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Users\malatj\Documents\AKCE\UP + PZM\UP\VZ_zhotovitel\PD_pro CEJIZA\Rozpočty\"/>
    </mc:Choice>
  </mc:AlternateContent>
  <xr:revisionPtr revIDLastSave="0" documentId="8_{D8A3CA35-D364-4311-BFED-FFB141E382F5}" xr6:coauthVersionLast="47" xr6:coauthVersionMax="47" xr10:uidLastSave="{00000000-0000-0000-0000-000000000000}"/>
  <bookViews>
    <workbookView xWindow="-120" yWindow="-120" windowWidth="29040" windowHeight="15840" xr2:uid="{00000000-000D-0000-FFFF-FFFF00000000}"/>
  </bookViews>
  <sheets>
    <sheet name="Rekapitulace stavby" sheetId="1" r:id="rId1"/>
    <sheet name="D.1 - Příprava území" sheetId="2" r:id="rId2"/>
    <sheet name="D.1.1 - Architektonicko-s..." sheetId="3" r:id="rId3"/>
    <sheet name="D.1.2.1 - Stavebně-konstr..." sheetId="4" r:id="rId4"/>
    <sheet name="D.1.2.2 - Stavebně-konstr..." sheetId="5" r:id="rId5"/>
    <sheet name="D.1.3 - Požárně bezpečnos..." sheetId="6" r:id="rId6"/>
    <sheet name="1 - Zdravotně technické i..." sheetId="7" r:id="rId7"/>
    <sheet name="2 - Venkovní rozvody" sheetId="8" r:id="rId8"/>
    <sheet name="D.1.4.2 - Vzduchotechnika" sheetId="9" r:id="rId9"/>
    <sheet name="D.1.4.3 - Vytápění" sheetId="10" r:id="rId10"/>
    <sheet name="D.1.4.4 - MaR" sheetId="11" r:id="rId11"/>
    <sheet name="1 - LPS" sheetId="12" r:id="rId12"/>
    <sheet name="2 - KT" sheetId="13" r:id="rId13"/>
    <sheet name="3 - SP" sheetId="14" r:id="rId14"/>
    <sheet name="4 - SV" sheetId="15" r:id="rId15"/>
    <sheet name="5 - Ostatní" sheetId="16" r:id="rId16"/>
    <sheet name="1 - ELEKTRICKÁ POŽÁRNÍ SI..." sheetId="17" r:id="rId17"/>
    <sheet name="2 - NOUZOVÝ ZVUKOVÝ SYSTÉ..." sheetId="18" r:id="rId18"/>
    <sheet name="3 - KAMEROVÝ SYSTÉM - CCTV" sheetId="19" r:id="rId19"/>
    <sheet name="4 - PZTS-Poplachový zabez..." sheetId="20" r:id="rId20"/>
    <sheet name="5 - EKV+DT Elektronická k..." sheetId="21" r:id="rId21"/>
    <sheet name="6 - STRUKTUROVANÁ KABELÁŽ..." sheetId="22" r:id="rId22"/>
    <sheet name="7 - STA - Společná televi..." sheetId="23" r:id="rId23"/>
    <sheet name="8 - Jednotný čas - JČ" sheetId="24" r:id="rId24"/>
    <sheet name="9 - VYVOLÁVACÍ SYSTÉM - VS" sheetId="25" r:id="rId25"/>
    <sheet name="10 - KABELOVÉ TRASY  - KT" sheetId="26" r:id="rId26"/>
    <sheet name="11 - Osttaní" sheetId="27" r:id="rId27"/>
    <sheet name="D.1.4.7 - Mediciální plyny" sheetId="28" r:id="rId28"/>
    <sheet name="1 - Pracovní linky " sheetId="29" r:id="rId29"/>
    <sheet name="2 - Interiér" sheetId="30" state="hidden" r:id="rId30"/>
    <sheet name="SO 02 - Komunikace a zpev..." sheetId="31" r:id="rId31"/>
    <sheet name="D.2.1 - Zdravotnická tech..." sheetId="32" state="hidden" r:id="rId32"/>
    <sheet name="IO 01 - Prodloužení areál..." sheetId="33" r:id="rId33"/>
    <sheet name="IO 02.1 - KT" sheetId="34" r:id="rId34"/>
    <sheet name="IO 02.2 - LPS" sheetId="35" r:id="rId35"/>
    <sheet name="IO 02.3 - SV" sheetId="36" r:id="rId36"/>
    <sheet name="IO 03.1 - KT" sheetId="37" r:id="rId37"/>
    <sheet name="VON - Vedlejší a ostatní ..." sheetId="38" r:id="rId38"/>
  </sheets>
  <definedNames>
    <definedName name="_xlnm._FilterDatabase" localSheetId="16" hidden="1">'1 - ELEKTRICKÁ POŽÁRNÍ SI...'!$C$128:$K$183</definedName>
    <definedName name="_xlnm._FilterDatabase" localSheetId="11" hidden="1">'1 - LPS'!$C$126:$K$160</definedName>
    <definedName name="_xlnm._FilterDatabase" localSheetId="28" hidden="1">'1 - Pracovní linky '!$C$124:$K$158</definedName>
    <definedName name="_xlnm._FilterDatabase" localSheetId="6" hidden="1">'1 - Zdravotně technické i...'!$C$137:$K$472</definedName>
    <definedName name="_xlnm._FilterDatabase" localSheetId="25" hidden="1">'10 - KABELOVÉ TRASY  - KT'!$C$125:$K$181</definedName>
    <definedName name="_xlnm._FilterDatabase" localSheetId="26" hidden="1">'11 - Osttaní'!$C$124:$K$128</definedName>
    <definedName name="_xlnm._FilterDatabase" localSheetId="29" hidden="1">'2 - Interiér'!$C$129:$K$280</definedName>
    <definedName name="_xlnm._FilterDatabase" localSheetId="12" hidden="1">'2 - KT'!$C$127:$K$191</definedName>
    <definedName name="_xlnm._FilterDatabase" localSheetId="17" hidden="1">'2 - NOUZOVÝ ZVUKOVÝ SYSTÉ...'!$C$128:$K$171</definedName>
    <definedName name="_xlnm._FilterDatabase" localSheetId="7" hidden="1">'2 - Venkovní rozvody'!$C$129:$K$206</definedName>
    <definedName name="_xlnm._FilterDatabase" localSheetId="18" hidden="1">'3 - KAMEROVÝ SYSTÉM - CCTV'!$C$125:$K$148</definedName>
    <definedName name="_xlnm._FilterDatabase" localSheetId="13" hidden="1">'3 - SP'!$C$126:$K$183</definedName>
    <definedName name="_xlnm._FilterDatabase" localSheetId="19" hidden="1">'4 - PZTS-Poplachový zabez...'!$C$126:$K$150</definedName>
    <definedName name="_xlnm._FilterDatabase" localSheetId="14" hidden="1">'4 - SV'!$C$125:$K$148</definedName>
    <definedName name="_xlnm._FilterDatabase" localSheetId="20" hidden="1">'5 - EKV+DT Elektronická k...'!$C$126:$K$155</definedName>
    <definedName name="_xlnm._FilterDatabase" localSheetId="15" hidden="1">'5 - Ostatní'!$C$124:$K$128</definedName>
    <definedName name="_xlnm._FilterDatabase" localSheetId="21" hidden="1">'6 - STRUKTUROVANÁ KABELÁŽ...'!$C$128:$K$178</definedName>
    <definedName name="_xlnm._FilterDatabase" localSheetId="22" hidden="1">'7 - STA - Společná televi...'!$C$126:$K$141</definedName>
    <definedName name="_xlnm._FilterDatabase" localSheetId="23" hidden="1">'8 - Jednotný čas - JČ'!$C$125:$K$136</definedName>
    <definedName name="_xlnm._FilterDatabase" localSheetId="24" hidden="1">'9 - VYVOLÁVACÍ SYSTÉM - VS'!$C$125:$K$138</definedName>
    <definedName name="_xlnm._FilterDatabase" localSheetId="1" hidden="1">'D.1 - Příprava území'!$C$122:$K$181</definedName>
    <definedName name="_xlnm._FilterDatabase" localSheetId="2" hidden="1">'D.1.1 - Architektonicko-s...'!$C$153:$K$1728</definedName>
    <definedName name="_xlnm._FilterDatabase" localSheetId="3" hidden="1">'D.1.2.1 - Stavebně-konstr...'!$C$126:$K$318</definedName>
    <definedName name="_xlnm._FilterDatabase" localSheetId="4" hidden="1">'D.1.2.2 - Stavebně-konstr...'!$C$121:$K$132</definedName>
    <definedName name="_xlnm._FilterDatabase" localSheetId="5" hidden="1">'D.1.3 - Požárně bezpečnos...'!$C$121:$K$131</definedName>
    <definedName name="_xlnm._FilterDatabase" localSheetId="8" hidden="1">'D.1.4.2 - Vzduchotechnika'!$C$133:$K$413</definedName>
    <definedName name="_xlnm._FilterDatabase" localSheetId="9" hidden="1">'D.1.4.3 - Vytápění'!$C$132:$K$267</definedName>
    <definedName name="_xlnm._FilterDatabase" localSheetId="10" hidden="1">'D.1.4.4 - MaR'!$C$136:$K$280</definedName>
    <definedName name="_xlnm._FilterDatabase" localSheetId="27" hidden="1">'D.1.4.7 - Mediciální plyny'!$C$126:$K$188</definedName>
    <definedName name="_xlnm._FilterDatabase" localSheetId="31" hidden="1">'D.2.1 - Zdravotnická tech...'!$C$120:$K$125</definedName>
    <definedName name="_xlnm._FilterDatabase" localSheetId="32" hidden="1">'IO 01 - Prodloužení areál...'!$C$125:$K$184</definedName>
    <definedName name="_xlnm._FilterDatabase" localSheetId="33" hidden="1">'IO 02.1 - KT'!$C$127:$K$145</definedName>
    <definedName name="_xlnm._FilterDatabase" localSheetId="34" hidden="1">'IO 02.2 - LPS'!$C$125:$K$136</definedName>
    <definedName name="_xlnm._FilterDatabase" localSheetId="35" hidden="1">'IO 02.3 - SV'!$C$125:$K$140</definedName>
    <definedName name="_xlnm._FilterDatabase" localSheetId="36" hidden="1">'IO 03.1 - KT'!$C$127:$K$150</definedName>
    <definedName name="_xlnm._FilterDatabase" localSheetId="30" hidden="1">'SO 02 - Komunikace a zpev...'!$C$124:$K$286</definedName>
    <definedName name="_xlnm._FilterDatabase" localSheetId="37" hidden="1">'VON - Vedlejší a ostatní ...'!$C$122:$K$168</definedName>
    <definedName name="_xlnm.Print_Titles" localSheetId="16">'1 - ELEKTRICKÁ POŽÁRNÍ SI...'!$128:$128</definedName>
    <definedName name="_xlnm.Print_Titles" localSheetId="11">'1 - LPS'!$126:$126</definedName>
    <definedName name="_xlnm.Print_Titles" localSheetId="28">'1 - Pracovní linky '!$124:$124</definedName>
    <definedName name="_xlnm.Print_Titles" localSheetId="6">'1 - Zdravotně technické i...'!$137:$137</definedName>
    <definedName name="_xlnm.Print_Titles" localSheetId="25">'10 - KABELOVÉ TRASY  - KT'!$125:$125</definedName>
    <definedName name="_xlnm.Print_Titles" localSheetId="26">'11 - Osttaní'!$124:$124</definedName>
    <definedName name="_xlnm.Print_Titles" localSheetId="29">'2 - Interiér'!$129:$129</definedName>
    <definedName name="_xlnm.Print_Titles" localSheetId="12">'2 - KT'!$127:$127</definedName>
    <definedName name="_xlnm.Print_Titles" localSheetId="17">'2 - NOUZOVÝ ZVUKOVÝ SYSTÉ...'!$128:$128</definedName>
    <definedName name="_xlnm.Print_Titles" localSheetId="7">'2 - Venkovní rozvody'!$129:$129</definedName>
    <definedName name="_xlnm.Print_Titles" localSheetId="18">'3 - KAMEROVÝ SYSTÉM - CCTV'!$125:$125</definedName>
    <definedName name="_xlnm.Print_Titles" localSheetId="13">'3 - SP'!$126:$126</definedName>
    <definedName name="_xlnm.Print_Titles" localSheetId="19">'4 - PZTS-Poplachový zabez...'!$126:$126</definedName>
    <definedName name="_xlnm.Print_Titles" localSheetId="14">'4 - SV'!$125:$125</definedName>
    <definedName name="_xlnm.Print_Titles" localSheetId="20">'5 - EKV+DT Elektronická k...'!$126:$126</definedName>
    <definedName name="_xlnm.Print_Titles" localSheetId="15">'5 - Ostatní'!$124:$124</definedName>
    <definedName name="_xlnm.Print_Titles" localSheetId="21">'6 - STRUKTUROVANÁ KABELÁŽ...'!$128:$128</definedName>
    <definedName name="_xlnm.Print_Titles" localSheetId="22">'7 - STA - Společná televi...'!$126:$126</definedName>
    <definedName name="_xlnm.Print_Titles" localSheetId="23">'8 - Jednotný čas - JČ'!$125:$125</definedName>
    <definedName name="_xlnm.Print_Titles" localSheetId="24">'9 - VYVOLÁVACÍ SYSTÉM - VS'!$125:$125</definedName>
    <definedName name="_xlnm.Print_Titles" localSheetId="1">'D.1 - Příprava území'!$122:$122</definedName>
    <definedName name="_xlnm.Print_Titles" localSheetId="2">'D.1.1 - Architektonicko-s...'!$153:$153</definedName>
    <definedName name="_xlnm.Print_Titles" localSheetId="3">'D.1.2.1 - Stavebně-konstr...'!$126:$126</definedName>
    <definedName name="_xlnm.Print_Titles" localSheetId="4">'D.1.2.2 - Stavebně-konstr...'!$121:$121</definedName>
    <definedName name="_xlnm.Print_Titles" localSheetId="5">'D.1.3 - Požárně bezpečnos...'!$121:$121</definedName>
    <definedName name="_xlnm.Print_Titles" localSheetId="8">'D.1.4.2 - Vzduchotechnika'!$133:$133</definedName>
    <definedName name="_xlnm.Print_Titles" localSheetId="9">'D.1.4.3 - Vytápění'!$132:$132</definedName>
    <definedName name="_xlnm.Print_Titles" localSheetId="10">'D.1.4.4 - MaR'!$136:$136</definedName>
    <definedName name="_xlnm.Print_Titles" localSheetId="27">'D.1.4.7 - Mediciální plyny'!$126:$126</definedName>
    <definedName name="_xlnm.Print_Titles" localSheetId="31">'D.2.1 - Zdravotnická tech...'!$120:$120</definedName>
    <definedName name="_xlnm.Print_Titles" localSheetId="32">'IO 01 - Prodloužení areál...'!$125:$125</definedName>
    <definedName name="_xlnm.Print_Titles" localSheetId="33">'IO 02.1 - KT'!$127:$127</definedName>
    <definedName name="_xlnm.Print_Titles" localSheetId="34">'IO 02.2 - LPS'!$125:$125</definedName>
    <definedName name="_xlnm.Print_Titles" localSheetId="35">'IO 02.3 - SV'!$125:$125</definedName>
    <definedName name="_xlnm.Print_Titles" localSheetId="36">'IO 03.1 - KT'!$127:$127</definedName>
    <definedName name="_xlnm.Print_Titles" localSheetId="0">'Rekapitulace stavby'!$92:$92</definedName>
    <definedName name="_xlnm.Print_Titles" localSheetId="30">'SO 02 - Komunikace a zpev...'!$124:$124</definedName>
    <definedName name="_xlnm.Print_Titles" localSheetId="37">'VON - Vedlejší a ostatní ...'!$122:$122</definedName>
    <definedName name="_xlnm.Print_Area" localSheetId="16">'1 - ELEKTRICKÁ POŽÁRNÍ SI...'!$C$4:$J$43,'1 - ELEKTRICKÁ POŽÁRNÍ SI...'!$C$50:$J$76,'1 - ELEKTRICKÁ POŽÁRNÍ SI...'!$C$82:$J$106,'1 - ELEKTRICKÁ POŽÁRNÍ SI...'!$C$112:$K$183</definedName>
    <definedName name="_xlnm.Print_Area" localSheetId="11">'1 - LPS'!$C$4:$J$43,'1 - LPS'!$C$50:$J$76,'1 - LPS'!$C$82:$J$104,'1 - LPS'!$C$110:$K$160</definedName>
    <definedName name="_xlnm.Print_Area" localSheetId="28">'1 - Pracovní linky '!$C$4:$J$43,'1 - Pracovní linky '!$C$50:$J$76,'1 - Pracovní linky '!$C$82:$J$102,'1 - Pracovní linky '!$C$108:$K$158</definedName>
    <definedName name="_xlnm.Print_Area" localSheetId="6">'1 - Zdravotně technické i...'!$C$4:$J$43,'1 - Zdravotně technické i...'!$C$50:$J$76,'1 - Zdravotně technické i...'!$C$82:$J$115,'1 - Zdravotně technické i...'!$C$121:$K$472</definedName>
    <definedName name="_xlnm.Print_Area" localSheetId="25">'10 - KABELOVÉ TRASY  - KT'!$C$4:$J$43,'10 - KABELOVÉ TRASY  - KT'!$C$50:$J$76,'10 - KABELOVÉ TRASY  - KT'!$C$82:$J$103,'10 - KABELOVÉ TRASY  - KT'!$C$109:$K$181</definedName>
    <definedName name="_xlnm.Print_Area" localSheetId="26">'11 - Osttaní'!$C$4:$J$43,'11 - Osttaní'!$C$50:$J$76,'11 - Osttaní'!$C$82:$J$102,'11 - Osttaní'!$C$108:$K$128</definedName>
    <definedName name="_xlnm.Print_Area" localSheetId="29">'2 - Interiér'!$C$4:$J$43,'2 - Interiér'!$C$50:$J$76,'2 - Interiér'!$C$82:$J$107,'2 - Interiér'!$C$113:$K$280</definedName>
    <definedName name="_xlnm.Print_Area" localSheetId="12">'2 - KT'!$C$4:$J$43,'2 - KT'!$C$50:$J$76,'2 - KT'!$C$82:$J$105,'2 - KT'!$C$111:$K$191</definedName>
    <definedName name="_xlnm.Print_Area" localSheetId="17">'2 - NOUZOVÝ ZVUKOVÝ SYSTÉ...'!$C$4:$J$43,'2 - NOUZOVÝ ZVUKOVÝ SYSTÉ...'!$C$50:$J$76,'2 - NOUZOVÝ ZVUKOVÝ SYSTÉ...'!$C$82:$J$106,'2 - NOUZOVÝ ZVUKOVÝ SYSTÉ...'!$C$112:$K$171</definedName>
    <definedName name="_xlnm.Print_Area" localSheetId="7">'2 - Venkovní rozvody'!$C$4:$J$43,'2 - Venkovní rozvody'!$C$50:$J$76,'2 - Venkovní rozvody'!$C$82:$J$107,'2 - Venkovní rozvody'!$C$113:$K$206</definedName>
    <definedName name="_xlnm.Print_Area" localSheetId="18">'3 - KAMEROVÝ SYSTÉM - CCTV'!$C$4:$J$43,'3 - KAMEROVÝ SYSTÉM - CCTV'!$C$50:$J$76,'3 - KAMEROVÝ SYSTÉM - CCTV'!$C$82:$J$103,'3 - KAMEROVÝ SYSTÉM - CCTV'!$C$109:$K$148</definedName>
    <definedName name="_xlnm.Print_Area" localSheetId="13">'3 - SP'!$C$4:$J$43,'3 - SP'!$C$50:$J$76,'3 - SP'!$C$82:$J$104,'3 - SP'!$C$110:$K$183</definedName>
    <definedName name="_xlnm.Print_Area" localSheetId="19">'4 - PZTS-Poplachový zabez...'!$C$4:$J$43,'4 - PZTS-Poplachový zabez...'!$C$50:$J$76,'4 - PZTS-Poplachový zabez...'!$C$82:$J$104,'4 - PZTS-Poplachový zabez...'!$C$110:$K$150</definedName>
    <definedName name="_xlnm.Print_Area" localSheetId="14">'4 - SV'!$C$4:$J$43,'4 - SV'!$C$50:$J$76,'4 - SV'!$C$82:$J$103,'4 - SV'!$C$109:$K$148</definedName>
    <definedName name="_xlnm.Print_Area" localSheetId="20">'5 - EKV+DT Elektronická k...'!$C$4:$J$43,'5 - EKV+DT Elektronická k...'!$C$50:$J$76,'5 - EKV+DT Elektronická k...'!$C$82:$J$104,'5 - EKV+DT Elektronická k...'!$C$110:$K$155</definedName>
    <definedName name="_xlnm.Print_Area" localSheetId="15">'5 - Ostatní'!$C$4:$J$43,'5 - Ostatní'!$C$50:$J$76,'5 - Ostatní'!$C$82:$J$102,'5 - Ostatní'!$C$108:$K$128</definedName>
    <definedName name="_xlnm.Print_Area" localSheetId="21">'6 - STRUKTUROVANÁ KABELÁŽ...'!$C$4:$J$43,'6 - STRUKTUROVANÁ KABELÁŽ...'!$C$50:$J$76,'6 - STRUKTUROVANÁ KABELÁŽ...'!$C$82:$J$106,'6 - STRUKTUROVANÁ KABELÁŽ...'!$C$112:$K$178</definedName>
    <definedName name="_xlnm.Print_Area" localSheetId="22">'7 - STA - Společná televi...'!$C$4:$J$43,'7 - STA - Společná televi...'!$C$50:$J$76,'7 - STA - Společná televi...'!$C$82:$J$104,'7 - STA - Společná televi...'!$C$110:$K$141</definedName>
    <definedName name="_xlnm.Print_Area" localSheetId="23">'8 - Jednotný čas - JČ'!$C$4:$J$43,'8 - Jednotný čas - JČ'!$C$50:$J$76,'8 - Jednotný čas - JČ'!$C$82:$J$103,'8 - Jednotný čas - JČ'!$C$109:$K$136</definedName>
    <definedName name="_xlnm.Print_Area" localSheetId="24">'9 - VYVOLÁVACÍ SYSTÉM - VS'!$C$4:$J$43,'9 - VYVOLÁVACÍ SYSTÉM - VS'!$C$50:$J$76,'9 - VYVOLÁVACÍ SYSTÉM - VS'!$C$82:$J$103,'9 - VYVOLÁVACÍ SYSTÉM - VS'!$C$109:$K$138</definedName>
    <definedName name="_xlnm.Print_Area" localSheetId="1">'D.1 - Příprava území'!$C$4:$J$39,'D.1 - Příprava území'!$C$50:$J$76,'D.1 - Příprava území'!$C$82:$J$104,'D.1 - Příprava území'!$C$110:$K$181</definedName>
    <definedName name="_xlnm.Print_Area" localSheetId="2">'D.1.1 - Architektonicko-s...'!$C$4:$J$41,'D.1.1 - Architektonicko-s...'!$C$50:$J$76,'D.1.1 - Architektonicko-s...'!$C$82:$J$133,'D.1.1 - Architektonicko-s...'!$C$139:$K$1728</definedName>
    <definedName name="_xlnm.Print_Area" localSheetId="3">'D.1.2.1 - Stavebně-konstr...'!$C$4:$J$41,'D.1.2.1 - Stavebně-konstr...'!$C$50:$J$76,'D.1.2.1 - Stavebně-konstr...'!$C$82:$J$106,'D.1.2.1 - Stavebně-konstr...'!$C$112:$K$318</definedName>
    <definedName name="_xlnm.Print_Area" localSheetId="4">'D.1.2.2 - Stavebně-konstr...'!$C$4:$J$41,'D.1.2.2 - Stavebně-konstr...'!$C$50:$J$76,'D.1.2.2 - Stavebně-konstr...'!$C$82:$J$101,'D.1.2.2 - Stavebně-konstr...'!$C$107:$K$132</definedName>
    <definedName name="_xlnm.Print_Area" localSheetId="5">'D.1.3 - Požárně bezpečnos...'!$C$4:$J$41,'D.1.3 - Požárně bezpečnos...'!$C$50:$J$76,'D.1.3 - Požárně bezpečnos...'!$C$82:$J$101,'D.1.3 - Požárně bezpečnos...'!$C$107:$K$131</definedName>
    <definedName name="_xlnm.Print_Area" localSheetId="8">'D.1.4.2 - Vzduchotechnika'!$C$4:$J$43,'D.1.4.2 - Vzduchotechnika'!$C$50:$J$76,'D.1.4.2 - Vzduchotechnika'!$C$82:$J$111,'D.1.4.2 - Vzduchotechnika'!$C$117:$K$413</definedName>
    <definedName name="_xlnm.Print_Area" localSheetId="9">'D.1.4.3 - Vytápění'!$C$4:$J$43,'D.1.4.3 - Vytápění'!$C$50:$J$76,'D.1.4.3 - Vytápění'!$C$82:$J$110,'D.1.4.3 - Vytápění'!$C$116:$K$267</definedName>
    <definedName name="_xlnm.Print_Area" localSheetId="10">'D.1.4.4 - MaR'!$C$4:$J$43,'D.1.4.4 - MaR'!$C$50:$J$76,'D.1.4.4 - MaR'!$C$82:$J$114,'D.1.4.4 - MaR'!$C$120:$K$280</definedName>
    <definedName name="_xlnm.Print_Area" localSheetId="27">'D.1.4.7 - Mediciální plyny'!$C$4:$J$43,'D.1.4.7 - Mediciální plyny'!$C$50:$J$76,'D.1.4.7 - Mediciální plyny'!$C$82:$J$104,'D.1.4.7 - Mediciální plyny'!$C$110:$K$188</definedName>
    <definedName name="_xlnm.Print_Area" localSheetId="31">'D.2.1 - Zdravotnická tech...'!$C$4:$J$41,'D.2.1 - Zdravotnická tech...'!$C$50:$J$76,'D.2.1 - Zdravotnická tech...'!$C$82:$J$100,'D.2.1 - Zdravotnická tech...'!$C$106:$K$125</definedName>
    <definedName name="_xlnm.Print_Area" localSheetId="32">'IO 01 - Prodloužení areál...'!$C$4:$J$41,'IO 01 - Prodloužení areál...'!$C$50:$J$76,'IO 01 - Prodloužení areál...'!$C$82:$J$105,'IO 01 - Prodloužení areál...'!$C$111:$K$184</definedName>
    <definedName name="_xlnm.Print_Area" localSheetId="33">'IO 02.1 - KT'!$C$4:$J$43,'IO 02.1 - KT'!$C$50:$J$76,'IO 02.1 - KT'!$C$82:$J$105,'IO 02.1 - KT'!$C$111:$K$145</definedName>
    <definedName name="_xlnm.Print_Area" localSheetId="34">'IO 02.2 - LPS'!$C$4:$J$43,'IO 02.2 - LPS'!$C$50:$J$76,'IO 02.2 - LPS'!$C$82:$J$103,'IO 02.2 - LPS'!$C$109:$K$136</definedName>
    <definedName name="_xlnm.Print_Area" localSheetId="35">'IO 02.3 - SV'!$C$4:$J$43,'IO 02.3 - SV'!$C$50:$J$76,'IO 02.3 - SV'!$C$82:$J$103,'IO 02.3 - SV'!$C$109:$K$140</definedName>
    <definedName name="_xlnm.Print_Area" localSheetId="36">'IO 03.1 - KT'!$C$4:$J$43,'IO 03.1 - KT'!$C$50:$J$76,'IO 03.1 - KT'!$C$82:$J$105,'IO 03.1 - KT'!$C$111:$K$150</definedName>
    <definedName name="_xlnm.Print_Area" localSheetId="0">'Rekapitulace stavby'!$D$4:$AO$76,'Rekapitulace stavby'!$C$82:$AQ$142</definedName>
    <definedName name="_xlnm.Print_Area" localSheetId="30">'SO 02 - Komunikace a zpev...'!$C$4:$J$39,'SO 02 - Komunikace a zpev...'!$C$50:$J$76,'SO 02 - Komunikace a zpev...'!$C$82:$J$106,'SO 02 - Komunikace a zpev...'!$C$112:$K$286</definedName>
    <definedName name="_xlnm.Print_Area" localSheetId="37">'VON - Vedlejší a ostatní ...'!$C$4:$J$39,'VON - Vedlejší a ostatní ...'!$C$50:$J$76,'VON - Vedlejší a ostatní ...'!$C$82:$J$104,'VON - Vedlejší a ostatní ...'!$C$110:$K$168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37" i="38" l="1"/>
  <c r="J36" i="38"/>
  <c r="AY141" i="1"/>
  <c r="J35" i="38"/>
  <c r="AX141" i="1" s="1"/>
  <c r="BI166" i="38"/>
  <c r="BH166" i="38"/>
  <c r="BG166" i="38"/>
  <c r="BF166" i="38"/>
  <c r="T166" i="38"/>
  <c r="T165" i="38"/>
  <c r="R166" i="38"/>
  <c r="R165" i="38"/>
  <c r="P166" i="38"/>
  <c r="P165" i="38" s="1"/>
  <c r="BI162" i="38"/>
  <c r="BH162" i="38"/>
  <c r="BG162" i="38"/>
  <c r="BF162" i="38"/>
  <c r="T162" i="38"/>
  <c r="T161" i="38"/>
  <c r="R162" i="38"/>
  <c r="R161" i="38" s="1"/>
  <c r="P162" i="38"/>
  <c r="P161" i="38" s="1"/>
  <c r="BI158" i="38"/>
  <c r="BH158" i="38"/>
  <c r="BG158" i="38"/>
  <c r="BF158" i="38"/>
  <c r="T158" i="38"/>
  <c r="R158" i="38"/>
  <c r="P158" i="38"/>
  <c r="BI155" i="38"/>
  <c r="BH155" i="38"/>
  <c r="BG155" i="38"/>
  <c r="BF155" i="38"/>
  <c r="T155" i="38"/>
  <c r="R155" i="38"/>
  <c r="P155" i="38"/>
  <c r="BI151" i="38"/>
  <c r="BH151" i="38"/>
  <c r="BG151" i="38"/>
  <c r="BF151" i="38"/>
  <c r="T151" i="38"/>
  <c r="R151" i="38"/>
  <c r="P151" i="38"/>
  <c r="BI148" i="38"/>
  <c r="BH148" i="38"/>
  <c r="BG148" i="38"/>
  <c r="BF148" i="38"/>
  <c r="T148" i="38"/>
  <c r="R148" i="38"/>
  <c r="P148" i="38"/>
  <c r="BI145" i="38"/>
  <c r="BH145" i="38"/>
  <c r="BG145" i="38"/>
  <c r="BF145" i="38"/>
  <c r="T145" i="38"/>
  <c r="R145" i="38"/>
  <c r="P145" i="38"/>
  <c r="BI141" i="38"/>
  <c r="BH141" i="38"/>
  <c r="BG141" i="38"/>
  <c r="BF141" i="38"/>
  <c r="T141" i="38"/>
  <c r="T140" i="38" s="1"/>
  <c r="R141" i="38"/>
  <c r="R140" i="38"/>
  <c r="P141" i="38"/>
  <c r="P140" i="38"/>
  <c r="BI137" i="38"/>
  <c r="BH137" i="38"/>
  <c r="BG137" i="38"/>
  <c r="BF137" i="38"/>
  <c r="T137" i="38"/>
  <c r="R137" i="38"/>
  <c r="P137" i="38"/>
  <c r="BI134" i="38"/>
  <c r="BH134" i="38"/>
  <c r="BG134" i="38"/>
  <c r="BF134" i="38"/>
  <c r="T134" i="38"/>
  <c r="R134" i="38"/>
  <c r="P134" i="38"/>
  <c r="BI131" i="38"/>
  <c r="BH131" i="38"/>
  <c r="BG131" i="38"/>
  <c r="BF131" i="38"/>
  <c r="T131" i="38"/>
  <c r="R131" i="38"/>
  <c r="P131" i="38"/>
  <c r="BI129" i="38"/>
  <c r="BH129" i="38"/>
  <c r="BG129" i="38"/>
  <c r="BF129" i="38"/>
  <c r="T129" i="38"/>
  <c r="R129" i="38"/>
  <c r="P129" i="38"/>
  <c r="BI126" i="38"/>
  <c r="BH126" i="38"/>
  <c r="BG126" i="38"/>
  <c r="BF126" i="38"/>
  <c r="T126" i="38"/>
  <c r="R126" i="38"/>
  <c r="P126" i="38"/>
  <c r="J119" i="38"/>
  <c r="F119" i="38"/>
  <c r="F117" i="38"/>
  <c r="E115" i="38"/>
  <c r="J91" i="38"/>
  <c r="F91" i="38"/>
  <c r="F89" i="38"/>
  <c r="E87" i="38"/>
  <c r="J24" i="38"/>
  <c r="E24" i="38"/>
  <c r="J120" i="38"/>
  <c r="J23" i="38"/>
  <c r="J18" i="38"/>
  <c r="E18" i="38"/>
  <c r="F92" i="38"/>
  <c r="J17" i="38"/>
  <c r="J12" i="38"/>
  <c r="J117" i="38"/>
  <c r="E7" i="38"/>
  <c r="E113" i="38" s="1"/>
  <c r="J41" i="37"/>
  <c r="J40" i="37"/>
  <c r="AY140" i="1"/>
  <c r="J39" i="37"/>
  <c r="AX140" i="1"/>
  <c r="BI150" i="37"/>
  <c r="BH150" i="37"/>
  <c r="BG150" i="37"/>
  <c r="BF150" i="37"/>
  <c r="T150" i="37"/>
  <c r="R150" i="37"/>
  <c r="P150" i="37"/>
  <c r="BI149" i="37"/>
  <c r="BH149" i="37"/>
  <c r="BG149" i="37"/>
  <c r="BF149" i="37"/>
  <c r="T149" i="37"/>
  <c r="R149" i="37"/>
  <c r="P149" i="37"/>
  <c r="BI148" i="37"/>
  <c r="BH148" i="37"/>
  <c r="BG148" i="37"/>
  <c r="BF148" i="37"/>
  <c r="T148" i="37"/>
  <c r="R148" i="37"/>
  <c r="P148" i="37"/>
  <c r="BI147" i="37"/>
  <c r="BH147" i="37"/>
  <c r="BG147" i="37"/>
  <c r="BF147" i="37"/>
  <c r="T147" i="37"/>
  <c r="R147" i="37"/>
  <c r="P147" i="37"/>
  <c r="BI146" i="37"/>
  <c r="BH146" i="37"/>
  <c r="BG146" i="37"/>
  <c r="BF146" i="37"/>
  <c r="T146" i="37"/>
  <c r="R146" i="37"/>
  <c r="P146" i="37"/>
  <c r="BI145" i="37"/>
  <c r="BH145" i="37"/>
  <c r="BG145" i="37"/>
  <c r="BF145" i="37"/>
  <c r="T145" i="37"/>
  <c r="R145" i="37"/>
  <c r="P145" i="37"/>
  <c r="BI144" i="37"/>
  <c r="BH144" i="37"/>
  <c r="BG144" i="37"/>
  <c r="BF144" i="37"/>
  <c r="T144" i="37"/>
  <c r="R144" i="37"/>
  <c r="P144" i="37"/>
  <c r="BI143" i="37"/>
  <c r="BH143" i="37"/>
  <c r="BG143" i="37"/>
  <c r="BF143" i="37"/>
  <c r="T143" i="37"/>
  <c r="R143" i="37"/>
  <c r="P143" i="37"/>
  <c r="BI142" i="37"/>
  <c r="BH142" i="37"/>
  <c r="BG142" i="37"/>
  <c r="BF142" i="37"/>
  <c r="T142" i="37"/>
  <c r="R142" i="37"/>
  <c r="P142" i="37"/>
  <c r="BI141" i="37"/>
  <c r="BH141" i="37"/>
  <c r="BG141" i="37"/>
  <c r="BF141" i="37"/>
  <c r="T141" i="37"/>
  <c r="R141" i="37"/>
  <c r="P141" i="37"/>
  <c r="BI139" i="37"/>
  <c r="BH139" i="37"/>
  <c r="BG139" i="37"/>
  <c r="BF139" i="37"/>
  <c r="T139" i="37"/>
  <c r="R139" i="37"/>
  <c r="P139" i="37"/>
  <c r="BI138" i="37"/>
  <c r="BH138" i="37"/>
  <c r="BG138" i="37"/>
  <c r="BF138" i="37"/>
  <c r="T138" i="37"/>
  <c r="R138" i="37"/>
  <c r="P138" i="37"/>
  <c r="BI137" i="37"/>
  <c r="BH137" i="37"/>
  <c r="BG137" i="37"/>
  <c r="BF137" i="37"/>
  <c r="T137" i="37"/>
  <c r="R137" i="37"/>
  <c r="P137" i="37"/>
  <c r="BI136" i="37"/>
  <c r="BH136" i="37"/>
  <c r="BG136" i="37"/>
  <c r="BF136" i="37"/>
  <c r="T136" i="37"/>
  <c r="R136" i="37"/>
  <c r="P136" i="37"/>
  <c r="BI135" i="37"/>
  <c r="BH135" i="37"/>
  <c r="BG135" i="37"/>
  <c r="BF135" i="37"/>
  <c r="T135" i="37"/>
  <c r="R135" i="37"/>
  <c r="P135" i="37"/>
  <c r="BI133" i="37"/>
  <c r="BH133" i="37"/>
  <c r="BG133" i="37"/>
  <c r="BF133" i="37"/>
  <c r="T133" i="37"/>
  <c r="T132" i="37" s="1"/>
  <c r="R133" i="37"/>
  <c r="R132" i="37"/>
  <c r="P133" i="37"/>
  <c r="P132" i="37" s="1"/>
  <c r="BI131" i="37"/>
  <c r="BH131" i="37"/>
  <c r="BG131" i="37"/>
  <c r="BF131" i="37"/>
  <c r="T131" i="37"/>
  <c r="R131" i="37"/>
  <c r="P131" i="37"/>
  <c r="BI130" i="37"/>
  <c r="BH130" i="37"/>
  <c r="BG130" i="37"/>
  <c r="BF130" i="37"/>
  <c r="T130" i="37"/>
  <c r="R130" i="37"/>
  <c r="P130" i="37"/>
  <c r="F122" i="37"/>
  <c r="E120" i="37"/>
  <c r="F93" i="37"/>
  <c r="E91" i="37"/>
  <c r="J28" i="37"/>
  <c r="E28" i="37"/>
  <c r="J125" i="37" s="1"/>
  <c r="J27" i="37"/>
  <c r="J25" i="37"/>
  <c r="E25" i="37"/>
  <c r="J124" i="37"/>
  <c r="J24" i="37"/>
  <c r="J22" i="37"/>
  <c r="E22" i="37"/>
  <c r="F96" i="37" s="1"/>
  <c r="J21" i="37"/>
  <c r="J19" i="37"/>
  <c r="E19" i="37"/>
  <c r="F124" i="37"/>
  <c r="J18" i="37"/>
  <c r="J16" i="37"/>
  <c r="J122" i="37" s="1"/>
  <c r="E7" i="37"/>
  <c r="E85" i="37"/>
  <c r="J41" i="36"/>
  <c r="J40" i="36"/>
  <c r="AY138" i="1"/>
  <c r="J39" i="36"/>
  <c r="AX138" i="1"/>
  <c r="BI140" i="36"/>
  <c r="BH140" i="36"/>
  <c r="BG140" i="36"/>
  <c r="BF140" i="36"/>
  <c r="T140" i="36"/>
  <c r="R140" i="36"/>
  <c r="P140" i="36"/>
  <c r="BI139" i="36"/>
  <c r="BH139" i="36"/>
  <c r="BG139" i="36"/>
  <c r="BF139" i="36"/>
  <c r="T139" i="36"/>
  <c r="R139" i="36"/>
  <c r="P139" i="36"/>
  <c r="BI138" i="36"/>
  <c r="BH138" i="36"/>
  <c r="BG138" i="36"/>
  <c r="BF138" i="36"/>
  <c r="T138" i="36"/>
  <c r="R138" i="36"/>
  <c r="P138" i="36"/>
  <c r="BI137" i="36"/>
  <c r="BH137" i="36"/>
  <c r="BG137" i="36"/>
  <c r="BF137" i="36"/>
  <c r="T137" i="36"/>
  <c r="R137" i="36"/>
  <c r="P137" i="36"/>
  <c r="BI136" i="36"/>
  <c r="BH136" i="36"/>
  <c r="BG136" i="36"/>
  <c r="BF136" i="36"/>
  <c r="T136" i="36"/>
  <c r="R136" i="36"/>
  <c r="P136" i="36"/>
  <c r="BI134" i="36"/>
  <c r="BH134" i="36"/>
  <c r="BG134" i="36"/>
  <c r="BF134" i="36"/>
  <c r="T134" i="36"/>
  <c r="R134" i="36"/>
  <c r="P134" i="36"/>
  <c r="BI133" i="36"/>
  <c r="BH133" i="36"/>
  <c r="BG133" i="36"/>
  <c r="BF133" i="36"/>
  <c r="T133" i="36"/>
  <c r="R133" i="36"/>
  <c r="P133" i="36"/>
  <c r="BI132" i="36"/>
  <c r="BH132" i="36"/>
  <c r="BG132" i="36"/>
  <c r="BF132" i="36"/>
  <c r="T132" i="36"/>
  <c r="R132" i="36"/>
  <c r="P132" i="36"/>
  <c r="BI131" i="36"/>
  <c r="BH131" i="36"/>
  <c r="BG131" i="36"/>
  <c r="BF131" i="36"/>
  <c r="T131" i="36"/>
  <c r="R131" i="36"/>
  <c r="P131" i="36"/>
  <c r="BI130" i="36"/>
  <c r="BH130" i="36"/>
  <c r="BG130" i="36"/>
  <c r="BF130" i="36"/>
  <c r="T130" i="36"/>
  <c r="R130" i="36"/>
  <c r="P130" i="36"/>
  <c r="BI129" i="36"/>
  <c r="BH129" i="36"/>
  <c r="BG129" i="36"/>
  <c r="BF129" i="36"/>
  <c r="T129" i="36"/>
  <c r="R129" i="36"/>
  <c r="P129" i="36"/>
  <c r="BI128" i="36"/>
  <c r="BH128" i="36"/>
  <c r="BG128" i="36"/>
  <c r="BF128" i="36"/>
  <c r="T128" i="36"/>
  <c r="R128" i="36"/>
  <c r="P128" i="36"/>
  <c r="F120" i="36"/>
  <c r="E118" i="36"/>
  <c r="F93" i="36"/>
  <c r="E91" i="36"/>
  <c r="J28" i="36"/>
  <c r="E28" i="36"/>
  <c r="J96" i="36"/>
  <c r="J27" i="36"/>
  <c r="J25" i="36"/>
  <c r="E25" i="36"/>
  <c r="J95" i="36" s="1"/>
  <c r="J24" i="36"/>
  <c r="J22" i="36"/>
  <c r="E22" i="36"/>
  <c r="F123" i="36"/>
  <c r="J21" i="36"/>
  <c r="J19" i="36"/>
  <c r="E19" i="36"/>
  <c r="F122" i="36" s="1"/>
  <c r="J18" i="36"/>
  <c r="J16" i="36"/>
  <c r="J120" i="36" s="1"/>
  <c r="E7" i="36"/>
  <c r="E85" i="36"/>
  <c r="J41" i="35"/>
  <c r="J40" i="35"/>
  <c r="AY137" i="1" s="1"/>
  <c r="J39" i="35"/>
  <c r="AX137" i="1" s="1"/>
  <c r="BI136" i="35"/>
  <c r="BH136" i="35"/>
  <c r="BG136" i="35"/>
  <c r="BF136" i="35"/>
  <c r="T136" i="35"/>
  <c r="R136" i="35"/>
  <c r="P136" i="35"/>
  <c r="BI135" i="35"/>
  <c r="BH135" i="35"/>
  <c r="BG135" i="35"/>
  <c r="BF135" i="35"/>
  <c r="T135" i="35"/>
  <c r="R135" i="35"/>
  <c r="P135" i="35"/>
  <c r="BI134" i="35"/>
  <c r="BH134" i="35"/>
  <c r="BG134" i="35"/>
  <c r="BF134" i="35"/>
  <c r="T134" i="35"/>
  <c r="R134" i="35"/>
  <c r="P134" i="35"/>
  <c r="BI133" i="35"/>
  <c r="BH133" i="35"/>
  <c r="BG133" i="35"/>
  <c r="BF133" i="35"/>
  <c r="T133" i="35"/>
  <c r="R133" i="35"/>
  <c r="P133" i="35"/>
  <c r="BI131" i="35"/>
  <c r="BH131" i="35"/>
  <c r="BG131" i="35"/>
  <c r="BF131" i="35"/>
  <c r="T131" i="35"/>
  <c r="R131" i="35"/>
  <c r="P131" i="35"/>
  <c r="BI130" i="35"/>
  <c r="BH130" i="35"/>
  <c r="BG130" i="35"/>
  <c r="BF130" i="35"/>
  <c r="T130" i="35"/>
  <c r="R130" i="35"/>
  <c r="P130" i="35"/>
  <c r="BI129" i="35"/>
  <c r="BH129" i="35"/>
  <c r="BG129" i="35"/>
  <c r="BF129" i="35"/>
  <c r="T129" i="35"/>
  <c r="R129" i="35"/>
  <c r="P129" i="35"/>
  <c r="BI128" i="35"/>
  <c r="BH128" i="35"/>
  <c r="BG128" i="35"/>
  <c r="BF128" i="35"/>
  <c r="T128" i="35"/>
  <c r="R128" i="35"/>
  <c r="P128" i="35"/>
  <c r="F120" i="35"/>
  <c r="E118" i="35"/>
  <c r="F93" i="35"/>
  <c r="E91" i="35"/>
  <c r="J28" i="35"/>
  <c r="E28" i="35"/>
  <c r="J96" i="35"/>
  <c r="J27" i="35"/>
  <c r="J25" i="35"/>
  <c r="E25" i="35"/>
  <c r="J95" i="35"/>
  <c r="J24" i="35"/>
  <c r="J22" i="35"/>
  <c r="E22" i="35"/>
  <c r="F123" i="35"/>
  <c r="J21" i="35"/>
  <c r="J19" i="35"/>
  <c r="E19" i="35"/>
  <c r="F122" i="35"/>
  <c r="J18" i="35"/>
  <c r="J16" i="35"/>
  <c r="J93" i="35" s="1"/>
  <c r="E7" i="35"/>
  <c r="E112" i="35" s="1"/>
  <c r="J41" i="34"/>
  <c r="J40" i="34"/>
  <c r="AY136" i="1"/>
  <c r="J39" i="34"/>
  <c r="AX136" i="1"/>
  <c r="BI145" i="34"/>
  <c r="BH145" i="34"/>
  <c r="BG145" i="34"/>
  <c r="BF145" i="34"/>
  <c r="T145" i="34"/>
  <c r="R145" i="34"/>
  <c r="P145" i="34"/>
  <c r="BI144" i="34"/>
  <c r="BH144" i="34"/>
  <c r="BG144" i="34"/>
  <c r="BF144" i="34"/>
  <c r="T144" i="34"/>
  <c r="R144" i="34"/>
  <c r="P144" i="34"/>
  <c r="BI143" i="34"/>
  <c r="BH143" i="34"/>
  <c r="BG143" i="34"/>
  <c r="BF143" i="34"/>
  <c r="T143" i="34"/>
  <c r="R143" i="34"/>
  <c r="P143" i="34"/>
  <c r="BI142" i="34"/>
  <c r="BH142" i="34"/>
  <c r="BG142" i="34"/>
  <c r="BF142" i="34"/>
  <c r="T142" i="34"/>
  <c r="R142" i="34"/>
  <c r="P142" i="34"/>
  <c r="BI141" i="34"/>
  <c r="BH141" i="34"/>
  <c r="BG141" i="34"/>
  <c r="BF141" i="34"/>
  <c r="T141" i="34"/>
  <c r="R141" i="34"/>
  <c r="P141" i="34"/>
  <c r="BI139" i="34"/>
  <c r="BH139" i="34"/>
  <c r="BG139" i="34"/>
  <c r="BF139" i="34"/>
  <c r="T139" i="34"/>
  <c r="R139" i="34"/>
  <c r="P139" i="34"/>
  <c r="BI138" i="34"/>
  <c r="BH138" i="34"/>
  <c r="BG138" i="34"/>
  <c r="BF138" i="34"/>
  <c r="T138" i="34"/>
  <c r="R138" i="34"/>
  <c r="P138" i="34"/>
  <c r="BI137" i="34"/>
  <c r="BH137" i="34"/>
  <c r="BG137" i="34"/>
  <c r="BF137" i="34"/>
  <c r="T137" i="34"/>
  <c r="R137" i="34"/>
  <c r="P137" i="34"/>
  <c r="BI136" i="34"/>
  <c r="BH136" i="34"/>
  <c r="BG136" i="34"/>
  <c r="BF136" i="34"/>
  <c r="T136" i="34"/>
  <c r="R136" i="34"/>
  <c r="P136" i="34"/>
  <c r="BI135" i="34"/>
  <c r="BH135" i="34"/>
  <c r="BG135" i="34"/>
  <c r="BF135" i="34"/>
  <c r="T135" i="34"/>
  <c r="R135" i="34"/>
  <c r="P135" i="34"/>
  <c r="BI133" i="34"/>
  <c r="BH133" i="34"/>
  <c r="BG133" i="34"/>
  <c r="BF133" i="34"/>
  <c r="T133" i="34"/>
  <c r="R133" i="34"/>
  <c r="P133" i="34"/>
  <c r="BI132" i="34"/>
  <c r="BH132" i="34"/>
  <c r="BG132" i="34"/>
  <c r="BF132" i="34"/>
  <c r="T132" i="34"/>
  <c r="R132" i="34"/>
  <c r="P132" i="34"/>
  <c r="BI130" i="34"/>
  <c r="BH130" i="34"/>
  <c r="BG130" i="34"/>
  <c r="BF130" i="34"/>
  <c r="T130" i="34"/>
  <c r="T129" i="34"/>
  <c r="R130" i="34"/>
  <c r="R129" i="34" s="1"/>
  <c r="P130" i="34"/>
  <c r="P129" i="34"/>
  <c r="F122" i="34"/>
  <c r="E120" i="34"/>
  <c r="F93" i="34"/>
  <c r="E91" i="34"/>
  <c r="J28" i="34"/>
  <c r="E28" i="34"/>
  <c r="J125" i="34"/>
  <c r="J27" i="34"/>
  <c r="J25" i="34"/>
  <c r="E25" i="34"/>
  <c r="J95" i="34" s="1"/>
  <c r="J24" i="34"/>
  <c r="J22" i="34"/>
  <c r="E22" i="34"/>
  <c r="F125" i="34"/>
  <c r="J21" i="34"/>
  <c r="J19" i="34"/>
  <c r="E19" i="34"/>
  <c r="F124" i="34" s="1"/>
  <c r="J18" i="34"/>
  <c r="J16" i="34"/>
  <c r="J122" i="34" s="1"/>
  <c r="E7" i="34"/>
  <c r="E85" i="34"/>
  <c r="J39" i="33"/>
  <c r="J38" i="33"/>
  <c r="AY134" i="1" s="1"/>
  <c r="J37" i="33"/>
  <c r="AX134" i="1" s="1"/>
  <c r="BI183" i="33"/>
  <c r="BH183" i="33"/>
  <c r="BG183" i="33"/>
  <c r="BF183" i="33"/>
  <c r="T183" i="33"/>
  <c r="R183" i="33"/>
  <c r="P183" i="33"/>
  <c r="BI181" i="33"/>
  <c r="BH181" i="33"/>
  <c r="BG181" i="33"/>
  <c r="BF181" i="33"/>
  <c r="T181" i="33"/>
  <c r="R181" i="33"/>
  <c r="P181" i="33"/>
  <c r="BI178" i="33"/>
  <c r="BH178" i="33"/>
  <c r="BG178" i="33"/>
  <c r="BF178" i="33"/>
  <c r="T178" i="33"/>
  <c r="T177" i="33" s="1"/>
  <c r="R178" i="33"/>
  <c r="R177" i="33" s="1"/>
  <c r="P178" i="33"/>
  <c r="P177" i="33" s="1"/>
  <c r="BI176" i="33"/>
  <c r="BH176" i="33"/>
  <c r="BG176" i="33"/>
  <c r="BF176" i="33"/>
  <c r="T176" i="33"/>
  <c r="R176" i="33"/>
  <c r="P176" i="33"/>
  <c r="BI175" i="33"/>
  <c r="BH175" i="33"/>
  <c r="BG175" i="33"/>
  <c r="BF175" i="33"/>
  <c r="T175" i="33"/>
  <c r="R175" i="33"/>
  <c r="P175" i="33"/>
  <c r="BI174" i="33"/>
  <c r="BH174" i="33"/>
  <c r="BG174" i="33"/>
  <c r="BF174" i="33"/>
  <c r="T174" i="33"/>
  <c r="R174" i="33"/>
  <c r="P174" i="33"/>
  <c r="BI173" i="33"/>
  <c r="BH173" i="33"/>
  <c r="BG173" i="33"/>
  <c r="BF173" i="33"/>
  <c r="T173" i="33"/>
  <c r="R173" i="33"/>
  <c r="P173" i="33"/>
  <c r="BI172" i="33"/>
  <c r="BH172" i="33"/>
  <c r="BG172" i="33"/>
  <c r="BF172" i="33"/>
  <c r="T172" i="33"/>
  <c r="R172" i="33"/>
  <c r="P172" i="33"/>
  <c r="BI171" i="33"/>
  <c r="BH171" i="33"/>
  <c r="BG171" i="33"/>
  <c r="BF171" i="33"/>
  <c r="T171" i="33"/>
  <c r="R171" i="33"/>
  <c r="P171" i="33"/>
  <c r="BI170" i="33"/>
  <c r="BH170" i="33"/>
  <c r="BG170" i="33"/>
  <c r="BF170" i="33"/>
  <c r="T170" i="33"/>
  <c r="R170" i="33"/>
  <c r="P170" i="33"/>
  <c r="BI168" i="33"/>
  <c r="BH168" i="33"/>
  <c r="BG168" i="33"/>
  <c r="BF168" i="33"/>
  <c r="T168" i="33"/>
  <c r="R168" i="33"/>
  <c r="P168" i="33"/>
  <c r="BI166" i="33"/>
  <c r="BH166" i="33"/>
  <c r="BG166" i="33"/>
  <c r="BF166" i="33"/>
  <c r="T166" i="33"/>
  <c r="R166" i="33"/>
  <c r="P166" i="33"/>
  <c r="BI165" i="33"/>
  <c r="BH165" i="33"/>
  <c r="BG165" i="33"/>
  <c r="BF165" i="33"/>
  <c r="T165" i="33"/>
  <c r="R165" i="33"/>
  <c r="P165" i="33"/>
  <c r="BI164" i="33"/>
  <c r="BH164" i="33"/>
  <c r="BG164" i="33"/>
  <c r="BF164" i="33"/>
  <c r="T164" i="33"/>
  <c r="R164" i="33"/>
  <c r="P164" i="33"/>
  <c r="BI162" i="33"/>
  <c r="BH162" i="33"/>
  <c r="BG162" i="33"/>
  <c r="BF162" i="33"/>
  <c r="T162" i="33"/>
  <c r="R162" i="33"/>
  <c r="P162" i="33"/>
  <c r="BI160" i="33"/>
  <c r="BH160" i="33"/>
  <c r="BG160" i="33"/>
  <c r="BF160" i="33"/>
  <c r="T160" i="33"/>
  <c r="R160" i="33"/>
  <c r="P160" i="33"/>
  <c r="BI159" i="33"/>
  <c r="BH159" i="33"/>
  <c r="BG159" i="33"/>
  <c r="BF159" i="33"/>
  <c r="T159" i="33"/>
  <c r="R159" i="33"/>
  <c r="P159" i="33"/>
  <c r="BI158" i="33"/>
  <c r="BH158" i="33"/>
  <c r="BG158" i="33"/>
  <c r="BF158" i="33"/>
  <c r="T158" i="33"/>
  <c r="R158" i="33"/>
  <c r="P158" i="33"/>
  <c r="BI156" i="33"/>
  <c r="BH156" i="33"/>
  <c r="BG156" i="33"/>
  <c r="BF156" i="33"/>
  <c r="T156" i="33"/>
  <c r="R156" i="33"/>
  <c r="P156" i="33"/>
  <c r="BI154" i="33"/>
  <c r="BH154" i="33"/>
  <c r="BG154" i="33"/>
  <c r="BF154" i="33"/>
  <c r="T154" i="33"/>
  <c r="R154" i="33"/>
  <c r="P154" i="33"/>
  <c r="BI151" i="33"/>
  <c r="BH151" i="33"/>
  <c r="BG151" i="33"/>
  <c r="BF151" i="33"/>
  <c r="T151" i="33"/>
  <c r="T150" i="33"/>
  <c r="R151" i="33"/>
  <c r="R150" i="33"/>
  <c r="P151" i="33"/>
  <c r="P150" i="33" s="1"/>
  <c r="BI149" i="33"/>
  <c r="BH149" i="33"/>
  <c r="BG149" i="33"/>
  <c r="BF149" i="33"/>
  <c r="T149" i="33"/>
  <c r="R149" i="33"/>
  <c r="P149" i="33"/>
  <c r="BI148" i="33"/>
  <c r="BH148" i="33"/>
  <c r="BG148" i="33"/>
  <c r="BF148" i="33"/>
  <c r="T148" i="33"/>
  <c r="R148" i="33"/>
  <c r="P148" i="33"/>
  <c r="BI146" i="33"/>
  <c r="BH146" i="33"/>
  <c r="BG146" i="33"/>
  <c r="BF146" i="33"/>
  <c r="T146" i="33"/>
  <c r="R146" i="33"/>
  <c r="P146" i="33"/>
  <c r="BI144" i="33"/>
  <c r="BH144" i="33"/>
  <c r="BG144" i="33"/>
  <c r="BF144" i="33"/>
  <c r="T144" i="33"/>
  <c r="R144" i="33"/>
  <c r="P144" i="33"/>
  <c r="BI143" i="33"/>
  <c r="BH143" i="33"/>
  <c r="BG143" i="33"/>
  <c r="BF143" i="33"/>
  <c r="T143" i="33"/>
  <c r="R143" i="33"/>
  <c r="P143" i="33"/>
  <c r="BI142" i="33"/>
  <c r="BH142" i="33"/>
  <c r="BG142" i="33"/>
  <c r="BF142" i="33"/>
  <c r="T142" i="33"/>
  <c r="R142" i="33"/>
  <c r="P142" i="33"/>
  <c r="BI140" i="33"/>
  <c r="BH140" i="33"/>
  <c r="BG140" i="33"/>
  <c r="BF140" i="33"/>
  <c r="T140" i="33"/>
  <c r="R140" i="33"/>
  <c r="P140" i="33"/>
  <c r="BI138" i="33"/>
  <c r="BH138" i="33"/>
  <c r="BG138" i="33"/>
  <c r="BF138" i="33"/>
  <c r="T138" i="33"/>
  <c r="R138" i="33"/>
  <c r="P138" i="33"/>
  <c r="BI136" i="33"/>
  <c r="BH136" i="33"/>
  <c r="BG136" i="33"/>
  <c r="BF136" i="33"/>
  <c r="T136" i="33"/>
  <c r="R136" i="33"/>
  <c r="P136" i="33"/>
  <c r="BI134" i="33"/>
  <c r="BH134" i="33"/>
  <c r="BG134" i="33"/>
  <c r="BF134" i="33"/>
  <c r="T134" i="33"/>
  <c r="R134" i="33"/>
  <c r="P134" i="33"/>
  <c r="BI132" i="33"/>
  <c r="BH132" i="33"/>
  <c r="BG132" i="33"/>
  <c r="BF132" i="33"/>
  <c r="T132" i="33"/>
  <c r="R132" i="33"/>
  <c r="P132" i="33"/>
  <c r="BI130" i="33"/>
  <c r="BH130" i="33"/>
  <c r="BG130" i="33"/>
  <c r="BF130" i="33"/>
  <c r="T130" i="33"/>
  <c r="R130" i="33"/>
  <c r="P130" i="33"/>
  <c r="BI128" i="33"/>
  <c r="BH128" i="33"/>
  <c r="BG128" i="33"/>
  <c r="BF128" i="33"/>
  <c r="T128" i="33"/>
  <c r="R128" i="33"/>
  <c r="P128" i="33"/>
  <c r="F120" i="33"/>
  <c r="E118" i="33"/>
  <c r="F91" i="33"/>
  <c r="E89" i="33"/>
  <c r="J26" i="33"/>
  <c r="E26" i="33"/>
  <c r="J123" i="33"/>
  <c r="J25" i="33"/>
  <c r="J23" i="33"/>
  <c r="E23" i="33"/>
  <c r="J122" i="33"/>
  <c r="J22" i="33"/>
  <c r="J20" i="33"/>
  <c r="E20" i="33"/>
  <c r="F94" i="33"/>
  <c r="J19" i="33"/>
  <c r="J17" i="33"/>
  <c r="E17" i="33"/>
  <c r="F93" i="33"/>
  <c r="J16" i="33"/>
  <c r="J14" i="33"/>
  <c r="J91" i="33"/>
  <c r="E7" i="33"/>
  <c r="E114" i="33" s="1"/>
  <c r="J39" i="32"/>
  <c r="J38" i="32"/>
  <c r="AY132" i="1"/>
  <c r="J37" i="32"/>
  <c r="AX132" i="1" s="1"/>
  <c r="BI125" i="32"/>
  <c r="BH125" i="32"/>
  <c r="BG125" i="32"/>
  <c r="BF125" i="32"/>
  <c r="T125" i="32"/>
  <c r="R125" i="32"/>
  <c r="P125" i="32"/>
  <c r="BI124" i="32"/>
  <c r="BH124" i="32"/>
  <c r="BG124" i="32"/>
  <c r="BF124" i="32"/>
  <c r="T124" i="32"/>
  <c r="R124" i="32"/>
  <c r="P124" i="32"/>
  <c r="BI123" i="32"/>
  <c r="BH123" i="32"/>
  <c r="BG123" i="32"/>
  <c r="BF123" i="32"/>
  <c r="T123" i="32"/>
  <c r="R123" i="32"/>
  <c r="P123" i="32"/>
  <c r="J117" i="32"/>
  <c r="F117" i="32"/>
  <c r="F115" i="32"/>
  <c r="E113" i="32"/>
  <c r="J93" i="32"/>
  <c r="F93" i="32"/>
  <c r="F91" i="32"/>
  <c r="E89" i="32"/>
  <c r="J26" i="32"/>
  <c r="E26" i="32"/>
  <c r="J94" i="32" s="1"/>
  <c r="J25" i="32"/>
  <c r="J20" i="32"/>
  <c r="E20" i="32"/>
  <c r="F118" i="32"/>
  <c r="J19" i="32"/>
  <c r="J14" i="32"/>
  <c r="J115" i="32" s="1"/>
  <c r="E7" i="32"/>
  <c r="E85" i="32"/>
  <c r="J37" i="31"/>
  <c r="J36" i="31"/>
  <c r="AY130" i="1"/>
  <c r="J35" i="31"/>
  <c r="AX130" i="1"/>
  <c r="BI285" i="31"/>
  <c r="BH285" i="31"/>
  <c r="BG285" i="31"/>
  <c r="BF285" i="31"/>
  <c r="T285" i="31"/>
  <c r="T284" i="31"/>
  <c r="R285" i="31"/>
  <c r="R284" i="31"/>
  <c r="P285" i="31"/>
  <c r="P284" i="31" s="1"/>
  <c r="BI282" i="31"/>
  <c r="BH282" i="31"/>
  <c r="BG282" i="31"/>
  <c r="BF282" i="31"/>
  <c r="T282" i="31"/>
  <c r="R282" i="31"/>
  <c r="P282" i="31"/>
  <c r="BI279" i="31"/>
  <c r="BH279" i="31"/>
  <c r="BG279" i="31"/>
  <c r="BF279" i="31"/>
  <c r="T279" i="31"/>
  <c r="R279" i="31"/>
  <c r="P279" i="31"/>
  <c r="BI277" i="31"/>
  <c r="BH277" i="31"/>
  <c r="BG277" i="31"/>
  <c r="BF277" i="31"/>
  <c r="T277" i="31"/>
  <c r="R277" i="31"/>
  <c r="P277" i="31"/>
  <c r="BI275" i="31"/>
  <c r="BH275" i="31"/>
  <c r="BG275" i="31"/>
  <c r="BF275" i="31"/>
  <c r="T275" i="31"/>
  <c r="R275" i="31"/>
  <c r="P275" i="31"/>
  <c r="BI272" i="31"/>
  <c r="BH272" i="31"/>
  <c r="BG272" i="31"/>
  <c r="BF272" i="31"/>
  <c r="T272" i="31"/>
  <c r="R272" i="31"/>
  <c r="P272" i="31"/>
  <c r="BI270" i="31"/>
  <c r="BH270" i="31"/>
  <c r="BG270" i="31"/>
  <c r="BF270" i="31"/>
  <c r="T270" i="31"/>
  <c r="R270" i="31"/>
  <c r="P270" i="31"/>
  <c r="BI268" i="31"/>
  <c r="BH268" i="31"/>
  <c r="BG268" i="31"/>
  <c r="BF268" i="31"/>
  <c r="T268" i="31"/>
  <c r="R268" i="31"/>
  <c r="P268" i="31"/>
  <c r="BI265" i="31"/>
  <c r="BH265" i="31"/>
  <c r="BG265" i="31"/>
  <c r="BF265" i="31"/>
  <c r="T265" i="31"/>
  <c r="R265" i="31"/>
  <c r="P265" i="31"/>
  <c r="BI263" i="31"/>
  <c r="BH263" i="31"/>
  <c r="BG263" i="31"/>
  <c r="BF263" i="31"/>
  <c r="T263" i="31"/>
  <c r="R263" i="31"/>
  <c r="P263" i="31"/>
  <c r="BI260" i="31"/>
  <c r="BH260" i="31"/>
  <c r="BG260" i="31"/>
  <c r="BF260" i="31"/>
  <c r="T260" i="31"/>
  <c r="R260" i="31"/>
  <c r="P260" i="31"/>
  <c r="BI258" i="31"/>
  <c r="BH258" i="31"/>
  <c r="BG258" i="31"/>
  <c r="BF258" i="31"/>
  <c r="T258" i="31"/>
  <c r="R258" i="31"/>
  <c r="P258" i="31"/>
  <c r="BI256" i="31"/>
  <c r="BH256" i="31"/>
  <c r="BG256" i="31"/>
  <c r="BF256" i="31"/>
  <c r="T256" i="31"/>
  <c r="R256" i="31"/>
  <c r="P256" i="31"/>
  <c r="BI254" i="31"/>
  <c r="BH254" i="31"/>
  <c r="BG254" i="31"/>
  <c r="BF254" i="31"/>
  <c r="T254" i="31"/>
  <c r="R254" i="31"/>
  <c r="P254" i="31"/>
  <c r="BI251" i="31"/>
  <c r="BH251" i="31"/>
  <c r="BG251" i="31"/>
  <c r="BF251" i="31"/>
  <c r="T251" i="31"/>
  <c r="T250" i="31"/>
  <c r="R251" i="31"/>
  <c r="R250" i="31" s="1"/>
  <c r="P251" i="31"/>
  <c r="P250" i="31" s="1"/>
  <c r="BI248" i="31"/>
  <c r="BH248" i="31"/>
  <c r="BG248" i="31"/>
  <c r="BF248" i="31"/>
  <c r="T248" i="31"/>
  <c r="R248" i="31"/>
  <c r="P248" i="31"/>
  <c r="BI247" i="31"/>
  <c r="BH247" i="31"/>
  <c r="BG247" i="31"/>
  <c r="BF247" i="31"/>
  <c r="T247" i="31"/>
  <c r="R247" i="31"/>
  <c r="P247" i="31"/>
  <c r="BI246" i="31"/>
  <c r="BH246" i="31"/>
  <c r="BG246" i="31"/>
  <c r="BF246" i="31"/>
  <c r="T246" i="31"/>
  <c r="R246" i="31"/>
  <c r="P246" i="31"/>
  <c r="BI242" i="31"/>
  <c r="BH242" i="31"/>
  <c r="BG242" i="31"/>
  <c r="BF242" i="31"/>
  <c r="T242" i="31"/>
  <c r="R242" i="31"/>
  <c r="P242" i="31"/>
  <c r="BI238" i="31"/>
  <c r="BH238" i="31"/>
  <c r="BG238" i="31"/>
  <c r="BF238" i="31"/>
  <c r="T238" i="31"/>
  <c r="R238" i="31"/>
  <c r="P238" i="31"/>
  <c r="BI234" i="31"/>
  <c r="BH234" i="31"/>
  <c r="BG234" i="31"/>
  <c r="BF234" i="31"/>
  <c r="T234" i="31"/>
  <c r="R234" i="31"/>
  <c r="P234" i="31"/>
  <c r="BI230" i="31"/>
  <c r="BH230" i="31"/>
  <c r="BG230" i="31"/>
  <c r="BF230" i="31"/>
  <c r="T230" i="31"/>
  <c r="R230" i="31"/>
  <c r="P230" i="31"/>
  <c r="BI226" i="31"/>
  <c r="BH226" i="31"/>
  <c r="BG226" i="31"/>
  <c r="BF226" i="31"/>
  <c r="T226" i="31"/>
  <c r="R226" i="31"/>
  <c r="P226" i="31"/>
  <c r="BI222" i="31"/>
  <c r="BH222" i="31"/>
  <c r="BG222" i="31"/>
  <c r="BF222" i="31"/>
  <c r="T222" i="31"/>
  <c r="R222" i="31"/>
  <c r="P222" i="31"/>
  <c r="BI218" i="31"/>
  <c r="BH218" i="31"/>
  <c r="BG218" i="31"/>
  <c r="BF218" i="31"/>
  <c r="T218" i="31"/>
  <c r="R218" i="31"/>
  <c r="P218" i="31"/>
  <c r="BI214" i="31"/>
  <c r="BH214" i="31"/>
  <c r="BG214" i="31"/>
  <c r="BF214" i="31"/>
  <c r="T214" i="31"/>
  <c r="R214" i="31"/>
  <c r="P214" i="31"/>
  <c r="BI210" i="31"/>
  <c r="BH210" i="31"/>
  <c r="BG210" i="31"/>
  <c r="BF210" i="31"/>
  <c r="T210" i="31"/>
  <c r="R210" i="31"/>
  <c r="P210" i="31"/>
  <c r="BI207" i="31"/>
  <c r="BH207" i="31"/>
  <c r="BG207" i="31"/>
  <c r="BF207" i="31"/>
  <c r="T207" i="31"/>
  <c r="R207" i="31"/>
  <c r="P207" i="31"/>
  <c r="BI205" i="31"/>
  <c r="BH205" i="31"/>
  <c r="BG205" i="31"/>
  <c r="BF205" i="31"/>
  <c r="T205" i="31"/>
  <c r="R205" i="31"/>
  <c r="P205" i="31"/>
  <c r="BI203" i="31"/>
  <c r="BH203" i="31"/>
  <c r="BG203" i="31"/>
  <c r="BF203" i="31"/>
  <c r="T203" i="31"/>
  <c r="R203" i="31"/>
  <c r="P203" i="31"/>
  <c r="BI201" i="31"/>
  <c r="BH201" i="31"/>
  <c r="BG201" i="31"/>
  <c r="BF201" i="31"/>
  <c r="T201" i="31"/>
  <c r="R201" i="31"/>
  <c r="P201" i="31"/>
  <c r="BI198" i="31"/>
  <c r="BH198" i="31"/>
  <c r="BG198" i="31"/>
  <c r="BF198" i="31"/>
  <c r="T198" i="31"/>
  <c r="R198" i="31"/>
  <c r="P198" i="31"/>
  <c r="BI196" i="31"/>
  <c r="BH196" i="31"/>
  <c r="BG196" i="31"/>
  <c r="BF196" i="31"/>
  <c r="T196" i="31"/>
  <c r="R196" i="31"/>
  <c r="P196" i="31"/>
  <c r="BI194" i="31"/>
  <c r="BH194" i="31"/>
  <c r="BG194" i="31"/>
  <c r="BF194" i="31"/>
  <c r="T194" i="31"/>
  <c r="R194" i="31"/>
  <c r="P194" i="31"/>
  <c r="BI192" i="31"/>
  <c r="BH192" i="31"/>
  <c r="BG192" i="31"/>
  <c r="BF192" i="31"/>
  <c r="T192" i="31"/>
  <c r="R192" i="31"/>
  <c r="P192" i="31"/>
  <c r="BI190" i="31"/>
  <c r="BH190" i="31"/>
  <c r="BG190" i="31"/>
  <c r="BF190" i="31"/>
  <c r="T190" i="31"/>
  <c r="R190" i="31"/>
  <c r="P190" i="31"/>
  <c r="BI188" i="31"/>
  <c r="BH188" i="31"/>
  <c r="BG188" i="31"/>
  <c r="BF188" i="31"/>
  <c r="T188" i="31"/>
  <c r="R188" i="31"/>
  <c r="P188" i="31"/>
  <c r="BI186" i="31"/>
  <c r="BH186" i="31"/>
  <c r="BG186" i="31"/>
  <c r="BF186" i="31"/>
  <c r="T186" i="31"/>
  <c r="R186" i="31"/>
  <c r="P186" i="31"/>
  <c r="BI184" i="31"/>
  <c r="BH184" i="31"/>
  <c r="BG184" i="31"/>
  <c r="BF184" i="31"/>
  <c r="T184" i="31"/>
  <c r="R184" i="31"/>
  <c r="P184" i="31"/>
  <c r="BI182" i="31"/>
  <c r="BH182" i="31"/>
  <c r="BG182" i="31"/>
  <c r="BF182" i="31"/>
  <c r="T182" i="31"/>
  <c r="R182" i="31"/>
  <c r="P182" i="31"/>
  <c r="BI177" i="31"/>
  <c r="BH177" i="31"/>
  <c r="BG177" i="31"/>
  <c r="BF177" i="31"/>
  <c r="T177" i="31"/>
  <c r="R177" i="31"/>
  <c r="P177" i="31"/>
  <c r="BI172" i="31"/>
  <c r="BH172" i="31"/>
  <c r="BG172" i="31"/>
  <c r="BF172" i="31"/>
  <c r="T172" i="31"/>
  <c r="R172" i="31"/>
  <c r="P172" i="31"/>
  <c r="BI168" i="31"/>
  <c r="BH168" i="31"/>
  <c r="BG168" i="31"/>
  <c r="BF168" i="31"/>
  <c r="T168" i="31"/>
  <c r="R168" i="31"/>
  <c r="P168" i="31"/>
  <c r="BI166" i="31"/>
  <c r="BH166" i="31"/>
  <c r="BG166" i="31"/>
  <c r="BF166" i="31"/>
  <c r="T166" i="31"/>
  <c r="R166" i="31"/>
  <c r="P166" i="31"/>
  <c r="BI163" i="31"/>
  <c r="BH163" i="31"/>
  <c r="BG163" i="31"/>
  <c r="BF163" i="31"/>
  <c r="T163" i="31"/>
  <c r="R163" i="31"/>
  <c r="P163" i="31"/>
  <c r="BI161" i="31"/>
  <c r="BH161" i="31"/>
  <c r="BG161" i="31"/>
  <c r="BF161" i="31"/>
  <c r="T161" i="31"/>
  <c r="R161" i="31"/>
  <c r="P161" i="31"/>
  <c r="BI159" i="31"/>
  <c r="BH159" i="31"/>
  <c r="BG159" i="31"/>
  <c r="BF159" i="31"/>
  <c r="T159" i="31"/>
  <c r="R159" i="31"/>
  <c r="P159" i="31"/>
  <c r="BI157" i="31"/>
  <c r="BH157" i="31"/>
  <c r="BG157" i="31"/>
  <c r="BF157" i="31"/>
  <c r="T157" i="31"/>
  <c r="R157" i="31"/>
  <c r="P157" i="31"/>
  <c r="BI153" i="31"/>
  <c r="BH153" i="31"/>
  <c r="BG153" i="31"/>
  <c r="BF153" i="31"/>
  <c r="T153" i="31"/>
  <c r="R153" i="31"/>
  <c r="P153" i="31"/>
  <c r="BI150" i="31"/>
  <c r="BH150" i="31"/>
  <c r="BG150" i="31"/>
  <c r="BF150" i="31"/>
  <c r="T150" i="31"/>
  <c r="R150" i="31"/>
  <c r="P150" i="31"/>
  <c r="BI145" i="31"/>
  <c r="BH145" i="31"/>
  <c r="BG145" i="31"/>
  <c r="BF145" i="31"/>
  <c r="T145" i="31"/>
  <c r="R145" i="31"/>
  <c r="P145" i="31"/>
  <c r="BI140" i="31"/>
  <c r="BH140" i="31"/>
  <c r="BG140" i="31"/>
  <c r="BF140" i="31"/>
  <c r="T140" i="31"/>
  <c r="R140" i="31"/>
  <c r="P140" i="31"/>
  <c r="BI136" i="31"/>
  <c r="BH136" i="31"/>
  <c r="BG136" i="31"/>
  <c r="BF136" i="31"/>
  <c r="T136" i="31"/>
  <c r="R136" i="31"/>
  <c r="P136" i="31"/>
  <c r="BI134" i="31"/>
  <c r="BH134" i="31"/>
  <c r="BG134" i="31"/>
  <c r="BF134" i="31"/>
  <c r="T134" i="31"/>
  <c r="R134" i="31"/>
  <c r="P134" i="31"/>
  <c r="BI132" i="31"/>
  <c r="BH132" i="31"/>
  <c r="BG132" i="31"/>
  <c r="BF132" i="31"/>
  <c r="T132" i="31"/>
  <c r="R132" i="31"/>
  <c r="P132" i="31"/>
  <c r="BI130" i="31"/>
  <c r="BH130" i="31"/>
  <c r="BG130" i="31"/>
  <c r="BF130" i="31"/>
  <c r="T130" i="31"/>
  <c r="R130" i="31"/>
  <c r="P130" i="31"/>
  <c r="BI128" i="31"/>
  <c r="BH128" i="31"/>
  <c r="BG128" i="31"/>
  <c r="BF128" i="31"/>
  <c r="T128" i="31"/>
  <c r="R128" i="31"/>
  <c r="P128" i="31"/>
  <c r="J121" i="31"/>
  <c r="F121" i="31"/>
  <c r="F119" i="31"/>
  <c r="E117" i="31"/>
  <c r="J91" i="31"/>
  <c r="F91" i="31"/>
  <c r="F89" i="31"/>
  <c r="E87" i="31"/>
  <c r="J24" i="31"/>
  <c r="E24" i="31"/>
  <c r="J122" i="31"/>
  <c r="J23" i="31"/>
  <c r="J18" i="31"/>
  <c r="E18" i="31"/>
  <c r="F122" i="31"/>
  <c r="J17" i="31"/>
  <c r="J12" i="31"/>
  <c r="J119" i="31" s="1"/>
  <c r="E7" i="31"/>
  <c r="E115" i="31" s="1"/>
  <c r="J41" i="30"/>
  <c r="J40" i="30"/>
  <c r="AY129" i="1"/>
  <c r="J39" i="30"/>
  <c r="AX129" i="1"/>
  <c r="BI279" i="30"/>
  <c r="BH279" i="30"/>
  <c r="BG279" i="30"/>
  <c r="BF279" i="30"/>
  <c r="T279" i="30"/>
  <c r="R279" i="30"/>
  <c r="P279" i="30"/>
  <c r="BI277" i="30"/>
  <c r="BH277" i="30"/>
  <c r="BG277" i="30"/>
  <c r="BF277" i="30"/>
  <c r="T277" i="30"/>
  <c r="R277" i="30"/>
  <c r="P277" i="30"/>
  <c r="BI275" i="30"/>
  <c r="BH275" i="30"/>
  <c r="BG275" i="30"/>
  <c r="BF275" i="30"/>
  <c r="T275" i="30"/>
  <c r="R275" i="30"/>
  <c r="P275" i="30"/>
  <c r="BI273" i="30"/>
  <c r="BH273" i="30"/>
  <c r="BG273" i="30"/>
  <c r="BF273" i="30"/>
  <c r="T273" i="30"/>
  <c r="R273" i="30"/>
  <c r="P273" i="30"/>
  <c r="BI271" i="30"/>
  <c r="BH271" i="30"/>
  <c r="BG271" i="30"/>
  <c r="BF271" i="30"/>
  <c r="T271" i="30"/>
  <c r="R271" i="30"/>
  <c r="P271" i="30"/>
  <c r="BI269" i="30"/>
  <c r="BH269" i="30"/>
  <c r="BG269" i="30"/>
  <c r="BF269" i="30"/>
  <c r="T269" i="30"/>
  <c r="R269" i="30"/>
  <c r="P269" i="30"/>
  <c r="BI267" i="30"/>
  <c r="BH267" i="30"/>
  <c r="BG267" i="30"/>
  <c r="BF267" i="30"/>
  <c r="T267" i="30"/>
  <c r="R267" i="30"/>
  <c r="P267" i="30"/>
  <c r="BI265" i="30"/>
  <c r="BH265" i="30"/>
  <c r="BG265" i="30"/>
  <c r="BF265" i="30"/>
  <c r="T265" i="30"/>
  <c r="R265" i="30"/>
  <c r="P265" i="30"/>
  <c r="BI263" i="30"/>
  <c r="BH263" i="30"/>
  <c r="BG263" i="30"/>
  <c r="BF263" i="30"/>
  <c r="T263" i="30"/>
  <c r="R263" i="30"/>
  <c r="P263" i="30"/>
  <c r="BI261" i="30"/>
  <c r="BH261" i="30"/>
  <c r="BG261" i="30"/>
  <c r="BF261" i="30"/>
  <c r="T261" i="30"/>
  <c r="R261" i="30"/>
  <c r="P261" i="30"/>
  <c r="BI259" i="30"/>
  <c r="BH259" i="30"/>
  <c r="BG259" i="30"/>
  <c r="BF259" i="30"/>
  <c r="T259" i="30"/>
  <c r="R259" i="30"/>
  <c r="P259" i="30"/>
  <c r="BI257" i="30"/>
  <c r="BH257" i="30"/>
  <c r="BG257" i="30"/>
  <c r="BF257" i="30"/>
  <c r="T257" i="30"/>
  <c r="R257" i="30"/>
  <c r="P257" i="30"/>
  <c r="BI255" i="30"/>
  <c r="BH255" i="30"/>
  <c r="BG255" i="30"/>
  <c r="BF255" i="30"/>
  <c r="T255" i="30"/>
  <c r="R255" i="30"/>
  <c r="P255" i="30"/>
  <c r="BI253" i="30"/>
  <c r="BH253" i="30"/>
  <c r="BG253" i="30"/>
  <c r="BF253" i="30"/>
  <c r="T253" i="30"/>
  <c r="R253" i="30"/>
  <c r="P253" i="30"/>
  <c r="BI251" i="30"/>
  <c r="BH251" i="30"/>
  <c r="BG251" i="30"/>
  <c r="BF251" i="30"/>
  <c r="T251" i="30"/>
  <c r="R251" i="30"/>
  <c r="P251" i="30"/>
  <c r="BI249" i="30"/>
  <c r="BH249" i="30"/>
  <c r="BG249" i="30"/>
  <c r="BF249" i="30"/>
  <c r="T249" i="30"/>
  <c r="R249" i="30"/>
  <c r="P249" i="30"/>
  <c r="BI247" i="30"/>
  <c r="BH247" i="30"/>
  <c r="BG247" i="30"/>
  <c r="BF247" i="30"/>
  <c r="T247" i="30"/>
  <c r="R247" i="30"/>
  <c r="P247" i="30"/>
  <c r="BI245" i="30"/>
  <c r="BH245" i="30"/>
  <c r="BG245" i="30"/>
  <c r="BF245" i="30"/>
  <c r="T245" i="30"/>
  <c r="R245" i="30"/>
  <c r="P245" i="30"/>
  <c r="BI243" i="30"/>
  <c r="BH243" i="30"/>
  <c r="BG243" i="30"/>
  <c r="BF243" i="30"/>
  <c r="T243" i="30"/>
  <c r="R243" i="30"/>
  <c r="P243" i="30"/>
  <c r="BI241" i="30"/>
  <c r="BH241" i="30"/>
  <c r="BG241" i="30"/>
  <c r="BF241" i="30"/>
  <c r="T241" i="30"/>
  <c r="R241" i="30"/>
  <c r="P241" i="30"/>
  <c r="BI239" i="30"/>
  <c r="BH239" i="30"/>
  <c r="BG239" i="30"/>
  <c r="BF239" i="30"/>
  <c r="T239" i="30"/>
  <c r="R239" i="30"/>
  <c r="P239" i="30"/>
  <c r="BI236" i="30"/>
  <c r="BH236" i="30"/>
  <c r="BG236" i="30"/>
  <c r="BF236" i="30"/>
  <c r="T236" i="30"/>
  <c r="R236" i="30"/>
  <c r="P236" i="30"/>
  <c r="BI234" i="30"/>
  <c r="BH234" i="30"/>
  <c r="BG234" i="30"/>
  <c r="BF234" i="30"/>
  <c r="T234" i="30"/>
  <c r="R234" i="30"/>
  <c r="P234" i="30"/>
  <c r="BI232" i="30"/>
  <c r="BH232" i="30"/>
  <c r="BG232" i="30"/>
  <c r="BF232" i="30"/>
  <c r="T232" i="30"/>
  <c r="R232" i="30"/>
  <c r="P232" i="30"/>
  <c r="BI230" i="30"/>
  <c r="BH230" i="30"/>
  <c r="BG230" i="30"/>
  <c r="BF230" i="30"/>
  <c r="T230" i="30"/>
  <c r="R230" i="30"/>
  <c r="P230" i="30"/>
  <c r="BI227" i="30"/>
  <c r="BH227" i="30"/>
  <c r="BG227" i="30"/>
  <c r="BF227" i="30"/>
  <c r="T227" i="30"/>
  <c r="R227" i="30"/>
  <c r="P227" i="30"/>
  <c r="BI225" i="30"/>
  <c r="BH225" i="30"/>
  <c r="BG225" i="30"/>
  <c r="BF225" i="30"/>
  <c r="T225" i="30"/>
  <c r="R225" i="30"/>
  <c r="P225" i="30"/>
  <c r="BI223" i="30"/>
  <c r="BH223" i="30"/>
  <c r="BG223" i="30"/>
  <c r="BF223" i="30"/>
  <c r="T223" i="30"/>
  <c r="R223" i="30"/>
  <c r="P223" i="30"/>
  <c r="BI221" i="30"/>
  <c r="BH221" i="30"/>
  <c r="BG221" i="30"/>
  <c r="BF221" i="30"/>
  <c r="T221" i="30"/>
  <c r="R221" i="30"/>
  <c r="P221" i="30"/>
  <c r="BI219" i="30"/>
  <c r="BH219" i="30"/>
  <c r="BG219" i="30"/>
  <c r="BF219" i="30"/>
  <c r="T219" i="30"/>
  <c r="R219" i="30"/>
  <c r="P219" i="30"/>
  <c r="BI217" i="30"/>
  <c r="BH217" i="30"/>
  <c r="BG217" i="30"/>
  <c r="BF217" i="30"/>
  <c r="T217" i="30"/>
  <c r="R217" i="30"/>
  <c r="P217" i="30"/>
  <c r="BI215" i="30"/>
  <c r="BH215" i="30"/>
  <c r="BG215" i="30"/>
  <c r="BF215" i="30"/>
  <c r="T215" i="30"/>
  <c r="R215" i="30"/>
  <c r="P215" i="30"/>
  <c r="BI213" i="30"/>
  <c r="BH213" i="30"/>
  <c r="BG213" i="30"/>
  <c r="BF213" i="30"/>
  <c r="T213" i="30"/>
  <c r="R213" i="30"/>
  <c r="P213" i="30"/>
  <c r="BI211" i="30"/>
  <c r="BH211" i="30"/>
  <c r="BG211" i="30"/>
  <c r="BF211" i="30"/>
  <c r="T211" i="30"/>
  <c r="R211" i="30"/>
  <c r="P211" i="30"/>
  <c r="BI208" i="30"/>
  <c r="BH208" i="30"/>
  <c r="BG208" i="30"/>
  <c r="BF208" i="30"/>
  <c r="T208" i="30"/>
  <c r="R208" i="30"/>
  <c r="P208" i="30"/>
  <c r="BI206" i="30"/>
  <c r="BH206" i="30"/>
  <c r="BG206" i="30"/>
  <c r="BF206" i="30"/>
  <c r="T206" i="30"/>
  <c r="R206" i="30"/>
  <c r="P206" i="30"/>
  <c r="BI204" i="30"/>
  <c r="BH204" i="30"/>
  <c r="BG204" i="30"/>
  <c r="BF204" i="30"/>
  <c r="T204" i="30"/>
  <c r="R204" i="30"/>
  <c r="P204" i="30"/>
  <c r="BI202" i="30"/>
  <c r="BH202" i="30"/>
  <c r="BG202" i="30"/>
  <c r="BF202" i="30"/>
  <c r="T202" i="30"/>
  <c r="R202" i="30"/>
  <c r="P202" i="30"/>
  <c r="BI200" i="30"/>
  <c r="BH200" i="30"/>
  <c r="BG200" i="30"/>
  <c r="BF200" i="30"/>
  <c r="T200" i="30"/>
  <c r="R200" i="30"/>
  <c r="P200" i="30"/>
  <c r="BI198" i="30"/>
  <c r="BH198" i="30"/>
  <c r="BG198" i="30"/>
  <c r="BF198" i="30"/>
  <c r="T198" i="30"/>
  <c r="R198" i="30"/>
  <c r="P198" i="30"/>
  <c r="BI196" i="30"/>
  <c r="BH196" i="30"/>
  <c r="BG196" i="30"/>
  <c r="BF196" i="30"/>
  <c r="T196" i="30"/>
  <c r="R196" i="30"/>
  <c r="P196" i="30"/>
  <c r="BI194" i="30"/>
  <c r="BH194" i="30"/>
  <c r="BG194" i="30"/>
  <c r="BF194" i="30"/>
  <c r="T194" i="30"/>
  <c r="R194" i="30"/>
  <c r="P194" i="30"/>
  <c r="BI192" i="30"/>
  <c r="BH192" i="30"/>
  <c r="BG192" i="30"/>
  <c r="BF192" i="30"/>
  <c r="T192" i="30"/>
  <c r="R192" i="30"/>
  <c r="P192" i="30"/>
  <c r="BI190" i="30"/>
  <c r="BH190" i="30"/>
  <c r="BG190" i="30"/>
  <c r="BF190" i="30"/>
  <c r="T190" i="30"/>
  <c r="R190" i="30"/>
  <c r="P190" i="30"/>
  <c r="BI188" i="30"/>
  <c r="BH188" i="30"/>
  <c r="BG188" i="30"/>
  <c r="BF188" i="30"/>
  <c r="T188" i="30"/>
  <c r="R188" i="30"/>
  <c r="P188" i="30"/>
  <c r="BI186" i="30"/>
  <c r="BH186" i="30"/>
  <c r="BG186" i="30"/>
  <c r="BF186" i="30"/>
  <c r="T186" i="30"/>
  <c r="R186" i="30"/>
  <c r="P186" i="30"/>
  <c r="BI184" i="30"/>
  <c r="BH184" i="30"/>
  <c r="BG184" i="30"/>
  <c r="BF184" i="30"/>
  <c r="T184" i="30"/>
  <c r="R184" i="30"/>
  <c r="P184" i="30"/>
  <c r="BI182" i="30"/>
  <c r="BH182" i="30"/>
  <c r="BG182" i="30"/>
  <c r="BF182" i="30"/>
  <c r="T182" i="30"/>
  <c r="R182" i="30"/>
  <c r="P182" i="30"/>
  <c r="BI180" i="30"/>
  <c r="BH180" i="30"/>
  <c r="BG180" i="30"/>
  <c r="BF180" i="30"/>
  <c r="T180" i="30"/>
  <c r="R180" i="30"/>
  <c r="P180" i="30"/>
  <c r="BI177" i="30"/>
  <c r="BH177" i="30"/>
  <c r="BG177" i="30"/>
  <c r="BF177" i="30"/>
  <c r="T177" i="30"/>
  <c r="R177" i="30"/>
  <c r="P177" i="30"/>
  <c r="BI175" i="30"/>
  <c r="BH175" i="30"/>
  <c r="BG175" i="30"/>
  <c r="BF175" i="30"/>
  <c r="T175" i="30"/>
  <c r="R175" i="30"/>
  <c r="P175" i="30"/>
  <c r="BI173" i="30"/>
  <c r="BH173" i="30"/>
  <c r="BG173" i="30"/>
  <c r="BF173" i="30"/>
  <c r="T173" i="30"/>
  <c r="R173" i="30"/>
  <c r="P173" i="30"/>
  <c r="BI171" i="30"/>
  <c r="BH171" i="30"/>
  <c r="BG171" i="30"/>
  <c r="BF171" i="30"/>
  <c r="T171" i="30"/>
  <c r="R171" i="30"/>
  <c r="P171" i="30"/>
  <c r="BI169" i="30"/>
  <c r="BH169" i="30"/>
  <c r="BG169" i="30"/>
  <c r="BF169" i="30"/>
  <c r="T169" i="30"/>
  <c r="R169" i="30"/>
  <c r="P169" i="30"/>
  <c r="BI167" i="30"/>
  <c r="BH167" i="30"/>
  <c r="BG167" i="30"/>
  <c r="BF167" i="30"/>
  <c r="T167" i="30"/>
  <c r="R167" i="30"/>
  <c r="P167" i="30"/>
  <c r="BI165" i="30"/>
  <c r="BH165" i="30"/>
  <c r="BG165" i="30"/>
  <c r="BF165" i="30"/>
  <c r="T165" i="30"/>
  <c r="R165" i="30"/>
  <c r="P165" i="30"/>
  <c r="BI162" i="30"/>
  <c r="BH162" i="30"/>
  <c r="BG162" i="30"/>
  <c r="BF162" i="30"/>
  <c r="T162" i="30"/>
  <c r="R162" i="30"/>
  <c r="P162" i="30"/>
  <c r="BI160" i="30"/>
  <c r="BH160" i="30"/>
  <c r="BG160" i="30"/>
  <c r="BF160" i="30"/>
  <c r="T160" i="30"/>
  <c r="R160" i="30"/>
  <c r="P160" i="30"/>
  <c r="BI158" i="30"/>
  <c r="BH158" i="30"/>
  <c r="BG158" i="30"/>
  <c r="BF158" i="30"/>
  <c r="T158" i="30"/>
  <c r="R158" i="30"/>
  <c r="P158" i="30"/>
  <c r="BI156" i="30"/>
  <c r="BH156" i="30"/>
  <c r="BG156" i="30"/>
  <c r="BF156" i="30"/>
  <c r="T156" i="30"/>
  <c r="R156" i="30"/>
  <c r="P156" i="30"/>
  <c r="BI154" i="30"/>
  <c r="BH154" i="30"/>
  <c r="BG154" i="30"/>
  <c r="BF154" i="30"/>
  <c r="T154" i="30"/>
  <c r="R154" i="30"/>
  <c r="P154" i="30"/>
  <c r="BI152" i="30"/>
  <c r="BH152" i="30"/>
  <c r="BG152" i="30"/>
  <c r="BF152" i="30"/>
  <c r="T152" i="30"/>
  <c r="R152" i="30"/>
  <c r="P152" i="30"/>
  <c r="BI150" i="30"/>
  <c r="BH150" i="30"/>
  <c r="BG150" i="30"/>
  <c r="BF150" i="30"/>
  <c r="T150" i="30"/>
  <c r="R150" i="30"/>
  <c r="P150" i="30"/>
  <c r="BI148" i="30"/>
  <c r="BH148" i="30"/>
  <c r="BG148" i="30"/>
  <c r="BF148" i="30"/>
  <c r="T148" i="30"/>
  <c r="R148" i="30"/>
  <c r="P148" i="30"/>
  <c r="BI146" i="30"/>
  <c r="BH146" i="30"/>
  <c r="BG146" i="30"/>
  <c r="BF146" i="30"/>
  <c r="T146" i="30"/>
  <c r="R146" i="30"/>
  <c r="P146" i="30"/>
  <c r="BI144" i="30"/>
  <c r="BH144" i="30"/>
  <c r="BG144" i="30"/>
  <c r="BF144" i="30"/>
  <c r="T144" i="30"/>
  <c r="R144" i="30"/>
  <c r="P144" i="30"/>
  <c r="BI142" i="30"/>
  <c r="BH142" i="30"/>
  <c r="BG142" i="30"/>
  <c r="BF142" i="30"/>
  <c r="T142" i="30"/>
  <c r="R142" i="30"/>
  <c r="P142" i="30"/>
  <c r="BI140" i="30"/>
  <c r="BH140" i="30"/>
  <c r="BG140" i="30"/>
  <c r="BF140" i="30"/>
  <c r="T140" i="30"/>
  <c r="R140" i="30"/>
  <c r="P140" i="30"/>
  <c r="BI138" i="30"/>
  <c r="BH138" i="30"/>
  <c r="BG138" i="30"/>
  <c r="BF138" i="30"/>
  <c r="T138" i="30"/>
  <c r="R138" i="30"/>
  <c r="P138" i="30"/>
  <c r="BI136" i="30"/>
  <c r="BH136" i="30"/>
  <c r="BG136" i="30"/>
  <c r="BF136" i="30"/>
  <c r="T136" i="30"/>
  <c r="R136" i="30"/>
  <c r="P136" i="30"/>
  <c r="BI134" i="30"/>
  <c r="BH134" i="30"/>
  <c r="BG134" i="30"/>
  <c r="BF134" i="30"/>
  <c r="T134" i="30"/>
  <c r="R134" i="30"/>
  <c r="P134" i="30"/>
  <c r="BI132" i="30"/>
  <c r="BH132" i="30"/>
  <c r="BG132" i="30"/>
  <c r="BF132" i="30"/>
  <c r="T132" i="30"/>
  <c r="R132" i="30"/>
  <c r="P132" i="30"/>
  <c r="F124" i="30"/>
  <c r="E122" i="30"/>
  <c r="F93" i="30"/>
  <c r="E91" i="30"/>
  <c r="J28" i="30"/>
  <c r="E28" i="30"/>
  <c r="J127" i="30" s="1"/>
  <c r="J27" i="30"/>
  <c r="J25" i="30"/>
  <c r="E25" i="30"/>
  <c r="J95" i="30" s="1"/>
  <c r="J24" i="30"/>
  <c r="J22" i="30"/>
  <c r="E22" i="30"/>
  <c r="F127" i="30" s="1"/>
  <c r="J21" i="30"/>
  <c r="J19" i="30"/>
  <c r="E19" i="30"/>
  <c r="F126" i="30" s="1"/>
  <c r="J18" i="30"/>
  <c r="J16" i="30"/>
  <c r="J124" i="30"/>
  <c r="E7" i="30"/>
  <c r="E85" i="30"/>
  <c r="J41" i="29"/>
  <c r="J40" i="29"/>
  <c r="AY128" i="1" s="1"/>
  <c r="J39" i="29"/>
  <c r="AX128" i="1"/>
  <c r="BI157" i="29"/>
  <c r="BH157" i="29"/>
  <c r="BG157" i="29"/>
  <c r="BF157" i="29"/>
  <c r="T157" i="29"/>
  <c r="R157" i="29"/>
  <c r="P157" i="29"/>
  <c r="BI155" i="29"/>
  <c r="BH155" i="29"/>
  <c r="BG155" i="29"/>
  <c r="BF155" i="29"/>
  <c r="T155" i="29"/>
  <c r="R155" i="29"/>
  <c r="P155" i="29"/>
  <c r="BI153" i="29"/>
  <c r="BH153" i="29"/>
  <c r="BG153" i="29"/>
  <c r="BF153" i="29"/>
  <c r="T153" i="29"/>
  <c r="R153" i="29"/>
  <c r="P153" i="29"/>
  <c r="BI151" i="29"/>
  <c r="BH151" i="29"/>
  <c r="BG151" i="29"/>
  <c r="BF151" i="29"/>
  <c r="T151" i="29"/>
  <c r="R151" i="29"/>
  <c r="P151" i="29"/>
  <c r="BI149" i="29"/>
  <c r="BH149" i="29"/>
  <c r="BG149" i="29"/>
  <c r="BF149" i="29"/>
  <c r="T149" i="29"/>
  <c r="R149" i="29"/>
  <c r="P149" i="29"/>
  <c r="BI147" i="29"/>
  <c r="BH147" i="29"/>
  <c r="BG147" i="29"/>
  <c r="BF147" i="29"/>
  <c r="T147" i="29"/>
  <c r="R147" i="29"/>
  <c r="P147" i="29"/>
  <c r="BI145" i="29"/>
  <c r="BH145" i="29"/>
  <c r="BG145" i="29"/>
  <c r="BF145" i="29"/>
  <c r="T145" i="29"/>
  <c r="R145" i="29"/>
  <c r="P145" i="29"/>
  <c r="BI143" i="29"/>
  <c r="BH143" i="29"/>
  <c r="BG143" i="29"/>
  <c r="BF143" i="29"/>
  <c r="T143" i="29"/>
  <c r="R143" i="29"/>
  <c r="P143" i="29"/>
  <c r="BI141" i="29"/>
  <c r="BH141" i="29"/>
  <c r="BG141" i="29"/>
  <c r="BF141" i="29"/>
  <c r="T141" i="29"/>
  <c r="R141" i="29"/>
  <c r="P141" i="29"/>
  <c r="BI139" i="29"/>
  <c r="BH139" i="29"/>
  <c r="BG139" i="29"/>
  <c r="BF139" i="29"/>
  <c r="T139" i="29"/>
  <c r="R139" i="29"/>
  <c r="P139" i="29"/>
  <c r="BI137" i="29"/>
  <c r="BH137" i="29"/>
  <c r="BG137" i="29"/>
  <c r="BF137" i="29"/>
  <c r="T137" i="29"/>
  <c r="R137" i="29"/>
  <c r="P137" i="29"/>
  <c r="BI135" i="29"/>
  <c r="BH135" i="29"/>
  <c r="BG135" i="29"/>
  <c r="BF135" i="29"/>
  <c r="T135" i="29"/>
  <c r="R135" i="29"/>
  <c r="P135" i="29"/>
  <c r="BI133" i="29"/>
  <c r="BH133" i="29"/>
  <c r="BG133" i="29"/>
  <c r="BF133" i="29"/>
  <c r="T133" i="29"/>
  <c r="R133" i="29"/>
  <c r="P133" i="29"/>
  <c r="BI131" i="29"/>
  <c r="BH131" i="29"/>
  <c r="BG131" i="29"/>
  <c r="BF131" i="29"/>
  <c r="T131" i="29"/>
  <c r="R131" i="29"/>
  <c r="P131" i="29"/>
  <c r="BI129" i="29"/>
  <c r="BH129" i="29"/>
  <c r="BG129" i="29"/>
  <c r="BF129" i="29"/>
  <c r="T129" i="29"/>
  <c r="R129" i="29"/>
  <c r="P129" i="29"/>
  <c r="BI127" i="29"/>
  <c r="BH127" i="29"/>
  <c r="BG127" i="29"/>
  <c r="BF127" i="29"/>
  <c r="T127" i="29"/>
  <c r="R127" i="29"/>
  <c r="P127" i="29"/>
  <c r="F119" i="29"/>
  <c r="E117" i="29"/>
  <c r="F93" i="29"/>
  <c r="E91" i="29"/>
  <c r="J28" i="29"/>
  <c r="E28" i="29"/>
  <c r="J122" i="29" s="1"/>
  <c r="J27" i="29"/>
  <c r="J25" i="29"/>
  <c r="E25" i="29"/>
  <c r="J121" i="29"/>
  <c r="J24" i="29"/>
  <c r="J22" i="29"/>
  <c r="E22" i="29"/>
  <c r="F96" i="29" s="1"/>
  <c r="J21" i="29"/>
  <c r="J19" i="29"/>
  <c r="E19" i="29"/>
  <c r="F121" i="29"/>
  <c r="J18" i="29"/>
  <c r="J16" i="29"/>
  <c r="J93" i="29" s="1"/>
  <c r="E7" i="29"/>
  <c r="E85" i="29"/>
  <c r="J41" i="28"/>
  <c r="J40" i="28"/>
  <c r="AY126" i="1"/>
  <c r="J39" i="28"/>
  <c r="AX126" i="1"/>
  <c r="BI188" i="28"/>
  <c r="BH188" i="28"/>
  <c r="BG188" i="28"/>
  <c r="BF188" i="28"/>
  <c r="T188" i="28"/>
  <c r="R188" i="28"/>
  <c r="P188" i="28"/>
  <c r="BI187" i="28"/>
  <c r="BH187" i="28"/>
  <c r="BG187" i="28"/>
  <c r="BF187" i="28"/>
  <c r="T187" i="28"/>
  <c r="R187" i="28"/>
  <c r="P187" i="28"/>
  <c r="BI186" i="28"/>
  <c r="BH186" i="28"/>
  <c r="BG186" i="28"/>
  <c r="BF186" i="28"/>
  <c r="T186" i="28"/>
  <c r="R186" i="28"/>
  <c r="P186" i="28"/>
  <c r="BI184" i="28"/>
  <c r="BH184" i="28"/>
  <c r="BG184" i="28"/>
  <c r="BF184" i="28"/>
  <c r="T184" i="28"/>
  <c r="R184" i="28"/>
  <c r="P184" i="28"/>
  <c r="BI183" i="28"/>
  <c r="BH183" i="28"/>
  <c r="BG183" i="28"/>
  <c r="BF183" i="28"/>
  <c r="T183" i="28"/>
  <c r="R183" i="28"/>
  <c r="P183" i="28"/>
  <c r="BI182" i="28"/>
  <c r="BH182" i="28"/>
  <c r="BG182" i="28"/>
  <c r="BF182" i="28"/>
  <c r="T182" i="28"/>
  <c r="R182" i="28"/>
  <c r="P182" i="28"/>
  <c r="BI181" i="28"/>
  <c r="BH181" i="28"/>
  <c r="BG181" i="28"/>
  <c r="BF181" i="28"/>
  <c r="T181" i="28"/>
  <c r="R181" i="28"/>
  <c r="P181" i="28"/>
  <c r="BI180" i="28"/>
  <c r="BH180" i="28"/>
  <c r="BG180" i="28"/>
  <c r="BF180" i="28"/>
  <c r="T180" i="28"/>
  <c r="R180" i="28"/>
  <c r="P180" i="28"/>
  <c r="BI179" i="28"/>
  <c r="BH179" i="28"/>
  <c r="BG179" i="28"/>
  <c r="BF179" i="28"/>
  <c r="T179" i="28"/>
  <c r="R179" i="28"/>
  <c r="P179" i="28"/>
  <c r="BI178" i="28"/>
  <c r="BH178" i="28"/>
  <c r="BG178" i="28"/>
  <c r="BF178" i="28"/>
  <c r="T178" i="28"/>
  <c r="R178" i="28"/>
  <c r="P178" i="28"/>
  <c r="BI177" i="28"/>
  <c r="BH177" i="28"/>
  <c r="BG177" i="28"/>
  <c r="BF177" i="28"/>
  <c r="T177" i="28"/>
  <c r="R177" i="28"/>
  <c r="P177" i="28"/>
  <c r="BI176" i="28"/>
  <c r="BH176" i="28"/>
  <c r="BG176" i="28"/>
  <c r="BF176" i="28"/>
  <c r="T176" i="28"/>
  <c r="R176" i="28"/>
  <c r="P176" i="28"/>
  <c r="BI175" i="28"/>
  <c r="BH175" i="28"/>
  <c r="BG175" i="28"/>
  <c r="BF175" i="28"/>
  <c r="T175" i="28"/>
  <c r="R175" i="28"/>
  <c r="P175" i="28"/>
  <c r="BI174" i="28"/>
  <c r="BH174" i="28"/>
  <c r="BG174" i="28"/>
  <c r="BF174" i="28"/>
  <c r="T174" i="28"/>
  <c r="R174" i="28"/>
  <c r="P174" i="28"/>
  <c r="BI173" i="28"/>
  <c r="BH173" i="28"/>
  <c r="BG173" i="28"/>
  <c r="BF173" i="28"/>
  <c r="T173" i="28"/>
  <c r="R173" i="28"/>
  <c r="P173" i="28"/>
  <c r="BI172" i="28"/>
  <c r="BH172" i="28"/>
  <c r="BG172" i="28"/>
  <c r="BF172" i="28"/>
  <c r="T172" i="28"/>
  <c r="R172" i="28"/>
  <c r="P172" i="28"/>
  <c r="BI171" i="28"/>
  <c r="BH171" i="28"/>
  <c r="BG171" i="28"/>
  <c r="BF171" i="28"/>
  <c r="T171" i="28"/>
  <c r="R171" i="28"/>
  <c r="P171" i="28"/>
  <c r="BI170" i="28"/>
  <c r="BH170" i="28"/>
  <c r="BG170" i="28"/>
  <c r="BF170" i="28"/>
  <c r="T170" i="28"/>
  <c r="R170" i="28"/>
  <c r="P170" i="28"/>
  <c r="BI169" i="28"/>
  <c r="BH169" i="28"/>
  <c r="BG169" i="28"/>
  <c r="BF169" i="28"/>
  <c r="T169" i="28"/>
  <c r="R169" i="28"/>
  <c r="P169" i="28"/>
  <c r="BI168" i="28"/>
  <c r="BH168" i="28"/>
  <c r="BG168" i="28"/>
  <c r="BF168" i="28"/>
  <c r="T168" i="28"/>
  <c r="R168" i="28"/>
  <c r="P168" i="28"/>
  <c r="BI167" i="28"/>
  <c r="BH167" i="28"/>
  <c r="BG167" i="28"/>
  <c r="BF167" i="28"/>
  <c r="T167" i="28"/>
  <c r="R167" i="28"/>
  <c r="P167" i="28"/>
  <c r="BI164" i="28"/>
  <c r="BH164" i="28"/>
  <c r="BG164" i="28"/>
  <c r="BF164" i="28"/>
  <c r="T164" i="28"/>
  <c r="R164" i="28"/>
  <c r="P164" i="28"/>
  <c r="BI162" i="28"/>
  <c r="BH162" i="28"/>
  <c r="BG162" i="28"/>
  <c r="BF162" i="28"/>
  <c r="T162" i="28"/>
  <c r="R162" i="28"/>
  <c r="P162" i="28"/>
  <c r="BI160" i="28"/>
  <c r="BH160" i="28"/>
  <c r="BG160" i="28"/>
  <c r="BF160" i="28"/>
  <c r="T160" i="28"/>
  <c r="R160" i="28"/>
  <c r="P160" i="28"/>
  <c r="BI158" i="28"/>
  <c r="BH158" i="28"/>
  <c r="BG158" i="28"/>
  <c r="BF158" i="28"/>
  <c r="T158" i="28"/>
  <c r="R158" i="28"/>
  <c r="P158" i="28"/>
  <c r="BI157" i="28"/>
  <c r="BH157" i="28"/>
  <c r="BG157" i="28"/>
  <c r="BF157" i="28"/>
  <c r="T157" i="28"/>
  <c r="R157" i="28"/>
  <c r="P157" i="28"/>
  <c r="BI156" i="28"/>
  <c r="BH156" i="28"/>
  <c r="BG156" i="28"/>
  <c r="BF156" i="28"/>
  <c r="T156" i="28"/>
  <c r="R156" i="28"/>
  <c r="P156" i="28"/>
  <c r="BI155" i="28"/>
  <c r="BH155" i="28"/>
  <c r="BG155" i="28"/>
  <c r="BF155" i="28"/>
  <c r="T155" i="28"/>
  <c r="R155" i="28"/>
  <c r="P155" i="28"/>
  <c r="BI154" i="28"/>
  <c r="BH154" i="28"/>
  <c r="BG154" i="28"/>
  <c r="BF154" i="28"/>
  <c r="T154" i="28"/>
  <c r="R154" i="28"/>
  <c r="P154" i="28"/>
  <c r="BI153" i="28"/>
  <c r="BH153" i="28"/>
  <c r="BG153" i="28"/>
  <c r="BF153" i="28"/>
  <c r="T153" i="28"/>
  <c r="R153" i="28"/>
  <c r="P153" i="28"/>
  <c r="BI152" i="28"/>
  <c r="BH152" i="28"/>
  <c r="BG152" i="28"/>
  <c r="BF152" i="28"/>
  <c r="T152" i="28"/>
  <c r="R152" i="28"/>
  <c r="P152" i="28"/>
  <c r="BI151" i="28"/>
  <c r="BH151" i="28"/>
  <c r="BG151" i="28"/>
  <c r="BF151" i="28"/>
  <c r="T151" i="28"/>
  <c r="R151" i="28"/>
  <c r="P151" i="28"/>
  <c r="BI150" i="28"/>
  <c r="BH150" i="28"/>
  <c r="BG150" i="28"/>
  <c r="BF150" i="28"/>
  <c r="T150" i="28"/>
  <c r="R150" i="28"/>
  <c r="P150" i="28"/>
  <c r="BI149" i="28"/>
  <c r="BH149" i="28"/>
  <c r="BG149" i="28"/>
  <c r="BF149" i="28"/>
  <c r="T149" i="28"/>
  <c r="R149" i="28"/>
  <c r="P149" i="28"/>
  <c r="BI148" i="28"/>
  <c r="BH148" i="28"/>
  <c r="BG148" i="28"/>
  <c r="BF148" i="28"/>
  <c r="T148" i="28"/>
  <c r="R148" i="28"/>
  <c r="P148" i="28"/>
  <c r="BI147" i="28"/>
  <c r="BH147" i="28"/>
  <c r="BG147" i="28"/>
  <c r="BF147" i="28"/>
  <c r="T147" i="28"/>
  <c r="R147" i="28"/>
  <c r="P147" i="28"/>
  <c r="BI146" i="28"/>
  <c r="BH146" i="28"/>
  <c r="BG146" i="28"/>
  <c r="BF146" i="28"/>
  <c r="T146" i="28"/>
  <c r="R146" i="28"/>
  <c r="P146" i="28"/>
  <c r="BI145" i="28"/>
  <c r="BH145" i="28"/>
  <c r="BG145" i="28"/>
  <c r="BF145" i="28"/>
  <c r="T145" i="28"/>
  <c r="R145" i="28"/>
  <c r="P145" i="28"/>
  <c r="BI144" i="28"/>
  <c r="BH144" i="28"/>
  <c r="BG144" i="28"/>
  <c r="BF144" i="28"/>
  <c r="T144" i="28"/>
  <c r="R144" i="28"/>
  <c r="P144" i="28"/>
  <c r="BI143" i="28"/>
  <c r="BH143" i="28"/>
  <c r="BG143" i="28"/>
  <c r="BF143" i="28"/>
  <c r="T143" i="28"/>
  <c r="R143" i="28"/>
  <c r="P143" i="28"/>
  <c r="BI142" i="28"/>
  <c r="BH142" i="28"/>
  <c r="BG142" i="28"/>
  <c r="BF142" i="28"/>
  <c r="T142" i="28"/>
  <c r="R142" i="28"/>
  <c r="P142" i="28"/>
  <c r="BI141" i="28"/>
  <c r="BH141" i="28"/>
  <c r="BG141" i="28"/>
  <c r="BF141" i="28"/>
  <c r="T141" i="28"/>
  <c r="R141" i="28"/>
  <c r="P141" i="28"/>
  <c r="BI140" i="28"/>
  <c r="BH140" i="28"/>
  <c r="BG140" i="28"/>
  <c r="BF140" i="28"/>
  <c r="T140" i="28"/>
  <c r="R140" i="28"/>
  <c r="P140" i="28"/>
  <c r="BI139" i="28"/>
  <c r="BH139" i="28"/>
  <c r="BG139" i="28"/>
  <c r="BF139" i="28"/>
  <c r="T139" i="28"/>
  <c r="R139" i="28"/>
  <c r="P139" i="28"/>
  <c r="BI138" i="28"/>
  <c r="BH138" i="28"/>
  <c r="BG138" i="28"/>
  <c r="BF138" i="28"/>
  <c r="T138" i="28"/>
  <c r="R138" i="28"/>
  <c r="P138" i="28"/>
  <c r="BI137" i="28"/>
  <c r="BH137" i="28"/>
  <c r="BG137" i="28"/>
  <c r="BF137" i="28"/>
  <c r="T137" i="28"/>
  <c r="R137" i="28"/>
  <c r="P137" i="28"/>
  <c r="BI136" i="28"/>
  <c r="BH136" i="28"/>
  <c r="BG136" i="28"/>
  <c r="BF136" i="28"/>
  <c r="T136" i="28"/>
  <c r="R136" i="28"/>
  <c r="P136" i="28"/>
  <c r="BI135" i="28"/>
  <c r="BH135" i="28"/>
  <c r="BG135" i="28"/>
  <c r="BF135" i="28"/>
  <c r="T135" i="28"/>
  <c r="R135" i="28"/>
  <c r="P135" i="28"/>
  <c r="BI134" i="28"/>
  <c r="BH134" i="28"/>
  <c r="BG134" i="28"/>
  <c r="BF134" i="28"/>
  <c r="T134" i="28"/>
  <c r="R134" i="28"/>
  <c r="P134" i="28"/>
  <c r="BI133" i="28"/>
  <c r="BH133" i="28"/>
  <c r="BG133" i="28"/>
  <c r="BF133" i="28"/>
  <c r="T133" i="28"/>
  <c r="R133" i="28"/>
  <c r="P133" i="28"/>
  <c r="BI132" i="28"/>
  <c r="BH132" i="28"/>
  <c r="BG132" i="28"/>
  <c r="BF132" i="28"/>
  <c r="T132" i="28"/>
  <c r="R132" i="28"/>
  <c r="P132" i="28"/>
  <c r="BI131" i="28"/>
  <c r="BH131" i="28"/>
  <c r="BG131" i="28"/>
  <c r="BF131" i="28"/>
  <c r="T131" i="28"/>
  <c r="R131" i="28"/>
  <c r="P131" i="28"/>
  <c r="BI130" i="28"/>
  <c r="BH130" i="28"/>
  <c r="BG130" i="28"/>
  <c r="BF130" i="28"/>
  <c r="T130" i="28"/>
  <c r="R130" i="28"/>
  <c r="P130" i="28"/>
  <c r="BI129" i="28"/>
  <c r="BH129" i="28"/>
  <c r="BG129" i="28"/>
  <c r="BF129" i="28"/>
  <c r="T129" i="28"/>
  <c r="R129" i="28"/>
  <c r="P129" i="28"/>
  <c r="F121" i="28"/>
  <c r="E119" i="28"/>
  <c r="F93" i="28"/>
  <c r="E91" i="28"/>
  <c r="J28" i="28"/>
  <c r="E28" i="28"/>
  <c r="J124" i="28" s="1"/>
  <c r="J27" i="28"/>
  <c r="J25" i="28"/>
  <c r="E25" i="28"/>
  <c r="J123" i="28" s="1"/>
  <c r="J24" i="28"/>
  <c r="J22" i="28"/>
  <c r="E22" i="28"/>
  <c r="F96" i="28" s="1"/>
  <c r="J21" i="28"/>
  <c r="J19" i="28"/>
  <c r="E19" i="28"/>
  <c r="F123" i="28" s="1"/>
  <c r="J18" i="28"/>
  <c r="J16" i="28"/>
  <c r="J93" i="28"/>
  <c r="E7" i="28"/>
  <c r="E85" i="28" s="1"/>
  <c r="J41" i="27"/>
  <c r="J40" i="27"/>
  <c r="AY125" i="1" s="1"/>
  <c r="J39" i="27"/>
  <c r="AX125" i="1" s="1"/>
  <c r="BI128" i="27"/>
  <c r="BH128" i="27"/>
  <c r="BG128" i="27"/>
  <c r="BF128" i="27"/>
  <c r="T128" i="27"/>
  <c r="R128" i="27"/>
  <c r="P128" i="27"/>
  <c r="BI127" i="27"/>
  <c r="BH127" i="27"/>
  <c r="BG127" i="27"/>
  <c r="BF127" i="27"/>
  <c r="T127" i="27"/>
  <c r="R127" i="27"/>
  <c r="P127" i="27"/>
  <c r="F119" i="27"/>
  <c r="E117" i="27"/>
  <c r="F93" i="27"/>
  <c r="E91" i="27"/>
  <c r="J28" i="27"/>
  <c r="E28" i="27"/>
  <c r="J122" i="27"/>
  <c r="J27" i="27"/>
  <c r="J25" i="27"/>
  <c r="E25" i="27"/>
  <c r="J121" i="27"/>
  <c r="J24" i="27"/>
  <c r="J22" i="27"/>
  <c r="E22" i="27"/>
  <c r="F122" i="27"/>
  <c r="J21" i="27"/>
  <c r="J19" i="27"/>
  <c r="E19" i="27"/>
  <c r="F95" i="27"/>
  <c r="J18" i="27"/>
  <c r="J16" i="27"/>
  <c r="J119" i="27" s="1"/>
  <c r="E7" i="27"/>
  <c r="E111" i="27" s="1"/>
  <c r="J41" i="26"/>
  <c r="J40" i="26"/>
  <c r="AY124" i="1"/>
  <c r="J39" i="26"/>
  <c r="AX124" i="1" s="1"/>
  <c r="BI181" i="26"/>
  <c r="BH181" i="26"/>
  <c r="BG181" i="26"/>
  <c r="BF181" i="26"/>
  <c r="T181" i="26"/>
  <c r="R181" i="26"/>
  <c r="P181" i="26"/>
  <c r="BI180" i="26"/>
  <c r="BH180" i="26"/>
  <c r="BG180" i="26"/>
  <c r="BF180" i="26"/>
  <c r="T180" i="26"/>
  <c r="R180" i="26"/>
  <c r="P180" i="26"/>
  <c r="BI179" i="26"/>
  <c r="BH179" i="26"/>
  <c r="BG179" i="26"/>
  <c r="BF179" i="26"/>
  <c r="T179" i="26"/>
  <c r="R179" i="26"/>
  <c r="P179" i="26"/>
  <c r="BI178" i="26"/>
  <c r="BH178" i="26"/>
  <c r="BG178" i="26"/>
  <c r="BF178" i="26"/>
  <c r="T178" i="26"/>
  <c r="R178" i="26"/>
  <c r="P178" i="26"/>
  <c r="BI177" i="26"/>
  <c r="BH177" i="26"/>
  <c r="BG177" i="26"/>
  <c r="BF177" i="26"/>
  <c r="T177" i="26"/>
  <c r="R177" i="26"/>
  <c r="P177" i="26"/>
  <c r="BI176" i="26"/>
  <c r="BH176" i="26"/>
  <c r="BG176" i="26"/>
  <c r="BF176" i="26"/>
  <c r="T176" i="26"/>
  <c r="R176" i="26"/>
  <c r="P176" i="26"/>
  <c r="BI175" i="26"/>
  <c r="BH175" i="26"/>
  <c r="BG175" i="26"/>
  <c r="BF175" i="26"/>
  <c r="T175" i="26"/>
  <c r="R175" i="26"/>
  <c r="P175" i="26"/>
  <c r="BI174" i="26"/>
  <c r="BH174" i="26"/>
  <c r="BG174" i="26"/>
  <c r="BF174" i="26"/>
  <c r="T174" i="26"/>
  <c r="R174" i="26"/>
  <c r="P174" i="26"/>
  <c r="BI173" i="26"/>
  <c r="BH173" i="26"/>
  <c r="BG173" i="26"/>
  <c r="BF173" i="26"/>
  <c r="T173" i="26"/>
  <c r="R173" i="26"/>
  <c r="P173" i="26"/>
  <c r="BI172" i="26"/>
  <c r="BH172" i="26"/>
  <c r="BG172" i="26"/>
  <c r="BF172" i="26"/>
  <c r="T172" i="26"/>
  <c r="R172" i="26"/>
  <c r="P172" i="26"/>
  <c r="BI170" i="26"/>
  <c r="BH170" i="26"/>
  <c r="BG170" i="26"/>
  <c r="BF170" i="26"/>
  <c r="T170" i="26"/>
  <c r="R170" i="26"/>
  <c r="P170" i="26"/>
  <c r="BI169" i="26"/>
  <c r="BH169" i="26"/>
  <c r="BG169" i="26"/>
  <c r="BF169" i="26"/>
  <c r="T169" i="26"/>
  <c r="R169" i="26"/>
  <c r="P169" i="26"/>
  <c r="BI168" i="26"/>
  <c r="BH168" i="26"/>
  <c r="BG168" i="26"/>
  <c r="BF168" i="26"/>
  <c r="T168" i="26"/>
  <c r="R168" i="26"/>
  <c r="P168" i="26"/>
  <c r="BI167" i="26"/>
  <c r="BH167" i="26"/>
  <c r="BG167" i="26"/>
  <c r="BF167" i="26"/>
  <c r="T167" i="26"/>
  <c r="R167" i="26"/>
  <c r="P167" i="26"/>
  <c r="BI166" i="26"/>
  <c r="BH166" i="26"/>
  <c r="BG166" i="26"/>
  <c r="BF166" i="26"/>
  <c r="T166" i="26"/>
  <c r="R166" i="26"/>
  <c r="P166" i="26"/>
  <c r="BI165" i="26"/>
  <c r="BH165" i="26"/>
  <c r="BG165" i="26"/>
  <c r="BF165" i="26"/>
  <c r="T165" i="26"/>
  <c r="R165" i="26"/>
  <c r="P165" i="26"/>
  <c r="BI164" i="26"/>
  <c r="BH164" i="26"/>
  <c r="BG164" i="26"/>
  <c r="BF164" i="26"/>
  <c r="T164" i="26"/>
  <c r="R164" i="26"/>
  <c r="P164" i="26"/>
  <c r="BI163" i="26"/>
  <c r="BH163" i="26"/>
  <c r="BG163" i="26"/>
  <c r="BF163" i="26"/>
  <c r="T163" i="26"/>
  <c r="R163" i="26"/>
  <c r="P163" i="26"/>
  <c r="BI162" i="26"/>
  <c r="BH162" i="26"/>
  <c r="BG162" i="26"/>
  <c r="BF162" i="26"/>
  <c r="T162" i="26"/>
  <c r="R162" i="26"/>
  <c r="P162" i="26"/>
  <c r="BI161" i="26"/>
  <c r="BH161" i="26"/>
  <c r="BG161" i="26"/>
  <c r="BF161" i="26"/>
  <c r="T161" i="26"/>
  <c r="R161" i="26"/>
  <c r="P161" i="26"/>
  <c r="BI160" i="26"/>
  <c r="BH160" i="26"/>
  <c r="BG160" i="26"/>
  <c r="BF160" i="26"/>
  <c r="T160" i="26"/>
  <c r="R160" i="26"/>
  <c r="P160" i="26"/>
  <c r="BI159" i="26"/>
  <c r="BH159" i="26"/>
  <c r="BG159" i="26"/>
  <c r="BF159" i="26"/>
  <c r="T159" i="26"/>
  <c r="R159" i="26"/>
  <c r="P159" i="26"/>
  <c r="BI158" i="26"/>
  <c r="BH158" i="26"/>
  <c r="BG158" i="26"/>
  <c r="BF158" i="26"/>
  <c r="T158" i="26"/>
  <c r="R158" i="26"/>
  <c r="P158" i="26"/>
  <c r="BI157" i="26"/>
  <c r="BH157" i="26"/>
  <c r="BG157" i="26"/>
  <c r="BF157" i="26"/>
  <c r="T157" i="26"/>
  <c r="R157" i="26"/>
  <c r="P157" i="26"/>
  <c r="BI156" i="26"/>
  <c r="BH156" i="26"/>
  <c r="BG156" i="26"/>
  <c r="BF156" i="26"/>
  <c r="T156" i="26"/>
  <c r="R156" i="26"/>
  <c r="P156" i="26"/>
  <c r="BI155" i="26"/>
  <c r="BH155" i="26"/>
  <c r="BG155" i="26"/>
  <c r="BF155" i="26"/>
  <c r="T155" i="26"/>
  <c r="R155" i="26"/>
  <c r="P155" i="26"/>
  <c r="BI154" i="26"/>
  <c r="BH154" i="26"/>
  <c r="BG154" i="26"/>
  <c r="BF154" i="26"/>
  <c r="T154" i="26"/>
  <c r="R154" i="26"/>
  <c r="P154" i="26"/>
  <c r="BI153" i="26"/>
  <c r="BH153" i="26"/>
  <c r="BG153" i="26"/>
  <c r="BF153" i="26"/>
  <c r="T153" i="26"/>
  <c r="R153" i="26"/>
  <c r="P153" i="26"/>
  <c r="BI152" i="26"/>
  <c r="BH152" i="26"/>
  <c r="BG152" i="26"/>
  <c r="BF152" i="26"/>
  <c r="T152" i="26"/>
  <c r="R152" i="26"/>
  <c r="P152" i="26"/>
  <c r="BI151" i="26"/>
  <c r="BH151" i="26"/>
  <c r="BG151" i="26"/>
  <c r="BF151" i="26"/>
  <c r="T151" i="26"/>
  <c r="R151" i="26"/>
  <c r="P151" i="26"/>
  <c r="BI150" i="26"/>
  <c r="BH150" i="26"/>
  <c r="BG150" i="26"/>
  <c r="BF150" i="26"/>
  <c r="T150" i="26"/>
  <c r="R150" i="26"/>
  <c r="P150" i="26"/>
  <c r="BI149" i="26"/>
  <c r="BH149" i="26"/>
  <c r="BG149" i="26"/>
  <c r="BF149" i="26"/>
  <c r="T149" i="26"/>
  <c r="R149" i="26"/>
  <c r="P149" i="26"/>
  <c r="BI148" i="26"/>
  <c r="BH148" i="26"/>
  <c r="BG148" i="26"/>
  <c r="BF148" i="26"/>
  <c r="T148" i="26"/>
  <c r="R148" i="26"/>
  <c r="P148" i="26"/>
  <c r="BI147" i="26"/>
  <c r="BH147" i="26"/>
  <c r="BG147" i="26"/>
  <c r="BF147" i="26"/>
  <c r="T147" i="26"/>
  <c r="R147" i="26"/>
  <c r="P147" i="26"/>
  <c r="BI146" i="26"/>
  <c r="BH146" i="26"/>
  <c r="BG146" i="26"/>
  <c r="BF146" i="26"/>
  <c r="T146" i="26"/>
  <c r="R146" i="26"/>
  <c r="P146" i="26"/>
  <c r="BI145" i="26"/>
  <c r="BH145" i="26"/>
  <c r="BG145" i="26"/>
  <c r="BF145" i="26"/>
  <c r="T145" i="26"/>
  <c r="R145" i="26"/>
  <c r="P145" i="26"/>
  <c r="BI144" i="26"/>
  <c r="BH144" i="26"/>
  <c r="BG144" i="26"/>
  <c r="BF144" i="26"/>
  <c r="T144" i="26"/>
  <c r="R144" i="26"/>
  <c r="P144" i="26"/>
  <c r="BI143" i="26"/>
  <c r="BH143" i="26"/>
  <c r="BG143" i="26"/>
  <c r="BF143" i="26"/>
  <c r="T143" i="26"/>
  <c r="R143" i="26"/>
  <c r="P143" i="26"/>
  <c r="BI142" i="26"/>
  <c r="BH142" i="26"/>
  <c r="BG142" i="26"/>
  <c r="BF142" i="26"/>
  <c r="T142" i="26"/>
  <c r="R142" i="26"/>
  <c r="P142" i="26"/>
  <c r="BI141" i="26"/>
  <c r="BH141" i="26"/>
  <c r="BG141" i="26"/>
  <c r="BF141" i="26"/>
  <c r="T141" i="26"/>
  <c r="R141" i="26"/>
  <c r="P141" i="26"/>
  <c r="BI140" i="26"/>
  <c r="BH140" i="26"/>
  <c r="BG140" i="26"/>
  <c r="BF140" i="26"/>
  <c r="T140" i="26"/>
  <c r="R140" i="26"/>
  <c r="P140" i="26"/>
  <c r="BI139" i="26"/>
  <c r="BH139" i="26"/>
  <c r="BG139" i="26"/>
  <c r="BF139" i="26"/>
  <c r="T139" i="26"/>
  <c r="R139" i="26"/>
  <c r="P139" i="26"/>
  <c r="BI138" i="26"/>
  <c r="BH138" i="26"/>
  <c r="BG138" i="26"/>
  <c r="BF138" i="26"/>
  <c r="T138" i="26"/>
  <c r="R138" i="26"/>
  <c r="P138" i="26"/>
  <c r="BI137" i="26"/>
  <c r="BH137" i="26"/>
  <c r="BG137" i="26"/>
  <c r="BF137" i="26"/>
  <c r="T137" i="26"/>
  <c r="R137" i="26"/>
  <c r="P137" i="26"/>
  <c r="BI136" i="26"/>
  <c r="BH136" i="26"/>
  <c r="BG136" i="26"/>
  <c r="BF136" i="26"/>
  <c r="T136" i="26"/>
  <c r="R136" i="26"/>
  <c r="P136" i="26"/>
  <c r="BI135" i="26"/>
  <c r="BH135" i="26"/>
  <c r="BG135" i="26"/>
  <c r="BF135" i="26"/>
  <c r="T135" i="26"/>
  <c r="R135" i="26"/>
  <c r="P135" i="26"/>
  <c r="BI134" i="26"/>
  <c r="BH134" i="26"/>
  <c r="BG134" i="26"/>
  <c r="BF134" i="26"/>
  <c r="T134" i="26"/>
  <c r="R134" i="26"/>
  <c r="P134" i="26"/>
  <c r="BI133" i="26"/>
  <c r="BH133" i="26"/>
  <c r="BG133" i="26"/>
  <c r="BF133" i="26"/>
  <c r="T133" i="26"/>
  <c r="R133" i="26"/>
  <c r="P133" i="26"/>
  <c r="BI132" i="26"/>
  <c r="BH132" i="26"/>
  <c r="BG132" i="26"/>
  <c r="BF132" i="26"/>
  <c r="T132" i="26"/>
  <c r="R132" i="26"/>
  <c r="P132" i="26"/>
  <c r="BI131" i="26"/>
  <c r="BH131" i="26"/>
  <c r="BG131" i="26"/>
  <c r="BF131" i="26"/>
  <c r="T131" i="26"/>
  <c r="R131" i="26"/>
  <c r="P131" i="26"/>
  <c r="BI130" i="26"/>
  <c r="BH130" i="26"/>
  <c r="BG130" i="26"/>
  <c r="BF130" i="26"/>
  <c r="T130" i="26"/>
  <c r="R130" i="26"/>
  <c r="P130" i="26"/>
  <c r="BI129" i="26"/>
  <c r="BH129" i="26"/>
  <c r="BG129" i="26"/>
  <c r="BF129" i="26"/>
  <c r="T129" i="26"/>
  <c r="R129" i="26"/>
  <c r="P129" i="26"/>
  <c r="BI128" i="26"/>
  <c r="BH128" i="26"/>
  <c r="BG128" i="26"/>
  <c r="BF128" i="26"/>
  <c r="T128" i="26"/>
  <c r="R128" i="26"/>
  <c r="P128" i="26"/>
  <c r="F120" i="26"/>
  <c r="E118" i="26"/>
  <c r="F93" i="26"/>
  <c r="E91" i="26"/>
  <c r="J28" i="26"/>
  <c r="E28" i="26"/>
  <c r="J123" i="26"/>
  <c r="J27" i="26"/>
  <c r="J25" i="26"/>
  <c r="E25" i="26"/>
  <c r="J122" i="26"/>
  <c r="J24" i="26"/>
  <c r="J22" i="26"/>
  <c r="E22" i="26"/>
  <c r="F96" i="26"/>
  <c r="J21" i="26"/>
  <c r="J19" i="26"/>
  <c r="E19" i="26"/>
  <c r="F122" i="26"/>
  <c r="J18" i="26"/>
  <c r="J16" i="26"/>
  <c r="J93" i="26" s="1"/>
  <c r="E7" i="26"/>
  <c r="E112" i="26" s="1"/>
  <c r="J41" i="25"/>
  <c r="J40" i="25"/>
  <c r="AY123" i="1"/>
  <c r="J39" i="25"/>
  <c r="AX123" i="1" s="1"/>
  <c r="BI138" i="25"/>
  <c r="BH138" i="25"/>
  <c r="BG138" i="25"/>
  <c r="BF138" i="25"/>
  <c r="T138" i="25"/>
  <c r="R138" i="25"/>
  <c r="P138" i="25"/>
  <c r="BI137" i="25"/>
  <c r="BH137" i="25"/>
  <c r="BG137" i="25"/>
  <c r="BF137" i="25"/>
  <c r="T137" i="25"/>
  <c r="R137" i="25"/>
  <c r="P137" i="25"/>
  <c r="BI136" i="25"/>
  <c r="BH136" i="25"/>
  <c r="BG136" i="25"/>
  <c r="BF136" i="25"/>
  <c r="T136" i="25"/>
  <c r="R136" i="25"/>
  <c r="P136" i="25"/>
  <c r="BI134" i="25"/>
  <c r="BH134" i="25"/>
  <c r="BG134" i="25"/>
  <c r="BF134" i="25"/>
  <c r="T134" i="25"/>
  <c r="R134" i="25"/>
  <c r="P134" i="25"/>
  <c r="BI133" i="25"/>
  <c r="BH133" i="25"/>
  <c r="BG133" i="25"/>
  <c r="BF133" i="25"/>
  <c r="T133" i="25"/>
  <c r="R133" i="25"/>
  <c r="P133" i="25"/>
  <c r="BI132" i="25"/>
  <c r="BH132" i="25"/>
  <c r="BG132" i="25"/>
  <c r="BF132" i="25"/>
  <c r="T132" i="25"/>
  <c r="R132" i="25"/>
  <c r="P132" i="25"/>
  <c r="BI131" i="25"/>
  <c r="BH131" i="25"/>
  <c r="BG131" i="25"/>
  <c r="BF131" i="25"/>
  <c r="T131" i="25"/>
  <c r="R131" i="25"/>
  <c r="P131" i="25"/>
  <c r="BI130" i="25"/>
  <c r="BH130" i="25"/>
  <c r="BG130" i="25"/>
  <c r="BF130" i="25"/>
  <c r="T130" i="25"/>
  <c r="R130" i="25"/>
  <c r="P130" i="25"/>
  <c r="BI129" i="25"/>
  <c r="BH129" i="25"/>
  <c r="BG129" i="25"/>
  <c r="BF129" i="25"/>
  <c r="T129" i="25"/>
  <c r="R129" i="25"/>
  <c r="P129" i="25"/>
  <c r="BI128" i="25"/>
  <c r="BH128" i="25"/>
  <c r="BG128" i="25"/>
  <c r="BF128" i="25"/>
  <c r="T128" i="25"/>
  <c r="R128" i="25"/>
  <c r="P128" i="25"/>
  <c r="F120" i="25"/>
  <c r="E118" i="25"/>
  <c r="F93" i="25"/>
  <c r="E91" i="25"/>
  <c r="J28" i="25"/>
  <c r="E28" i="25"/>
  <c r="J123" i="25" s="1"/>
  <c r="J27" i="25"/>
  <c r="J25" i="25"/>
  <c r="E25" i="25"/>
  <c r="J122" i="25" s="1"/>
  <c r="J24" i="25"/>
  <c r="J22" i="25"/>
  <c r="E22" i="25"/>
  <c r="F96" i="25" s="1"/>
  <c r="J21" i="25"/>
  <c r="J19" i="25"/>
  <c r="E19" i="25"/>
  <c r="F122" i="25" s="1"/>
  <c r="J18" i="25"/>
  <c r="J16" i="25"/>
  <c r="J120" i="25"/>
  <c r="E7" i="25"/>
  <c r="E112" i="25"/>
  <c r="J41" i="24"/>
  <c r="J40" i="24"/>
  <c r="AY122" i="1" s="1"/>
  <c r="J39" i="24"/>
  <c r="AX122" i="1" s="1"/>
  <c r="BI136" i="24"/>
  <c r="BH136" i="24"/>
  <c r="BG136" i="24"/>
  <c r="BF136" i="24"/>
  <c r="T136" i="24"/>
  <c r="R136" i="24"/>
  <c r="P136" i="24"/>
  <c r="BI135" i="24"/>
  <c r="BH135" i="24"/>
  <c r="BG135" i="24"/>
  <c r="BF135" i="24"/>
  <c r="T135" i="24"/>
  <c r="R135" i="24"/>
  <c r="P135" i="24"/>
  <c r="BI133" i="24"/>
  <c r="BH133" i="24"/>
  <c r="BG133" i="24"/>
  <c r="BF133" i="24"/>
  <c r="T133" i="24"/>
  <c r="R133" i="24"/>
  <c r="P133" i="24"/>
  <c r="BI132" i="24"/>
  <c r="BH132" i="24"/>
  <c r="BG132" i="24"/>
  <c r="BF132" i="24"/>
  <c r="T132" i="24"/>
  <c r="R132" i="24"/>
  <c r="P132" i="24"/>
  <c r="BI131" i="24"/>
  <c r="BH131" i="24"/>
  <c r="BG131" i="24"/>
  <c r="BF131" i="24"/>
  <c r="T131" i="24"/>
  <c r="R131" i="24"/>
  <c r="P131" i="24"/>
  <c r="BI130" i="24"/>
  <c r="BH130" i="24"/>
  <c r="BG130" i="24"/>
  <c r="BF130" i="24"/>
  <c r="T130" i="24"/>
  <c r="R130" i="24"/>
  <c r="P130" i="24"/>
  <c r="BI129" i="24"/>
  <c r="BH129" i="24"/>
  <c r="BG129" i="24"/>
  <c r="BF129" i="24"/>
  <c r="T129" i="24"/>
  <c r="R129" i="24"/>
  <c r="P129" i="24"/>
  <c r="BI128" i="24"/>
  <c r="BH128" i="24"/>
  <c r="BG128" i="24"/>
  <c r="BF128" i="24"/>
  <c r="T128" i="24"/>
  <c r="R128" i="24"/>
  <c r="P128" i="24"/>
  <c r="F120" i="24"/>
  <c r="E118" i="24"/>
  <c r="F93" i="24"/>
  <c r="E91" i="24"/>
  <c r="J28" i="24"/>
  <c r="E28" i="24"/>
  <c r="J96" i="24"/>
  <c r="J27" i="24"/>
  <c r="J25" i="24"/>
  <c r="E25" i="24"/>
  <c r="J95" i="24"/>
  <c r="J24" i="24"/>
  <c r="J22" i="24"/>
  <c r="E22" i="24"/>
  <c r="F123" i="24"/>
  <c r="J21" i="24"/>
  <c r="J19" i="24"/>
  <c r="E19" i="24"/>
  <c r="F95" i="24"/>
  <c r="J18" i="24"/>
  <c r="J16" i="24"/>
  <c r="J120" i="24" s="1"/>
  <c r="E7" i="24"/>
  <c r="E112" i="24" s="1"/>
  <c r="J41" i="23"/>
  <c r="J40" i="23"/>
  <c r="AY121" i="1"/>
  <c r="J39" i="23"/>
  <c r="AX121" i="1" s="1"/>
  <c r="BI141" i="23"/>
  <c r="BH141" i="23"/>
  <c r="BG141" i="23"/>
  <c r="BF141" i="23"/>
  <c r="T141" i="23"/>
  <c r="R141" i="23"/>
  <c r="P141" i="23"/>
  <c r="BI140" i="23"/>
  <c r="BH140" i="23"/>
  <c r="BG140" i="23"/>
  <c r="BF140" i="23"/>
  <c r="T140" i="23"/>
  <c r="R140" i="23"/>
  <c r="P140" i="23"/>
  <c r="BI139" i="23"/>
  <c r="BH139" i="23"/>
  <c r="BG139" i="23"/>
  <c r="BF139" i="23"/>
  <c r="T139" i="23"/>
  <c r="R139" i="23"/>
  <c r="P139" i="23"/>
  <c r="BI138" i="23"/>
  <c r="BH138" i="23"/>
  <c r="BG138" i="23"/>
  <c r="BF138" i="23"/>
  <c r="T138" i="23"/>
  <c r="R138" i="23"/>
  <c r="P138" i="23"/>
  <c r="BI136" i="23"/>
  <c r="BH136" i="23"/>
  <c r="BG136" i="23"/>
  <c r="BF136" i="23"/>
  <c r="T136" i="23"/>
  <c r="R136" i="23"/>
  <c r="P136" i="23"/>
  <c r="BI135" i="23"/>
  <c r="BH135" i="23"/>
  <c r="BG135" i="23"/>
  <c r="BF135" i="23"/>
  <c r="T135" i="23"/>
  <c r="R135" i="23"/>
  <c r="P135" i="23"/>
  <c r="BI133" i="23"/>
  <c r="BH133" i="23"/>
  <c r="BG133" i="23"/>
  <c r="BF133" i="23"/>
  <c r="T133" i="23"/>
  <c r="R133" i="23"/>
  <c r="P133" i="23"/>
  <c r="BI132" i="23"/>
  <c r="BH132" i="23"/>
  <c r="BG132" i="23"/>
  <c r="BF132" i="23"/>
  <c r="T132" i="23"/>
  <c r="R132" i="23"/>
  <c r="P132" i="23"/>
  <c r="BI131" i="23"/>
  <c r="BH131" i="23"/>
  <c r="BG131" i="23"/>
  <c r="BF131" i="23"/>
  <c r="T131" i="23"/>
  <c r="R131" i="23"/>
  <c r="P131" i="23"/>
  <c r="BI130" i="23"/>
  <c r="BH130" i="23"/>
  <c r="BG130" i="23"/>
  <c r="BF130" i="23"/>
  <c r="T130" i="23"/>
  <c r="R130" i="23"/>
  <c r="P130" i="23"/>
  <c r="BI129" i="23"/>
  <c r="BH129" i="23"/>
  <c r="BG129" i="23"/>
  <c r="BF129" i="23"/>
  <c r="T129" i="23"/>
  <c r="R129" i="23"/>
  <c r="P129" i="23"/>
  <c r="F121" i="23"/>
  <c r="E119" i="23"/>
  <c r="F93" i="23"/>
  <c r="E91" i="23"/>
  <c r="J28" i="23"/>
  <c r="E28" i="23"/>
  <c r="J96" i="23"/>
  <c r="J27" i="23"/>
  <c r="J25" i="23"/>
  <c r="E25" i="23"/>
  <c r="J123" i="23" s="1"/>
  <c r="J24" i="23"/>
  <c r="J22" i="23"/>
  <c r="E22" i="23"/>
  <c r="F124" i="23"/>
  <c r="J21" i="23"/>
  <c r="J19" i="23"/>
  <c r="E19" i="23"/>
  <c r="F123" i="23" s="1"/>
  <c r="J18" i="23"/>
  <c r="J16" i="23"/>
  <c r="J121" i="23" s="1"/>
  <c r="E7" i="23"/>
  <c r="E85" i="23" s="1"/>
  <c r="J41" i="22"/>
  <c r="J40" i="22"/>
  <c r="AY120" i="1" s="1"/>
  <c r="J39" i="22"/>
  <c r="AX120" i="1"/>
  <c r="BI178" i="22"/>
  <c r="BH178" i="22"/>
  <c r="BG178" i="22"/>
  <c r="BF178" i="22"/>
  <c r="T178" i="22"/>
  <c r="R178" i="22"/>
  <c r="P178" i="22"/>
  <c r="BI177" i="22"/>
  <c r="BH177" i="22"/>
  <c r="BG177" i="22"/>
  <c r="BF177" i="22"/>
  <c r="T177" i="22"/>
  <c r="R177" i="22"/>
  <c r="P177" i="22"/>
  <c r="BI176" i="22"/>
  <c r="BH176" i="22"/>
  <c r="BG176" i="22"/>
  <c r="BF176" i="22"/>
  <c r="T176" i="22"/>
  <c r="R176" i="22"/>
  <c r="P176" i="22"/>
  <c r="BI174" i="22"/>
  <c r="BH174" i="22"/>
  <c r="BG174" i="22"/>
  <c r="BF174" i="22"/>
  <c r="T174" i="22"/>
  <c r="R174" i="22"/>
  <c r="P174" i="22"/>
  <c r="BI173" i="22"/>
  <c r="BH173" i="22"/>
  <c r="BG173" i="22"/>
  <c r="BF173" i="22"/>
  <c r="T173" i="22"/>
  <c r="R173" i="22"/>
  <c r="P173" i="22"/>
  <c r="BI172" i="22"/>
  <c r="BH172" i="22"/>
  <c r="BG172" i="22"/>
  <c r="BF172" i="22"/>
  <c r="T172" i="22"/>
  <c r="R172" i="22"/>
  <c r="P172" i="22"/>
  <c r="BI171" i="22"/>
  <c r="BH171" i="22"/>
  <c r="BG171" i="22"/>
  <c r="BF171" i="22"/>
  <c r="T171" i="22"/>
  <c r="R171" i="22"/>
  <c r="P171" i="22"/>
  <c r="BI169" i="22"/>
  <c r="BH169" i="22"/>
  <c r="BG169" i="22"/>
  <c r="BF169" i="22"/>
  <c r="T169" i="22"/>
  <c r="R169" i="22"/>
  <c r="P169" i="22"/>
  <c r="BI167" i="22"/>
  <c r="BH167" i="22"/>
  <c r="BG167" i="22"/>
  <c r="BF167" i="22"/>
  <c r="T167" i="22"/>
  <c r="R167" i="22"/>
  <c r="P167" i="22"/>
  <c r="BI166" i="22"/>
  <c r="BH166" i="22"/>
  <c r="BG166" i="22"/>
  <c r="BF166" i="22"/>
  <c r="T166" i="22"/>
  <c r="R166" i="22"/>
  <c r="P166" i="22"/>
  <c r="BI165" i="22"/>
  <c r="BH165" i="22"/>
  <c r="BG165" i="22"/>
  <c r="BF165" i="22"/>
  <c r="T165" i="22"/>
  <c r="R165" i="22"/>
  <c r="P165" i="22"/>
  <c r="BI164" i="22"/>
  <c r="BH164" i="22"/>
  <c r="BG164" i="22"/>
  <c r="BF164" i="22"/>
  <c r="T164" i="22"/>
  <c r="R164" i="22"/>
  <c r="P164" i="22"/>
  <c r="BI163" i="22"/>
  <c r="BH163" i="22"/>
  <c r="BG163" i="22"/>
  <c r="BF163" i="22"/>
  <c r="T163" i="22"/>
  <c r="R163" i="22"/>
  <c r="P163" i="22"/>
  <c r="BI162" i="22"/>
  <c r="BH162" i="22"/>
  <c r="BG162" i="22"/>
  <c r="BF162" i="22"/>
  <c r="T162" i="22"/>
  <c r="R162" i="22"/>
  <c r="P162" i="22"/>
  <c r="BI161" i="22"/>
  <c r="BH161" i="22"/>
  <c r="BG161" i="22"/>
  <c r="BF161" i="22"/>
  <c r="T161" i="22"/>
  <c r="R161" i="22"/>
  <c r="P161" i="22"/>
  <c r="BI160" i="22"/>
  <c r="BH160" i="22"/>
  <c r="BG160" i="22"/>
  <c r="BF160" i="22"/>
  <c r="T160" i="22"/>
  <c r="R160" i="22"/>
  <c r="P160" i="22"/>
  <c r="BI159" i="22"/>
  <c r="BH159" i="22"/>
  <c r="BG159" i="22"/>
  <c r="BF159" i="22"/>
  <c r="T159" i="22"/>
  <c r="R159" i="22"/>
  <c r="P159" i="22"/>
  <c r="BI157" i="22"/>
  <c r="BH157" i="22"/>
  <c r="BG157" i="22"/>
  <c r="BF157" i="22"/>
  <c r="T157" i="22"/>
  <c r="R157" i="22"/>
  <c r="P157" i="22"/>
  <c r="BI156" i="22"/>
  <c r="BH156" i="22"/>
  <c r="BG156" i="22"/>
  <c r="BF156" i="22"/>
  <c r="T156" i="22"/>
  <c r="R156" i="22"/>
  <c r="P156" i="22"/>
  <c r="BI155" i="22"/>
  <c r="BH155" i="22"/>
  <c r="BG155" i="22"/>
  <c r="BF155" i="22"/>
  <c r="T155" i="22"/>
  <c r="R155" i="22"/>
  <c r="P155" i="22"/>
  <c r="BI154" i="22"/>
  <c r="BH154" i="22"/>
  <c r="BG154" i="22"/>
  <c r="BF154" i="22"/>
  <c r="T154" i="22"/>
  <c r="R154" i="22"/>
  <c r="P154" i="22"/>
  <c r="BI153" i="22"/>
  <c r="BH153" i="22"/>
  <c r="BG153" i="22"/>
  <c r="BF153" i="22"/>
  <c r="T153" i="22"/>
  <c r="R153" i="22"/>
  <c r="P153" i="22"/>
  <c r="BI152" i="22"/>
  <c r="BH152" i="22"/>
  <c r="BG152" i="22"/>
  <c r="BF152" i="22"/>
  <c r="T152" i="22"/>
  <c r="R152" i="22"/>
  <c r="P152" i="22"/>
  <c r="BI151" i="22"/>
  <c r="BH151" i="22"/>
  <c r="BG151" i="22"/>
  <c r="BF151" i="22"/>
  <c r="T151" i="22"/>
  <c r="R151" i="22"/>
  <c r="P151" i="22"/>
  <c r="BI150" i="22"/>
  <c r="BH150" i="22"/>
  <c r="BG150" i="22"/>
  <c r="BF150" i="22"/>
  <c r="T150" i="22"/>
  <c r="R150" i="22"/>
  <c r="P150" i="22"/>
  <c r="BI149" i="22"/>
  <c r="BH149" i="22"/>
  <c r="BG149" i="22"/>
  <c r="BF149" i="22"/>
  <c r="T149" i="22"/>
  <c r="R149" i="22"/>
  <c r="P149" i="22"/>
  <c r="BI148" i="22"/>
  <c r="BH148" i="22"/>
  <c r="BG148" i="22"/>
  <c r="BF148" i="22"/>
  <c r="T148" i="22"/>
  <c r="R148" i="22"/>
  <c r="P148" i="22"/>
  <c r="BI146" i="22"/>
  <c r="BH146" i="22"/>
  <c r="BG146" i="22"/>
  <c r="BF146" i="22"/>
  <c r="T146" i="22"/>
  <c r="R146" i="22"/>
  <c r="P146" i="22"/>
  <c r="BI145" i="22"/>
  <c r="BH145" i="22"/>
  <c r="BG145" i="22"/>
  <c r="BF145" i="22"/>
  <c r="T145" i="22"/>
  <c r="R145" i="22"/>
  <c r="P145" i="22"/>
  <c r="BI144" i="22"/>
  <c r="BH144" i="22"/>
  <c r="BG144" i="22"/>
  <c r="BF144" i="22"/>
  <c r="T144" i="22"/>
  <c r="R144" i="22"/>
  <c r="P144" i="22"/>
  <c r="BI143" i="22"/>
  <c r="BH143" i="22"/>
  <c r="BG143" i="22"/>
  <c r="BF143" i="22"/>
  <c r="T143" i="22"/>
  <c r="R143" i="22"/>
  <c r="P143" i="22"/>
  <c r="BI142" i="22"/>
  <c r="BH142" i="22"/>
  <c r="BG142" i="22"/>
  <c r="BF142" i="22"/>
  <c r="T142" i="22"/>
  <c r="R142" i="22"/>
  <c r="P142" i="22"/>
  <c r="BI141" i="22"/>
  <c r="BH141" i="22"/>
  <c r="BG141" i="22"/>
  <c r="BF141" i="22"/>
  <c r="T141" i="22"/>
  <c r="R141" i="22"/>
  <c r="P141" i="22"/>
  <c r="BI140" i="22"/>
  <c r="BH140" i="22"/>
  <c r="BG140" i="22"/>
  <c r="BF140" i="22"/>
  <c r="T140" i="22"/>
  <c r="R140" i="22"/>
  <c r="P140" i="22"/>
  <c r="BI139" i="22"/>
  <c r="BH139" i="22"/>
  <c r="BG139" i="22"/>
  <c r="BF139" i="22"/>
  <c r="T139" i="22"/>
  <c r="R139" i="22"/>
  <c r="P139" i="22"/>
  <c r="BI138" i="22"/>
  <c r="BH138" i="22"/>
  <c r="BG138" i="22"/>
  <c r="BF138" i="22"/>
  <c r="T138" i="22"/>
  <c r="R138" i="22"/>
  <c r="P138" i="22"/>
  <c r="BI137" i="22"/>
  <c r="BH137" i="22"/>
  <c r="BG137" i="22"/>
  <c r="BF137" i="22"/>
  <c r="T137" i="22"/>
  <c r="R137" i="22"/>
  <c r="P137" i="22"/>
  <c r="BI136" i="22"/>
  <c r="BH136" i="22"/>
  <c r="BG136" i="22"/>
  <c r="BF136" i="22"/>
  <c r="T136" i="22"/>
  <c r="R136" i="22"/>
  <c r="P136" i="22"/>
  <c r="BI135" i="22"/>
  <c r="BH135" i="22"/>
  <c r="BG135" i="22"/>
  <c r="BF135" i="22"/>
  <c r="T135" i="22"/>
  <c r="R135" i="22"/>
  <c r="P135" i="22"/>
  <c r="BI134" i="22"/>
  <c r="BH134" i="22"/>
  <c r="BG134" i="22"/>
  <c r="BF134" i="22"/>
  <c r="T134" i="22"/>
  <c r="R134" i="22"/>
  <c r="P134" i="22"/>
  <c r="BI133" i="22"/>
  <c r="BH133" i="22"/>
  <c r="BG133" i="22"/>
  <c r="BF133" i="22"/>
  <c r="T133" i="22"/>
  <c r="R133" i="22"/>
  <c r="P133" i="22"/>
  <c r="BI132" i="22"/>
  <c r="BH132" i="22"/>
  <c r="BG132" i="22"/>
  <c r="BF132" i="22"/>
  <c r="T132" i="22"/>
  <c r="R132" i="22"/>
  <c r="P132" i="22"/>
  <c r="BI131" i="22"/>
  <c r="BH131" i="22"/>
  <c r="BG131" i="22"/>
  <c r="BF131" i="22"/>
  <c r="T131" i="22"/>
  <c r="R131" i="22"/>
  <c r="P131" i="22"/>
  <c r="F123" i="22"/>
  <c r="E121" i="22"/>
  <c r="F93" i="22"/>
  <c r="E91" i="22"/>
  <c r="J28" i="22"/>
  <c r="E28" i="22"/>
  <c r="J96" i="22"/>
  <c r="J27" i="22"/>
  <c r="J25" i="22"/>
  <c r="E25" i="22"/>
  <c r="J125" i="22"/>
  <c r="J24" i="22"/>
  <c r="J22" i="22"/>
  <c r="E22" i="22"/>
  <c r="F126" i="22"/>
  <c r="J21" i="22"/>
  <c r="J19" i="22"/>
  <c r="E19" i="22"/>
  <c r="F95" i="22"/>
  <c r="J18" i="22"/>
  <c r="J16" i="22"/>
  <c r="J123" i="22" s="1"/>
  <c r="E7" i="22"/>
  <c r="E115" i="22" s="1"/>
  <c r="J41" i="21"/>
  <c r="J40" i="21"/>
  <c r="AY119" i="1"/>
  <c r="J39" i="21"/>
  <c r="AX119" i="1"/>
  <c r="BI155" i="21"/>
  <c r="BH155" i="21"/>
  <c r="BG155" i="21"/>
  <c r="BF155" i="21"/>
  <c r="T155" i="21"/>
  <c r="R155" i="21"/>
  <c r="P155" i="21"/>
  <c r="BI154" i="21"/>
  <c r="BH154" i="21"/>
  <c r="BG154" i="21"/>
  <c r="BF154" i="21"/>
  <c r="T154" i="21"/>
  <c r="R154" i="21"/>
  <c r="P154" i="21"/>
  <c r="BI153" i="21"/>
  <c r="BH153" i="21"/>
  <c r="BG153" i="21"/>
  <c r="BF153" i="21"/>
  <c r="T153" i="21"/>
  <c r="R153" i="21"/>
  <c r="P153" i="21"/>
  <c r="BI152" i="21"/>
  <c r="BH152" i="21"/>
  <c r="BG152" i="21"/>
  <c r="BF152" i="21"/>
  <c r="T152" i="21"/>
  <c r="R152" i="21"/>
  <c r="P152" i="21"/>
  <c r="BI151" i="21"/>
  <c r="BH151" i="21"/>
  <c r="BG151" i="21"/>
  <c r="BF151" i="21"/>
  <c r="T151" i="21"/>
  <c r="R151" i="21"/>
  <c r="P151" i="21"/>
  <c r="BI149" i="21"/>
  <c r="BH149" i="21"/>
  <c r="BG149" i="21"/>
  <c r="BF149" i="21"/>
  <c r="T149" i="21"/>
  <c r="R149" i="21"/>
  <c r="P149" i="21"/>
  <c r="BI148" i="21"/>
  <c r="BH148" i="21"/>
  <c r="BG148" i="21"/>
  <c r="BF148" i="21"/>
  <c r="T148" i="21"/>
  <c r="R148" i="21"/>
  <c r="P148" i="21"/>
  <c r="BI147" i="21"/>
  <c r="BH147" i="21"/>
  <c r="BG147" i="21"/>
  <c r="BF147" i="21"/>
  <c r="T147" i="21"/>
  <c r="R147" i="21"/>
  <c r="P147" i="21"/>
  <c r="BI146" i="21"/>
  <c r="BH146" i="21"/>
  <c r="BG146" i="21"/>
  <c r="BF146" i="21"/>
  <c r="T146" i="21"/>
  <c r="R146" i="21"/>
  <c r="P146" i="21"/>
  <c r="BI145" i="21"/>
  <c r="BH145" i="21"/>
  <c r="BG145" i="21"/>
  <c r="BF145" i="21"/>
  <c r="T145" i="21"/>
  <c r="R145" i="21"/>
  <c r="P145" i="21"/>
  <c r="BI143" i="21"/>
  <c r="BH143" i="21"/>
  <c r="BG143" i="21"/>
  <c r="BF143" i="21"/>
  <c r="T143" i="21"/>
  <c r="R143" i="21"/>
  <c r="P143" i="21"/>
  <c r="BI142" i="21"/>
  <c r="BH142" i="21"/>
  <c r="BG142" i="21"/>
  <c r="BF142" i="21"/>
  <c r="T142" i="21"/>
  <c r="R142" i="21"/>
  <c r="P142" i="21"/>
  <c r="BI141" i="21"/>
  <c r="BH141" i="21"/>
  <c r="BG141" i="21"/>
  <c r="BF141" i="21"/>
  <c r="T141" i="21"/>
  <c r="R141" i="21"/>
  <c r="P141" i="21"/>
  <c r="BI140" i="21"/>
  <c r="BH140" i="21"/>
  <c r="BG140" i="21"/>
  <c r="BF140" i="21"/>
  <c r="T140" i="21"/>
  <c r="R140" i="21"/>
  <c r="P140" i="21"/>
  <c r="BI139" i="21"/>
  <c r="BH139" i="21"/>
  <c r="BG139" i="21"/>
  <c r="BF139" i="21"/>
  <c r="T139" i="21"/>
  <c r="R139" i="21"/>
  <c r="P139" i="21"/>
  <c r="BI138" i="21"/>
  <c r="BH138" i="21"/>
  <c r="BG138" i="21"/>
  <c r="BF138" i="21"/>
  <c r="T138" i="21"/>
  <c r="R138" i="21"/>
  <c r="P138" i="21"/>
  <c r="BI137" i="21"/>
  <c r="BH137" i="21"/>
  <c r="BG137" i="21"/>
  <c r="BF137" i="21"/>
  <c r="T137" i="21"/>
  <c r="R137" i="21"/>
  <c r="P137" i="21"/>
  <c r="BI136" i="21"/>
  <c r="BH136" i="21"/>
  <c r="BG136" i="21"/>
  <c r="BF136" i="21"/>
  <c r="T136" i="21"/>
  <c r="R136" i="21"/>
  <c r="P136" i="21"/>
  <c r="BI135" i="21"/>
  <c r="BH135" i="21"/>
  <c r="BG135" i="21"/>
  <c r="BF135" i="21"/>
  <c r="T135" i="21"/>
  <c r="R135" i="21"/>
  <c r="P135" i="21"/>
  <c r="BI134" i="21"/>
  <c r="BH134" i="21"/>
  <c r="BG134" i="21"/>
  <c r="BF134" i="21"/>
  <c r="T134" i="21"/>
  <c r="R134" i="21"/>
  <c r="P134" i="21"/>
  <c r="BI133" i="21"/>
  <c r="BH133" i="21"/>
  <c r="BG133" i="21"/>
  <c r="BF133" i="21"/>
  <c r="T133" i="21"/>
  <c r="R133" i="21"/>
  <c r="P133" i="21"/>
  <c r="BI132" i="21"/>
  <c r="BH132" i="21"/>
  <c r="BG132" i="21"/>
  <c r="BF132" i="21"/>
  <c r="T132" i="21"/>
  <c r="R132" i="21"/>
  <c r="P132" i="21"/>
  <c r="BI130" i="21"/>
  <c r="BH130" i="21"/>
  <c r="BG130" i="21"/>
  <c r="BF130" i="21"/>
  <c r="T130" i="21"/>
  <c r="R130" i="21"/>
  <c r="P130" i="21"/>
  <c r="BI129" i="21"/>
  <c r="BH129" i="21"/>
  <c r="BG129" i="21"/>
  <c r="BF129" i="21"/>
  <c r="T129" i="21"/>
  <c r="R129" i="21"/>
  <c r="P129" i="21"/>
  <c r="F121" i="21"/>
  <c r="E119" i="21"/>
  <c r="F93" i="21"/>
  <c r="E91" i="21"/>
  <c r="J28" i="21"/>
  <c r="E28" i="21"/>
  <c r="J124" i="21" s="1"/>
  <c r="J27" i="21"/>
  <c r="J25" i="21"/>
  <c r="E25" i="21"/>
  <c r="J123" i="21" s="1"/>
  <c r="J24" i="21"/>
  <c r="J22" i="21"/>
  <c r="E22" i="21"/>
  <c r="F124" i="21" s="1"/>
  <c r="J21" i="21"/>
  <c r="J19" i="21"/>
  <c r="E19" i="21"/>
  <c r="F123" i="21" s="1"/>
  <c r="J18" i="21"/>
  <c r="J16" i="21"/>
  <c r="J93" i="21"/>
  <c r="E7" i="21"/>
  <c r="E113" i="21"/>
  <c r="J41" i="20"/>
  <c r="J40" i="20"/>
  <c r="AY118" i="1" s="1"/>
  <c r="J39" i="20"/>
  <c r="AX118" i="1" s="1"/>
  <c r="BI150" i="20"/>
  <c r="BH150" i="20"/>
  <c r="BG150" i="20"/>
  <c r="BF150" i="20"/>
  <c r="T150" i="20"/>
  <c r="R150" i="20"/>
  <c r="P150" i="20"/>
  <c r="BI149" i="20"/>
  <c r="BH149" i="20"/>
  <c r="BG149" i="20"/>
  <c r="BF149" i="20"/>
  <c r="T149" i="20"/>
  <c r="R149" i="20"/>
  <c r="P149" i="20"/>
  <c r="BI148" i="20"/>
  <c r="BH148" i="20"/>
  <c r="BG148" i="20"/>
  <c r="BF148" i="20"/>
  <c r="T148" i="20"/>
  <c r="R148" i="20"/>
  <c r="P148" i="20"/>
  <c r="BI147" i="20"/>
  <c r="BH147" i="20"/>
  <c r="BG147" i="20"/>
  <c r="BF147" i="20"/>
  <c r="T147" i="20"/>
  <c r="R147" i="20"/>
  <c r="P147" i="20"/>
  <c r="BI146" i="20"/>
  <c r="BH146" i="20"/>
  <c r="BG146" i="20"/>
  <c r="BF146" i="20"/>
  <c r="T146" i="20"/>
  <c r="R146" i="20"/>
  <c r="P146" i="20"/>
  <c r="BI144" i="20"/>
  <c r="BH144" i="20"/>
  <c r="BG144" i="20"/>
  <c r="BF144" i="20"/>
  <c r="T144" i="20"/>
  <c r="R144" i="20"/>
  <c r="P144" i="20"/>
  <c r="BI143" i="20"/>
  <c r="BH143" i="20"/>
  <c r="BG143" i="20"/>
  <c r="BF143" i="20"/>
  <c r="T143" i="20"/>
  <c r="R143" i="20"/>
  <c r="P143" i="20"/>
  <c r="BI142" i="20"/>
  <c r="BH142" i="20"/>
  <c r="BG142" i="20"/>
  <c r="BF142" i="20"/>
  <c r="T142" i="20"/>
  <c r="R142" i="20"/>
  <c r="P142" i="20"/>
  <c r="BI141" i="20"/>
  <c r="BH141" i="20"/>
  <c r="BG141" i="20"/>
  <c r="BF141" i="20"/>
  <c r="T141" i="20"/>
  <c r="R141" i="20"/>
  <c r="P141" i="20"/>
  <c r="BI140" i="20"/>
  <c r="BH140" i="20"/>
  <c r="BG140" i="20"/>
  <c r="BF140" i="20"/>
  <c r="T140" i="20"/>
  <c r="R140" i="20"/>
  <c r="P140" i="20"/>
  <c r="BI138" i="20"/>
  <c r="BH138" i="20"/>
  <c r="BG138" i="20"/>
  <c r="BF138" i="20"/>
  <c r="T138" i="20"/>
  <c r="R138" i="20"/>
  <c r="P138" i="20"/>
  <c r="BI137" i="20"/>
  <c r="BH137" i="20"/>
  <c r="BG137" i="20"/>
  <c r="BF137" i="20"/>
  <c r="T137" i="20"/>
  <c r="R137" i="20"/>
  <c r="P137" i="20"/>
  <c r="BI136" i="20"/>
  <c r="BH136" i="20"/>
  <c r="BG136" i="20"/>
  <c r="BF136" i="20"/>
  <c r="T136" i="20"/>
  <c r="R136" i="20"/>
  <c r="P136" i="20"/>
  <c r="BI135" i="20"/>
  <c r="BH135" i="20"/>
  <c r="BG135" i="20"/>
  <c r="BF135" i="20"/>
  <c r="T135" i="20"/>
  <c r="R135" i="20"/>
  <c r="P135" i="20"/>
  <c r="BI134" i="20"/>
  <c r="BH134" i="20"/>
  <c r="BG134" i="20"/>
  <c r="BF134" i="20"/>
  <c r="T134" i="20"/>
  <c r="R134" i="20"/>
  <c r="P134" i="20"/>
  <c r="BI133" i="20"/>
  <c r="BH133" i="20"/>
  <c r="BG133" i="20"/>
  <c r="BF133" i="20"/>
  <c r="T133" i="20"/>
  <c r="R133" i="20"/>
  <c r="P133" i="20"/>
  <c r="BI132" i="20"/>
  <c r="BH132" i="20"/>
  <c r="BG132" i="20"/>
  <c r="BF132" i="20"/>
  <c r="T132" i="20"/>
  <c r="R132" i="20"/>
  <c r="P132" i="20"/>
  <c r="BI131" i="20"/>
  <c r="BH131" i="20"/>
  <c r="BG131" i="20"/>
  <c r="BF131" i="20"/>
  <c r="T131" i="20"/>
  <c r="R131" i="20"/>
  <c r="P131" i="20"/>
  <c r="BI130" i="20"/>
  <c r="BH130" i="20"/>
  <c r="BG130" i="20"/>
  <c r="BF130" i="20"/>
  <c r="T130" i="20"/>
  <c r="R130" i="20"/>
  <c r="P130" i="20"/>
  <c r="BI129" i="20"/>
  <c r="BH129" i="20"/>
  <c r="BG129" i="20"/>
  <c r="BF129" i="20"/>
  <c r="T129" i="20"/>
  <c r="R129" i="20"/>
  <c r="P129" i="20"/>
  <c r="F121" i="20"/>
  <c r="E119" i="20"/>
  <c r="F93" i="20"/>
  <c r="E91" i="20"/>
  <c r="J28" i="20"/>
  <c r="E28" i="20"/>
  <c r="J124" i="20"/>
  <c r="J27" i="20"/>
  <c r="J25" i="20"/>
  <c r="E25" i="20"/>
  <c r="J95" i="20" s="1"/>
  <c r="J24" i="20"/>
  <c r="J22" i="20"/>
  <c r="E22" i="20"/>
  <c r="F96" i="20"/>
  <c r="J21" i="20"/>
  <c r="J19" i="20"/>
  <c r="E19" i="20"/>
  <c r="F95" i="20" s="1"/>
  <c r="J18" i="20"/>
  <c r="J16" i="20"/>
  <c r="J121" i="20" s="1"/>
  <c r="E7" i="20"/>
  <c r="E113" i="20" s="1"/>
  <c r="J41" i="19"/>
  <c r="J40" i="19"/>
  <c r="AY117" i="1" s="1"/>
  <c r="J39" i="19"/>
  <c r="AX117" i="1"/>
  <c r="BI148" i="19"/>
  <c r="BH148" i="19"/>
  <c r="BG148" i="19"/>
  <c r="BF148" i="19"/>
  <c r="T148" i="19"/>
  <c r="R148" i="19"/>
  <c r="P148" i="19"/>
  <c r="BI147" i="19"/>
  <c r="BH147" i="19"/>
  <c r="BG147" i="19"/>
  <c r="BF147" i="19"/>
  <c r="T147" i="19"/>
  <c r="R147" i="19"/>
  <c r="P147" i="19"/>
  <c r="BI146" i="19"/>
  <c r="BH146" i="19"/>
  <c r="BG146" i="19"/>
  <c r="BF146" i="19"/>
  <c r="T146" i="19"/>
  <c r="R146" i="19"/>
  <c r="P146" i="19"/>
  <c r="BI144" i="19"/>
  <c r="BH144" i="19"/>
  <c r="BG144" i="19"/>
  <c r="BF144" i="19"/>
  <c r="T144" i="19"/>
  <c r="R144" i="19"/>
  <c r="P144" i="19"/>
  <c r="BI143" i="19"/>
  <c r="BH143" i="19"/>
  <c r="BG143" i="19"/>
  <c r="BF143" i="19"/>
  <c r="T143" i="19"/>
  <c r="R143" i="19"/>
  <c r="P143" i="19"/>
  <c r="BI142" i="19"/>
  <c r="BH142" i="19"/>
  <c r="BG142" i="19"/>
  <c r="BF142" i="19"/>
  <c r="T142" i="19"/>
  <c r="R142" i="19"/>
  <c r="P142" i="19"/>
  <c r="BI141" i="19"/>
  <c r="BH141" i="19"/>
  <c r="BG141" i="19"/>
  <c r="BF141" i="19"/>
  <c r="T141" i="19"/>
  <c r="R141" i="19"/>
  <c r="P141" i="19"/>
  <c r="BI140" i="19"/>
  <c r="BH140" i="19"/>
  <c r="BG140" i="19"/>
  <c r="BF140" i="19"/>
  <c r="T140" i="19"/>
  <c r="R140" i="19"/>
  <c r="P140" i="19"/>
  <c r="BI139" i="19"/>
  <c r="BH139" i="19"/>
  <c r="BG139" i="19"/>
  <c r="BF139" i="19"/>
  <c r="T139" i="19"/>
  <c r="R139" i="19"/>
  <c r="P139" i="19"/>
  <c r="BI138" i="19"/>
  <c r="BH138" i="19"/>
  <c r="BG138" i="19"/>
  <c r="BF138" i="19"/>
  <c r="T138" i="19"/>
  <c r="R138" i="19"/>
  <c r="P138" i="19"/>
  <c r="BI137" i="19"/>
  <c r="BH137" i="19"/>
  <c r="BG137" i="19"/>
  <c r="BF137" i="19"/>
  <c r="T137" i="19"/>
  <c r="R137" i="19"/>
  <c r="P137" i="19"/>
  <c r="BI135" i="19"/>
  <c r="BH135" i="19"/>
  <c r="BG135" i="19"/>
  <c r="BF135" i="19"/>
  <c r="T135" i="19"/>
  <c r="R135" i="19"/>
  <c r="P135" i="19"/>
  <c r="BI134" i="19"/>
  <c r="BH134" i="19"/>
  <c r="BG134" i="19"/>
  <c r="BF134" i="19"/>
  <c r="T134" i="19"/>
  <c r="R134" i="19"/>
  <c r="P134" i="19"/>
  <c r="BI133" i="19"/>
  <c r="BH133" i="19"/>
  <c r="BG133" i="19"/>
  <c r="BF133" i="19"/>
  <c r="T133" i="19"/>
  <c r="R133" i="19"/>
  <c r="P133" i="19"/>
  <c r="BI132" i="19"/>
  <c r="BH132" i="19"/>
  <c r="BG132" i="19"/>
  <c r="BF132" i="19"/>
  <c r="T132" i="19"/>
  <c r="R132" i="19"/>
  <c r="P132" i="19"/>
  <c r="BI131" i="19"/>
  <c r="BH131" i="19"/>
  <c r="BG131" i="19"/>
  <c r="BF131" i="19"/>
  <c r="T131" i="19"/>
  <c r="R131" i="19"/>
  <c r="P131" i="19"/>
  <c r="BI130" i="19"/>
  <c r="BH130" i="19"/>
  <c r="BG130" i="19"/>
  <c r="BF130" i="19"/>
  <c r="T130" i="19"/>
  <c r="R130" i="19"/>
  <c r="P130" i="19"/>
  <c r="BI129" i="19"/>
  <c r="BH129" i="19"/>
  <c r="BG129" i="19"/>
  <c r="BF129" i="19"/>
  <c r="T129" i="19"/>
  <c r="R129" i="19"/>
  <c r="P129" i="19"/>
  <c r="BI128" i="19"/>
  <c r="BH128" i="19"/>
  <c r="BG128" i="19"/>
  <c r="BF128" i="19"/>
  <c r="T128" i="19"/>
  <c r="R128" i="19"/>
  <c r="P128" i="19"/>
  <c r="F120" i="19"/>
  <c r="E118" i="19"/>
  <c r="F93" i="19"/>
  <c r="E91" i="19"/>
  <c r="J28" i="19"/>
  <c r="E28" i="19"/>
  <c r="J123" i="19"/>
  <c r="J27" i="19"/>
  <c r="J25" i="19"/>
  <c r="E25" i="19"/>
  <c r="J122" i="19"/>
  <c r="J24" i="19"/>
  <c r="J22" i="19"/>
  <c r="E22" i="19"/>
  <c r="F96" i="19"/>
  <c r="J21" i="19"/>
  <c r="J19" i="19"/>
  <c r="E19" i="19"/>
  <c r="F95" i="19"/>
  <c r="J18" i="19"/>
  <c r="J16" i="19"/>
  <c r="J120" i="19" s="1"/>
  <c r="E7" i="19"/>
  <c r="E85" i="19" s="1"/>
  <c r="J41" i="18"/>
  <c r="J40" i="18"/>
  <c r="AY116" i="1"/>
  <c r="J39" i="18"/>
  <c r="AX116" i="1"/>
  <c r="BI171" i="18"/>
  <c r="BH171" i="18"/>
  <c r="BG171" i="18"/>
  <c r="BF171" i="18"/>
  <c r="T171" i="18"/>
  <c r="R171" i="18"/>
  <c r="P171" i="18"/>
  <c r="BI170" i="18"/>
  <c r="BH170" i="18"/>
  <c r="BG170" i="18"/>
  <c r="BF170" i="18"/>
  <c r="T170" i="18"/>
  <c r="R170" i="18"/>
  <c r="P170" i="18"/>
  <c r="BI169" i="18"/>
  <c r="BH169" i="18"/>
  <c r="BG169" i="18"/>
  <c r="BF169" i="18"/>
  <c r="T169" i="18"/>
  <c r="R169" i="18"/>
  <c r="P169" i="18"/>
  <c r="BI168" i="18"/>
  <c r="BH168" i="18"/>
  <c r="BG168" i="18"/>
  <c r="BF168" i="18"/>
  <c r="T168" i="18"/>
  <c r="R168" i="18"/>
  <c r="P168" i="18"/>
  <c r="BI166" i="18"/>
  <c r="BH166" i="18"/>
  <c r="BG166" i="18"/>
  <c r="BF166" i="18"/>
  <c r="T166" i="18"/>
  <c r="R166" i="18"/>
  <c r="P166" i="18"/>
  <c r="BI165" i="18"/>
  <c r="BH165" i="18"/>
  <c r="BG165" i="18"/>
  <c r="BF165" i="18"/>
  <c r="T165" i="18"/>
  <c r="R165" i="18"/>
  <c r="P165" i="18"/>
  <c r="BI164" i="18"/>
  <c r="BH164" i="18"/>
  <c r="BG164" i="18"/>
  <c r="BF164" i="18"/>
  <c r="T164" i="18"/>
  <c r="R164" i="18"/>
  <c r="P164" i="18"/>
  <c r="BI163" i="18"/>
  <c r="BH163" i="18"/>
  <c r="BG163" i="18"/>
  <c r="BF163" i="18"/>
  <c r="T163" i="18"/>
  <c r="R163" i="18"/>
  <c r="P163" i="18"/>
  <c r="BI162" i="18"/>
  <c r="BH162" i="18"/>
  <c r="BG162" i="18"/>
  <c r="BF162" i="18"/>
  <c r="T162" i="18"/>
  <c r="R162" i="18"/>
  <c r="P162" i="18"/>
  <c r="BI161" i="18"/>
  <c r="BH161" i="18"/>
  <c r="BG161" i="18"/>
  <c r="BF161" i="18"/>
  <c r="T161" i="18"/>
  <c r="R161" i="18"/>
  <c r="P161" i="18"/>
  <c r="BI159" i="18"/>
  <c r="BH159" i="18"/>
  <c r="BG159" i="18"/>
  <c r="BF159" i="18"/>
  <c r="T159" i="18"/>
  <c r="R159" i="18"/>
  <c r="P159" i="18"/>
  <c r="BI158" i="18"/>
  <c r="BH158" i="18"/>
  <c r="BG158" i="18"/>
  <c r="BF158" i="18"/>
  <c r="T158" i="18"/>
  <c r="R158" i="18"/>
  <c r="P158" i="18"/>
  <c r="BI157" i="18"/>
  <c r="BH157" i="18"/>
  <c r="BG157" i="18"/>
  <c r="BF157" i="18"/>
  <c r="T157" i="18"/>
  <c r="R157" i="18"/>
  <c r="P157" i="18"/>
  <c r="BI156" i="18"/>
  <c r="BH156" i="18"/>
  <c r="BG156" i="18"/>
  <c r="BF156" i="18"/>
  <c r="T156" i="18"/>
  <c r="R156" i="18"/>
  <c r="P156" i="18"/>
  <c r="BI155" i="18"/>
  <c r="BH155" i="18"/>
  <c r="BG155" i="18"/>
  <c r="BF155" i="18"/>
  <c r="T155" i="18"/>
  <c r="R155" i="18"/>
  <c r="P155" i="18"/>
  <c r="BI154" i="18"/>
  <c r="BH154" i="18"/>
  <c r="BG154" i="18"/>
  <c r="BF154" i="18"/>
  <c r="T154" i="18"/>
  <c r="R154" i="18"/>
  <c r="P154" i="18"/>
  <c r="BI153" i="18"/>
  <c r="BH153" i="18"/>
  <c r="BG153" i="18"/>
  <c r="BF153" i="18"/>
  <c r="T153" i="18"/>
  <c r="R153" i="18"/>
  <c r="P153" i="18"/>
  <c r="BI152" i="18"/>
  <c r="BH152" i="18"/>
  <c r="BG152" i="18"/>
  <c r="BF152" i="18"/>
  <c r="T152" i="18"/>
  <c r="R152" i="18"/>
  <c r="P152" i="18"/>
  <c r="BI151" i="18"/>
  <c r="BH151" i="18"/>
  <c r="BG151" i="18"/>
  <c r="BF151" i="18"/>
  <c r="T151" i="18"/>
  <c r="R151" i="18"/>
  <c r="P151" i="18"/>
  <c r="BI150" i="18"/>
  <c r="BH150" i="18"/>
  <c r="BG150" i="18"/>
  <c r="BF150" i="18"/>
  <c r="T150" i="18"/>
  <c r="R150" i="18"/>
  <c r="P150" i="18"/>
  <c r="BI149" i="18"/>
  <c r="BH149" i="18"/>
  <c r="BG149" i="18"/>
  <c r="BF149" i="18"/>
  <c r="T149" i="18"/>
  <c r="R149" i="18"/>
  <c r="P149" i="18"/>
  <c r="BI148" i="18"/>
  <c r="BH148" i="18"/>
  <c r="BG148" i="18"/>
  <c r="BF148" i="18"/>
  <c r="T148" i="18"/>
  <c r="R148" i="18"/>
  <c r="P148" i="18"/>
  <c r="BI147" i="18"/>
  <c r="BH147" i="18"/>
  <c r="BG147" i="18"/>
  <c r="BF147" i="18"/>
  <c r="T147" i="18"/>
  <c r="R147" i="18"/>
  <c r="P147" i="18"/>
  <c r="BI145" i="18"/>
  <c r="BH145" i="18"/>
  <c r="BG145" i="18"/>
  <c r="BF145" i="18"/>
  <c r="T145" i="18"/>
  <c r="R145" i="18"/>
  <c r="P145" i="18"/>
  <c r="BI144" i="18"/>
  <c r="BH144" i="18"/>
  <c r="BG144" i="18"/>
  <c r="BF144" i="18"/>
  <c r="T144" i="18"/>
  <c r="R144" i="18"/>
  <c r="P144" i="18"/>
  <c r="BI143" i="18"/>
  <c r="BH143" i="18"/>
  <c r="BG143" i="18"/>
  <c r="BF143" i="18"/>
  <c r="T143" i="18"/>
  <c r="R143" i="18"/>
  <c r="P143" i="18"/>
  <c r="BI141" i="18"/>
  <c r="BH141" i="18"/>
  <c r="BG141" i="18"/>
  <c r="BF141" i="18"/>
  <c r="T141" i="18"/>
  <c r="R141" i="18"/>
  <c r="P141" i="18"/>
  <c r="BI140" i="18"/>
  <c r="BH140" i="18"/>
  <c r="BG140" i="18"/>
  <c r="BF140" i="18"/>
  <c r="T140" i="18"/>
  <c r="R140" i="18"/>
  <c r="P140" i="18"/>
  <c r="BI139" i="18"/>
  <c r="BH139" i="18"/>
  <c r="BG139" i="18"/>
  <c r="BF139" i="18"/>
  <c r="T139" i="18"/>
  <c r="R139" i="18"/>
  <c r="P139" i="18"/>
  <c r="BI138" i="18"/>
  <c r="BH138" i="18"/>
  <c r="BG138" i="18"/>
  <c r="BF138" i="18"/>
  <c r="T138" i="18"/>
  <c r="R138" i="18"/>
  <c r="P138" i="18"/>
  <c r="BI137" i="18"/>
  <c r="BH137" i="18"/>
  <c r="BG137" i="18"/>
  <c r="BF137" i="18"/>
  <c r="T137" i="18"/>
  <c r="R137" i="18"/>
  <c r="P137" i="18"/>
  <c r="BI136" i="18"/>
  <c r="BH136" i="18"/>
  <c r="BG136" i="18"/>
  <c r="BF136" i="18"/>
  <c r="T136" i="18"/>
  <c r="R136" i="18"/>
  <c r="P136" i="18"/>
  <c r="BI135" i="18"/>
  <c r="BH135" i="18"/>
  <c r="BG135" i="18"/>
  <c r="BF135" i="18"/>
  <c r="T135" i="18"/>
  <c r="R135" i="18"/>
  <c r="P135" i="18"/>
  <c r="BI134" i="18"/>
  <c r="BH134" i="18"/>
  <c r="BG134" i="18"/>
  <c r="BF134" i="18"/>
  <c r="T134" i="18"/>
  <c r="R134" i="18"/>
  <c r="P134" i="18"/>
  <c r="BI133" i="18"/>
  <c r="BH133" i="18"/>
  <c r="BG133" i="18"/>
  <c r="BF133" i="18"/>
  <c r="T133" i="18"/>
  <c r="R133" i="18"/>
  <c r="P133" i="18"/>
  <c r="BI132" i="18"/>
  <c r="BH132" i="18"/>
  <c r="BG132" i="18"/>
  <c r="BF132" i="18"/>
  <c r="T132" i="18"/>
  <c r="R132" i="18"/>
  <c r="P132" i="18"/>
  <c r="BI131" i="18"/>
  <c r="BH131" i="18"/>
  <c r="BG131" i="18"/>
  <c r="BF131" i="18"/>
  <c r="T131" i="18"/>
  <c r="R131" i="18"/>
  <c r="P131" i="18"/>
  <c r="F123" i="18"/>
  <c r="E121" i="18"/>
  <c r="F93" i="18"/>
  <c r="E91" i="18"/>
  <c r="J28" i="18"/>
  <c r="E28" i="18"/>
  <c r="J126" i="18"/>
  <c r="J27" i="18"/>
  <c r="J25" i="18"/>
  <c r="E25" i="18"/>
  <c r="J95" i="18"/>
  <c r="J24" i="18"/>
  <c r="J22" i="18"/>
  <c r="E22" i="18"/>
  <c r="F126" i="18"/>
  <c r="J21" i="18"/>
  <c r="J19" i="18"/>
  <c r="E19" i="18"/>
  <c r="F125" i="18"/>
  <c r="J18" i="18"/>
  <c r="J16" i="18"/>
  <c r="J93" i="18" s="1"/>
  <c r="E7" i="18"/>
  <c r="E85" i="18" s="1"/>
  <c r="J41" i="17"/>
  <c r="J40" i="17"/>
  <c r="AY115" i="1"/>
  <c r="J39" i="17"/>
  <c r="AX115" i="1"/>
  <c r="BI183" i="17"/>
  <c r="BH183" i="17"/>
  <c r="BG183" i="17"/>
  <c r="BF183" i="17"/>
  <c r="T183" i="17"/>
  <c r="R183" i="17"/>
  <c r="P183" i="17"/>
  <c r="BI182" i="17"/>
  <c r="BH182" i="17"/>
  <c r="BG182" i="17"/>
  <c r="BF182" i="17"/>
  <c r="T182" i="17"/>
  <c r="R182" i="17"/>
  <c r="P182" i="17"/>
  <c r="BI181" i="17"/>
  <c r="BH181" i="17"/>
  <c r="BG181" i="17"/>
  <c r="BF181" i="17"/>
  <c r="T181" i="17"/>
  <c r="R181" i="17"/>
  <c r="P181" i="17"/>
  <c r="BI180" i="17"/>
  <c r="BH180" i="17"/>
  <c r="BG180" i="17"/>
  <c r="BF180" i="17"/>
  <c r="T180" i="17"/>
  <c r="R180" i="17"/>
  <c r="P180" i="17"/>
  <c r="BI179" i="17"/>
  <c r="BH179" i="17"/>
  <c r="BG179" i="17"/>
  <c r="BF179" i="17"/>
  <c r="T179" i="17"/>
  <c r="R179" i="17"/>
  <c r="P179" i="17"/>
  <c r="BI178" i="17"/>
  <c r="BH178" i="17"/>
  <c r="BG178" i="17"/>
  <c r="BF178" i="17"/>
  <c r="T178" i="17"/>
  <c r="R178" i="17"/>
  <c r="P178" i="17"/>
  <c r="BI177" i="17"/>
  <c r="BH177" i="17"/>
  <c r="BG177" i="17"/>
  <c r="BF177" i="17"/>
  <c r="T177" i="17"/>
  <c r="R177" i="17"/>
  <c r="P177" i="17"/>
  <c r="BI176" i="17"/>
  <c r="BH176" i="17"/>
  <c r="BG176" i="17"/>
  <c r="BF176" i="17"/>
  <c r="T176" i="17"/>
  <c r="R176" i="17"/>
  <c r="P176" i="17"/>
  <c r="BI174" i="17"/>
  <c r="BH174" i="17"/>
  <c r="BG174" i="17"/>
  <c r="BF174" i="17"/>
  <c r="T174" i="17"/>
  <c r="R174" i="17"/>
  <c r="P174" i="17"/>
  <c r="BI173" i="17"/>
  <c r="BH173" i="17"/>
  <c r="BG173" i="17"/>
  <c r="BF173" i="17"/>
  <c r="T173" i="17"/>
  <c r="R173" i="17"/>
  <c r="P173" i="17"/>
  <c r="BI172" i="17"/>
  <c r="BH172" i="17"/>
  <c r="BG172" i="17"/>
  <c r="BF172" i="17"/>
  <c r="T172" i="17"/>
  <c r="R172" i="17"/>
  <c r="P172" i="17"/>
  <c r="BI171" i="17"/>
  <c r="BH171" i="17"/>
  <c r="BG171" i="17"/>
  <c r="BF171" i="17"/>
  <c r="T171" i="17"/>
  <c r="R171" i="17"/>
  <c r="P171" i="17"/>
  <c r="BI170" i="17"/>
  <c r="BH170" i="17"/>
  <c r="BG170" i="17"/>
  <c r="BF170" i="17"/>
  <c r="T170" i="17"/>
  <c r="R170" i="17"/>
  <c r="P170" i="17"/>
  <c r="BI169" i="17"/>
  <c r="BH169" i="17"/>
  <c r="BG169" i="17"/>
  <c r="BF169" i="17"/>
  <c r="T169" i="17"/>
  <c r="R169" i="17"/>
  <c r="P169" i="17"/>
  <c r="BI167" i="17"/>
  <c r="BH167" i="17"/>
  <c r="BG167" i="17"/>
  <c r="BF167" i="17"/>
  <c r="T167" i="17"/>
  <c r="R167" i="17"/>
  <c r="P167" i="17"/>
  <c r="BI166" i="17"/>
  <c r="BH166" i="17"/>
  <c r="BG166" i="17"/>
  <c r="BF166" i="17"/>
  <c r="T166" i="17"/>
  <c r="R166" i="17"/>
  <c r="P166" i="17"/>
  <c r="BI165" i="17"/>
  <c r="BH165" i="17"/>
  <c r="BG165" i="17"/>
  <c r="BF165" i="17"/>
  <c r="T165" i="17"/>
  <c r="R165" i="17"/>
  <c r="P165" i="17"/>
  <c r="BI164" i="17"/>
  <c r="BH164" i="17"/>
  <c r="BG164" i="17"/>
  <c r="BF164" i="17"/>
  <c r="T164" i="17"/>
  <c r="R164" i="17"/>
  <c r="P164" i="17"/>
  <c r="BI163" i="17"/>
  <c r="BH163" i="17"/>
  <c r="BG163" i="17"/>
  <c r="BF163" i="17"/>
  <c r="T163" i="17"/>
  <c r="R163" i="17"/>
  <c r="P163" i="17"/>
  <c r="BI162" i="17"/>
  <c r="BH162" i="17"/>
  <c r="BG162" i="17"/>
  <c r="BF162" i="17"/>
  <c r="T162" i="17"/>
  <c r="R162" i="17"/>
  <c r="P162" i="17"/>
  <c r="BI161" i="17"/>
  <c r="BH161" i="17"/>
  <c r="BG161" i="17"/>
  <c r="BF161" i="17"/>
  <c r="T161" i="17"/>
  <c r="R161" i="17"/>
  <c r="P161" i="17"/>
  <c r="BI160" i="17"/>
  <c r="BH160" i="17"/>
  <c r="BG160" i="17"/>
  <c r="BF160" i="17"/>
  <c r="T160" i="17"/>
  <c r="R160" i="17"/>
  <c r="P160" i="17"/>
  <c r="BI159" i="17"/>
  <c r="BH159" i="17"/>
  <c r="BG159" i="17"/>
  <c r="BF159" i="17"/>
  <c r="T159" i="17"/>
  <c r="R159" i="17"/>
  <c r="P159" i="17"/>
  <c r="BI158" i="17"/>
  <c r="BH158" i="17"/>
  <c r="BG158" i="17"/>
  <c r="BF158" i="17"/>
  <c r="T158" i="17"/>
  <c r="R158" i="17"/>
  <c r="P158" i="17"/>
  <c r="BI157" i="17"/>
  <c r="BH157" i="17"/>
  <c r="BG157" i="17"/>
  <c r="BF157" i="17"/>
  <c r="T157" i="17"/>
  <c r="R157" i="17"/>
  <c r="P157" i="17"/>
  <c r="BI156" i="17"/>
  <c r="BH156" i="17"/>
  <c r="BG156" i="17"/>
  <c r="BF156" i="17"/>
  <c r="T156" i="17"/>
  <c r="R156" i="17"/>
  <c r="P156" i="17"/>
  <c r="BI155" i="17"/>
  <c r="BH155" i="17"/>
  <c r="BG155" i="17"/>
  <c r="BF155" i="17"/>
  <c r="T155" i="17"/>
  <c r="R155" i="17"/>
  <c r="P155" i="17"/>
  <c r="BI153" i="17"/>
  <c r="BH153" i="17"/>
  <c r="BG153" i="17"/>
  <c r="BF153" i="17"/>
  <c r="T153" i="17"/>
  <c r="R153" i="17"/>
  <c r="P153" i="17"/>
  <c r="BI152" i="17"/>
  <c r="BH152" i="17"/>
  <c r="BG152" i="17"/>
  <c r="BF152" i="17"/>
  <c r="T152" i="17"/>
  <c r="R152" i="17"/>
  <c r="P152" i="17"/>
  <c r="BI151" i="17"/>
  <c r="BH151" i="17"/>
  <c r="BG151" i="17"/>
  <c r="BF151" i="17"/>
  <c r="T151" i="17"/>
  <c r="R151" i="17"/>
  <c r="P151" i="17"/>
  <c r="BI150" i="17"/>
  <c r="BH150" i="17"/>
  <c r="BG150" i="17"/>
  <c r="BF150" i="17"/>
  <c r="T150" i="17"/>
  <c r="R150" i="17"/>
  <c r="P150" i="17"/>
  <c r="BI149" i="17"/>
  <c r="BH149" i="17"/>
  <c r="BG149" i="17"/>
  <c r="BF149" i="17"/>
  <c r="T149" i="17"/>
  <c r="R149" i="17"/>
  <c r="P149" i="17"/>
  <c r="BI148" i="17"/>
  <c r="BH148" i="17"/>
  <c r="BG148" i="17"/>
  <c r="BF148" i="17"/>
  <c r="T148" i="17"/>
  <c r="R148" i="17"/>
  <c r="P148" i="17"/>
  <c r="BI147" i="17"/>
  <c r="BH147" i="17"/>
  <c r="BG147" i="17"/>
  <c r="BF147" i="17"/>
  <c r="T147" i="17"/>
  <c r="R147" i="17"/>
  <c r="P147" i="17"/>
  <c r="BI146" i="17"/>
  <c r="BH146" i="17"/>
  <c r="BG146" i="17"/>
  <c r="BF146" i="17"/>
  <c r="T146" i="17"/>
  <c r="R146" i="17"/>
  <c r="P146" i="17"/>
  <c r="BI145" i="17"/>
  <c r="BH145" i="17"/>
  <c r="BG145" i="17"/>
  <c r="BF145" i="17"/>
  <c r="T145" i="17"/>
  <c r="R145" i="17"/>
  <c r="P145" i="17"/>
  <c r="BI143" i="17"/>
  <c r="BH143" i="17"/>
  <c r="BG143" i="17"/>
  <c r="BF143" i="17"/>
  <c r="T143" i="17"/>
  <c r="R143" i="17"/>
  <c r="P143" i="17"/>
  <c r="BI142" i="17"/>
  <c r="BH142" i="17"/>
  <c r="BG142" i="17"/>
  <c r="BF142" i="17"/>
  <c r="T142" i="17"/>
  <c r="R142" i="17"/>
  <c r="P142" i="17"/>
  <c r="BI141" i="17"/>
  <c r="BH141" i="17"/>
  <c r="BG141" i="17"/>
  <c r="BF141" i="17"/>
  <c r="T141" i="17"/>
  <c r="R141" i="17"/>
  <c r="P141" i="17"/>
  <c r="BI140" i="17"/>
  <c r="BH140" i="17"/>
  <c r="BG140" i="17"/>
  <c r="BF140" i="17"/>
  <c r="T140" i="17"/>
  <c r="R140" i="17"/>
  <c r="P140" i="17"/>
  <c r="BI139" i="17"/>
  <c r="BH139" i="17"/>
  <c r="BG139" i="17"/>
  <c r="BF139" i="17"/>
  <c r="T139" i="17"/>
  <c r="R139" i="17"/>
  <c r="P139" i="17"/>
  <c r="BI138" i="17"/>
  <c r="BH138" i="17"/>
  <c r="BG138" i="17"/>
  <c r="BF138" i="17"/>
  <c r="T138" i="17"/>
  <c r="R138" i="17"/>
  <c r="P138" i="17"/>
  <c r="BI137" i="17"/>
  <c r="BH137" i="17"/>
  <c r="BG137" i="17"/>
  <c r="BF137" i="17"/>
  <c r="T137" i="17"/>
  <c r="R137" i="17"/>
  <c r="P137" i="17"/>
  <c r="BI136" i="17"/>
  <c r="BH136" i="17"/>
  <c r="BG136" i="17"/>
  <c r="BF136" i="17"/>
  <c r="T136" i="17"/>
  <c r="R136" i="17"/>
  <c r="P136" i="17"/>
  <c r="BI135" i="17"/>
  <c r="BH135" i="17"/>
  <c r="BG135" i="17"/>
  <c r="BF135" i="17"/>
  <c r="T135" i="17"/>
  <c r="R135" i="17"/>
  <c r="P135" i="17"/>
  <c r="BI134" i="17"/>
  <c r="BH134" i="17"/>
  <c r="BG134" i="17"/>
  <c r="BF134" i="17"/>
  <c r="T134" i="17"/>
  <c r="R134" i="17"/>
  <c r="P134" i="17"/>
  <c r="BI133" i="17"/>
  <c r="BH133" i="17"/>
  <c r="BG133" i="17"/>
  <c r="BF133" i="17"/>
  <c r="T133" i="17"/>
  <c r="R133" i="17"/>
  <c r="P133" i="17"/>
  <c r="BI132" i="17"/>
  <c r="BH132" i="17"/>
  <c r="BG132" i="17"/>
  <c r="BF132" i="17"/>
  <c r="T132" i="17"/>
  <c r="R132" i="17"/>
  <c r="P132" i="17"/>
  <c r="BI131" i="17"/>
  <c r="BH131" i="17"/>
  <c r="BG131" i="17"/>
  <c r="BF131" i="17"/>
  <c r="T131" i="17"/>
  <c r="R131" i="17"/>
  <c r="P131" i="17"/>
  <c r="F123" i="17"/>
  <c r="E121" i="17"/>
  <c r="F93" i="17"/>
  <c r="E91" i="17"/>
  <c r="J28" i="17"/>
  <c r="E28" i="17"/>
  <c r="J126" i="17"/>
  <c r="J27" i="17"/>
  <c r="J25" i="17"/>
  <c r="E25" i="17"/>
  <c r="J95" i="17"/>
  <c r="J24" i="17"/>
  <c r="J22" i="17"/>
  <c r="E22" i="17"/>
  <c r="F96" i="17"/>
  <c r="J21" i="17"/>
  <c r="J19" i="17"/>
  <c r="E19" i="17"/>
  <c r="F125" i="17"/>
  <c r="J18" i="17"/>
  <c r="J16" i="17"/>
  <c r="J123" i="17"/>
  <c r="E7" i="17"/>
  <c r="E115" i="17" s="1"/>
  <c r="J41" i="16"/>
  <c r="J40" i="16"/>
  <c r="AY113" i="1"/>
  <c r="J39" i="16"/>
  <c r="AX113" i="1" s="1"/>
  <c r="BI128" i="16"/>
  <c r="BH128" i="16"/>
  <c r="BG128" i="16"/>
  <c r="BF128" i="16"/>
  <c r="T128" i="16"/>
  <c r="R128" i="16"/>
  <c r="P128" i="16"/>
  <c r="BI127" i="16"/>
  <c r="BH127" i="16"/>
  <c r="BG127" i="16"/>
  <c r="BF127" i="16"/>
  <c r="T127" i="16"/>
  <c r="R127" i="16"/>
  <c r="P127" i="16"/>
  <c r="F119" i="16"/>
  <c r="E117" i="16"/>
  <c r="F93" i="16"/>
  <c r="E91" i="16"/>
  <c r="J28" i="16"/>
  <c r="E28" i="16"/>
  <c r="J96" i="16" s="1"/>
  <c r="J27" i="16"/>
  <c r="J25" i="16"/>
  <c r="E25" i="16"/>
  <c r="J121" i="16"/>
  <c r="J24" i="16"/>
  <c r="J22" i="16"/>
  <c r="E22" i="16"/>
  <c r="F122" i="16" s="1"/>
  <c r="J21" i="16"/>
  <c r="J19" i="16"/>
  <c r="E19" i="16"/>
  <c r="F121" i="16"/>
  <c r="J18" i="16"/>
  <c r="J16" i="16"/>
  <c r="J119" i="16"/>
  <c r="E7" i="16"/>
  <c r="E111" i="16"/>
  <c r="J41" i="15"/>
  <c r="J40" i="15"/>
  <c r="AY112" i="1"/>
  <c r="J39" i="15"/>
  <c r="AX112" i="1" s="1"/>
  <c r="BI147" i="15"/>
  <c r="BH147" i="15"/>
  <c r="BG147" i="15"/>
  <c r="BF147" i="15"/>
  <c r="T147" i="15"/>
  <c r="R147" i="15"/>
  <c r="P147" i="15"/>
  <c r="BI146" i="15"/>
  <c r="BH146" i="15"/>
  <c r="BG146" i="15"/>
  <c r="BF146" i="15"/>
  <c r="T146" i="15"/>
  <c r="R146" i="15"/>
  <c r="P146" i="15"/>
  <c r="BI145" i="15"/>
  <c r="BH145" i="15"/>
  <c r="BG145" i="15"/>
  <c r="BF145" i="15"/>
  <c r="T145" i="15"/>
  <c r="R145" i="15"/>
  <c r="P145" i="15"/>
  <c r="BI144" i="15"/>
  <c r="BH144" i="15"/>
  <c r="BG144" i="15"/>
  <c r="BF144" i="15"/>
  <c r="T144" i="15"/>
  <c r="R144" i="15"/>
  <c r="P144" i="15"/>
  <c r="BI141" i="15"/>
  <c r="BH141" i="15"/>
  <c r="BG141" i="15"/>
  <c r="BF141" i="15"/>
  <c r="T141" i="15"/>
  <c r="R141" i="15"/>
  <c r="P141" i="15"/>
  <c r="BI140" i="15"/>
  <c r="BH140" i="15"/>
  <c r="BG140" i="15"/>
  <c r="BF140" i="15"/>
  <c r="T140" i="15"/>
  <c r="R140" i="15"/>
  <c r="P140" i="15"/>
  <c r="BI139" i="15"/>
  <c r="BH139" i="15"/>
  <c r="BG139" i="15"/>
  <c r="BF139" i="15"/>
  <c r="T139" i="15"/>
  <c r="R139" i="15"/>
  <c r="P139" i="15"/>
  <c r="BI138" i="15"/>
  <c r="BH138" i="15"/>
  <c r="BG138" i="15"/>
  <c r="BF138" i="15"/>
  <c r="T138" i="15"/>
  <c r="R138" i="15"/>
  <c r="P138" i="15"/>
  <c r="BI137" i="15"/>
  <c r="BH137" i="15"/>
  <c r="BG137" i="15"/>
  <c r="BF137" i="15"/>
  <c r="T137" i="15"/>
  <c r="R137" i="15"/>
  <c r="P137" i="15"/>
  <c r="BI136" i="15"/>
  <c r="BH136" i="15"/>
  <c r="BG136" i="15"/>
  <c r="BF136" i="15"/>
  <c r="T136" i="15"/>
  <c r="R136" i="15"/>
  <c r="P136" i="15"/>
  <c r="BI135" i="15"/>
  <c r="BH135" i="15"/>
  <c r="BG135" i="15"/>
  <c r="BF135" i="15"/>
  <c r="T135" i="15"/>
  <c r="R135" i="15"/>
  <c r="P135" i="15"/>
  <c r="BI134" i="15"/>
  <c r="BH134" i="15"/>
  <c r="BG134" i="15"/>
  <c r="BF134" i="15"/>
  <c r="T134" i="15"/>
  <c r="R134" i="15"/>
  <c r="P134" i="15"/>
  <c r="BI133" i="15"/>
  <c r="BH133" i="15"/>
  <c r="BG133" i="15"/>
  <c r="BF133" i="15"/>
  <c r="T133" i="15"/>
  <c r="R133" i="15"/>
  <c r="P133" i="15"/>
  <c r="BI132" i="15"/>
  <c r="BH132" i="15"/>
  <c r="BG132" i="15"/>
  <c r="BF132" i="15"/>
  <c r="T132" i="15"/>
  <c r="R132" i="15"/>
  <c r="P132" i="15"/>
  <c r="BI131" i="15"/>
  <c r="BH131" i="15"/>
  <c r="BG131" i="15"/>
  <c r="BF131" i="15"/>
  <c r="T131" i="15"/>
  <c r="R131" i="15"/>
  <c r="P131" i="15"/>
  <c r="BI130" i="15"/>
  <c r="BH130" i="15"/>
  <c r="BG130" i="15"/>
  <c r="BF130" i="15"/>
  <c r="T130" i="15"/>
  <c r="R130" i="15"/>
  <c r="P130" i="15"/>
  <c r="BI129" i="15"/>
  <c r="BH129" i="15"/>
  <c r="BG129" i="15"/>
  <c r="BF129" i="15"/>
  <c r="T129" i="15"/>
  <c r="R129" i="15"/>
  <c r="P129" i="15"/>
  <c r="BI128" i="15"/>
  <c r="BH128" i="15"/>
  <c r="BG128" i="15"/>
  <c r="BF128" i="15"/>
  <c r="T128" i="15"/>
  <c r="R128" i="15"/>
  <c r="P128" i="15"/>
  <c r="F120" i="15"/>
  <c r="E118" i="15"/>
  <c r="F93" i="15"/>
  <c r="E91" i="15"/>
  <c r="J28" i="15"/>
  <c r="E28" i="15"/>
  <c r="J123" i="15" s="1"/>
  <c r="J27" i="15"/>
  <c r="J25" i="15"/>
  <c r="E25" i="15"/>
  <c r="J95" i="15"/>
  <c r="J24" i="15"/>
  <c r="J22" i="15"/>
  <c r="E22" i="15"/>
  <c r="F123" i="15" s="1"/>
  <c r="J21" i="15"/>
  <c r="J19" i="15"/>
  <c r="E19" i="15"/>
  <c r="F122" i="15"/>
  <c r="J18" i="15"/>
  <c r="J16" i="15"/>
  <c r="J93" i="15" s="1"/>
  <c r="E7" i="15"/>
  <c r="E112" i="15"/>
  <c r="J41" i="14"/>
  <c r="J40" i="14"/>
  <c r="AY111" i="1"/>
  <c r="J39" i="14"/>
  <c r="AX111" i="1"/>
  <c r="BI182" i="14"/>
  <c r="BH182" i="14"/>
  <c r="BG182" i="14"/>
  <c r="BF182" i="14"/>
  <c r="T182" i="14"/>
  <c r="R182" i="14"/>
  <c r="P182" i="14"/>
  <c r="BI181" i="14"/>
  <c r="BH181" i="14"/>
  <c r="BG181" i="14"/>
  <c r="BF181" i="14"/>
  <c r="T181" i="14"/>
  <c r="R181" i="14"/>
  <c r="P181" i="14"/>
  <c r="BI180" i="14"/>
  <c r="BH180" i="14"/>
  <c r="BG180" i="14"/>
  <c r="BF180" i="14"/>
  <c r="T180" i="14"/>
  <c r="R180" i="14"/>
  <c r="P180" i="14"/>
  <c r="BI179" i="14"/>
  <c r="BH179" i="14"/>
  <c r="BG179" i="14"/>
  <c r="BF179" i="14"/>
  <c r="T179" i="14"/>
  <c r="R179" i="14"/>
  <c r="P179" i="14"/>
  <c r="BI177" i="14"/>
  <c r="BH177" i="14"/>
  <c r="BG177" i="14"/>
  <c r="BF177" i="14"/>
  <c r="T177" i="14"/>
  <c r="R177" i="14"/>
  <c r="P177" i="14"/>
  <c r="BI174" i="14"/>
  <c r="BH174" i="14"/>
  <c r="BG174" i="14"/>
  <c r="BF174" i="14"/>
  <c r="T174" i="14"/>
  <c r="R174" i="14"/>
  <c r="P174" i="14"/>
  <c r="BI173" i="14"/>
  <c r="BH173" i="14"/>
  <c r="BG173" i="14"/>
  <c r="BF173" i="14"/>
  <c r="T173" i="14"/>
  <c r="R173" i="14"/>
  <c r="P173" i="14"/>
  <c r="BI172" i="14"/>
  <c r="BH172" i="14"/>
  <c r="BG172" i="14"/>
  <c r="BF172" i="14"/>
  <c r="T172" i="14"/>
  <c r="R172" i="14"/>
  <c r="P172" i="14"/>
  <c r="BI171" i="14"/>
  <c r="BH171" i="14"/>
  <c r="BG171" i="14"/>
  <c r="BF171" i="14"/>
  <c r="T171" i="14"/>
  <c r="R171" i="14"/>
  <c r="P171" i="14"/>
  <c r="BI170" i="14"/>
  <c r="BH170" i="14"/>
  <c r="BG170" i="14"/>
  <c r="BF170" i="14"/>
  <c r="T170" i="14"/>
  <c r="R170" i="14"/>
  <c r="P170" i="14"/>
  <c r="BI169" i="14"/>
  <c r="BH169" i="14"/>
  <c r="BG169" i="14"/>
  <c r="BF169" i="14"/>
  <c r="T169" i="14"/>
  <c r="R169" i="14"/>
  <c r="P169" i="14"/>
  <c r="BI168" i="14"/>
  <c r="BH168" i="14"/>
  <c r="BG168" i="14"/>
  <c r="BF168" i="14"/>
  <c r="T168" i="14"/>
  <c r="R168" i="14"/>
  <c r="P168" i="14"/>
  <c r="BI167" i="14"/>
  <c r="BH167" i="14"/>
  <c r="BG167" i="14"/>
  <c r="BF167" i="14"/>
  <c r="T167" i="14"/>
  <c r="R167" i="14"/>
  <c r="P167" i="14"/>
  <c r="BI166" i="14"/>
  <c r="BH166" i="14"/>
  <c r="BG166" i="14"/>
  <c r="BF166" i="14"/>
  <c r="T166" i="14"/>
  <c r="R166" i="14"/>
  <c r="P166" i="14"/>
  <c r="BI165" i="14"/>
  <c r="BH165" i="14"/>
  <c r="BG165" i="14"/>
  <c r="BF165" i="14"/>
  <c r="T165" i="14"/>
  <c r="R165" i="14"/>
  <c r="P165" i="14"/>
  <c r="BI163" i="14"/>
  <c r="BH163" i="14"/>
  <c r="BG163" i="14"/>
  <c r="BF163" i="14"/>
  <c r="T163" i="14"/>
  <c r="R163" i="14"/>
  <c r="P163" i="14"/>
  <c r="BI162" i="14"/>
  <c r="BH162" i="14"/>
  <c r="BG162" i="14"/>
  <c r="BF162" i="14"/>
  <c r="T162" i="14"/>
  <c r="R162" i="14"/>
  <c r="P162" i="14"/>
  <c r="BI161" i="14"/>
  <c r="BH161" i="14"/>
  <c r="BG161" i="14"/>
  <c r="BF161" i="14"/>
  <c r="T161" i="14"/>
  <c r="R161" i="14"/>
  <c r="P161" i="14"/>
  <c r="BI160" i="14"/>
  <c r="BH160" i="14"/>
  <c r="BG160" i="14"/>
  <c r="BF160" i="14"/>
  <c r="T160" i="14"/>
  <c r="R160" i="14"/>
  <c r="P160" i="14"/>
  <c r="BI159" i="14"/>
  <c r="BH159" i="14"/>
  <c r="BG159" i="14"/>
  <c r="BF159" i="14"/>
  <c r="T159" i="14"/>
  <c r="R159" i="14"/>
  <c r="P159" i="14"/>
  <c r="BI158" i="14"/>
  <c r="BH158" i="14"/>
  <c r="BG158" i="14"/>
  <c r="BF158" i="14"/>
  <c r="T158" i="14"/>
  <c r="R158" i="14"/>
  <c r="P158" i="14"/>
  <c r="BI157" i="14"/>
  <c r="BH157" i="14"/>
  <c r="BG157" i="14"/>
  <c r="BF157" i="14"/>
  <c r="T157" i="14"/>
  <c r="R157" i="14"/>
  <c r="P157" i="14"/>
  <c r="BI156" i="14"/>
  <c r="BH156" i="14"/>
  <c r="BG156" i="14"/>
  <c r="BF156" i="14"/>
  <c r="T156" i="14"/>
  <c r="R156" i="14"/>
  <c r="P156" i="14"/>
  <c r="BI155" i="14"/>
  <c r="BH155" i="14"/>
  <c r="BG155" i="14"/>
  <c r="BF155" i="14"/>
  <c r="T155" i="14"/>
  <c r="R155" i="14"/>
  <c r="P155" i="14"/>
  <c r="BI154" i="14"/>
  <c r="BH154" i="14"/>
  <c r="BG154" i="14"/>
  <c r="BF154" i="14"/>
  <c r="T154" i="14"/>
  <c r="R154" i="14"/>
  <c r="P154" i="14"/>
  <c r="BI153" i="14"/>
  <c r="BH153" i="14"/>
  <c r="BG153" i="14"/>
  <c r="BF153" i="14"/>
  <c r="T153" i="14"/>
  <c r="R153" i="14"/>
  <c r="P153" i="14"/>
  <c r="BI152" i="14"/>
  <c r="BH152" i="14"/>
  <c r="BG152" i="14"/>
  <c r="BF152" i="14"/>
  <c r="T152" i="14"/>
  <c r="R152" i="14"/>
  <c r="P152" i="14"/>
  <c r="BI151" i="14"/>
  <c r="BH151" i="14"/>
  <c r="BG151" i="14"/>
  <c r="BF151" i="14"/>
  <c r="T151" i="14"/>
  <c r="R151" i="14"/>
  <c r="P151" i="14"/>
  <c r="BI150" i="14"/>
  <c r="BH150" i="14"/>
  <c r="BG150" i="14"/>
  <c r="BF150" i="14"/>
  <c r="T150" i="14"/>
  <c r="R150" i="14"/>
  <c r="P150" i="14"/>
  <c r="BI149" i="14"/>
  <c r="BH149" i="14"/>
  <c r="BG149" i="14"/>
  <c r="BF149" i="14"/>
  <c r="T149" i="14"/>
  <c r="R149" i="14"/>
  <c r="P149" i="14"/>
  <c r="BI148" i="14"/>
  <c r="BH148" i="14"/>
  <c r="BG148" i="14"/>
  <c r="BF148" i="14"/>
  <c r="T148" i="14"/>
  <c r="R148" i="14"/>
  <c r="P148" i="14"/>
  <c r="BI147" i="14"/>
  <c r="BH147" i="14"/>
  <c r="BG147" i="14"/>
  <c r="BF147" i="14"/>
  <c r="T147" i="14"/>
  <c r="R147" i="14"/>
  <c r="P147" i="14"/>
  <c r="BI146" i="14"/>
  <c r="BH146" i="14"/>
  <c r="BG146" i="14"/>
  <c r="BF146" i="14"/>
  <c r="T146" i="14"/>
  <c r="R146" i="14"/>
  <c r="P146" i="14"/>
  <c r="BI145" i="14"/>
  <c r="BH145" i="14"/>
  <c r="BG145" i="14"/>
  <c r="BF145" i="14"/>
  <c r="T145" i="14"/>
  <c r="R145" i="14"/>
  <c r="P145" i="14"/>
  <c r="BI144" i="14"/>
  <c r="BH144" i="14"/>
  <c r="BG144" i="14"/>
  <c r="BF144" i="14"/>
  <c r="T144" i="14"/>
  <c r="R144" i="14"/>
  <c r="P144" i="14"/>
  <c r="BI143" i="14"/>
  <c r="BH143" i="14"/>
  <c r="BG143" i="14"/>
  <c r="BF143" i="14"/>
  <c r="T143" i="14"/>
  <c r="R143" i="14"/>
  <c r="P143" i="14"/>
  <c r="BI142" i="14"/>
  <c r="BH142" i="14"/>
  <c r="BG142" i="14"/>
  <c r="BF142" i="14"/>
  <c r="T142" i="14"/>
  <c r="R142" i="14"/>
  <c r="P142" i="14"/>
  <c r="BI141" i="14"/>
  <c r="BH141" i="14"/>
  <c r="BG141" i="14"/>
  <c r="BF141" i="14"/>
  <c r="T141" i="14"/>
  <c r="R141" i="14"/>
  <c r="P141" i="14"/>
  <c r="BI140" i="14"/>
  <c r="BH140" i="14"/>
  <c r="BG140" i="14"/>
  <c r="BF140" i="14"/>
  <c r="T140" i="14"/>
  <c r="R140" i="14"/>
  <c r="P140" i="14"/>
  <c r="BI139" i="14"/>
  <c r="BH139" i="14"/>
  <c r="BG139" i="14"/>
  <c r="BF139" i="14"/>
  <c r="T139" i="14"/>
  <c r="R139" i="14"/>
  <c r="P139" i="14"/>
  <c r="BI138" i="14"/>
  <c r="BH138" i="14"/>
  <c r="BG138" i="14"/>
  <c r="BF138" i="14"/>
  <c r="T138" i="14"/>
  <c r="R138" i="14"/>
  <c r="P138" i="14"/>
  <c r="BI137" i="14"/>
  <c r="BH137" i="14"/>
  <c r="BG137" i="14"/>
  <c r="BF137" i="14"/>
  <c r="T137" i="14"/>
  <c r="R137" i="14"/>
  <c r="P137" i="14"/>
  <c r="BI135" i="14"/>
  <c r="BH135" i="14"/>
  <c r="BG135" i="14"/>
  <c r="BF135" i="14"/>
  <c r="T135" i="14"/>
  <c r="R135" i="14"/>
  <c r="P135" i="14"/>
  <c r="BI134" i="14"/>
  <c r="BH134" i="14"/>
  <c r="BG134" i="14"/>
  <c r="BF134" i="14"/>
  <c r="T134" i="14"/>
  <c r="R134" i="14"/>
  <c r="P134" i="14"/>
  <c r="BI132" i="14"/>
  <c r="BH132" i="14"/>
  <c r="BG132" i="14"/>
  <c r="BF132" i="14"/>
  <c r="T132" i="14"/>
  <c r="R132" i="14"/>
  <c r="P132" i="14"/>
  <c r="BI131" i="14"/>
  <c r="BH131" i="14"/>
  <c r="BG131" i="14"/>
  <c r="BF131" i="14"/>
  <c r="T131" i="14"/>
  <c r="R131" i="14"/>
  <c r="P131" i="14"/>
  <c r="BI130" i="14"/>
  <c r="BH130" i="14"/>
  <c r="BG130" i="14"/>
  <c r="BF130" i="14"/>
  <c r="T130" i="14"/>
  <c r="R130" i="14"/>
  <c r="P130" i="14"/>
  <c r="BI129" i="14"/>
  <c r="BH129" i="14"/>
  <c r="BG129" i="14"/>
  <c r="BF129" i="14"/>
  <c r="T129" i="14"/>
  <c r="R129" i="14"/>
  <c r="P129" i="14"/>
  <c r="F121" i="14"/>
  <c r="E119" i="14"/>
  <c r="F93" i="14"/>
  <c r="E91" i="14"/>
  <c r="J28" i="14"/>
  <c r="E28" i="14"/>
  <c r="J124" i="14" s="1"/>
  <c r="J27" i="14"/>
  <c r="J25" i="14"/>
  <c r="E25" i="14"/>
  <c r="J123" i="14"/>
  <c r="J24" i="14"/>
  <c r="J22" i="14"/>
  <c r="E22" i="14"/>
  <c r="F96" i="14" s="1"/>
  <c r="J21" i="14"/>
  <c r="J19" i="14"/>
  <c r="E19" i="14"/>
  <c r="F123" i="14"/>
  <c r="J18" i="14"/>
  <c r="J16" i="14"/>
  <c r="J121" i="14"/>
  <c r="E7" i="14"/>
  <c r="E113" i="14"/>
  <c r="J41" i="13"/>
  <c r="J40" i="13"/>
  <c r="AY110" i="1"/>
  <c r="J39" i="13"/>
  <c r="AX110" i="1" s="1"/>
  <c r="BI191" i="13"/>
  <c r="BH191" i="13"/>
  <c r="BG191" i="13"/>
  <c r="BF191" i="13"/>
  <c r="T191" i="13"/>
  <c r="R191" i="13"/>
  <c r="P191" i="13"/>
  <c r="BI189" i="13"/>
  <c r="BH189" i="13"/>
  <c r="BG189" i="13"/>
  <c r="BF189" i="13"/>
  <c r="T189" i="13"/>
  <c r="R189" i="13"/>
  <c r="P189" i="13"/>
  <c r="BI188" i="13"/>
  <c r="BH188" i="13"/>
  <c r="BG188" i="13"/>
  <c r="BF188" i="13"/>
  <c r="T188" i="13"/>
  <c r="R188" i="13"/>
  <c r="P188" i="13"/>
  <c r="BI187" i="13"/>
  <c r="BH187" i="13"/>
  <c r="BG187" i="13"/>
  <c r="BF187" i="13"/>
  <c r="T187" i="13"/>
  <c r="R187" i="13"/>
  <c r="P187" i="13"/>
  <c r="BI185" i="13"/>
  <c r="BH185" i="13"/>
  <c r="BG185" i="13"/>
  <c r="BF185" i="13"/>
  <c r="T185" i="13"/>
  <c r="R185" i="13"/>
  <c r="P185" i="13"/>
  <c r="BI184" i="13"/>
  <c r="BH184" i="13"/>
  <c r="BG184" i="13"/>
  <c r="BF184" i="13"/>
  <c r="T184" i="13"/>
  <c r="R184" i="13"/>
  <c r="P184" i="13"/>
  <c r="BI183" i="13"/>
  <c r="BH183" i="13"/>
  <c r="BG183" i="13"/>
  <c r="BF183" i="13"/>
  <c r="T183" i="13"/>
  <c r="R183" i="13"/>
  <c r="P183" i="13"/>
  <c r="BI181" i="13"/>
  <c r="BH181" i="13"/>
  <c r="BG181" i="13"/>
  <c r="BF181" i="13"/>
  <c r="T181" i="13"/>
  <c r="R181" i="13"/>
  <c r="P181" i="13"/>
  <c r="BI180" i="13"/>
  <c r="BH180" i="13"/>
  <c r="BG180" i="13"/>
  <c r="BF180" i="13"/>
  <c r="T180" i="13"/>
  <c r="R180" i="13"/>
  <c r="P180" i="13"/>
  <c r="BI179" i="13"/>
  <c r="BH179" i="13"/>
  <c r="BG179" i="13"/>
  <c r="BF179" i="13"/>
  <c r="T179" i="13"/>
  <c r="R179" i="13"/>
  <c r="P179" i="13"/>
  <c r="BI178" i="13"/>
  <c r="BH178" i="13"/>
  <c r="BG178" i="13"/>
  <c r="BF178" i="13"/>
  <c r="T178" i="13"/>
  <c r="R178" i="13"/>
  <c r="P178" i="13"/>
  <c r="BI177" i="13"/>
  <c r="BH177" i="13"/>
  <c r="BG177" i="13"/>
  <c r="BF177" i="13"/>
  <c r="T177" i="13"/>
  <c r="R177" i="13"/>
  <c r="P177" i="13"/>
  <c r="BI176" i="13"/>
  <c r="BH176" i="13"/>
  <c r="BG176" i="13"/>
  <c r="BF176" i="13"/>
  <c r="T176" i="13"/>
  <c r="R176" i="13"/>
  <c r="P176" i="13"/>
  <c r="BI175" i="13"/>
  <c r="BH175" i="13"/>
  <c r="BG175" i="13"/>
  <c r="BF175" i="13"/>
  <c r="T175" i="13"/>
  <c r="R175" i="13"/>
  <c r="P175" i="13"/>
  <c r="BI174" i="13"/>
  <c r="BH174" i="13"/>
  <c r="BG174" i="13"/>
  <c r="BF174" i="13"/>
  <c r="T174" i="13"/>
  <c r="R174" i="13"/>
  <c r="P174" i="13"/>
  <c r="BI173" i="13"/>
  <c r="BH173" i="13"/>
  <c r="BG173" i="13"/>
  <c r="BF173" i="13"/>
  <c r="T173" i="13"/>
  <c r="R173" i="13"/>
  <c r="P173" i="13"/>
  <c r="BI172" i="13"/>
  <c r="BH172" i="13"/>
  <c r="BG172" i="13"/>
  <c r="BF172" i="13"/>
  <c r="T172" i="13"/>
  <c r="R172" i="13"/>
  <c r="P172" i="13"/>
  <c r="BI171" i="13"/>
  <c r="BH171" i="13"/>
  <c r="BG171" i="13"/>
  <c r="BF171" i="13"/>
  <c r="T171" i="13"/>
  <c r="R171" i="13"/>
  <c r="P171" i="13"/>
  <c r="BI170" i="13"/>
  <c r="BH170" i="13"/>
  <c r="BG170" i="13"/>
  <c r="BF170" i="13"/>
  <c r="T170" i="13"/>
  <c r="R170" i="13"/>
  <c r="P170" i="13"/>
  <c r="BI169" i="13"/>
  <c r="BH169" i="13"/>
  <c r="BG169" i="13"/>
  <c r="BF169" i="13"/>
  <c r="T169" i="13"/>
  <c r="R169" i="13"/>
  <c r="P169" i="13"/>
  <c r="BI168" i="13"/>
  <c r="BH168" i="13"/>
  <c r="BG168" i="13"/>
  <c r="BF168" i="13"/>
  <c r="T168" i="13"/>
  <c r="R168" i="13"/>
  <c r="P168" i="13"/>
  <c r="BI167" i="13"/>
  <c r="BH167" i="13"/>
  <c r="BG167" i="13"/>
  <c r="BF167" i="13"/>
  <c r="T167" i="13"/>
  <c r="R167" i="13"/>
  <c r="P167" i="13"/>
  <c r="BI166" i="13"/>
  <c r="BH166" i="13"/>
  <c r="BG166" i="13"/>
  <c r="BF166" i="13"/>
  <c r="T166" i="13"/>
  <c r="R166" i="13"/>
  <c r="P166" i="13"/>
  <c r="BI164" i="13"/>
  <c r="BH164" i="13"/>
  <c r="BG164" i="13"/>
  <c r="BF164" i="13"/>
  <c r="T164" i="13"/>
  <c r="R164" i="13"/>
  <c r="P164" i="13"/>
  <c r="BI163" i="13"/>
  <c r="BH163" i="13"/>
  <c r="BG163" i="13"/>
  <c r="BF163" i="13"/>
  <c r="T163" i="13"/>
  <c r="R163" i="13"/>
  <c r="P163" i="13"/>
  <c r="BI162" i="13"/>
  <c r="BH162" i="13"/>
  <c r="BG162" i="13"/>
  <c r="BF162" i="13"/>
  <c r="T162" i="13"/>
  <c r="R162" i="13"/>
  <c r="P162" i="13"/>
  <c r="BI161" i="13"/>
  <c r="BH161" i="13"/>
  <c r="BG161" i="13"/>
  <c r="BF161" i="13"/>
  <c r="T161" i="13"/>
  <c r="R161" i="13"/>
  <c r="P161" i="13"/>
  <c r="BI160" i="13"/>
  <c r="BH160" i="13"/>
  <c r="BG160" i="13"/>
  <c r="BF160" i="13"/>
  <c r="T160" i="13"/>
  <c r="R160" i="13"/>
  <c r="P160" i="13"/>
  <c r="BI159" i="13"/>
  <c r="BH159" i="13"/>
  <c r="BG159" i="13"/>
  <c r="BF159" i="13"/>
  <c r="T159" i="13"/>
  <c r="R159" i="13"/>
  <c r="P159" i="13"/>
  <c r="BI158" i="13"/>
  <c r="BH158" i="13"/>
  <c r="BG158" i="13"/>
  <c r="BF158" i="13"/>
  <c r="T158" i="13"/>
  <c r="R158" i="13"/>
  <c r="P158" i="13"/>
  <c r="BI157" i="13"/>
  <c r="BH157" i="13"/>
  <c r="BG157" i="13"/>
  <c r="BF157" i="13"/>
  <c r="T157" i="13"/>
  <c r="R157" i="13"/>
  <c r="P157" i="13"/>
  <c r="BI156" i="13"/>
  <c r="BH156" i="13"/>
  <c r="BG156" i="13"/>
  <c r="BF156" i="13"/>
  <c r="T156" i="13"/>
  <c r="R156" i="13"/>
  <c r="P156" i="13"/>
  <c r="BI155" i="13"/>
  <c r="BH155" i="13"/>
  <c r="BG155" i="13"/>
  <c r="BF155" i="13"/>
  <c r="T155" i="13"/>
  <c r="R155" i="13"/>
  <c r="P155" i="13"/>
  <c r="BI154" i="13"/>
  <c r="BH154" i="13"/>
  <c r="BG154" i="13"/>
  <c r="BF154" i="13"/>
  <c r="T154" i="13"/>
  <c r="R154" i="13"/>
  <c r="P154" i="13"/>
  <c r="BI153" i="13"/>
  <c r="BH153" i="13"/>
  <c r="BG153" i="13"/>
  <c r="BF153" i="13"/>
  <c r="T153" i="13"/>
  <c r="R153" i="13"/>
  <c r="P153" i="13"/>
  <c r="BI152" i="13"/>
  <c r="BH152" i="13"/>
  <c r="BG152" i="13"/>
  <c r="BF152" i="13"/>
  <c r="T152" i="13"/>
  <c r="R152" i="13"/>
  <c r="P152" i="13"/>
  <c r="BI151" i="13"/>
  <c r="BH151" i="13"/>
  <c r="BG151" i="13"/>
  <c r="BF151" i="13"/>
  <c r="T151" i="13"/>
  <c r="R151" i="13"/>
  <c r="P151" i="13"/>
  <c r="BI150" i="13"/>
  <c r="BH150" i="13"/>
  <c r="BG150" i="13"/>
  <c r="BF150" i="13"/>
  <c r="T150" i="13"/>
  <c r="R150" i="13"/>
  <c r="P150" i="13"/>
  <c r="BI149" i="13"/>
  <c r="BH149" i="13"/>
  <c r="BG149" i="13"/>
  <c r="BF149" i="13"/>
  <c r="T149" i="13"/>
  <c r="R149" i="13"/>
  <c r="P149" i="13"/>
  <c r="BI148" i="13"/>
  <c r="BH148" i="13"/>
  <c r="BG148" i="13"/>
  <c r="BF148" i="13"/>
  <c r="T148" i="13"/>
  <c r="R148" i="13"/>
  <c r="P148" i="13"/>
  <c r="BI147" i="13"/>
  <c r="BH147" i="13"/>
  <c r="BG147" i="13"/>
  <c r="BF147" i="13"/>
  <c r="T147" i="13"/>
  <c r="R147" i="13"/>
  <c r="P147" i="13"/>
  <c r="BI146" i="13"/>
  <c r="BH146" i="13"/>
  <c r="BG146" i="13"/>
  <c r="BF146" i="13"/>
  <c r="T146" i="13"/>
  <c r="R146" i="13"/>
  <c r="P146" i="13"/>
  <c r="BI145" i="13"/>
  <c r="BH145" i="13"/>
  <c r="BG145" i="13"/>
  <c r="BF145" i="13"/>
  <c r="T145" i="13"/>
  <c r="R145" i="13"/>
  <c r="P145" i="13"/>
  <c r="BI144" i="13"/>
  <c r="BH144" i="13"/>
  <c r="BG144" i="13"/>
  <c r="BF144" i="13"/>
  <c r="T144" i="13"/>
  <c r="R144" i="13"/>
  <c r="P144" i="13"/>
  <c r="BI143" i="13"/>
  <c r="BH143" i="13"/>
  <c r="BG143" i="13"/>
  <c r="BF143" i="13"/>
  <c r="T143" i="13"/>
  <c r="R143" i="13"/>
  <c r="P143" i="13"/>
  <c r="BI142" i="13"/>
  <c r="BH142" i="13"/>
  <c r="BG142" i="13"/>
  <c r="BF142" i="13"/>
  <c r="T142" i="13"/>
  <c r="R142" i="13"/>
  <c r="P142" i="13"/>
  <c r="BI140" i="13"/>
  <c r="BH140" i="13"/>
  <c r="BG140" i="13"/>
  <c r="BF140" i="13"/>
  <c r="T140" i="13"/>
  <c r="R140" i="13"/>
  <c r="P140" i="13"/>
  <c r="BI139" i="13"/>
  <c r="BH139" i="13"/>
  <c r="BG139" i="13"/>
  <c r="BF139" i="13"/>
  <c r="T139" i="13"/>
  <c r="R139" i="13"/>
  <c r="P139" i="13"/>
  <c r="BI138" i="13"/>
  <c r="BH138" i="13"/>
  <c r="BG138" i="13"/>
  <c r="BF138" i="13"/>
  <c r="T138" i="13"/>
  <c r="R138" i="13"/>
  <c r="P138" i="13"/>
  <c r="BI137" i="13"/>
  <c r="BH137" i="13"/>
  <c r="BG137" i="13"/>
  <c r="BF137" i="13"/>
  <c r="T137" i="13"/>
  <c r="R137" i="13"/>
  <c r="P137" i="13"/>
  <c r="BI136" i="13"/>
  <c r="BH136" i="13"/>
  <c r="BG136" i="13"/>
  <c r="BF136" i="13"/>
  <c r="T136" i="13"/>
  <c r="R136" i="13"/>
  <c r="P136" i="13"/>
  <c r="BI135" i="13"/>
  <c r="BH135" i="13"/>
  <c r="BG135" i="13"/>
  <c r="BF135" i="13"/>
  <c r="T135" i="13"/>
  <c r="R135" i="13"/>
  <c r="P135" i="13"/>
  <c r="BI134" i="13"/>
  <c r="BH134" i="13"/>
  <c r="BG134" i="13"/>
  <c r="BF134" i="13"/>
  <c r="T134" i="13"/>
  <c r="R134" i="13"/>
  <c r="P134" i="13"/>
  <c r="BI133" i="13"/>
  <c r="BH133" i="13"/>
  <c r="BG133" i="13"/>
  <c r="BF133" i="13"/>
  <c r="T133" i="13"/>
  <c r="R133" i="13"/>
  <c r="P133" i="13"/>
  <c r="BI132" i="13"/>
  <c r="BH132" i="13"/>
  <c r="BG132" i="13"/>
  <c r="BF132" i="13"/>
  <c r="T132" i="13"/>
  <c r="R132" i="13"/>
  <c r="P132" i="13"/>
  <c r="BI131" i="13"/>
  <c r="BH131" i="13"/>
  <c r="BG131" i="13"/>
  <c r="BF131" i="13"/>
  <c r="T131" i="13"/>
  <c r="R131" i="13"/>
  <c r="P131" i="13"/>
  <c r="BI130" i="13"/>
  <c r="BH130" i="13"/>
  <c r="BG130" i="13"/>
  <c r="BF130" i="13"/>
  <c r="T130" i="13"/>
  <c r="R130" i="13"/>
  <c r="P130" i="13"/>
  <c r="F122" i="13"/>
  <c r="E120" i="13"/>
  <c r="F93" i="13"/>
  <c r="E91" i="13"/>
  <c r="J28" i="13"/>
  <c r="E28" i="13"/>
  <c r="J125" i="13"/>
  <c r="J27" i="13"/>
  <c r="J25" i="13"/>
  <c r="E25" i="13"/>
  <c r="J95" i="13" s="1"/>
  <c r="J24" i="13"/>
  <c r="J22" i="13"/>
  <c r="E22" i="13"/>
  <c r="F125" i="13"/>
  <c r="J21" i="13"/>
  <c r="J19" i="13"/>
  <c r="E19" i="13"/>
  <c r="F124" i="13" s="1"/>
  <c r="J18" i="13"/>
  <c r="J16" i="13"/>
  <c r="J93" i="13" s="1"/>
  <c r="E7" i="13"/>
  <c r="E114" i="13"/>
  <c r="J41" i="12"/>
  <c r="J40" i="12"/>
  <c r="AY109" i="1" s="1"/>
  <c r="J39" i="12"/>
  <c r="AX109" i="1" s="1"/>
  <c r="BI159" i="12"/>
  <c r="BH159" i="12"/>
  <c r="BG159" i="12"/>
  <c r="BF159" i="12"/>
  <c r="T159" i="12"/>
  <c r="R159" i="12"/>
  <c r="P159" i="12"/>
  <c r="BI158" i="12"/>
  <c r="BH158" i="12"/>
  <c r="BG158" i="12"/>
  <c r="BF158" i="12"/>
  <c r="T158" i="12"/>
  <c r="R158" i="12"/>
  <c r="P158" i="12"/>
  <c r="BI157" i="12"/>
  <c r="BH157" i="12"/>
  <c r="BG157" i="12"/>
  <c r="BF157" i="12"/>
  <c r="T157" i="12"/>
  <c r="R157" i="12"/>
  <c r="P157" i="12"/>
  <c r="BI156" i="12"/>
  <c r="BH156" i="12"/>
  <c r="BG156" i="12"/>
  <c r="BF156" i="12"/>
  <c r="T156" i="12"/>
  <c r="R156" i="12"/>
  <c r="P156" i="12"/>
  <c r="BI155" i="12"/>
  <c r="BH155" i="12"/>
  <c r="BG155" i="12"/>
  <c r="BF155" i="12"/>
  <c r="T155" i="12"/>
  <c r="R155" i="12"/>
  <c r="P155" i="12"/>
  <c r="BI154" i="12"/>
  <c r="BH154" i="12"/>
  <c r="BG154" i="12"/>
  <c r="BF154" i="12"/>
  <c r="T154" i="12"/>
  <c r="R154" i="12"/>
  <c r="P154" i="12"/>
  <c r="BI153" i="12"/>
  <c r="BH153" i="12"/>
  <c r="BG153" i="12"/>
  <c r="BF153" i="12"/>
  <c r="T153" i="12"/>
  <c r="R153" i="12"/>
  <c r="P153" i="12"/>
  <c r="BI151" i="12"/>
  <c r="BH151" i="12"/>
  <c r="BG151" i="12"/>
  <c r="BF151" i="12"/>
  <c r="T151" i="12"/>
  <c r="R151" i="12"/>
  <c r="P151" i="12"/>
  <c r="BI150" i="12"/>
  <c r="BH150" i="12"/>
  <c r="BG150" i="12"/>
  <c r="BF150" i="12"/>
  <c r="T150" i="12"/>
  <c r="R150" i="12"/>
  <c r="P150" i="12"/>
  <c r="BI149" i="12"/>
  <c r="BH149" i="12"/>
  <c r="BG149" i="12"/>
  <c r="BF149" i="12"/>
  <c r="T149" i="12"/>
  <c r="R149" i="12"/>
  <c r="P149" i="12"/>
  <c r="BI148" i="12"/>
  <c r="BH148" i="12"/>
  <c r="BG148" i="12"/>
  <c r="BF148" i="12"/>
  <c r="T148" i="12"/>
  <c r="R148" i="12"/>
  <c r="P148" i="12"/>
  <c r="BI147" i="12"/>
  <c r="BH147" i="12"/>
  <c r="BG147" i="12"/>
  <c r="BF147" i="12"/>
  <c r="T147" i="12"/>
  <c r="R147" i="12"/>
  <c r="P147" i="12"/>
  <c r="BI145" i="12"/>
  <c r="BH145" i="12"/>
  <c r="BG145" i="12"/>
  <c r="BF145" i="12"/>
  <c r="T145" i="12"/>
  <c r="R145" i="12"/>
  <c r="P145" i="12"/>
  <c r="BI144" i="12"/>
  <c r="BH144" i="12"/>
  <c r="BG144" i="12"/>
  <c r="BF144" i="12"/>
  <c r="T144" i="12"/>
  <c r="R144" i="12"/>
  <c r="P144" i="12"/>
  <c r="BI143" i="12"/>
  <c r="BH143" i="12"/>
  <c r="BG143" i="12"/>
  <c r="BF143" i="12"/>
  <c r="T143" i="12"/>
  <c r="R143" i="12"/>
  <c r="P143" i="12"/>
  <c r="BI142" i="12"/>
  <c r="BH142" i="12"/>
  <c r="BG142" i="12"/>
  <c r="BF142" i="12"/>
  <c r="T142" i="12"/>
  <c r="R142" i="12"/>
  <c r="P142" i="12"/>
  <c r="BI141" i="12"/>
  <c r="BH141" i="12"/>
  <c r="BG141" i="12"/>
  <c r="BF141" i="12"/>
  <c r="T141" i="12"/>
  <c r="R141" i="12"/>
  <c r="P141" i="12"/>
  <c r="BI140" i="12"/>
  <c r="BH140" i="12"/>
  <c r="BG140" i="12"/>
  <c r="BF140" i="12"/>
  <c r="T140" i="12"/>
  <c r="R140" i="12"/>
  <c r="P140" i="12"/>
  <c r="BI138" i="12"/>
  <c r="BH138" i="12"/>
  <c r="BG138" i="12"/>
  <c r="BF138" i="12"/>
  <c r="T138" i="12"/>
  <c r="R138" i="12"/>
  <c r="P138" i="12"/>
  <c r="BI137" i="12"/>
  <c r="BH137" i="12"/>
  <c r="BG137" i="12"/>
  <c r="BF137" i="12"/>
  <c r="T137" i="12"/>
  <c r="R137" i="12"/>
  <c r="P137" i="12"/>
  <c r="BI136" i="12"/>
  <c r="BH136" i="12"/>
  <c r="BG136" i="12"/>
  <c r="BF136" i="12"/>
  <c r="T136" i="12"/>
  <c r="R136" i="12"/>
  <c r="P136" i="12"/>
  <c r="BI135" i="12"/>
  <c r="BH135" i="12"/>
  <c r="BG135" i="12"/>
  <c r="BF135" i="12"/>
  <c r="T135" i="12"/>
  <c r="R135" i="12"/>
  <c r="P135" i="12"/>
  <c r="BI134" i="12"/>
  <c r="BH134" i="12"/>
  <c r="BG134" i="12"/>
  <c r="BF134" i="12"/>
  <c r="T134" i="12"/>
  <c r="R134" i="12"/>
  <c r="P134" i="12"/>
  <c r="BI133" i="12"/>
  <c r="BH133" i="12"/>
  <c r="BG133" i="12"/>
  <c r="BF133" i="12"/>
  <c r="T133" i="12"/>
  <c r="R133" i="12"/>
  <c r="P133" i="12"/>
  <c r="BI132" i="12"/>
  <c r="BH132" i="12"/>
  <c r="BG132" i="12"/>
  <c r="BF132" i="12"/>
  <c r="T132" i="12"/>
  <c r="R132" i="12"/>
  <c r="P132" i="12"/>
  <c r="BI131" i="12"/>
  <c r="BH131" i="12"/>
  <c r="BG131" i="12"/>
  <c r="BF131" i="12"/>
  <c r="T131" i="12"/>
  <c r="R131" i="12"/>
  <c r="P131" i="12"/>
  <c r="BI130" i="12"/>
  <c r="BH130" i="12"/>
  <c r="BG130" i="12"/>
  <c r="BF130" i="12"/>
  <c r="T130" i="12"/>
  <c r="R130" i="12"/>
  <c r="P130" i="12"/>
  <c r="BI129" i="12"/>
  <c r="BH129" i="12"/>
  <c r="BG129" i="12"/>
  <c r="BF129" i="12"/>
  <c r="T129" i="12"/>
  <c r="R129" i="12"/>
  <c r="P129" i="12"/>
  <c r="F121" i="12"/>
  <c r="E119" i="12"/>
  <c r="F93" i="12"/>
  <c r="E91" i="12"/>
  <c r="J28" i="12"/>
  <c r="E28" i="12"/>
  <c r="J96" i="12"/>
  <c r="J27" i="12"/>
  <c r="J25" i="12"/>
  <c r="E25" i="12"/>
  <c r="J95" i="12"/>
  <c r="J24" i="12"/>
  <c r="J22" i="12"/>
  <c r="E22" i="12"/>
  <c r="F124" i="12"/>
  <c r="J21" i="12"/>
  <c r="J19" i="12"/>
  <c r="E19" i="12"/>
  <c r="F123" i="12"/>
  <c r="J18" i="12"/>
  <c r="J16" i="12"/>
  <c r="J121" i="12"/>
  <c r="E7" i="12"/>
  <c r="E85" i="12" s="1"/>
  <c r="J41" i="11"/>
  <c r="J40" i="11"/>
  <c r="AY107" i="1"/>
  <c r="J39" i="11"/>
  <c r="AX107" i="1" s="1"/>
  <c r="BI280" i="11"/>
  <c r="BH280" i="11"/>
  <c r="BG280" i="11"/>
  <c r="BF280" i="11"/>
  <c r="T280" i="11"/>
  <c r="R280" i="11"/>
  <c r="P280" i="11"/>
  <c r="BI279" i="11"/>
  <c r="BH279" i="11"/>
  <c r="BG279" i="11"/>
  <c r="BF279" i="11"/>
  <c r="T279" i="11"/>
  <c r="R279" i="11"/>
  <c r="P279" i="11"/>
  <c r="BI277" i="11"/>
  <c r="BH277" i="11"/>
  <c r="BG277" i="11"/>
  <c r="BF277" i="11"/>
  <c r="T277" i="11"/>
  <c r="R277" i="11"/>
  <c r="P277" i="11"/>
  <c r="BI276" i="11"/>
  <c r="BH276" i="11"/>
  <c r="BG276" i="11"/>
  <c r="BF276" i="11"/>
  <c r="T276" i="11"/>
  <c r="R276" i="11"/>
  <c r="P276" i="11"/>
  <c r="BI275" i="11"/>
  <c r="BH275" i="11"/>
  <c r="BG275" i="11"/>
  <c r="BF275" i="11"/>
  <c r="T275" i="11"/>
  <c r="R275" i="11"/>
  <c r="P275" i="11"/>
  <c r="BI274" i="11"/>
  <c r="BH274" i="11"/>
  <c r="BG274" i="11"/>
  <c r="BF274" i="11"/>
  <c r="T274" i="11"/>
  <c r="R274" i="11"/>
  <c r="P274" i="11"/>
  <c r="BI273" i="11"/>
  <c r="BH273" i="11"/>
  <c r="BG273" i="11"/>
  <c r="BF273" i="11"/>
  <c r="T273" i="11"/>
  <c r="R273" i="11"/>
  <c r="P273" i="11"/>
  <c r="BI272" i="11"/>
  <c r="BH272" i="11"/>
  <c r="BG272" i="11"/>
  <c r="BF272" i="11"/>
  <c r="T272" i="11"/>
  <c r="R272" i="11"/>
  <c r="P272" i="11"/>
  <c r="BI271" i="11"/>
  <c r="BH271" i="11"/>
  <c r="BG271" i="11"/>
  <c r="BF271" i="11"/>
  <c r="T271" i="11"/>
  <c r="R271" i="11"/>
  <c r="P271" i="11"/>
  <c r="BI270" i="11"/>
  <c r="BH270" i="11"/>
  <c r="BG270" i="11"/>
  <c r="BF270" i="11"/>
  <c r="T270" i="11"/>
  <c r="R270" i="11"/>
  <c r="P270" i="11"/>
  <c r="BI268" i="11"/>
  <c r="BH268" i="11"/>
  <c r="BG268" i="11"/>
  <c r="BF268" i="11"/>
  <c r="T268" i="11"/>
  <c r="R268" i="11"/>
  <c r="P268" i="11"/>
  <c r="BI267" i="11"/>
  <c r="BH267" i="11"/>
  <c r="BG267" i="11"/>
  <c r="BF267" i="11"/>
  <c r="T267" i="11"/>
  <c r="R267" i="11"/>
  <c r="P267" i="11"/>
  <c r="BI265" i="11"/>
  <c r="BH265" i="11"/>
  <c r="BG265" i="11"/>
  <c r="BF265" i="11"/>
  <c r="T265" i="11"/>
  <c r="R265" i="11"/>
  <c r="P265" i="11"/>
  <c r="BI264" i="11"/>
  <c r="BH264" i="11"/>
  <c r="BG264" i="11"/>
  <c r="BF264" i="11"/>
  <c r="T264" i="11"/>
  <c r="R264" i="11"/>
  <c r="P264" i="11"/>
  <c r="BI262" i="11"/>
  <c r="BH262" i="11"/>
  <c r="BG262" i="11"/>
  <c r="BF262" i="11"/>
  <c r="T262" i="11"/>
  <c r="R262" i="11"/>
  <c r="P262" i="11"/>
  <c r="BI261" i="11"/>
  <c r="BH261" i="11"/>
  <c r="BG261" i="11"/>
  <c r="BF261" i="11"/>
  <c r="T261" i="11"/>
  <c r="R261" i="11"/>
  <c r="P261" i="11"/>
  <c r="BI260" i="11"/>
  <c r="BH260" i="11"/>
  <c r="BG260" i="11"/>
  <c r="BF260" i="11"/>
  <c r="T260" i="11"/>
  <c r="R260" i="11"/>
  <c r="P260" i="11"/>
  <c r="BI259" i="11"/>
  <c r="BH259" i="11"/>
  <c r="BG259" i="11"/>
  <c r="BF259" i="11"/>
  <c r="T259" i="11"/>
  <c r="R259" i="11"/>
  <c r="P259" i="11"/>
  <c r="BI258" i="11"/>
  <c r="BH258" i="11"/>
  <c r="BG258" i="11"/>
  <c r="BF258" i="11"/>
  <c r="T258" i="11"/>
  <c r="R258" i="11"/>
  <c r="P258" i="11"/>
  <c r="BI257" i="11"/>
  <c r="BH257" i="11"/>
  <c r="BG257" i="11"/>
  <c r="BF257" i="11"/>
  <c r="T257" i="11"/>
  <c r="R257" i="11"/>
  <c r="P257" i="11"/>
  <c r="BI255" i="11"/>
  <c r="BH255" i="11"/>
  <c r="BG255" i="11"/>
  <c r="BF255" i="11"/>
  <c r="T255" i="11"/>
  <c r="T254" i="11"/>
  <c r="R255" i="11"/>
  <c r="R254" i="11"/>
  <c r="P255" i="11"/>
  <c r="P254" i="11"/>
  <c r="BI253" i="11"/>
  <c r="BH253" i="11"/>
  <c r="BG253" i="11"/>
  <c r="BF253" i="11"/>
  <c r="T253" i="11"/>
  <c r="R253" i="11"/>
  <c r="P253" i="11"/>
  <c r="BI252" i="11"/>
  <c r="BH252" i="11"/>
  <c r="BG252" i="11"/>
  <c r="BF252" i="11"/>
  <c r="T252" i="11"/>
  <c r="R252" i="11"/>
  <c r="P252" i="11"/>
  <c r="BI251" i="11"/>
  <c r="BH251" i="11"/>
  <c r="BG251" i="11"/>
  <c r="BF251" i="11"/>
  <c r="T251" i="11"/>
  <c r="R251" i="11"/>
  <c r="P251" i="11"/>
  <c r="BI249" i="11"/>
  <c r="BH249" i="11"/>
  <c r="BG249" i="11"/>
  <c r="BF249" i="11"/>
  <c r="T249" i="11"/>
  <c r="R249" i="11"/>
  <c r="P249" i="11"/>
  <c r="BI248" i="11"/>
  <c r="BH248" i="11"/>
  <c r="BG248" i="11"/>
  <c r="BF248" i="11"/>
  <c r="T248" i="11"/>
  <c r="R248" i="11"/>
  <c r="P248" i="11"/>
  <c r="BI247" i="11"/>
  <c r="BH247" i="11"/>
  <c r="BG247" i="11"/>
  <c r="BF247" i="11"/>
  <c r="T247" i="11"/>
  <c r="R247" i="11"/>
  <c r="P247" i="11"/>
  <c r="BI246" i="11"/>
  <c r="BH246" i="11"/>
  <c r="BG246" i="11"/>
  <c r="BF246" i="11"/>
  <c r="T246" i="11"/>
  <c r="R246" i="11"/>
  <c r="P246" i="11"/>
  <c r="BI245" i="11"/>
  <c r="BH245" i="11"/>
  <c r="BG245" i="11"/>
  <c r="BF245" i="11"/>
  <c r="T245" i="11"/>
  <c r="R245" i="11"/>
  <c r="P245" i="11"/>
  <c r="BI244" i="11"/>
  <c r="BH244" i="11"/>
  <c r="BG244" i="11"/>
  <c r="BF244" i="11"/>
  <c r="T244" i="11"/>
  <c r="R244" i="11"/>
  <c r="P244" i="11"/>
  <c r="BI243" i="11"/>
  <c r="BH243" i="11"/>
  <c r="BG243" i="11"/>
  <c r="BF243" i="11"/>
  <c r="T243" i="11"/>
  <c r="R243" i="11"/>
  <c r="P243" i="11"/>
  <c r="BI242" i="11"/>
  <c r="BH242" i="11"/>
  <c r="BG242" i="11"/>
  <c r="BF242" i="11"/>
  <c r="T242" i="11"/>
  <c r="R242" i="11"/>
  <c r="P242" i="11"/>
  <c r="BI241" i="11"/>
  <c r="BH241" i="11"/>
  <c r="BG241" i="11"/>
  <c r="BF241" i="11"/>
  <c r="T241" i="11"/>
  <c r="R241" i="11"/>
  <c r="P241" i="11"/>
  <c r="BI240" i="11"/>
  <c r="BH240" i="11"/>
  <c r="BG240" i="11"/>
  <c r="BF240" i="11"/>
  <c r="T240" i="11"/>
  <c r="R240" i="11"/>
  <c r="P240" i="11"/>
  <c r="BI239" i="11"/>
  <c r="BH239" i="11"/>
  <c r="BG239" i="11"/>
  <c r="BF239" i="11"/>
  <c r="T239" i="11"/>
  <c r="R239" i="11"/>
  <c r="P239" i="11"/>
  <c r="BI238" i="11"/>
  <c r="BH238" i="11"/>
  <c r="BG238" i="11"/>
  <c r="BF238" i="11"/>
  <c r="T238" i="11"/>
  <c r="R238" i="11"/>
  <c r="P238" i="11"/>
  <c r="BI237" i="11"/>
  <c r="BH237" i="11"/>
  <c r="BG237" i="11"/>
  <c r="BF237" i="11"/>
  <c r="T237" i="11"/>
  <c r="R237" i="11"/>
  <c r="P237" i="11"/>
  <c r="BI236" i="11"/>
  <c r="BH236" i="11"/>
  <c r="BG236" i="11"/>
  <c r="BF236" i="11"/>
  <c r="T236" i="11"/>
  <c r="R236" i="11"/>
  <c r="P236" i="11"/>
  <c r="BI235" i="11"/>
  <c r="BH235" i="11"/>
  <c r="BG235" i="11"/>
  <c r="BF235" i="11"/>
  <c r="T235" i="11"/>
  <c r="R235" i="11"/>
  <c r="P235" i="11"/>
  <c r="BI234" i="11"/>
  <c r="BH234" i="11"/>
  <c r="BG234" i="11"/>
  <c r="BF234" i="11"/>
  <c r="T234" i="11"/>
  <c r="R234" i="11"/>
  <c r="P234" i="11"/>
  <c r="BI233" i="11"/>
  <c r="BH233" i="11"/>
  <c r="BG233" i="11"/>
  <c r="BF233" i="11"/>
  <c r="T233" i="11"/>
  <c r="R233" i="11"/>
  <c r="P233" i="11"/>
  <c r="BI232" i="11"/>
  <c r="BH232" i="11"/>
  <c r="BG232" i="11"/>
  <c r="BF232" i="11"/>
  <c r="T232" i="11"/>
  <c r="R232" i="11"/>
  <c r="P232" i="11"/>
  <c r="BI231" i="11"/>
  <c r="BH231" i="11"/>
  <c r="BG231" i="11"/>
  <c r="BF231" i="11"/>
  <c r="T231" i="11"/>
  <c r="R231" i="11"/>
  <c r="P231" i="11"/>
  <c r="BI230" i="11"/>
  <c r="BH230" i="11"/>
  <c r="BG230" i="11"/>
  <c r="BF230" i="11"/>
  <c r="T230" i="11"/>
  <c r="R230" i="11"/>
  <c r="P230" i="11"/>
  <c r="BI229" i="11"/>
  <c r="BH229" i="11"/>
  <c r="BG229" i="11"/>
  <c r="BF229" i="11"/>
  <c r="T229" i="11"/>
  <c r="R229" i="11"/>
  <c r="P229" i="11"/>
  <c r="BI228" i="11"/>
  <c r="BH228" i="11"/>
  <c r="BG228" i="11"/>
  <c r="BF228" i="11"/>
  <c r="T228" i="11"/>
  <c r="R228" i="11"/>
  <c r="P228" i="11"/>
  <c r="BI227" i="11"/>
  <c r="BH227" i="11"/>
  <c r="BG227" i="11"/>
  <c r="BF227" i="11"/>
  <c r="T227" i="11"/>
  <c r="R227" i="11"/>
  <c r="P227" i="11"/>
  <c r="BI226" i="11"/>
  <c r="BH226" i="11"/>
  <c r="BG226" i="11"/>
  <c r="BF226" i="11"/>
  <c r="T226" i="11"/>
  <c r="R226" i="11"/>
  <c r="P226" i="11"/>
  <c r="BI225" i="11"/>
  <c r="BH225" i="11"/>
  <c r="BG225" i="11"/>
  <c r="BF225" i="11"/>
  <c r="T225" i="11"/>
  <c r="R225" i="11"/>
  <c r="P225" i="11"/>
  <c r="BI224" i="11"/>
  <c r="BH224" i="11"/>
  <c r="BG224" i="11"/>
  <c r="BF224" i="11"/>
  <c r="T224" i="11"/>
  <c r="R224" i="11"/>
  <c r="P224" i="11"/>
  <c r="BI223" i="11"/>
  <c r="BH223" i="11"/>
  <c r="BG223" i="11"/>
  <c r="BF223" i="11"/>
  <c r="T223" i="11"/>
  <c r="R223" i="11"/>
  <c r="P223" i="11"/>
  <c r="BI222" i="11"/>
  <c r="BH222" i="11"/>
  <c r="BG222" i="11"/>
  <c r="BF222" i="11"/>
  <c r="T222" i="11"/>
  <c r="R222" i="11"/>
  <c r="P222" i="11"/>
  <c r="BI221" i="11"/>
  <c r="BH221" i="11"/>
  <c r="BG221" i="11"/>
  <c r="BF221" i="11"/>
  <c r="T221" i="11"/>
  <c r="R221" i="11"/>
  <c r="P221" i="11"/>
  <c r="BI220" i="11"/>
  <c r="BH220" i="11"/>
  <c r="BG220" i="11"/>
  <c r="BF220" i="11"/>
  <c r="T220" i="11"/>
  <c r="R220" i="11"/>
  <c r="P220" i="11"/>
  <c r="BI219" i="11"/>
  <c r="BH219" i="11"/>
  <c r="BG219" i="11"/>
  <c r="BF219" i="11"/>
  <c r="T219" i="11"/>
  <c r="R219" i="11"/>
  <c r="P219" i="11"/>
  <c r="BI218" i="11"/>
  <c r="BH218" i="11"/>
  <c r="BG218" i="11"/>
  <c r="BF218" i="11"/>
  <c r="T218" i="11"/>
  <c r="R218" i="11"/>
  <c r="P218" i="11"/>
  <c r="BI217" i="11"/>
  <c r="BH217" i="11"/>
  <c r="BG217" i="11"/>
  <c r="BF217" i="11"/>
  <c r="T217" i="11"/>
  <c r="R217" i="11"/>
  <c r="P217" i="11"/>
  <c r="BI216" i="11"/>
  <c r="BH216" i="11"/>
  <c r="BG216" i="11"/>
  <c r="BF216" i="11"/>
  <c r="T216" i="11"/>
  <c r="R216" i="11"/>
  <c r="P216" i="11"/>
  <c r="BI215" i="11"/>
  <c r="BH215" i="11"/>
  <c r="BG215" i="11"/>
  <c r="BF215" i="11"/>
  <c r="T215" i="11"/>
  <c r="R215" i="11"/>
  <c r="P215" i="11"/>
  <c r="BI214" i="11"/>
  <c r="BH214" i="11"/>
  <c r="BG214" i="11"/>
  <c r="BF214" i="11"/>
  <c r="T214" i="11"/>
  <c r="R214" i="11"/>
  <c r="P214" i="11"/>
  <c r="BI213" i="11"/>
  <c r="BH213" i="11"/>
  <c r="BG213" i="11"/>
  <c r="BF213" i="11"/>
  <c r="T213" i="11"/>
  <c r="R213" i="11"/>
  <c r="P213" i="11"/>
  <c r="BI212" i="11"/>
  <c r="BH212" i="11"/>
  <c r="BG212" i="11"/>
  <c r="BF212" i="11"/>
  <c r="T212" i="11"/>
  <c r="R212" i="11"/>
  <c r="P212" i="11"/>
  <c r="BI211" i="11"/>
  <c r="BH211" i="11"/>
  <c r="BG211" i="11"/>
  <c r="BF211" i="11"/>
  <c r="T211" i="11"/>
  <c r="R211" i="11"/>
  <c r="P211" i="11"/>
  <c r="BI210" i="11"/>
  <c r="BH210" i="11"/>
  <c r="BG210" i="11"/>
  <c r="BF210" i="11"/>
  <c r="T210" i="11"/>
  <c r="R210" i="11"/>
  <c r="P210" i="11"/>
  <c r="BI208" i="11"/>
  <c r="BH208" i="11"/>
  <c r="BG208" i="11"/>
  <c r="BF208" i="11"/>
  <c r="T208" i="11"/>
  <c r="R208" i="11"/>
  <c r="P208" i="11"/>
  <c r="BI207" i="11"/>
  <c r="BH207" i="11"/>
  <c r="BG207" i="11"/>
  <c r="BF207" i="11"/>
  <c r="T207" i="11"/>
  <c r="R207" i="11"/>
  <c r="P207" i="11"/>
  <c r="BI206" i="11"/>
  <c r="BH206" i="11"/>
  <c r="BG206" i="11"/>
  <c r="BF206" i="11"/>
  <c r="T206" i="11"/>
  <c r="R206" i="11"/>
  <c r="P206" i="11"/>
  <c r="BI205" i="11"/>
  <c r="BH205" i="11"/>
  <c r="BG205" i="11"/>
  <c r="BF205" i="11"/>
  <c r="T205" i="11"/>
  <c r="R205" i="11"/>
  <c r="P205" i="11"/>
  <c r="BI204" i="11"/>
  <c r="BH204" i="11"/>
  <c r="BG204" i="11"/>
  <c r="BF204" i="11"/>
  <c r="T204" i="11"/>
  <c r="R204" i="11"/>
  <c r="P204" i="11"/>
  <c r="BI203" i="11"/>
  <c r="BH203" i="11"/>
  <c r="BG203" i="11"/>
  <c r="BF203" i="11"/>
  <c r="T203" i="11"/>
  <c r="R203" i="11"/>
  <c r="P203" i="11"/>
  <c r="BI202" i="11"/>
  <c r="BH202" i="11"/>
  <c r="BG202" i="11"/>
  <c r="BF202" i="11"/>
  <c r="T202" i="11"/>
  <c r="R202" i="11"/>
  <c r="P202" i="11"/>
  <c r="BI201" i="11"/>
  <c r="BH201" i="11"/>
  <c r="BG201" i="11"/>
  <c r="BF201" i="11"/>
  <c r="T201" i="11"/>
  <c r="R201" i="11"/>
  <c r="P201" i="11"/>
  <c r="BI200" i="11"/>
  <c r="BH200" i="11"/>
  <c r="BG200" i="11"/>
  <c r="BF200" i="11"/>
  <c r="T200" i="11"/>
  <c r="R200" i="11"/>
  <c r="P200" i="11"/>
  <c r="BI199" i="11"/>
  <c r="BH199" i="11"/>
  <c r="BG199" i="11"/>
  <c r="BF199" i="11"/>
  <c r="T199" i="11"/>
  <c r="R199" i="11"/>
  <c r="P199" i="11"/>
  <c r="BI198" i="11"/>
  <c r="BH198" i="11"/>
  <c r="BG198" i="11"/>
  <c r="BF198" i="11"/>
  <c r="T198" i="11"/>
  <c r="R198" i="11"/>
  <c r="P198" i="11"/>
  <c r="BI197" i="11"/>
  <c r="BH197" i="11"/>
  <c r="BG197" i="11"/>
  <c r="BF197" i="11"/>
  <c r="T197" i="11"/>
  <c r="R197" i="11"/>
  <c r="P197" i="11"/>
  <c r="BI196" i="11"/>
  <c r="BH196" i="11"/>
  <c r="BG196" i="11"/>
  <c r="BF196" i="11"/>
  <c r="T196" i="11"/>
  <c r="R196" i="11"/>
  <c r="P196" i="11"/>
  <c r="BI195" i="11"/>
  <c r="BH195" i="11"/>
  <c r="BG195" i="11"/>
  <c r="BF195" i="11"/>
  <c r="T195" i="11"/>
  <c r="R195" i="11"/>
  <c r="P195" i="11"/>
  <c r="BI194" i="11"/>
  <c r="BH194" i="11"/>
  <c r="BG194" i="11"/>
  <c r="BF194" i="11"/>
  <c r="T194" i="11"/>
  <c r="R194" i="11"/>
  <c r="P194" i="11"/>
  <c r="BI193" i="11"/>
  <c r="BH193" i="11"/>
  <c r="BG193" i="11"/>
  <c r="BF193" i="11"/>
  <c r="T193" i="11"/>
  <c r="R193" i="11"/>
  <c r="P193" i="11"/>
  <c r="BI192" i="11"/>
  <c r="BH192" i="11"/>
  <c r="BG192" i="11"/>
  <c r="BF192" i="11"/>
  <c r="T192" i="11"/>
  <c r="R192" i="11"/>
  <c r="P192" i="11"/>
  <c r="BI191" i="11"/>
  <c r="BH191" i="11"/>
  <c r="BG191" i="11"/>
  <c r="BF191" i="11"/>
  <c r="T191" i="11"/>
  <c r="R191" i="11"/>
  <c r="P191" i="11"/>
  <c r="BI190" i="11"/>
  <c r="BH190" i="11"/>
  <c r="BG190" i="11"/>
  <c r="BF190" i="11"/>
  <c r="T190" i="11"/>
  <c r="R190" i="11"/>
  <c r="P190" i="11"/>
  <c r="BI189" i="11"/>
  <c r="BH189" i="11"/>
  <c r="BG189" i="11"/>
  <c r="BF189" i="11"/>
  <c r="T189" i="11"/>
  <c r="R189" i="11"/>
  <c r="P189" i="11"/>
  <c r="BI188" i="11"/>
  <c r="BH188" i="11"/>
  <c r="BG188" i="11"/>
  <c r="BF188" i="11"/>
  <c r="T188" i="11"/>
  <c r="R188" i="11"/>
  <c r="P188" i="11"/>
  <c r="BI187" i="11"/>
  <c r="BH187" i="11"/>
  <c r="BG187" i="11"/>
  <c r="BF187" i="11"/>
  <c r="T187" i="11"/>
  <c r="R187" i="11"/>
  <c r="P187" i="11"/>
  <c r="BI186" i="11"/>
  <c r="BH186" i="11"/>
  <c r="BG186" i="11"/>
  <c r="BF186" i="11"/>
  <c r="T186" i="11"/>
  <c r="R186" i="11"/>
  <c r="P186" i="11"/>
  <c r="BI185" i="11"/>
  <c r="BH185" i="11"/>
  <c r="BG185" i="11"/>
  <c r="BF185" i="11"/>
  <c r="T185" i="11"/>
  <c r="R185" i="11"/>
  <c r="P185" i="11"/>
  <c r="BI184" i="11"/>
  <c r="BH184" i="11"/>
  <c r="BG184" i="11"/>
  <c r="BF184" i="11"/>
  <c r="T184" i="11"/>
  <c r="R184" i="11"/>
  <c r="P184" i="11"/>
  <c r="BI183" i="11"/>
  <c r="BH183" i="11"/>
  <c r="BG183" i="11"/>
  <c r="BF183" i="11"/>
  <c r="T183" i="11"/>
  <c r="R183" i="11"/>
  <c r="P183" i="11"/>
  <c r="BI182" i="11"/>
  <c r="BH182" i="11"/>
  <c r="BG182" i="11"/>
  <c r="BF182" i="11"/>
  <c r="T182" i="11"/>
  <c r="R182" i="11"/>
  <c r="P182" i="11"/>
  <c r="BI181" i="11"/>
  <c r="BH181" i="11"/>
  <c r="BG181" i="11"/>
  <c r="BF181" i="11"/>
  <c r="T181" i="11"/>
  <c r="R181" i="11"/>
  <c r="P181" i="11"/>
  <c r="BI178" i="11"/>
  <c r="BH178" i="11"/>
  <c r="BG178" i="11"/>
  <c r="BF178" i="11"/>
  <c r="T178" i="11"/>
  <c r="R178" i="11"/>
  <c r="P178" i="11"/>
  <c r="BI176" i="11"/>
  <c r="BH176" i="11"/>
  <c r="BG176" i="11"/>
  <c r="BF176" i="11"/>
  <c r="T176" i="11"/>
  <c r="R176" i="11"/>
  <c r="P176" i="11"/>
  <c r="BI174" i="11"/>
  <c r="BH174" i="11"/>
  <c r="BG174" i="11"/>
  <c r="BF174" i="11"/>
  <c r="T174" i="11"/>
  <c r="R174" i="11"/>
  <c r="P174" i="11"/>
  <c r="BI173" i="11"/>
  <c r="BH173" i="11"/>
  <c r="BG173" i="11"/>
  <c r="BF173" i="11"/>
  <c r="T173" i="11"/>
  <c r="R173" i="11"/>
  <c r="P173" i="11"/>
  <c r="BI172" i="11"/>
  <c r="BH172" i="11"/>
  <c r="BG172" i="11"/>
  <c r="BF172" i="11"/>
  <c r="T172" i="11"/>
  <c r="R172" i="11"/>
  <c r="P172" i="11"/>
  <c r="BI171" i="11"/>
  <c r="BH171" i="11"/>
  <c r="BG171" i="11"/>
  <c r="BF171" i="11"/>
  <c r="T171" i="11"/>
  <c r="R171" i="11"/>
  <c r="P171" i="11"/>
  <c r="BI169" i="11"/>
  <c r="BH169" i="11"/>
  <c r="BG169" i="11"/>
  <c r="BF169" i="11"/>
  <c r="T169" i="11"/>
  <c r="R169" i="11"/>
  <c r="P169" i="11"/>
  <c r="BI168" i="11"/>
  <c r="BH168" i="11"/>
  <c r="BG168" i="11"/>
  <c r="BF168" i="11"/>
  <c r="T168" i="11"/>
  <c r="R168" i="11"/>
  <c r="P168" i="11"/>
  <c r="BI167" i="11"/>
  <c r="BH167" i="11"/>
  <c r="BG167" i="11"/>
  <c r="BF167" i="11"/>
  <c r="T167" i="11"/>
  <c r="R167" i="11"/>
  <c r="P167" i="11"/>
  <c r="BI166" i="11"/>
  <c r="BH166" i="11"/>
  <c r="BG166" i="11"/>
  <c r="BF166" i="11"/>
  <c r="T166" i="11"/>
  <c r="R166" i="11"/>
  <c r="P166" i="11"/>
  <c r="BI165" i="11"/>
  <c r="BH165" i="11"/>
  <c r="BG165" i="11"/>
  <c r="BF165" i="11"/>
  <c r="T165" i="11"/>
  <c r="R165" i="11"/>
  <c r="P165" i="11"/>
  <c r="BI164" i="11"/>
  <c r="BH164" i="11"/>
  <c r="BG164" i="11"/>
  <c r="BF164" i="11"/>
  <c r="T164" i="11"/>
  <c r="R164" i="11"/>
  <c r="P164" i="11"/>
  <c r="BI163" i="11"/>
  <c r="BH163" i="11"/>
  <c r="BG163" i="11"/>
  <c r="BF163" i="11"/>
  <c r="T163" i="11"/>
  <c r="R163" i="11"/>
  <c r="P163" i="11"/>
  <c r="BI162" i="11"/>
  <c r="BH162" i="11"/>
  <c r="BG162" i="11"/>
  <c r="BF162" i="11"/>
  <c r="T162" i="11"/>
  <c r="R162" i="11"/>
  <c r="P162" i="11"/>
  <c r="BI161" i="11"/>
  <c r="BH161" i="11"/>
  <c r="BG161" i="11"/>
  <c r="BF161" i="11"/>
  <c r="T161" i="11"/>
  <c r="R161" i="11"/>
  <c r="P161" i="11"/>
  <c r="BI160" i="11"/>
  <c r="BH160" i="11"/>
  <c r="BG160" i="11"/>
  <c r="BF160" i="11"/>
  <c r="T160" i="11"/>
  <c r="R160" i="11"/>
  <c r="P160" i="11"/>
  <c r="BI159" i="11"/>
  <c r="BH159" i="11"/>
  <c r="BG159" i="11"/>
  <c r="BF159" i="11"/>
  <c r="T159" i="11"/>
  <c r="R159" i="11"/>
  <c r="P159" i="11"/>
  <c r="BI158" i="11"/>
  <c r="BH158" i="11"/>
  <c r="BG158" i="11"/>
  <c r="BF158" i="11"/>
  <c r="T158" i="11"/>
  <c r="R158" i="11"/>
  <c r="P158" i="11"/>
  <c r="BI157" i="11"/>
  <c r="BH157" i="11"/>
  <c r="BG157" i="11"/>
  <c r="BF157" i="11"/>
  <c r="T157" i="11"/>
  <c r="R157" i="11"/>
  <c r="P157" i="11"/>
  <c r="BI156" i="11"/>
  <c r="BH156" i="11"/>
  <c r="BG156" i="11"/>
  <c r="BF156" i="11"/>
  <c r="T156" i="11"/>
  <c r="R156" i="11"/>
  <c r="P156" i="11"/>
  <c r="BI155" i="11"/>
  <c r="BH155" i="11"/>
  <c r="BG155" i="11"/>
  <c r="BF155" i="11"/>
  <c r="T155" i="11"/>
  <c r="R155" i="11"/>
  <c r="P155" i="11"/>
  <c r="BI154" i="11"/>
  <c r="BH154" i="11"/>
  <c r="BG154" i="11"/>
  <c r="BF154" i="11"/>
  <c r="T154" i="11"/>
  <c r="R154" i="11"/>
  <c r="P154" i="11"/>
  <c r="BI153" i="11"/>
  <c r="BH153" i="11"/>
  <c r="BG153" i="11"/>
  <c r="BF153" i="11"/>
  <c r="T153" i="11"/>
  <c r="R153" i="11"/>
  <c r="P153" i="11"/>
  <c r="BI152" i="11"/>
  <c r="BH152" i="11"/>
  <c r="BG152" i="11"/>
  <c r="BF152" i="11"/>
  <c r="T152" i="11"/>
  <c r="R152" i="11"/>
  <c r="P152" i="11"/>
  <c r="BI151" i="11"/>
  <c r="BH151" i="11"/>
  <c r="BG151" i="11"/>
  <c r="BF151" i="11"/>
  <c r="T151" i="11"/>
  <c r="R151" i="11"/>
  <c r="P151" i="11"/>
  <c r="BI150" i="11"/>
  <c r="BH150" i="11"/>
  <c r="BG150" i="11"/>
  <c r="BF150" i="11"/>
  <c r="T150" i="11"/>
  <c r="R150" i="11"/>
  <c r="P150" i="11"/>
  <c r="BI149" i="11"/>
  <c r="BH149" i="11"/>
  <c r="BG149" i="11"/>
  <c r="BF149" i="11"/>
  <c r="T149" i="11"/>
  <c r="R149" i="11"/>
  <c r="P149" i="11"/>
  <c r="BI148" i="11"/>
  <c r="BH148" i="11"/>
  <c r="BG148" i="11"/>
  <c r="BF148" i="11"/>
  <c r="T148" i="11"/>
  <c r="R148" i="11"/>
  <c r="P148" i="11"/>
  <c r="BI146" i="11"/>
  <c r="BH146" i="11"/>
  <c r="BG146" i="11"/>
  <c r="BF146" i="11"/>
  <c r="T146" i="11"/>
  <c r="R146" i="11"/>
  <c r="P146" i="11"/>
  <c r="BI145" i="11"/>
  <c r="BH145" i="11"/>
  <c r="BG145" i="11"/>
  <c r="BF145" i="11"/>
  <c r="T145" i="11"/>
  <c r="R145" i="11"/>
  <c r="P145" i="11"/>
  <c r="BI144" i="11"/>
  <c r="BH144" i="11"/>
  <c r="BG144" i="11"/>
  <c r="BF144" i="11"/>
  <c r="T144" i="11"/>
  <c r="R144" i="11"/>
  <c r="P144" i="11"/>
  <c r="BI143" i="11"/>
  <c r="BH143" i="11"/>
  <c r="BG143" i="11"/>
  <c r="BF143" i="11"/>
  <c r="T143" i="11"/>
  <c r="R143" i="11"/>
  <c r="P143" i="11"/>
  <c r="BI142" i="11"/>
  <c r="BH142" i="11"/>
  <c r="BG142" i="11"/>
  <c r="BF142" i="11"/>
  <c r="T142" i="11"/>
  <c r="R142" i="11"/>
  <c r="P142" i="11"/>
  <c r="BI141" i="11"/>
  <c r="BH141" i="11"/>
  <c r="BG141" i="11"/>
  <c r="BF141" i="11"/>
  <c r="T141" i="11"/>
  <c r="R141" i="11"/>
  <c r="P141" i="11"/>
  <c r="BI140" i="11"/>
  <c r="BH140" i="11"/>
  <c r="BG140" i="11"/>
  <c r="BF140" i="11"/>
  <c r="T140" i="11"/>
  <c r="R140" i="11"/>
  <c r="P140" i="11"/>
  <c r="BI139" i="11"/>
  <c r="BH139" i="11"/>
  <c r="BG139" i="11"/>
  <c r="BF139" i="11"/>
  <c r="T139" i="11"/>
  <c r="R139" i="11"/>
  <c r="P139" i="11"/>
  <c r="F131" i="11"/>
  <c r="E129" i="11"/>
  <c r="F93" i="11"/>
  <c r="E91" i="11"/>
  <c r="J28" i="11"/>
  <c r="E28" i="11"/>
  <c r="J96" i="11"/>
  <c r="J27" i="11"/>
  <c r="J25" i="11"/>
  <c r="E25" i="11"/>
  <c r="J95" i="11"/>
  <c r="J24" i="11"/>
  <c r="J22" i="11"/>
  <c r="E22" i="11"/>
  <c r="F134" i="11"/>
  <c r="J21" i="11"/>
  <c r="J19" i="11"/>
  <c r="E19" i="11"/>
  <c r="F133" i="11"/>
  <c r="J18" i="11"/>
  <c r="J16" i="11"/>
  <c r="J131" i="11"/>
  <c r="E7" i="11"/>
  <c r="E123" i="11" s="1"/>
  <c r="J41" i="10"/>
  <c r="J40" i="10"/>
  <c r="AY106" i="1"/>
  <c r="J39" i="10"/>
  <c r="AX106" i="1" s="1"/>
  <c r="BI267" i="10"/>
  <c r="BH267" i="10"/>
  <c r="BG267" i="10"/>
  <c r="BF267" i="10"/>
  <c r="T267" i="10"/>
  <c r="R267" i="10"/>
  <c r="P267" i="10"/>
  <c r="BI266" i="10"/>
  <c r="BH266" i="10"/>
  <c r="BG266" i="10"/>
  <c r="BF266" i="10"/>
  <c r="T266" i="10"/>
  <c r="R266" i="10"/>
  <c r="P266" i="10"/>
  <c r="BI265" i="10"/>
  <c r="BH265" i="10"/>
  <c r="BG265" i="10"/>
  <c r="BF265" i="10"/>
  <c r="T265" i="10"/>
  <c r="R265" i="10"/>
  <c r="P265" i="10"/>
  <c r="BI263" i="10"/>
  <c r="BH263" i="10"/>
  <c r="BG263" i="10"/>
  <c r="BF263" i="10"/>
  <c r="T263" i="10"/>
  <c r="R263" i="10"/>
  <c r="P263" i="10"/>
  <c r="BI262" i="10"/>
  <c r="BH262" i="10"/>
  <c r="BG262" i="10"/>
  <c r="BF262" i="10"/>
  <c r="T262" i="10"/>
  <c r="R262" i="10"/>
  <c r="P262" i="10"/>
  <c r="BI261" i="10"/>
  <c r="BH261" i="10"/>
  <c r="BG261" i="10"/>
  <c r="BF261" i="10"/>
  <c r="T261" i="10"/>
  <c r="R261" i="10"/>
  <c r="P261" i="10"/>
  <c r="BI260" i="10"/>
  <c r="BH260" i="10"/>
  <c r="BG260" i="10"/>
  <c r="BF260" i="10"/>
  <c r="T260" i="10"/>
  <c r="R260" i="10"/>
  <c r="P260" i="10"/>
  <c r="BI259" i="10"/>
  <c r="BH259" i="10"/>
  <c r="BG259" i="10"/>
  <c r="BF259" i="10"/>
  <c r="T259" i="10"/>
  <c r="R259" i="10"/>
  <c r="P259" i="10"/>
  <c r="BI258" i="10"/>
  <c r="BH258" i="10"/>
  <c r="BG258" i="10"/>
  <c r="BF258" i="10"/>
  <c r="T258" i="10"/>
  <c r="R258" i="10"/>
  <c r="P258" i="10"/>
  <c r="BI257" i="10"/>
  <c r="BH257" i="10"/>
  <c r="BG257" i="10"/>
  <c r="BF257" i="10"/>
  <c r="T257" i="10"/>
  <c r="R257" i="10"/>
  <c r="P257" i="10"/>
  <c r="BI256" i="10"/>
  <c r="BH256" i="10"/>
  <c r="BG256" i="10"/>
  <c r="BF256" i="10"/>
  <c r="T256" i="10"/>
  <c r="R256" i="10"/>
  <c r="P256" i="10"/>
  <c r="BI255" i="10"/>
  <c r="BH255" i="10"/>
  <c r="BG255" i="10"/>
  <c r="BF255" i="10"/>
  <c r="T255" i="10"/>
  <c r="R255" i="10"/>
  <c r="P255" i="10"/>
  <c r="BI254" i="10"/>
  <c r="BH254" i="10"/>
  <c r="BG254" i="10"/>
  <c r="BF254" i="10"/>
  <c r="T254" i="10"/>
  <c r="R254" i="10"/>
  <c r="P254" i="10"/>
  <c r="BI253" i="10"/>
  <c r="BH253" i="10"/>
  <c r="BG253" i="10"/>
  <c r="BF253" i="10"/>
  <c r="T253" i="10"/>
  <c r="R253" i="10"/>
  <c r="P253" i="10"/>
  <c r="BI252" i="10"/>
  <c r="BH252" i="10"/>
  <c r="BG252" i="10"/>
  <c r="BF252" i="10"/>
  <c r="T252" i="10"/>
  <c r="R252" i="10"/>
  <c r="P252" i="10"/>
  <c r="BI251" i="10"/>
  <c r="BH251" i="10"/>
  <c r="BG251" i="10"/>
  <c r="BF251" i="10"/>
  <c r="T251" i="10"/>
  <c r="R251" i="10"/>
  <c r="P251" i="10"/>
  <c r="BI250" i="10"/>
  <c r="BH250" i="10"/>
  <c r="BG250" i="10"/>
  <c r="BF250" i="10"/>
  <c r="T250" i="10"/>
  <c r="R250" i="10"/>
  <c r="P250" i="10"/>
  <c r="BI249" i="10"/>
  <c r="BH249" i="10"/>
  <c r="BG249" i="10"/>
  <c r="BF249" i="10"/>
  <c r="T249" i="10"/>
  <c r="R249" i="10"/>
  <c r="P249" i="10"/>
  <c r="BI247" i="10"/>
  <c r="BH247" i="10"/>
  <c r="BG247" i="10"/>
  <c r="BF247" i="10"/>
  <c r="T247" i="10"/>
  <c r="R247" i="10"/>
  <c r="P247" i="10"/>
  <c r="BI246" i="10"/>
  <c r="BH246" i="10"/>
  <c r="BG246" i="10"/>
  <c r="BF246" i="10"/>
  <c r="T246" i="10"/>
  <c r="R246" i="10"/>
  <c r="P246" i="10"/>
  <c r="BI244" i="10"/>
  <c r="BH244" i="10"/>
  <c r="BG244" i="10"/>
  <c r="BF244" i="10"/>
  <c r="T244" i="10"/>
  <c r="T243" i="10"/>
  <c r="R244" i="10"/>
  <c r="R243" i="10"/>
  <c r="P244" i="10"/>
  <c r="P243" i="10"/>
  <c r="BI242" i="10"/>
  <c r="BH242" i="10"/>
  <c r="BG242" i="10"/>
  <c r="BF242" i="10"/>
  <c r="T242" i="10"/>
  <c r="R242" i="10"/>
  <c r="P242" i="10"/>
  <c r="BI241" i="10"/>
  <c r="BH241" i="10"/>
  <c r="BG241" i="10"/>
  <c r="BF241" i="10"/>
  <c r="T241" i="10"/>
  <c r="R241" i="10"/>
  <c r="P241" i="10"/>
  <c r="BI240" i="10"/>
  <c r="BH240" i="10"/>
  <c r="BG240" i="10"/>
  <c r="BF240" i="10"/>
  <c r="T240" i="10"/>
  <c r="R240" i="10"/>
  <c r="P240" i="10"/>
  <c r="BI239" i="10"/>
  <c r="BH239" i="10"/>
  <c r="BG239" i="10"/>
  <c r="BF239" i="10"/>
  <c r="T239" i="10"/>
  <c r="R239" i="10"/>
  <c r="P239" i="10"/>
  <c r="BI238" i="10"/>
  <c r="BH238" i="10"/>
  <c r="BG238" i="10"/>
  <c r="BF238" i="10"/>
  <c r="T238" i="10"/>
  <c r="R238" i="10"/>
  <c r="P238" i="10"/>
  <c r="BI237" i="10"/>
  <c r="BH237" i="10"/>
  <c r="BG237" i="10"/>
  <c r="BF237" i="10"/>
  <c r="T237" i="10"/>
  <c r="R237" i="10"/>
  <c r="P237" i="10"/>
  <c r="BI236" i="10"/>
  <c r="BH236" i="10"/>
  <c r="BG236" i="10"/>
  <c r="BF236" i="10"/>
  <c r="T236" i="10"/>
  <c r="R236" i="10"/>
  <c r="P236" i="10"/>
  <c r="BI235" i="10"/>
  <c r="BH235" i="10"/>
  <c r="BG235" i="10"/>
  <c r="BF235" i="10"/>
  <c r="T235" i="10"/>
  <c r="R235" i="10"/>
  <c r="P235" i="10"/>
  <c r="BI234" i="10"/>
  <c r="BH234" i="10"/>
  <c r="BG234" i="10"/>
  <c r="BF234" i="10"/>
  <c r="T234" i="10"/>
  <c r="R234" i="10"/>
  <c r="P234" i="10"/>
  <c r="BI233" i="10"/>
  <c r="BH233" i="10"/>
  <c r="BG233" i="10"/>
  <c r="BF233" i="10"/>
  <c r="T233" i="10"/>
  <c r="R233" i="10"/>
  <c r="P233" i="10"/>
  <c r="BI232" i="10"/>
  <c r="BH232" i="10"/>
  <c r="BG232" i="10"/>
  <c r="BF232" i="10"/>
  <c r="T232" i="10"/>
  <c r="R232" i="10"/>
  <c r="P232" i="10"/>
  <c r="BI231" i="10"/>
  <c r="BH231" i="10"/>
  <c r="BG231" i="10"/>
  <c r="BF231" i="10"/>
  <c r="T231" i="10"/>
  <c r="R231" i="10"/>
  <c r="P231" i="10"/>
  <c r="BI230" i="10"/>
  <c r="BH230" i="10"/>
  <c r="BG230" i="10"/>
  <c r="BF230" i="10"/>
  <c r="T230" i="10"/>
  <c r="R230" i="10"/>
  <c r="P230" i="10"/>
  <c r="BI229" i="10"/>
  <c r="BH229" i="10"/>
  <c r="BG229" i="10"/>
  <c r="BF229" i="10"/>
  <c r="T229" i="10"/>
  <c r="R229" i="10"/>
  <c r="P229" i="10"/>
  <c r="BI228" i="10"/>
  <c r="BH228" i="10"/>
  <c r="BG228" i="10"/>
  <c r="BF228" i="10"/>
  <c r="T228" i="10"/>
  <c r="R228" i="10"/>
  <c r="P228" i="10"/>
  <c r="BI227" i="10"/>
  <c r="BH227" i="10"/>
  <c r="BG227" i="10"/>
  <c r="BF227" i="10"/>
  <c r="T227" i="10"/>
  <c r="R227" i="10"/>
  <c r="P227" i="10"/>
  <c r="BI226" i="10"/>
  <c r="BH226" i="10"/>
  <c r="BG226" i="10"/>
  <c r="BF226" i="10"/>
  <c r="T226" i="10"/>
  <c r="R226" i="10"/>
  <c r="P226" i="10"/>
  <c r="BI224" i="10"/>
  <c r="BH224" i="10"/>
  <c r="BG224" i="10"/>
  <c r="BF224" i="10"/>
  <c r="T224" i="10"/>
  <c r="R224" i="10"/>
  <c r="P224" i="10"/>
  <c r="BI223" i="10"/>
  <c r="BH223" i="10"/>
  <c r="BG223" i="10"/>
  <c r="BF223" i="10"/>
  <c r="T223" i="10"/>
  <c r="R223" i="10"/>
  <c r="P223" i="10"/>
  <c r="BI222" i="10"/>
  <c r="BH222" i="10"/>
  <c r="BG222" i="10"/>
  <c r="BF222" i="10"/>
  <c r="T222" i="10"/>
  <c r="R222" i="10"/>
  <c r="P222" i="10"/>
  <c r="BI221" i="10"/>
  <c r="BH221" i="10"/>
  <c r="BG221" i="10"/>
  <c r="BF221" i="10"/>
  <c r="T221" i="10"/>
  <c r="R221" i="10"/>
  <c r="P221" i="10"/>
  <c r="BI220" i="10"/>
  <c r="BH220" i="10"/>
  <c r="BG220" i="10"/>
  <c r="BF220" i="10"/>
  <c r="T220" i="10"/>
  <c r="R220" i="10"/>
  <c r="P220" i="10"/>
  <c r="BI219" i="10"/>
  <c r="BH219" i="10"/>
  <c r="BG219" i="10"/>
  <c r="BF219" i="10"/>
  <c r="T219" i="10"/>
  <c r="R219" i="10"/>
  <c r="P219" i="10"/>
  <c r="BI218" i="10"/>
  <c r="BH218" i="10"/>
  <c r="BG218" i="10"/>
  <c r="BF218" i="10"/>
  <c r="T218" i="10"/>
  <c r="R218" i="10"/>
  <c r="P218" i="10"/>
  <c r="BI217" i="10"/>
  <c r="BH217" i="10"/>
  <c r="BG217" i="10"/>
  <c r="BF217" i="10"/>
  <c r="T217" i="10"/>
  <c r="R217" i="10"/>
  <c r="P217" i="10"/>
  <c r="BI216" i="10"/>
  <c r="BH216" i="10"/>
  <c r="BG216" i="10"/>
  <c r="BF216" i="10"/>
  <c r="T216" i="10"/>
  <c r="R216" i="10"/>
  <c r="P216" i="10"/>
  <c r="BI215" i="10"/>
  <c r="BH215" i="10"/>
  <c r="BG215" i="10"/>
  <c r="BF215" i="10"/>
  <c r="T215" i="10"/>
  <c r="R215" i="10"/>
  <c r="P215" i="10"/>
  <c r="BI214" i="10"/>
  <c r="BH214" i="10"/>
  <c r="BG214" i="10"/>
  <c r="BF214" i="10"/>
  <c r="T214" i="10"/>
  <c r="R214" i="10"/>
  <c r="P214" i="10"/>
  <c r="BI212" i="10"/>
  <c r="BH212" i="10"/>
  <c r="BG212" i="10"/>
  <c r="BF212" i="10"/>
  <c r="T212" i="10"/>
  <c r="R212" i="10"/>
  <c r="P212" i="10"/>
  <c r="BI211" i="10"/>
  <c r="BH211" i="10"/>
  <c r="BG211" i="10"/>
  <c r="BF211" i="10"/>
  <c r="T211" i="10"/>
  <c r="R211" i="10"/>
  <c r="P211" i="10"/>
  <c r="BI210" i="10"/>
  <c r="BH210" i="10"/>
  <c r="BG210" i="10"/>
  <c r="BF210" i="10"/>
  <c r="T210" i="10"/>
  <c r="R210" i="10"/>
  <c r="P210" i="10"/>
  <c r="BI209" i="10"/>
  <c r="BH209" i="10"/>
  <c r="BG209" i="10"/>
  <c r="BF209" i="10"/>
  <c r="T209" i="10"/>
  <c r="R209" i="10"/>
  <c r="P209" i="10"/>
  <c r="BI208" i="10"/>
  <c r="BH208" i="10"/>
  <c r="BG208" i="10"/>
  <c r="BF208" i="10"/>
  <c r="T208" i="10"/>
  <c r="R208" i="10"/>
  <c r="P208" i="10"/>
  <c r="BI207" i="10"/>
  <c r="BH207" i="10"/>
  <c r="BG207" i="10"/>
  <c r="BF207" i="10"/>
  <c r="T207" i="10"/>
  <c r="R207" i="10"/>
  <c r="P207" i="10"/>
  <c r="BI206" i="10"/>
  <c r="BH206" i="10"/>
  <c r="BG206" i="10"/>
  <c r="BF206" i="10"/>
  <c r="T206" i="10"/>
  <c r="R206" i="10"/>
  <c r="P206" i="10"/>
  <c r="BI205" i="10"/>
  <c r="BH205" i="10"/>
  <c r="BG205" i="10"/>
  <c r="BF205" i="10"/>
  <c r="T205" i="10"/>
  <c r="R205" i="10"/>
  <c r="P205" i="10"/>
  <c r="BI204" i="10"/>
  <c r="BH204" i="10"/>
  <c r="BG204" i="10"/>
  <c r="BF204" i="10"/>
  <c r="T204" i="10"/>
  <c r="R204" i="10"/>
  <c r="P204" i="10"/>
  <c r="BI203" i="10"/>
  <c r="BH203" i="10"/>
  <c r="BG203" i="10"/>
  <c r="BF203" i="10"/>
  <c r="T203" i="10"/>
  <c r="R203" i="10"/>
  <c r="P203" i="10"/>
  <c r="BI202" i="10"/>
  <c r="BH202" i="10"/>
  <c r="BG202" i="10"/>
  <c r="BF202" i="10"/>
  <c r="T202" i="10"/>
  <c r="R202" i="10"/>
  <c r="P202" i="10"/>
  <c r="BI201" i="10"/>
  <c r="BH201" i="10"/>
  <c r="BG201" i="10"/>
  <c r="BF201" i="10"/>
  <c r="T201" i="10"/>
  <c r="R201" i="10"/>
  <c r="P201" i="10"/>
  <c r="BI200" i="10"/>
  <c r="BH200" i="10"/>
  <c r="BG200" i="10"/>
  <c r="BF200" i="10"/>
  <c r="T200" i="10"/>
  <c r="R200" i="10"/>
  <c r="P200" i="10"/>
  <c r="BI199" i="10"/>
  <c r="BH199" i="10"/>
  <c r="BG199" i="10"/>
  <c r="BF199" i="10"/>
  <c r="T199" i="10"/>
  <c r="R199" i="10"/>
  <c r="P199" i="10"/>
  <c r="BI198" i="10"/>
  <c r="BH198" i="10"/>
  <c r="BG198" i="10"/>
  <c r="BF198" i="10"/>
  <c r="T198" i="10"/>
  <c r="R198" i="10"/>
  <c r="P198" i="10"/>
  <c r="BI197" i="10"/>
  <c r="BH197" i="10"/>
  <c r="BG197" i="10"/>
  <c r="BF197" i="10"/>
  <c r="T197" i="10"/>
  <c r="R197" i="10"/>
  <c r="P197" i="10"/>
  <c r="BI196" i="10"/>
  <c r="BH196" i="10"/>
  <c r="BG196" i="10"/>
  <c r="BF196" i="10"/>
  <c r="T196" i="10"/>
  <c r="R196" i="10"/>
  <c r="P196" i="10"/>
  <c r="BI195" i="10"/>
  <c r="BH195" i="10"/>
  <c r="BG195" i="10"/>
  <c r="BF195" i="10"/>
  <c r="T195" i="10"/>
  <c r="R195" i="10"/>
  <c r="P195" i="10"/>
  <c r="BI194" i="10"/>
  <c r="BH194" i="10"/>
  <c r="BG194" i="10"/>
  <c r="BF194" i="10"/>
  <c r="T194" i="10"/>
  <c r="R194" i="10"/>
  <c r="P194" i="10"/>
  <c r="BI193" i="10"/>
  <c r="BH193" i="10"/>
  <c r="BG193" i="10"/>
  <c r="BF193" i="10"/>
  <c r="T193" i="10"/>
  <c r="R193" i="10"/>
  <c r="P193" i="10"/>
  <c r="BI192" i="10"/>
  <c r="BH192" i="10"/>
  <c r="BG192" i="10"/>
  <c r="BF192" i="10"/>
  <c r="T192" i="10"/>
  <c r="R192" i="10"/>
  <c r="P192" i="10"/>
  <c r="BI191" i="10"/>
  <c r="BH191" i="10"/>
  <c r="BG191" i="10"/>
  <c r="BF191" i="10"/>
  <c r="T191" i="10"/>
  <c r="R191" i="10"/>
  <c r="P191" i="10"/>
  <c r="BI190" i="10"/>
  <c r="BH190" i="10"/>
  <c r="BG190" i="10"/>
  <c r="BF190" i="10"/>
  <c r="T190" i="10"/>
  <c r="R190" i="10"/>
  <c r="P190" i="10"/>
  <c r="BI189" i="10"/>
  <c r="BH189" i="10"/>
  <c r="BG189" i="10"/>
  <c r="BF189" i="10"/>
  <c r="T189" i="10"/>
  <c r="R189" i="10"/>
  <c r="P189" i="10"/>
  <c r="BI188" i="10"/>
  <c r="BH188" i="10"/>
  <c r="BG188" i="10"/>
  <c r="BF188" i="10"/>
  <c r="T188" i="10"/>
  <c r="R188" i="10"/>
  <c r="P188" i="10"/>
  <c r="BI187" i="10"/>
  <c r="BH187" i="10"/>
  <c r="BG187" i="10"/>
  <c r="BF187" i="10"/>
  <c r="T187" i="10"/>
  <c r="R187" i="10"/>
  <c r="P187" i="10"/>
  <c r="BI186" i="10"/>
  <c r="BH186" i="10"/>
  <c r="BG186" i="10"/>
  <c r="BF186" i="10"/>
  <c r="T186" i="10"/>
  <c r="R186" i="10"/>
  <c r="P186" i="10"/>
  <c r="BI185" i="10"/>
  <c r="BH185" i="10"/>
  <c r="BG185" i="10"/>
  <c r="BF185" i="10"/>
  <c r="T185" i="10"/>
  <c r="R185" i="10"/>
  <c r="P185" i="10"/>
  <c r="BI184" i="10"/>
  <c r="BH184" i="10"/>
  <c r="BG184" i="10"/>
  <c r="BF184" i="10"/>
  <c r="T184" i="10"/>
  <c r="R184" i="10"/>
  <c r="P184" i="10"/>
  <c r="BI183" i="10"/>
  <c r="BH183" i="10"/>
  <c r="BG183" i="10"/>
  <c r="BF183" i="10"/>
  <c r="T183" i="10"/>
  <c r="R183" i="10"/>
  <c r="P183" i="10"/>
  <c r="BI181" i="10"/>
  <c r="BH181" i="10"/>
  <c r="BG181" i="10"/>
  <c r="BF181" i="10"/>
  <c r="T181" i="10"/>
  <c r="R181" i="10"/>
  <c r="P181" i="10"/>
  <c r="BI180" i="10"/>
  <c r="BH180" i="10"/>
  <c r="BG180" i="10"/>
  <c r="BF180" i="10"/>
  <c r="T180" i="10"/>
  <c r="R180" i="10"/>
  <c r="P180" i="10"/>
  <c r="BI179" i="10"/>
  <c r="BH179" i="10"/>
  <c r="BG179" i="10"/>
  <c r="BF179" i="10"/>
  <c r="T179" i="10"/>
  <c r="R179" i="10"/>
  <c r="P179" i="10"/>
  <c r="BI178" i="10"/>
  <c r="BH178" i="10"/>
  <c r="BG178" i="10"/>
  <c r="BF178" i="10"/>
  <c r="T178" i="10"/>
  <c r="R178" i="10"/>
  <c r="P178" i="10"/>
  <c r="BI177" i="10"/>
  <c r="BH177" i="10"/>
  <c r="BG177" i="10"/>
  <c r="BF177" i="10"/>
  <c r="T177" i="10"/>
  <c r="R177" i="10"/>
  <c r="P177" i="10"/>
  <c r="BI176" i="10"/>
  <c r="BH176" i="10"/>
  <c r="BG176" i="10"/>
  <c r="BF176" i="10"/>
  <c r="T176" i="10"/>
  <c r="R176" i="10"/>
  <c r="P176" i="10"/>
  <c r="BI175" i="10"/>
  <c r="BH175" i="10"/>
  <c r="BG175" i="10"/>
  <c r="BF175" i="10"/>
  <c r="T175" i="10"/>
  <c r="R175" i="10"/>
  <c r="P175" i="10"/>
  <c r="BI174" i="10"/>
  <c r="BH174" i="10"/>
  <c r="BG174" i="10"/>
  <c r="BF174" i="10"/>
  <c r="T174" i="10"/>
  <c r="R174" i="10"/>
  <c r="P174" i="10"/>
  <c r="BI173" i="10"/>
  <c r="BH173" i="10"/>
  <c r="BG173" i="10"/>
  <c r="BF173" i="10"/>
  <c r="T173" i="10"/>
  <c r="R173" i="10"/>
  <c r="P173" i="10"/>
  <c r="BI172" i="10"/>
  <c r="BH172" i="10"/>
  <c r="BG172" i="10"/>
  <c r="BF172" i="10"/>
  <c r="T172" i="10"/>
  <c r="R172" i="10"/>
  <c r="P172" i="10"/>
  <c r="BI171" i="10"/>
  <c r="BH171" i="10"/>
  <c r="BG171" i="10"/>
  <c r="BF171" i="10"/>
  <c r="T171" i="10"/>
  <c r="R171" i="10"/>
  <c r="P171" i="10"/>
  <c r="BI170" i="10"/>
  <c r="BH170" i="10"/>
  <c r="BG170" i="10"/>
  <c r="BF170" i="10"/>
  <c r="T170" i="10"/>
  <c r="R170" i="10"/>
  <c r="P170" i="10"/>
  <c r="BI169" i="10"/>
  <c r="BH169" i="10"/>
  <c r="BG169" i="10"/>
  <c r="BF169" i="10"/>
  <c r="T169" i="10"/>
  <c r="R169" i="10"/>
  <c r="P169" i="10"/>
  <c r="BI168" i="10"/>
  <c r="BH168" i="10"/>
  <c r="BG168" i="10"/>
  <c r="BF168" i="10"/>
  <c r="T168" i="10"/>
  <c r="R168" i="10"/>
  <c r="P168" i="10"/>
  <c r="BI167" i="10"/>
  <c r="BH167" i="10"/>
  <c r="BG167" i="10"/>
  <c r="BF167" i="10"/>
  <c r="T167" i="10"/>
  <c r="R167" i="10"/>
  <c r="P167" i="10"/>
  <c r="BI166" i="10"/>
  <c r="BH166" i="10"/>
  <c r="BG166" i="10"/>
  <c r="BF166" i="10"/>
  <c r="T166" i="10"/>
  <c r="R166" i="10"/>
  <c r="P166" i="10"/>
  <c r="BI165" i="10"/>
  <c r="BH165" i="10"/>
  <c r="BG165" i="10"/>
  <c r="BF165" i="10"/>
  <c r="T165" i="10"/>
  <c r="R165" i="10"/>
  <c r="P165" i="10"/>
  <c r="BI164" i="10"/>
  <c r="BH164" i="10"/>
  <c r="BG164" i="10"/>
  <c r="BF164" i="10"/>
  <c r="T164" i="10"/>
  <c r="R164" i="10"/>
  <c r="P164" i="10"/>
  <c r="BI163" i="10"/>
  <c r="BH163" i="10"/>
  <c r="BG163" i="10"/>
  <c r="BF163" i="10"/>
  <c r="T163" i="10"/>
  <c r="R163" i="10"/>
  <c r="P163" i="10"/>
  <c r="BI161" i="10"/>
  <c r="BH161" i="10"/>
  <c r="BG161" i="10"/>
  <c r="BF161" i="10"/>
  <c r="T161" i="10"/>
  <c r="R161" i="10"/>
  <c r="P161" i="10"/>
  <c r="BI160" i="10"/>
  <c r="BH160" i="10"/>
  <c r="BG160" i="10"/>
  <c r="BF160" i="10"/>
  <c r="T160" i="10"/>
  <c r="R160" i="10"/>
  <c r="P160" i="10"/>
  <c r="BI159" i="10"/>
  <c r="BH159" i="10"/>
  <c r="BG159" i="10"/>
  <c r="BF159" i="10"/>
  <c r="T159" i="10"/>
  <c r="R159" i="10"/>
  <c r="P159" i="10"/>
  <c r="BI158" i="10"/>
  <c r="BH158" i="10"/>
  <c r="BG158" i="10"/>
  <c r="BF158" i="10"/>
  <c r="T158" i="10"/>
  <c r="R158" i="10"/>
  <c r="P158" i="10"/>
  <c r="BI157" i="10"/>
  <c r="BH157" i="10"/>
  <c r="BG157" i="10"/>
  <c r="BF157" i="10"/>
  <c r="T157" i="10"/>
  <c r="R157" i="10"/>
  <c r="P157" i="10"/>
  <c r="BI156" i="10"/>
  <c r="BH156" i="10"/>
  <c r="BG156" i="10"/>
  <c r="BF156" i="10"/>
  <c r="T156" i="10"/>
  <c r="R156" i="10"/>
  <c r="P156" i="10"/>
  <c r="BI155" i="10"/>
  <c r="BH155" i="10"/>
  <c r="BG155" i="10"/>
  <c r="BF155" i="10"/>
  <c r="T155" i="10"/>
  <c r="R155" i="10"/>
  <c r="P155" i="10"/>
  <c r="BI153" i="10"/>
  <c r="BH153" i="10"/>
  <c r="BG153" i="10"/>
  <c r="BF153" i="10"/>
  <c r="T153" i="10"/>
  <c r="R153" i="10"/>
  <c r="P153" i="10"/>
  <c r="BI152" i="10"/>
  <c r="BH152" i="10"/>
  <c r="BG152" i="10"/>
  <c r="BF152" i="10"/>
  <c r="T152" i="10"/>
  <c r="R152" i="10"/>
  <c r="P152" i="10"/>
  <c r="BI151" i="10"/>
  <c r="BH151" i="10"/>
  <c r="BG151" i="10"/>
  <c r="BF151" i="10"/>
  <c r="T151" i="10"/>
  <c r="R151" i="10"/>
  <c r="P151" i="10"/>
  <c r="BI150" i="10"/>
  <c r="BH150" i="10"/>
  <c r="BG150" i="10"/>
  <c r="BF150" i="10"/>
  <c r="T150" i="10"/>
  <c r="R150" i="10"/>
  <c r="P150" i="10"/>
  <c r="BI149" i="10"/>
  <c r="BH149" i="10"/>
  <c r="BG149" i="10"/>
  <c r="BF149" i="10"/>
  <c r="T149" i="10"/>
  <c r="R149" i="10"/>
  <c r="P149" i="10"/>
  <c r="BI148" i="10"/>
  <c r="BH148" i="10"/>
  <c r="BG148" i="10"/>
  <c r="BF148" i="10"/>
  <c r="T148" i="10"/>
  <c r="R148" i="10"/>
  <c r="P148" i="10"/>
  <c r="BI147" i="10"/>
  <c r="BH147" i="10"/>
  <c r="BG147" i="10"/>
  <c r="BF147" i="10"/>
  <c r="T147" i="10"/>
  <c r="R147" i="10"/>
  <c r="P147" i="10"/>
  <c r="BI145" i="10"/>
  <c r="BH145" i="10"/>
  <c r="BG145" i="10"/>
  <c r="BF145" i="10"/>
  <c r="T145" i="10"/>
  <c r="R145" i="10"/>
  <c r="P145" i="10"/>
  <c r="BI144" i="10"/>
  <c r="BH144" i="10"/>
  <c r="BG144" i="10"/>
  <c r="BF144" i="10"/>
  <c r="T144" i="10"/>
  <c r="R144" i="10"/>
  <c r="P144" i="10"/>
  <c r="BI143" i="10"/>
  <c r="BH143" i="10"/>
  <c r="BG143" i="10"/>
  <c r="BF143" i="10"/>
  <c r="T143" i="10"/>
  <c r="R143" i="10"/>
  <c r="P143" i="10"/>
  <c r="BI142" i="10"/>
  <c r="BH142" i="10"/>
  <c r="BG142" i="10"/>
  <c r="BF142" i="10"/>
  <c r="T142" i="10"/>
  <c r="R142" i="10"/>
  <c r="P142" i="10"/>
  <c r="BI141" i="10"/>
  <c r="BH141" i="10"/>
  <c r="BG141" i="10"/>
  <c r="BF141" i="10"/>
  <c r="T141" i="10"/>
  <c r="R141" i="10"/>
  <c r="P141" i="10"/>
  <c r="BI140" i="10"/>
  <c r="BH140" i="10"/>
  <c r="BG140" i="10"/>
  <c r="BF140" i="10"/>
  <c r="T140" i="10"/>
  <c r="R140" i="10"/>
  <c r="P140" i="10"/>
  <c r="BI139" i="10"/>
  <c r="BH139" i="10"/>
  <c r="BG139" i="10"/>
  <c r="BF139" i="10"/>
  <c r="T139" i="10"/>
  <c r="R139" i="10"/>
  <c r="P139" i="10"/>
  <c r="BI138" i="10"/>
  <c r="BH138" i="10"/>
  <c r="BG138" i="10"/>
  <c r="BF138" i="10"/>
  <c r="T138" i="10"/>
  <c r="R138" i="10"/>
  <c r="P138" i="10"/>
  <c r="BI137" i="10"/>
  <c r="BH137" i="10"/>
  <c r="BG137" i="10"/>
  <c r="BF137" i="10"/>
  <c r="T137" i="10"/>
  <c r="R137" i="10"/>
  <c r="P137" i="10"/>
  <c r="BI136" i="10"/>
  <c r="BH136" i="10"/>
  <c r="BG136" i="10"/>
  <c r="BF136" i="10"/>
  <c r="T136" i="10"/>
  <c r="R136" i="10"/>
  <c r="P136" i="10"/>
  <c r="BI135" i="10"/>
  <c r="BH135" i="10"/>
  <c r="BG135" i="10"/>
  <c r="BF135" i="10"/>
  <c r="T135" i="10"/>
  <c r="R135" i="10"/>
  <c r="P135" i="10"/>
  <c r="F127" i="10"/>
  <c r="E125" i="10"/>
  <c r="F93" i="10"/>
  <c r="E91" i="10"/>
  <c r="J28" i="10"/>
  <c r="E28" i="10"/>
  <c r="J130" i="10" s="1"/>
  <c r="J27" i="10"/>
  <c r="J25" i="10"/>
  <c r="E25" i="10"/>
  <c r="J129" i="10" s="1"/>
  <c r="J24" i="10"/>
  <c r="J22" i="10"/>
  <c r="E22" i="10"/>
  <c r="F96" i="10" s="1"/>
  <c r="J21" i="10"/>
  <c r="J19" i="10"/>
  <c r="E19" i="10"/>
  <c r="F95" i="10" s="1"/>
  <c r="J18" i="10"/>
  <c r="J16" i="10"/>
  <c r="J127" i="10"/>
  <c r="E7" i="10"/>
  <c r="E85" i="10" s="1"/>
  <c r="J41" i="9"/>
  <c r="J40" i="9"/>
  <c r="AY105" i="1" s="1"/>
  <c r="J39" i="9"/>
  <c r="AX105" i="1" s="1"/>
  <c r="BI413" i="9"/>
  <c r="BH413" i="9"/>
  <c r="BG413" i="9"/>
  <c r="BF413" i="9"/>
  <c r="T413" i="9"/>
  <c r="R413" i="9"/>
  <c r="P413" i="9"/>
  <c r="BI412" i="9"/>
  <c r="BH412" i="9"/>
  <c r="BG412" i="9"/>
  <c r="BF412" i="9"/>
  <c r="T412" i="9"/>
  <c r="R412" i="9"/>
  <c r="P412" i="9"/>
  <c r="BI411" i="9"/>
  <c r="BH411" i="9"/>
  <c r="BG411" i="9"/>
  <c r="BF411" i="9"/>
  <c r="T411" i="9"/>
  <c r="R411" i="9"/>
  <c r="P411" i="9"/>
  <c r="BI410" i="9"/>
  <c r="BH410" i="9"/>
  <c r="BG410" i="9"/>
  <c r="BF410" i="9"/>
  <c r="T410" i="9"/>
  <c r="R410" i="9"/>
  <c r="P410" i="9"/>
  <c r="BI409" i="9"/>
  <c r="BH409" i="9"/>
  <c r="BG409" i="9"/>
  <c r="BF409" i="9"/>
  <c r="T409" i="9"/>
  <c r="R409" i="9"/>
  <c r="P409" i="9"/>
  <c r="BI408" i="9"/>
  <c r="BH408" i="9"/>
  <c r="BG408" i="9"/>
  <c r="BF408" i="9"/>
  <c r="T408" i="9"/>
  <c r="R408" i="9"/>
  <c r="P408" i="9"/>
  <c r="BI406" i="9"/>
  <c r="BH406" i="9"/>
  <c r="BG406" i="9"/>
  <c r="BF406" i="9"/>
  <c r="T406" i="9"/>
  <c r="R406" i="9"/>
  <c r="P406" i="9"/>
  <c r="BI405" i="9"/>
  <c r="BH405" i="9"/>
  <c r="BG405" i="9"/>
  <c r="BF405" i="9"/>
  <c r="T405" i="9"/>
  <c r="R405" i="9"/>
  <c r="P405" i="9"/>
  <c r="BI404" i="9"/>
  <c r="BH404" i="9"/>
  <c r="BG404" i="9"/>
  <c r="BF404" i="9"/>
  <c r="T404" i="9"/>
  <c r="R404" i="9"/>
  <c r="P404" i="9"/>
  <c r="BI403" i="9"/>
  <c r="BH403" i="9"/>
  <c r="BG403" i="9"/>
  <c r="BF403" i="9"/>
  <c r="T403" i="9"/>
  <c r="R403" i="9"/>
  <c r="P403" i="9"/>
  <c r="BI402" i="9"/>
  <c r="BH402" i="9"/>
  <c r="BG402" i="9"/>
  <c r="BF402" i="9"/>
  <c r="T402" i="9"/>
  <c r="R402" i="9"/>
  <c r="P402" i="9"/>
  <c r="BI401" i="9"/>
  <c r="BH401" i="9"/>
  <c r="BG401" i="9"/>
  <c r="BF401" i="9"/>
  <c r="T401" i="9"/>
  <c r="R401" i="9"/>
  <c r="P401" i="9"/>
  <c r="BI399" i="9"/>
  <c r="BH399" i="9"/>
  <c r="BG399" i="9"/>
  <c r="BF399" i="9"/>
  <c r="T399" i="9"/>
  <c r="R399" i="9"/>
  <c r="P399" i="9"/>
  <c r="BI398" i="9"/>
  <c r="BH398" i="9"/>
  <c r="BG398" i="9"/>
  <c r="BF398" i="9"/>
  <c r="T398" i="9"/>
  <c r="R398" i="9"/>
  <c r="P398" i="9"/>
  <c r="BI397" i="9"/>
  <c r="BH397" i="9"/>
  <c r="BG397" i="9"/>
  <c r="BF397" i="9"/>
  <c r="T397" i="9"/>
  <c r="R397" i="9"/>
  <c r="P397" i="9"/>
  <c r="BI396" i="9"/>
  <c r="BH396" i="9"/>
  <c r="BG396" i="9"/>
  <c r="BF396" i="9"/>
  <c r="T396" i="9"/>
  <c r="R396" i="9"/>
  <c r="P396" i="9"/>
  <c r="BI395" i="9"/>
  <c r="BH395" i="9"/>
  <c r="BG395" i="9"/>
  <c r="BF395" i="9"/>
  <c r="T395" i="9"/>
  <c r="R395" i="9"/>
  <c r="P395" i="9"/>
  <c r="BI394" i="9"/>
  <c r="BH394" i="9"/>
  <c r="BG394" i="9"/>
  <c r="BF394" i="9"/>
  <c r="T394" i="9"/>
  <c r="R394" i="9"/>
  <c r="P394" i="9"/>
  <c r="BI393" i="9"/>
  <c r="BH393" i="9"/>
  <c r="BG393" i="9"/>
  <c r="BF393" i="9"/>
  <c r="T393" i="9"/>
  <c r="R393" i="9"/>
  <c r="P393" i="9"/>
  <c r="BI391" i="9"/>
  <c r="BH391" i="9"/>
  <c r="BG391" i="9"/>
  <c r="BF391" i="9"/>
  <c r="T391" i="9"/>
  <c r="R391" i="9"/>
  <c r="P391" i="9"/>
  <c r="BI389" i="9"/>
  <c r="BH389" i="9"/>
  <c r="BG389" i="9"/>
  <c r="BF389" i="9"/>
  <c r="T389" i="9"/>
  <c r="R389" i="9"/>
  <c r="P389" i="9"/>
  <c r="BI387" i="9"/>
  <c r="BH387" i="9"/>
  <c r="BG387" i="9"/>
  <c r="BF387" i="9"/>
  <c r="T387" i="9"/>
  <c r="R387" i="9"/>
  <c r="P387" i="9"/>
  <c r="BI385" i="9"/>
  <c r="BH385" i="9"/>
  <c r="BG385" i="9"/>
  <c r="BF385" i="9"/>
  <c r="T385" i="9"/>
  <c r="R385" i="9"/>
  <c r="P385" i="9"/>
  <c r="BI383" i="9"/>
  <c r="BH383" i="9"/>
  <c r="BG383" i="9"/>
  <c r="BF383" i="9"/>
  <c r="T383" i="9"/>
  <c r="R383" i="9"/>
  <c r="P383" i="9"/>
  <c r="BI382" i="9"/>
  <c r="BH382" i="9"/>
  <c r="BG382" i="9"/>
  <c r="BF382" i="9"/>
  <c r="T382" i="9"/>
  <c r="R382" i="9"/>
  <c r="P382" i="9"/>
  <c r="BI381" i="9"/>
  <c r="BH381" i="9"/>
  <c r="BG381" i="9"/>
  <c r="BF381" i="9"/>
  <c r="T381" i="9"/>
  <c r="R381" i="9"/>
  <c r="P381" i="9"/>
  <c r="BI380" i="9"/>
  <c r="BH380" i="9"/>
  <c r="BG380" i="9"/>
  <c r="BF380" i="9"/>
  <c r="T380" i="9"/>
  <c r="R380" i="9"/>
  <c r="P380" i="9"/>
  <c r="BI379" i="9"/>
  <c r="BH379" i="9"/>
  <c r="BG379" i="9"/>
  <c r="BF379" i="9"/>
  <c r="T379" i="9"/>
  <c r="R379" i="9"/>
  <c r="P379" i="9"/>
  <c r="BI378" i="9"/>
  <c r="BH378" i="9"/>
  <c r="BG378" i="9"/>
  <c r="BF378" i="9"/>
  <c r="T378" i="9"/>
  <c r="R378" i="9"/>
  <c r="P378" i="9"/>
  <c r="BI377" i="9"/>
  <c r="BH377" i="9"/>
  <c r="BG377" i="9"/>
  <c r="BF377" i="9"/>
  <c r="T377" i="9"/>
  <c r="R377" i="9"/>
  <c r="P377" i="9"/>
  <c r="BI376" i="9"/>
  <c r="BH376" i="9"/>
  <c r="BG376" i="9"/>
  <c r="BF376" i="9"/>
  <c r="T376" i="9"/>
  <c r="R376" i="9"/>
  <c r="P376" i="9"/>
  <c r="BI375" i="9"/>
  <c r="BH375" i="9"/>
  <c r="BG375" i="9"/>
  <c r="BF375" i="9"/>
  <c r="T375" i="9"/>
  <c r="R375" i="9"/>
  <c r="P375" i="9"/>
  <c r="BI374" i="9"/>
  <c r="BH374" i="9"/>
  <c r="BG374" i="9"/>
  <c r="BF374" i="9"/>
  <c r="T374" i="9"/>
  <c r="R374" i="9"/>
  <c r="P374" i="9"/>
  <c r="BI373" i="9"/>
  <c r="BH373" i="9"/>
  <c r="BG373" i="9"/>
  <c r="BF373" i="9"/>
  <c r="T373" i="9"/>
  <c r="R373" i="9"/>
  <c r="P373" i="9"/>
  <c r="BI371" i="9"/>
  <c r="BH371" i="9"/>
  <c r="BG371" i="9"/>
  <c r="BF371" i="9"/>
  <c r="T371" i="9"/>
  <c r="R371" i="9"/>
  <c r="P371" i="9"/>
  <c r="BI369" i="9"/>
  <c r="BH369" i="9"/>
  <c r="BG369" i="9"/>
  <c r="BF369" i="9"/>
  <c r="T369" i="9"/>
  <c r="R369" i="9"/>
  <c r="P369" i="9"/>
  <c r="BI366" i="9"/>
  <c r="BH366" i="9"/>
  <c r="BG366" i="9"/>
  <c r="BF366" i="9"/>
  <c r="T366" i="9"/>
  <c r="R366" i="9"/>
  <c r="P366" i="9"/>
  <c r="BI365" i="9"/>
  <c r="BH365" i="9"/>
  <c r="BG365" i="9"/>
  <c r="BF365" i="9"/>
  <c r="T365" i="9"/>
  <c r="R365" i="9"/>
  <c r="P365" i="9"/>
  <c r="BI364" i="9"/>
  <c r="BH364" i="9"/>
  <c r="BG364" i="9"/>
  <c r="BF364" i="9"/>
  <c r="T364" i="9"/>
  <c r="R364" i="9"/>
  <c r="P364" i="9"/>
  <c r="BI363" i="9"/>
  <c r="BH363" i="9"/>
  <c r="BG363" i="9"/>
  <c r="BF363" i="9"/>
  <c r="T363" i="9"/>
  <c r="R363" i="9"/>
  <c r="P363" i="9"/>
  <c r="BI362" i="9"/>
  <c r="BH362" i="9"/>
  <c r="BG362" i="9"/>
  <c r="BF362" i="9"/>
  <c r="T362" i="9"/>
  <c r="R362" i="9"/>
  <c r="P362" i="9"/>
  <c r="BI361" i="9"/>
  <c r="BH361" i="9"/>
  <c r="BG361" i="9"/>
  <c r="BF361" i="9"/>
  <c r="T361" i="9"/>
  <c r="R361" i="9"/>
  <c r="P361" i="9"/>
  <c r="BI360" i="9"/>
  <c r="BH360" i="9"/>
  <c r="BG360" i="9"/>
  <c r="BF360" i="9"/>
  <c r="T360" i="9"/>
  <c r="R360" i="9"/>
  <c r="P360" i="9"/>
  <c r="BI359" i="9"/>
  <c r="BH359" i="9"/>
  <c r="BG359" i="9"/>
  <c r="BF359" i="9"/>
  <c r="T359" i="9"/>
  <c r="R359" i="9"/>
  <c r="P359" i="9"/>
  <c r="BI357" i="9"/>
  <c r="BH357" i="9"/>
  <c r="BG357" i="9"/>
  <c r="BF357" i="9"/>
  <c r="T357" i="9"/>
  <c r="R357" i="9"/>
  <c r="P357" i="9"/>
  <c r="BI356" i="9"/>
  <c r="BH356" i="9"/>
  <c r="BG356" i="9"/>
  <c r="BF356" i="9"/>
  <c r="T356" i="9"/>
  <c r="R356" i="9"/>
  <c r="P356" i="9"/>
  <c r="BI355" i="9"/>
  <c r="BH355" i="9"/>
  <c r="BG355" i="9"/>
  <c r="BF355" i="9"/>
  <c r="T355" i="9"/>
  <c r="R355" i="9"/>
  <c r="P355" i="9"/>
  <c r="BI354" i="9"/>
  <c r="BH354" i="9"/>
  <c r="BG354" i="9"/>
  <c r="BF354" i="9"/>
  <c r="T354" i="9"/>
  <c r="R354" i="9"/>
  <c r="P354" i="9"/>
  <c r="BI352" i="9"/>
  <c r="BH352" i="9"/>
  <c r="BG352" i="9"/>
  <c r="BF352" i="9"/>
  <c r="T352" i="9"/>
  <c r="R352" i="9"/>
  <c r="P352" i="9"/>
  <c r="BI350" i="9"/>
  <c r="BH350" i="9"/>
  <c r="BG350" i="9"/>
  <c r="BF350" i="9"/>
  <c r="T350" i="9"/>
  <c r="R350" i="9"/>
  <c r="P350" i="9"/>
  <c r="BI349" i="9"/>
  <c r="BH349" i="9"/>
  <c r="BG349" i="9"/>
  <c r="BF349" i="9"/>
  <c r="T349" i="9"/>
  <c r="R349" i="9"/>
  <c r="P349" i="9"/>
  <c r="BI348" i="9"/>
  <c r="BH348" i="9"/>
  <c r="BG348" i="9"/>
  <c r="BF348" i="9"/>
  <c r="T348" i="9"/>
  <c r="R348" i="9"/>
  <c r="P348" i="9"/>
  <c r="BI347" i="9"/>
  <c r="BH347" i="9"/>
  <c r="BG347" i="9"/>
  <c r="BF347" i="9"/>
  <c r="T347" i="9"/>
  <c r="R347" i="9"/>
  <c r="P347" i="9"/>
  <c r="BI345" i="9"/>
  <c r="BH345" i="9"/>
  <c r="BG345" i="9"/>
  <c r="BF345" i="9"/>
  <c r="T345" i="9"/>
  <c r="R345" i="9"/>
  <c r="P345" i="9"/>
  <c r="BI343" i="9"/>
  <c r="BH343" i="9"/>
  <c r="BG343" i="9"/>
  <c r="BF343" i="9"/>
  <c r="T343" i="9"/>
  <c r="R343" i="9"/>
  <c r="P343" i="9"/>
  <c r="BI342" i="9"/>
  <c r="BH342" i="9"/>
  <c r="BG342" i="9"/>
  <c r="BF342" i="9"/>
  <c r="T342" i="9"/>
  <c r="R342" i="9"/>
  <c r="P342" i="9"/>
  <c r="BI341" i="9"/>
  <c r="BH341" i="9"/>
  <c r="BG341" i="9"/>
  <c r="BF341" i="9"/>
  <c r="T341" i="9"/>
  <c r="R341" i="9"/>
  <c r="P341" i="9"/>
  <c r="BI340" i="9"/>
  <c r="BH340" i="9"/>
  <c r="BG340" i="9"/>
  <c r="BF340" i="9"/>
  <c r="T340" i="9"/>
  <c r="R340" i="9"/>
  <c r="P340" i="9"/>
  <c r="BI339" i="9"/>
  <c r="BH339" i="9"/>
  <c r="BG339" i="9"/>
  <c r="BF339" i="9"/>
  <c r="T339" i="9"/>
  <c r="R339" i="9"/>
  <c r="P339" i="9"/>
  <c r="BI338" i="9"/>
  <c r="BH338" i="9"/>
  <c r="BG338" i="9"/>
  <c r="BF338" i="9"/>
  <c r="T338" i="9"/>
  <c r="R338" i="9"/>
  <c r="P338" i="9"/>
  <c r="BI336" i="9"/>
  <c r="BH336" i="9"/>
  <c r="BG336" i="9"/>
  <c r="BF336" i="9"/>
  <c r="T336" i="9"/>
  <c r="R336" i="9"/>
  <c r="P336" i="9"/>
  <c r="BI335" i="9"/>
  <c r="BH335" i="9"/>
  <c r="BG335" i="9"/>
  <c r="BF335" i="9"/>
  <c r="T335" i="9"/>
  <c r="R335" i="9"/>
  <c r="P335" i="9"/>
  <c r="BI334" i="9"/>
  <c r="BH334" i="9"/>
  <c r="BG334" i="9"/>
  <c r="BF334" i="9"/>
  <c r="T334" i="9"/>
  <c r="R334" i="9"/>
  <c r="P334" i="9"/>
  <c r="BI333" i="9"/>
  <c r="BH333" i="9"/>
  <c r="BG333" i="9"/>
  <c r="BF333" i="9"/>
  <c r="T333" i="9"/>
  <c r="R333" i="9"/>
  <c r="P333" i="9"/>
  <c r="BI331" i="9"/>
  <c r="BH331" i="9"/>
  <c r="BG331" i="9"/>
  <c r="BF331" i="9"/>
  <c r="T331" i="9"/>
  <c r="R331" i="9"/>
  <c r="P331" i="9"/>
  <c r="BI329" i="9"/>
  <c r="BH329" i="9"/>
  <c r="BG329" i="9"/>
  <c r="BF329" i="9"/>
  <c r="T329" i="9"/>
  <c r="R329" i="9"/>
  <c r="P329" i="9"/>
  <c r="BI327" i="9"/>
  <c r="BH327" i="9"/>
  <c r="BG327" i="9"/>
  <c r="BF327" i="9"/>
  <c r="T327" i="9"/>
  <c r="R327" i="9"/>
  <c r="P327" i="9"/>
  <c r="BI326" i="9"/>
  <c r="BH326" i="9"/>
  <c r="BG326" i="9"/>
  <c r="BF326" i="9"/>
  <c r="T326" i="9"/>
  <c r="R326" i="9"/>
  <c r="P326" i="9"/>
  <c r="BI325" i="9"/>
  <c r="BH325" i="9"/>
  <c r="BG325" i="9"/>
  <c r="BF325" i="9"/>
  <c r="T325" i="9"/>
  <c r="R325" i="9"/>
  <c r="P325" i="9"/>
  <c r="BI324" i="9"/>
  <c r="BH324" i="9"/>
  <c r="BG324" i="9"/>
  <c r="BF324" i="9"/>
  <c r="T324" i="9"/>
  <c r="R324" i="9"/>
  <c r="P324" i="9"/>
  <c r="BI323" i="9"/>
  <c r="BH323" i="9"/>
  <c r="BG323" i="9"/>
  <c r="BF323" i="9"/>
  <c r="T323" i="9"/>
  <c r="R323" i="9"/>
  <c r="P323" i="9"/>
  <c r="BI322" i="9"/>
  <c r="BH322" i="9"/>
  <c r="BG322" i="9"/>
  <c r="BF322" i="9"/>
  <c r="T322" i="9"/>
  <c r="R322" i="9"/>
  <c r="P322" i="9"/>
  <c r="BI321" i="9"/>
  <c r="BH321" i="9"/>
  <c r="BG321" i="9"/>
  <c r="BF321" i="9"/>
  <c r="T321" i="9"/>
  <c r="R321" i="9"/>
  <c r="P321" i="9"/>
  <c r="BI320" i="9"/>
  <c r="BH320" i="9"/>
  <c r="BG320" i="9"/>
  <c r="BF320" i="9"/>
  <c r="T320" i="9"/>
  <c r="R320" i="9"/>
  <c r="P320" i="9"/>
  <c r="BI319" i="9"/>
  <c r="BH319" i="9"/>
  <c r="BG319" i="9"/>
  <c r="BF319" i="9"/>
  <c r="T319" i="9"/>
  <c r="R319" i="9"/>
  <c r="P319" i="9"/>
  <c r="BI318" i="9"/>
  <c r="BH318" i="9"/>
  <c r="BG318" i="9"/>
  <c r="BF318" i="9"/>
  <c r="T318" i="9"/>
  <c r="R318" i="9"/>
  <c r="P318" i="9"/>
  <c r="BI317" i="9"/>
  <c r="BH317" i="9"/>
  <c r="BG317" i="9"/>
  <c r="BF317" i="9"/>
  <c r="T317" i="9"/>
  <c r="R317" i="9"/>
  <c r="P317" i="9"/>
  <c r="BI316" i="9"/>
  <c r="BH316" i="9"/>
  <c r="BG316" i="9"/>
  <c r="BF316" i="9"/>
  <c r="T316" i="9"/>
  <c r="R316" i="9"/>
  <c r="P316" i="9"/>
  <c r="BI314" i="9"/>
  <c r="BH314" i="9"/>
  <c r="BG314" i="9"/>
  <c r="BF314" i="9"/>
  <c r="T314" i="9"/>
  <c r="R314" i="9"/>
  <c r="P314" i="9"/>
  <c r="BI313" i="9"/>
  <c r="BH313" i="9"/>
  <c r="BG313" i="9"/>
  <c r="BF313" i="9"/>
  <c r="T313" i="9"/>
  <c r="R313" i="9"/>
  <c r="P313" i="9"/>
  <c r="BI312" i="9"/>
  <c r="BH312" i="9"/>
  <c r="BG312" i="9"/>
  <c r="BF312" i="9"/>
  <c r="T312" i="9"/>
  <c r="R312" i="9"/>
  <c r="P312" i="9"/>
  <c r="BI311" i="9"/>
  <c r="BH311" i="9"/>
  <c r="BG311" i="9"/>
  <c r="BF311" i="9"/>
  <c r="T311" i="9"/>
  <c r="R311" i="9"/>
  <c r="P311" i="9"/>
  <c r="BI310" i="9"/>
  <c r="BH310" i="9"/>
  <c r="BG310" i="9"/>
  <c r="BF310" i="9"/>
  <c r="T310" i="9"/>
  <c r="R310" i="9"/>
  <c r="P310" i="9"/>
  <c r="BI309" i="9"/>
  <c r="BH309" i="9"/>
  <c r="BG309" i="9"/>
  <c r="BF309" i="9"/>
  <c r="T309" i="9"/>
  <c r="R309" i="9"/>
  <c r="P309" i="9"/>
  <c r="BI307" i="9"/>
  <c r="BH307" i="9"/>
  <c r="BG307" i="9"/>
  <c r="BF307" i="9"/>
  <c r="T307" i="9"/>
  <c r="R307" i="9"/>
  <c r="P307" i="9"/>
  <c r="BI306" i="9"/>
  <c r="BH306" i="9"/>
  <c r="BG306" i="9"/>
  <c r="BF306" i="9"/>
  <c r="T306" i="9"/>
  <c r="R306" i="9"/>
  <c r="P306" i="9"/>
  <c r="BI304" i="9"/>
  <c r="BH304" i="9"/>
  <c r="BG304" i="9"/>
  <c r="BF304" i="9"/>
  <c r="T304" i="9"/>
  <c r="R304" i="9"/>
  <c r="P304" i="9"/>
  <c r="BI302" i="9"/>
  <c r="BH302" i="9"/>
  <c r="BG302" i="9"/>
  <c r="BF302" i="9"/>
  <c r="T302" i="9"/>
  <c r="R302" i="9"/>
  <c r="P302" i="9"/>
  <c r="BI300" i="9"/>
  <c r="BH300" i="9"/>
  <c r="BG300" i="9"/>
  <c r="BF300" i="9"/>
  <c r="T300" i="9"/>
  <c r="R300" i="9"/>
  <c r="P300" i="9"/>
  <c r="BI298" i="9"/>
  <c r="BH298" i="9"/>
  <c r="BG298" i="9"/>
  <c r="BF298" i="9"/>
  <c r="T298" i="9"/>
  <c r="R298" i="9"/>
  <c r="P298" i="9"/>
  <c r="BI296" i="9"/>
  <c r="BH296" i="9"/>
  <c r="BG296" i="9"/>
  <c r="BF296" i="9"/>
  <c r="T296" i="9"/>
  <c r="R296" i="9"/>
  <c r="P296" i="9"/>
  <c r="BI294" i="9"/>
  <c r="BH294" i="9"/>
  <c r="BG294" i="9"/>
  <c r="BF294" i="9"/>
  <c r="T294" i="9"/>
  <c r="R294" i="9"/>
  <c r="P294" i="9"/>
  <c r="BI293" i="9"/>
  <c r="BH293" i="9"/>
  <c r="BG293" i="9"/>
  <c r="BF293" i="9"/>
  <c r="T293" i="9"/>
  <c r="R293" i="9"/>
  <c r="P293" i="9"/>
  <c r="BI292" i="9"/>
  <c r="BH292" i="9"/>
  <c r="BG292" i="9"/>
  <c r="BF292" i="9"/>
  <c r="T292" i="9"/>
  <c r="R292" i="9"/>
  <c r="P292" i="9"/>
  <c r="BI291" i="9"/>
  <c r="BH291" i="9"/>
  <c r="BG291" i="9"/>
  <c r="BF291" i="9"/>
  <c r="T291" i="9"/>
  <c r="R291" i="9"/>
  <c r="P291" i="9"/>
  <c r="BI290" i="9"/>
  <c r="BH290" i="9"/>
  <c r="BG290" i="9"/>
  <c r="BF290" i="9"/>
  <c r="T290" i="9"/>
  <c r="R290" i="9"/>
  <c r="P290" i="9"/>
  <c r="BI289" i="9"/>
  <c r="BH289" i="9"/>
  <c r="BG289" i="9"/>
  <c r="BF289" i="9"/>
  <c r="T289" i="9"/>
  <c r="R289" i="9"/>
  <c r="P289" i="9"/>
  <c r="BI288" i="9"/>
  <c r="BH288" i="9"/>
  <c r="BG288" i="9"/>
  <c r="BF288" i="9"/>
  <c r="T288" i="9"/>
  <c r="R288" i="9"/>
  <c r="P288" i="9"/>
  <c r="BI287" i="9"/>
  <c r="BH287" i="9"/>
  <c r="BG287" i="9"/>
  <c r="BF287" i="9"/>
  <c r="T287" i="9"/>
  <c r="R287" i="9"/>
  <c r="P287" i="9"/>
  <c r="BI285" i="9"/>
  <c r="BH285" i="9"/>
  <c r="BG285" i="9"/>
  <c r="BF285" i="9"/>
  <c r="T285" i="9"/>
  <c r="R285" i="9"/>
  <c r="P285" i="9"/>
  <c r="BI284" i="9"/>
  <c r="BH284" i="9"/>
  <c r="BG284" i="9"/>
  <c r="BF284" i="9"/>
  <c r="T284" i="9"/>
  <c r="R284" i="9"/>
  <c r="P284" i="9"/>
  <c r="BI283" i="9"/>
  <c r="BH283" i="9"/>
  <c r="BG283" i="9"/>
  <c r="BF283" i="9"/>
  <c r="T283" i="9"/>
  <c r="R283" i="9"/>
  <c r="P283" i="9"/>
  <c r="BI281" i="9"/>
  <c r="BH281" i="9"/>
  <c r="BG281" i="9"/>
  <c r="BF281" i="9"/>
  <c r="T281" i="9"/>
  <c r="R281" i="9"/>
  <c r="P281" i="9"/>
  <c r="BI280" i="9"/>
  <c r="BH280" i="9"/>
  <c r="BG280" i="9"/>
  <c r="BF280" i="9"/>
  <c r="T280" i="9"/>
  <c r="R280" i="9"/>
  <c r="P280" i="9"/>
  <c r="BI279" i="9"/>
  <c r="BH279" i="9"/>
  <c r="BG279" i="9"/>
  <c r="BF279" i="9"/>
  <c r="T279" i="9"/>
  <c r="R279" i="9"/>
  <c r="P279" i="9"/>
  <c r="BI277" i="9"/>
  <c r="BH277" i="9"/>
  <c r="BG277" i="9"/>
  <c r="BF277" i="9"/>
  <c r="T277" i="9"/>
  <c r="R277" i="9"/>
  <c r="P277" i="9"/>
  <c r="BI275" i="9"/>
  <c r="BH275" i="9"/>
  <c r="BG275" i="9"/>
  <c r="BF275" i="9"/>
  <c r="T275" i="9"/>
  <c r="R275" i="9"/>
  <c r="P275" i="9"/>
  <c r="BI274" i="9"/>
  <c r="BH274" i="9"/>
  <c r="BG274" i="9"/>
  <c r="BF274" i="9"/>
  <c r="T274" i="9"/>
  <c r="R274" i="9"/>
  <c r="P274" i="9"/>
  <c r="BI273" i="9"/>
  <c r="BH273" i="9"/>
  <c r="BG273" i="9"/>
  <c r="BF273" i="9"/>
  <c r="T273" i="9"/>
  <c r="R273" i="9"/>
  <c r="P273" i="9"/>
  <c r="BI272" i="9"/>
  <c r="BH272" i="9"/>
  <c r="BG272" i="9"/>
  <c r="BF272" i="9"/>
  <c r="T272" i="9"/>
  <c r="R272" i="9"/>
  <c r="P272" i="9"/>
  <c r="BI271" i="9"/>
  <c r="BH271" i="9"/>
  <c r="BG271" i="9"/>
  <c r="BF271" i="9"/>
  <c r="T271" i="9"/>
  <c r="R271" i="9"/>
  <c r="P271" i="9"/>
  <c r="BI270" i="9"/>
  <c r="BH270" i="9"/>
  <c r="BG270" i="9"/>
  <c r="BF270" i="9"/>
  <c r="T270" i="9"/>
  <c r="R270" i="9"/>
  <c r="P270" i="9"/>
  <c r="BI269" i="9"/>
  <c r="BH269" i="9"/>
  <c r="BG269" i="9"/>
  <c r="BF269" i="9"/>
  <c r="T269" i="9"/>
  <c r="R269" i="9"/>
  <c r="P269" i="9"/>
  <c r="BI268" i="9"/>
  <c r="BH268" i="9"/>
  <c r="BG268" i="9"/>
  <c r="BF268" i="9"/>
  <c r="T268" i="9"/>
  <c r="R268" i="9"/>
  <c r="P268" i="9"/>
  <c r="BI266" i="9"/>
  <c r="BH266" i="9"/>
  <c r="BG266" i="9"/>
  <c r="BF266" i="9"/>
  <c r="T266" i="9"/>
  <c r="R266" i="9"/>
  <c r="P266" i="9"/>
  <c r="BI265" i="9"/>
  <c r="BH265" i="9"/>
  <c r="BG265" i="9"/>
  <c r="BF265" i="9"/>
  <c r="T265" i="9"/>
  <c r="R265" i="9"/>
  <c r="P265" i="9"/>
  <c r="BI264" i="9"/>
  <c r="BH264" i="9"/>
  <c r="BG264" i="9"/>
  <c r="BF264" i="9"/>
  <c r="T264" i="9"/>
  <c r="R264" i="9"/>
  <c r="P264" i="9"/>
  <c r="BI262" i="9"/>
  <c r="BH262" i="9"/>
  <c r="BG262" i="9"/>
  <c r="BF262" i="9"/>
  <c r="T262" i="9"/>
  <c r="R262" i="9"/>
  <c r="P262" i="9"/>
  <c r="BI261" i="9"/>
  <c r="BH261" i="9"/>
  <c r="BG261" i="9"/>
  <c r="BF261" i="9"/>
  <c r="T261" i="9"/>
  <c r="R261" i="9"/>
  <c r="P261" i="9"/>
  <c r="BI260" i="9"/>
  <c r="BH260" i="9"/>
  <c r="BG260" i="9"/>
  <c r="BF260" i="9"/>
  <c r="T260" i="9"/>
  <c r="R260" i="9"/>
  <c r="P260" i="9"/>
  <c r="BI258" i="9"/>
  <c r="BH258" i="9"/>
  <c r="BG258" i="9"/>
  <c r="BF258" i="9"/>
  <c r="T258" i="9"/>
  <c r="R258" i="9"/>
  <c r="P258" i="9"/>
  <c r="BI256" i="9"/>
  <c r="BH256" i="9"/>
  <c r="BG256" i="9"/>
  <c r="BF256" i="9"/>
  <c r="T256" i="9"/>
  <c r="R256" i="9"/>
  <c r="P256" i="9"/>
  <c r="BI255" i="9"/>
  <c r="BH255" i="9"/>
  <c r="BG255" i="9"/>
  <c r="BF255" i="9"/>
  <c r="T255" i="9"/>
  <c r="R255" i="9"/>
  <c r="P255" i="9"/>
  <c r="BI254" i="9"/>
  <c r="BH254" i="9"/>
  <c r="BG254" i="9"/>
  <c r="BF254" i="9"/>
  <c r="T254" i="9"/>
  <c r="R254" i="9"/>
  <c r="P254" i="9"/>
  <c r="BI253" i="9"/>
  <c r="BH253" i="9"/>
  <c r="BG253" i="9"/>
  <c r="BF253" i="9"/>
  <c r="T253" i="9"/>
  <c r="R253" i="9"/>
  <c r="P253" i="9"/>
  <c r="BI252" i="9"/>
  <c r="BH252" i="9"/>
  <c r="BG252" i="9"/>
  <c r="BF252" i="9"/>
  <c r="T252" i="9"/>
  <c r="R252" i="9"/>
  <c r="P252" i="9"/>
  <c r="BI251" i="9"/>
  <c r="BH251" i="9"/>
  <c r="BG251" i="9"/>
  <c r="BF251" i="9"/>
  <c r="T251" i="9"/>
  <c r="R251" i="9"/>
  <c r="P251" i="9"/>
  <c r="BI250" i="9"/>
  <c r="BH250" i="9"/>
  <c r="BG250" i="9"/>
  <c r="BF250" i="9"/>
  <c r="T250" i="9"/>
  <c r="R250" i="9"/>
  <c r="P250" i="9"/>
  <c r="BI249" i="9"/>
  <c r="BH249" i="9"/>
  <c r="BG249" i="9"/>
  <c r="BF249" i="9"/>
  <c r="T249" i="9"/>
  <c r="R249" i="9"/>
  <c r="P249" i="9"/>
  <c r="BI247" i="9"/>
  <c r="BH247" i="9"/>
  <c r="BG247" i="9"/>
  <c r="BF247" i="9"/>
  <c r="T247" i="9"/>
  <c r="R247" i="9"/>
  <c r="P247" i="9"/>
  <c r="BI245" i="9"/>
  <c r="BH245" i="9"/>
  <c r="BG245" i="9"/>
  <c r="BF245" i="9"/>
  <c r="T245" i="9"/>
  <c r="R245" i="9"/>
  <c r="P245" i="9"/>
  <c r="BI243" i="9"/>
  <c r="BH243" i="9"/>
  <c r="BG243" i="9"/>
  <c r="BF243" i="9"/>
  <c r="T243" i="9"/>
  <c r="R243" i="9"/>
  <c r="P243" i="9"/>
  <c r="BI241" i="9"/>
  <c r="BH241" i="9"/>
  <c r="BG241" i="9"/>
  <c r="BF241" i="9"/>
  <c r="T241" i="9"/>
  <c r="R241" i="9"/>
  <c r="P241" i="9"/>
  <c r="BI239" i="9"/>
  <c r="BH239" i="9"/>
  <c r="BG239" i="9"/>
  <c r="BF239" i="9"/>
  <c r="T239" i="9"/>
  <c r="R239" i="9"/>
  <c r="P239" i="9"/>
  <c r="BI237" i="9"/>
  <c r="BH237" i="9"/>
  <c r="BG237" i="9"/>
  <c r="BF237" i="9"/>
  <c r="T237" i="9"/>
  <c r="R237" i="9"/>
  <c r="P237" i="9"/>
  <c r="BI235" i="9"/>
  <c r="BH235" i="9"/>
  <c r="BG235" i="9"/>
  <c r="BF235" i="9"/>
  <c r="T235" i="9"/>
  <c r="R235" i="9"/>
  <c r="P235" i="9"/>
  <c r="BI234" i="9"/>
  <c r="BH234" i="9"/>
  <c r="BG234" i="9"/>
  <c r="BF234" i="9"/>
  <c r="T234" i="9"/>
  <c r="R234" i="9"/>
  <c r="P234" i="9"/>
  <c r="BI232" i="9"/>
  <c r="BH232" i="9"/>
  <c r="BG232" i="9"/>
  <c r="BF232" i="9"/>
  <c r="T232" i="9"/>
  <c r="R232" i="9"/>
  <c r="P232" i="9"/>
  <c r="BI231" i="9"/>
  <c r="BH231" i="9"/>
  <c r="BG231" i="9"/>
  <c r="BF231" i="9"/>
  <c r="T231" i="9"/>
  <c r="R231" i="9"/>
  <c r="P231" i="9"/>
  <c r="BI230" i="9"/>
  <c r="BH230" i="9"/>
  <c r="BG230" i="9"/>
  <c r="BF230" i="9"/>
  <c r="T230" i="9"/>
  <c r="R230" i="9"/>
  <c r="P230" i="9"/>
  <c r="BI229" i="9"/>
  <c r="BH229" i="9"/>
  <c r="BG229" i="9"/>
  <c r="BF229" i="9"/>
  <c r="T229" i="9"/>
  <c r="R229" i="9"/>
  <c r="P229" i="9"/>
  <c r="BI227" i="9"/>
  <c r="BH227" i="9"/>
  <c r="BG227" i="9"/>
  <c r="BF227" i="9"/>
  <c r="T227" i="9"/>
  <c r="R227" i="9"/>
  <c r="P227" i="9"/>
  <c r="BI226" i="9"/>
  <c r="BH226" i="9"/>
  <c r="BG226" i="9"/>
  <c r="BF226" i="9"/>
  <c r="T226" i="9"/>
  <c r="R226" i="9"/>
  <c r="P226" i="9"/>
  <c r="BI225" i="9"/>
  <c r="BH225" i="9"/>
  <c r="BG225" i="9"/>
  <c r="BF225" i="9"/>
  <c r="T225" i="9"/>
  <c r="R225" i="9"/>
  <c r="P225" i="9"/>
  <c r="BI224" i="9"/>
  <c r="BH224" i="9"/>
  <c r="BG224" i="9"/>
  <c r="BF224" i="9"/>
  <c r="T224" i="9"/>
  <c r="R224" i="9"/>
  <c r="P224" i="9"/>
  <c r="BI223" i="9"/>
  <c r="BH223" i="9"/>
  <c r="BG223" i="9"/>
  <c r="BF223" i="9"/>
  <c r="T223" i="9"/>
  <c r="R223" i="9"/>
  <c r="P223" i="9"/>
  <c r="BI222" i="9"/>
  <c r="BH222" i="9"/>
  <c r="BG222" i="9"/>
  <c r="BF222" i="9"/>
  <c r="T222" i="9"/>
  <c r="R222" i="9"/>
  <c r="P222" i="9"/>
  <c r="BI221" i="9"/>
  <c r="BH221" i="9"/>
  <c r="BG221" i="9"/>
  <c r="BF221" i="9"/>
  <c r="T221" i="9"/>
  <c r="R221" i="9"/>
  <c r="P221" i="9"/>
  <c r="BI220" i="9"/>
  <c r="BH220" i="9"/>
  <c r="BG220" i="9"/>
  <c r="BF220" i="9"/>
  <c r="T220" i="9"/>
  <c r="R220" i="9"/>
  <c r="P220" i="9"/>
  <c r="BI219" i="9"/>
  <c r="BH219" i="9"/>
  <c r="BG219" i="9"/>
  <c r="BF219" i="9"/>
  <c r="T219" i="9"/>
  <c r="R219" i="9"/>
  <c r="P219" i="9"/>
  <c r="BI218" i="9"/>
  <c r="BH218" i="9"/>
  <c r="BG218" i="9"/>
  <c r="BF218" i="9"/>
  <c r="T218" i="9"/>
  <c r="R218" i="9"/>
  <c r="P218" i="9"/>
  <c r="BI217" i="9"/>
  <c r="BH217" i="9"/>
  <c r="BG217" i="9"/>
  <c r="BF217" i="9"/>
  <c r="T217" i="9"/>
  <c r="R217" i="9"/>
  <c r="P217" i="9"/>
  <c r="BI215" i="9"/>
  <c r="BH215" i="9"/>
  <c r="BG215" i="9"/>
  <c r="BF215" i="9"/>
  <c r="T215" i="9"/>
  <c r="R215" i="9"/>
  <c r="P215" i="9"/>
  <c r="BI213" i="9"/>
  <c r="BH213" i="9"/>
  <c r="BG213" i="9"/>
  <c r="BF213" i="9"/>
  <c r="T213" i="9"/>
  <c r="R213" i="9"/>
  <c r="P213" i="9"/>
  <c r="BI211" i="9"/>
  <c r="BH211" i="9"/>
  <c r="BG211" i="9"/>
  <c r="BF211" i="9"/>
  <c r="T211" i="9"/>
  <c r="R211" i="9"/>
  <c r="P211" i="9"/>
  <c r="BI209" i="9"/>
  <c r="BH209" i="9"/>
  <c r="BG209" i="9"/>
  <c r="BF209" i="9"/>
  <c r="T209" i="9"/>
  <c r="R209" i="9"/>
  <c r="P209" i="9"/>
  <c r="BI207" i="9"/>
  <c r="BH207" i="9"/>
  <c r="BG207" i="9"/>
  <c r="BF207" i="9"/>
  <c r="T207" i="9"/>
  <c r="R207" i="9"/>
  <c r="P207" i="9"/>
  <c r="BI205" i="9"/>
  <c r="BH205" i="9"/>
  <c r="BG205" i="9"/>
  <c r="BF205" i="9"/>
  <c r="T205" i="9"/>
  <c r="R205" i="9"/>
  <c r="P205" i="9"/>
  <c r="BI203" i="9"/>
  <c r="BH203" i="9"/>
  <c r="BG203" i="9"/>
  <c r="BF203" i="9"/>
  <c r="T203" i="9"/>
  <c r="R203" i="9"/>
  <c r="P203" i="9"/>
  <c r="BI201" i="9"/>
  <c r="BH201" i="9"/>
  <c r="BG201" i="9"/>
  <c r="BF201" i="9"/>
  <c r="T201" i="9"/>
  <c r="R201" i="9"/>
  <c r="P201" i="9"/>
  <c r="BI199" i="9"/>
  <c r="BH199" i="9"/>
  <c r="BG199" i="9"/>
  <c r="BF199" i="9"/>
  <c r="T199" i="9"/>
  <c r="R199" i="9"/>
  <c r="P199" i="9"/>
  <c r="BI197" i="9"/>
  <c r="BH197" i="9"/>
  <c r="BG197" i="9"/>
  <c r="BF197" i="9"/>
  <c r="T197" i="9"/>
  <c r="R197" i="9"/>
  <c r="P197" i="9"/>
  <c r="BI195" i="9"/>
  <c r="BH195" i="9"/>
  <c r="BG195" i="9"/>
  <c r="BF195" i="9"/>
  <c r="T195" i="9"/>
  <c r="R195" i="9"/>
  <c r="P195" i="9"/>
  <c r="BI194" i="9"/>
  <c r="BH194" i="9"/>
  <c r="BG194" i="9"/>
  <c r="BF194" i="9"/>
  <c r="T194" i="9"/>
  <c r="R194" i="9"/>
  <c r="P194" i="9"/>
  <c r="BI193" i="9"/>
  <c r="BH193" i="9"/>
  <c r="BG193" i="9"/>
  <c r="BF193" i="9"/>
  <c r="T193" i="9"/>
  <c r="R193" i="9"/>
  <c r="P193" i="9"/>
  <c r="BI191" i="9"/>
  <c r="BH191" i="9"/>
  <c r="BG191" i="9"/>
  <c r="BF191" i="9"/>
  <c r="T191" i="9"/>
  <c r="R191" i="9"/>
  <c r="P191" i="9"/>
  <c r="BI189" i="9"/>
  <c r="BH189" i="9"/>
  <c r="BG189" i="9"/>
  <c r="BF189" i="9"/>
  <c r="T189" i="9"/>
  <c r="R189" i="9"/>
  <c r="P189" i="9"/>
  <c r="BI187" i="9"/>
  <c r="BH187" i="9"/>
  <c r="BG187" i="9"/>
  <c r="BF187" i="9"/>
  <c r="T187" i="9"/>
  <c r="R187" i="9"/>
  <c r="P187" i="9"/>
  <c r="BI186" i="9"/>
  <c r="BH186" i="9"/>
  <c r="BG186" i="9"/>
  <c r="BF186" i="9"/>
  <c r="T186" i="9"/>
  <c r="R186" i="9"/>
  <c r="P186" i="9"/>
  <c r="BI185" i="9"/>
  <c r="BH185" i="9"/>
  <c r="BG185" i="9"/>
  <c r="BF185" i="9"/>
  <c r="T185" i="9"/>
  <c r="R185" i="9"/>
  <c r="P185" i="9"/>
  <c r="BI184" i="9"/>
  <c r="BH184" i="9"/>
  <c r="BG184" i="9"/>
  <c r="BF184" i="9"/>
  <c r="T184" i="9"/>
  <c r="R184" i="9"/>
  <c r="P184" i="9"/>
  <c r="BI183" i="9"/>
  <c r="BH183" i="9"/>
  <c r="BG183" i="9"/>
  <c r="BF183" i="9"/>
  <c r="T183" i="9"/>
  <c r="R183" i="9"/>
  <c r="P183" i="9"/>
  <c r="BI182" i="9"/>
  <c r="BH182" i="9"/>
  <c r="BG182" i="9"/>
  <c r="BF182" i="9"/>
  <c r="T182" i="9"/>
  <c r="R182" i="9"/>
  <c r="P182" i="9"/>
  <c r="BI181" i="9"/>
  <c r="BH181" i="9"/>
  <c r="BG181" i="9"/>
  <c r="BF181" i="9"/>
  <c r="T181" i="9"/>
  <c r="R181" i="9"/>
  <c r="P181" i="9"/>
  <c r="BI180" i="9"/>
  <c r="BH180" i="9"/>
  <c r="BG180" i="9"/>
  <c r="BF180" i="9"/>
  <c r="T180" i="9"/>
  <c r="R180" i="9"/>
  <c r="P180" i="9"/>
  <c r="BI179" i="9"/>
  <c r="BH179" i="9"/>
  <c r="BG179" i="9"/>
  <c r="BF179" i="9"/>
  <c r="T179" i="9"/>
  <c r="R179" i="9"/>
  <c r="P179" i="9"/>
  <c r="BI178" i="9"/>
  <c r="BH178" i="9"/>
  <c r="BG178" i="9"/>
  <c r="BF178" i="9"/>
  <c r="T178" i="9"/>
  <c r="R178" i="9"/>
  <c r="P178" i="9"/>
  <c r="BI177" i="9"/>
  <c r="BH177" i="9"/>
  <c r="BG177" i="9"/>
  <c r="BF177" i="9"/>
  <c r="T177" i="9"/>
  <c r="R177" i="9"/>
  <c r="P177" i="9"/>
  <c r="BI176" i="9"/>
  <c r="BH176" i="9"/>
  <c r="BG176" i="9"/>
  <c r="BF176" i="9"/>
  <c r="T176" i="9"/>
  <c r="R176" i="9"/>
  <c r="P176" i="9"/>
  <c r="BI174" i="9"/>
  <c r="BH174" i="9"/>
  <c r="BG174" i="9"/>
  <c r="BF174" i="9"/>
  <c r="T174" i="9"/>
  <c r="R174" i="9"/>
  <c r="P174" i="9"/>
  <c r="BI172" i="9"/>
  <c r="BH172" i="9"/>
  <c r="BG172" i="9"/>
  <c r="BF172" i="9"/>
  <c r="T172" i="9"/>
  <c r="R172" i="9"/>
  <c r="P172" i="9"/>
  <c r="BI170" i="9"/>
  <c r="BH170" i="9"/>
  <c r="BG170" i="9"/>
  <c r="BF170" i="9"/>
  <c r="T170" i="9"/>
  <c r="R170" i="9"/>
  <c r="P170" i="9"/>
  <c r="BI168" i="9"/>
  <c r="BH168" i="9"/>
  <c r="BG168" i="9"/>
  <c r="BF168" i="9"/>
  <c r="T168" i="9"/>
  <c r="R168" i="9"/>
  <c r="P168" i="9"/>
  <c r="BI166" i="9"/>
  <c r="BH166" i="9"/>
  <c r="BG166" i="9"/>
  <c r="BF166" i="9"/>
  <c r="T166" i="9"/>
  <c r="R166" i="9"/>
  <c r="P166" i="9"/>
  <c r="BI164" i="9"/>
  <c r="BH164" i="9"/>
  <c r="BG164" i="9"/>
  <c r="BF164" i="9"/>
  <c r="T164" i="9"/>
  <c r="R164" i="9"/>
  <c r="P164" i="9"/>
  <c r="BI163" i="9"/>
  <c r="BH163" i="9"/>
  <c r="BG163" i="9"/>
  <c r="BF163" i="9"/>
  <c r="T163" i="9"/>
  <c r="R163" i="9"/>
  <c r="P163" i="9"/>
  <c r="BI162" i="9"/>
  <c r="BH162" i="9"/>
  <c r="BG162" i="9"/>
  <c r="BF162" i="9"/>
  <c r="T162" i="9"/>
  <c r="R162" i="9"/>
  <c r="P162" i="9"/>
  <c r="BI160" i="9"/>
  <c r="BH160" i="9"/>
  <c r="BG160" i="9"/>
  <c r="BF160" i="9"/>
  <c r="T160" i="9"/>
  <c r="R160" i="9"/>
  <c r="P160" i="9"/>
  <c r="BI159" i="9"/>
  <c r="BH159" i="9"/>
  <c r="BG159" i="9"/>
  <c r="BF159" i="9"/>
  <c r="T159" i="9"/>
  <c r="R159" i="9"/>
  <c r="P159" i="9"/>
  <c r="BI158" i="9"/>
  <c r="BH158" i="9"/>
  <c r="BG158" i="9"/>
  <c r="BF158" i="9"/>
  <c r="T158" i="9"/>
  <c r="R158" i="9"/>
  <c r="P158" i="9"/>
  <c r="BI157" i="9"/>
  <c r="BH157" i="9"/>
  <c r="BG157" i="9"/>
  <c r="BF157" i="9"/>
  <c r="T157" i="9"/>
  <c r="R157" i="9"/>
  <c r="P157" i="9"/>
  <c r="BI156" i="9"/>
  <c r="BH156" i="9"/>
  <c r="BG156" i="9"/>
  <c r="BF156" i="9"/>
  <c r="T156" i="9"/>
  <c r="R156" i="9"/>
  <c r="P156" i="9"/>
  <c r="BI155" i="9"/>
  <c r="BH155" i="9"/>
  <c r="BG155" i="9"/>
  <c r="BF155" i="9"/>
  <c r="T155" i="9"/>
  <c r="R155" i="9"/>
  <c r="P155" i="9"/>
  <c r="BI154" i="9"/>
  <c r="BH154" i="9"/>
  <c r="BG154" i="9"/>
  <c r="BF154" i="9"/>
  <c r="T154" i="9"/>
  <c r="R154" i="9"/>
  <c r="P154" i="9"/>
  <c r="BI153" i="9"/>
  <c r="BH153" i="9"/>
  <c r="BG153" i="9"/>
  <c r="BF153" i="9"/>
  <c r="T153" i="9"/>
  <c r="R153" i="9"/>
  <c r="P153" i="9"/>
  <c r="BI152" i="9"/>
  <c r="BH152" i="9"/>
  <c r="BG152" i="9"/>
  <c r="BF152" i="9"/>
  <c r="T152" i="9"/>
  <c r="R152" i="9"/>
  <c r="P152" i="9"/>
  <c r="BI150" i="9"/>
  <c r="BH150" i="9"/>
  <c r="BG150" i="9"/>
  <c r="BF150" i="9"/>
  <c r="T150" i="9"/>
  <c r="R150" i="9"/>
  <c r="P150" i="9"/>
  <c r="BI148" i="9"/>
  <c r="BH148" i="9"/>
  <c r="BG148" i="9"/>
  <c r="BF148" i="9"/>
  <c r="T148" i="9"/>
  <c r="R148" i="9"/>
  <c r="P148" i="9"/>
  <c r="BI146" i="9"/>
  <c r="BH146" i="9"/>
  <c r="BG146" i="9"/>
  <c r="BF146" i="9"/>
  <c r="T146" i="9"/>
  <c r="R146" i="9"/>
  <c r="P146" i="9"/>
  <c r="BI144" i="9"/>
  <c r="BH144" i="9"/>
  <c r="BG144" i="9"/>
  <c r="BF144" i="9"/>
  <c r="T144" i="9"/>
  <c r="R144" i="9"/>
  <c r="P144" i="9"/>
  <c r="BI142" i="9"/>
  <c r="BH142" i="9"/>
  <c r="BG142" i="9"/>
  <c r="BF142" i="9"/>
  <c r="T142" i="9"/>
  <c r="R142" i="9"/>
  <c r="P142" i="9"/>
  <c r="BI140" i="9"/>
  <c r="BH140" i="9"/>
  <c r="BG140" i="9"/>
  <c r="BF140" i="9"/>
  <c r="T140" i="9"/>
  <c r="R140" i="9"/>
  <c r="P140" i="9"/>
  <c r="BI138" i="9"/>
  <c r="BH138" i="9"/>
  <c r="BG138" i="9"/>
  <c r="BF138" i="9"/>
  <c r="T138" i="9"/>
  <c r="R138" i="9"/>
  <c r="P138" i="9"/>
  <c r="BI136" i="9"/>
  <c r="BH136" i="9"/>
  <c r="BG136" i="9"/>
  <c r="BF136" i="9"/>
  <c r="T136" i="9"/>
  <c r="R136" i="9"/>
  <c r="P136" i="9"/>
  <c r="F128" i="9"/>
  <c r="E126" i="9"/>
  <c r="F93" i="9"/>
  <c r="E91" i="9"/>
  <c r="J28" i="9"/>
  <c r="E28" i="9"/>
  <c r="J131" i="9" s="1"/>
  <c r="J27" i="9"/>
  <c r="J25" i="9"/>
  <c r="E25" i="9"/>
  <c r="J130" i="9"/>
  <c r="J24" i="9"/>
  <c r="J22" i="9"/>
  <c r="E22" i="9"/>
  <c r="F131" i="9" s="1"/>
  <c r="J21" i="9"/>
  <c r="J19" i="9"/>
  <c r="E19" i="9"/>
  <c r="F95" i="9"/>
  <c r="J18" i="9"/>
  <c r="J16" i="9"/>
  <c r="J128" i="9" s="1"/>
  <c r="E7" i="9"/>
  <c r="E120" i="9"/>
  <c r="J41" i="8"/>
  <c r="J40" i="8"/>
  <c r="AY104" i="1"/>
  <c r="J39" i="8"/>
  <c r="AX104" i="1"/>
  <c r="BI205" i="8"/>
  <c r="BH205" i="8"/>
  <c r="BG205" i="8"/>
  <c r="BF205" i="8"/>
  <c r="T205" i="8"/>
  <c r="R205" i="8"/>
  <c r="P205" i="8"/>
  <c r="BI203" i="8"/>
  <c r="BH203" i="8"/>
  <c r="BG203" i="8"/>
  <c r="BF203" i="8"/>
  <c r="T203" i="8"/>
  <c r="R203" i="8"/>
  <c r="P203" i="8"/>
  <c r="BI200" i="8"/>
  <c r="BH200" i="8"/>
  <c r="BG200" i="8"/>
  <c r="BF200" i="8"/>
  <c r="T200" i="8"/>
  <c r="T199" i="8"/>
  <c r="R200" i="8"/>
  <c r="R199" i="8"/>
  <c r="P200" i="8"/>
  <c r="P199" i="8"/>
  <c r="BI198" i="8"/>
  <c r="BH198" i="8"/>
  <c r="BG198" i="8"/>
  <c r="BF198" i="8"/>
  <c r="T198" i="8"/>
  <c r="R198" i="8"/>
  <c r="P198" i="8"/>
  <c r="BI197" i="8"/>
  <c r="BH197" i="8"/>
  <c r="BG197" i="8"/>
  <c r="BF197" i="8"/>
  <c r="T197" i="8"/>
  <c r="R197" i="8"/>
  <c r="P197" i="8"/>
  <c r="BI195" i="8"/>
  <c r="BH195" i="8"/>
  <c r="BG195" i="8"/>
  <c r="BF195" i="8"/>
  <c r="T195" i="8"/>
  <c r="R195" i="8"/>
  <c r="P195" i="8"/>
  <c r="BI193" i="8"/>
  <c r="BH193" i="8"/>
  <c r="BG193" i="8"/>
  <c r="BF193" i="8"/>
  <c r="T193" i="8"/>
  <c r="R193" i="8"/>
  <c r="P193" i="8"/>
  <c r="BI192" i="8"/>
  <c r="BH192" i="8"/>
  <c r="BG192" i="8"/>
  <c r="BF192" i="8"/>
  <c r="T192" i="8"/>
  <c r="R192" i="8"/>
  <c r="P192" i="8"/>
  <c r="BI191" i="8"/>
  <c r="BH191" i="8"/>
  <c r="BG191" i="8"/>
  <c r="BF191" i="8"/>
  <c r="T191" i="8"/>
  <c r="R191" i="8"/>
  <c r="P191" i="8"/>
  <c r="BI190" i="8"/>
  <c r="BH190" i="8"/>
  <c r="BG190" i="8"/>
  <c r="BF190" i="8"/>
  <c r="T190" i="8"/>
  <c r="R190" i="8"/>
  <c r="P190" i="8"/>
  <c r="BI189" i="8"/>
  <c r="BH189" i="8"/>
  <c r="BG189" i="8"/>
  <c r="BF189" i="8"/>
  <c r="T189" i="8"/>
  <c r="R189" i="8"/>
  <c r="P189" i="8"/>
  <c r="BI187" i="8"/>
  <c r="BH187" i="8"/>
  <c r="BG187" i="8"/>
  <c r="BF187" i="8"/>
  <c r="T187" i="8"/>
  <c r="R187" i="8"/>
  <c r="P187" i="8"/>
  <c r="BI185" i="8"/>
  <c r="BH185" i="8"/>
  <c r="BG185" i="8"/>
  <c r="BF185" i="8"/>
  <c r="T185" i="8"/>
  <c r="R185" i="8"/>
  <c r="P185" i="8"/>
  <c r="BI183" i="8"/>
  <c r="BH183" i="8"/>
  <c r="BG183" i="8"/>
  <c r="BF183" i="8"/>
  <c r="T183" i="8"/>
  <c r="R183" i="8"/>
  <c r="P183" i="8"/>
  <c r="BI181" i="8"/>
  <c r="BH181" i="8"/>
  <c r="BG181" i="8"/>
  <c r="BF181" i="8"/>
  <c r="T181" i="8"/>
  <c r="R181" i="8"/>
  <c r="P181" i="8"/>
  <c r="BI179" i="8"/>
  <c r="BH179" i="8"/>
  <c r="BG179" i="8"/>
  <c r="BF179" i="8"/>
  <c r="T179" i="8"/>
  <c r="R179" i="8"/>
  <c r="P179" i="8"/>
  <c r="BI177" i="8"/>
  <c r="BH177" i="8"/>
  <c r="BG177" i="8"/>
  <c r="BF177" i="8"/>
  <c r="T177" i="8"/>
  <c r="R177" i="8"/>
  <c r="P177" i="8"/>
  <c r="BI176" i="8"/>
  <c r="BH176" i="8"/>
  <c r="BG176" i="8"/>
  <c r="BF176" i="8"/>
  <c r="T176" i="8"/>
  <c r="R176" i="8"/>
  <c r="P176" i="8"/>
  <c r="BI174" i="8"/>
  <c r="BH174" i="8"/>
  <c r="BG174" i="8"/>
  <c r="BF174" i="8"/>
  <c r="T174" i="8"/>
  <c r="R174" i="8"/>
  <c r="P174" i="8"/>
  <c r="BI172" i="8"/>
  <c r="BH172" i="8"/>
  <c r="BG172" i="8"/>
  <c r="BF172" i="8"/>
  <c r="T172" i="8"/>
  <c r="R172" i="8"/>
  <c r="P172" i="8"/>
  <c r="BI170" i="8"/>
  <c r="BH170" i="8"/>
  <c r="BG170" i="8"/>
  <c r="BF170" i="8"/>
  <c r="T170" i="8"/>
  <c r="R170" i="8"/>
  <c r="P170" i="8"/>
  <c r="BI168" i="8"/>
  <c r="BH168" i="8"/>
  <c r="BG168" i="8"/>
  <c r="BF168" i="8"/>
  <c r="T168" i="8"/>
  <c r="R168" i="8"/>
  <c r="P168" i="8"/>
  <c r="BI165" i="8"/>
  <c r="BH165" i="8"/>
  <c r="BG165" i="8"/>
  <c r="BF165" i="8"/>
  <c r="T165" i="8"/>
  <c r="T164" i="8"/>
  <c r="R165" i="8"/>
  <c r="R164" i="8" s="1"/>
  <c r="P165" i="8"/>
  <c r="P164" i="8" s="1"/>
  <c r="BI163" i="8"/>
  <c r="BH163" i="8"/>
  <c r="BG163" i="8"/>
  <c r="BF163" i="8"/>
  <c r="T163" i="8"/>
  <c r="R163" i="8"/>
  <c r="P163" i="8"/>
  <c r="BI162" i="8"/>
  <c r="BH162" i="8"/>
  <c r="BG162" i="8"/>
  <c r="BF162" i="8"/>
  <c r="T162" i="8"/>
  <c r="R162" i="8"/>
  <c r="P162" i="8"/>
  <c r="BI161" i="8"/>
  <c r="BH161" i="8"/>
  <c r="BG161" i="8"/>
  <c r="BF161" i="8"/>
  <c r="T161" i="8"/>
  <c r="R161" i="8"/>
  <c r="P161" i="8"/>
  <c r="BI160" i="8"/>
  <c r="BH160" i="8"/>
  <c r="BG160" i="8"/>
  <c r="BF160" i="8"/>
  <c r="T160" i="8"/>
  <c r="R160" i="8"/>
  <c r="P160" i="8"/>
  <c r="BI158" i="8"/>
  <c r="BH158" i="8"/>
  <c r="BG158" i="8"/>
  <c r="BF158" i="8"/>
  <c r="T158" i="8"/>
  <c r="R158" i="8"/>
  <c r="P158" i="8"/>
  <c r="BI156" i="8"/>
  <c r="BH156" i="8"/>
  <c r="BG156" i="8"/>
  <c r="BF156" i="8"/>
  <c r="T156" i="8"/>
  <c r="R156" i="8"/>
  <c r="P156" i="8"/>
  <c r="BI155" i="8"/>
  <c r="BH155" i="8"/>
  <c r="BG155" i="8"/>
  <c r="BF155" i="8"/>
  <c r="T155" i="8"/>
  <c r="R155" i="8"/>
  <c r="P155" i="8"/>
  <c r="BI154" i="8"/>
  <c r="BH154" i="8"/>
  <c r="BG154" i="8"/>
  <c r="BF154" i="8"/>
  <c r="T154" i="8"/>
  <c r="R154" i="8"/>
  <c r="P154" i="8"/>
  <c r="BI152" i="8"/>
  <c r="BH152" i="8"/>
  <c r="BG152" i="8"/>
  <c r="BF152" i="8"/>
  <c r="T152" i="8"/>
  <c r="R152" i="8"/>
  <c r="P152" i="8"/>
  <c r="BI150" i="8"/>
  <c r="BH150" i="8"/>
  <c r="BG150" i="8"/>
  <c r="BF150" i="8"/>
  <c r="T150" i="8"/>
  <c r="R150" i="8"/>
  <c r="P150" i="8"/>
  <c r="BI148" i="8"/>
  <c r="BH148" i="8"/>
  <c r="BG148" i="8"/>
  <c r="BF148" i="8"/>
  <c r="T148" i="8"/>
  <c r="R148" i="8"/>
  <c r="P148" i="8"/>
  <c r="BI146" i="8"/>
  <c r="BH146" i="8"/>
  <c r="BG146" i="8"/>
  <c r="BF146" i="8"/>
  <c r="T146" i="8"/>
  <c r="R146" i="8"/>
  <c r="P146" i="8"/>
  <c r="BI144" i="8"/>
  <c r="BH144" i="8"/>
  <c r="BG144" i="8"/>
  <c r="BF144" i="8"/>
  <c r="T144" i="8"/>
  <c r="R144" i="8"/>
  <c r="P144" i="8"/>
  <c r="BI142" i="8"/>
  <c r="BH142" i="8"/>
  <c r="BG142" i="8"/>
  <c r="BF142" i="8"/>
  <c r="T142" i="8"/>
  <c r="R142" i="8"/>
  <c r="P142" i="8"/>
  <c r="BI140" i="8"/>
  <c r="BH140" i="8"/>
  <c r="BG140" i="8"/>
  <c r="BF140" i="8"/>
  <c r="T140" i="8"/>
  <c r="R140" i="8"/>
  <c r="P140" i="8"/>
  <c r="BI138" i="8"/>
  <c r="BH138" i="8"/>
  <c r="BG138" i="8"/>
  <c r="BF138" i="8"/>
  <c r="T138" i="8"/>
  <c r="R138" i="8"/>
  <c r="P138" i="8"/>
  <c r="BI136" i="8"/>
  <c r="BH136" i="8"/>
  <c r="BG136" i="8"/>
  <c r="BF136" i="8"/>
  <c r="T136" i="8"/>
  <c r="R136" i="8"/>
  <c r="P136" i="8"/>
  <c r="BI134" i="8"/>
  <c r="BH134" i="8"/>
  <c r="BG134" i="8"/>
  <c r="BF134" i="8"/>
  <c r="T134" i="8"/>
  <c r="R134" i="8"/>
  <c r="P134" i="8"/>
  <c r="BI132" i="8"/>
  <c r="BH132" i="8"/>
  <c r="BG132" i="8"/>
  <c r="BF132" i="8"/>
  <c r="T132" i="8"/>
  <c r="R132" i="8"/>
  <c r="P132" i="8"/>
  <c r="F124" i="8"/>
  <c r="E122" i="8"/>
  <c r="F93" i="8"/>
  <c r="E91" i="8"/>
  <c r="J28" i="8"/>
  <c r="E28" i="8"/>
  <c r="J127" i="8"/>
  <c r="J27" i="8"/>
  <c r="J25" i="8"/>
  <c r="E25" i="8"/>
  <c r="J95" i="8" s="1"/>
  <c r="J24" i="8"/>
  <c r="J22" i="8"/>
  <c r="E22" i="8"/>
  <c r="F127" i="8"/>
  <c r="J21" i="8"/>
  <c r="J19" i="8"/>
  <c r="E19" i="8"/>
  <c r="F95" i="8" s="1"/>
  <c r="J18" i="8"/>
  <c r="J16" i="8"/>
  <c r="J93" i="8" s="1"/>
  <c r="E7" i="8"/>
  <c r="E85" i="8"/>
  <c r="J41" i="7"/>
  <c r="J40" i="7"/>
  <c r="AY103" i="1" s="1"/>
  <c r="J39" i="7"/>
  <c r="AX103" i="1" s="1"/>
  <c r="BI471" i="7"/>
  <c r="BH471" i="7"/>
  <c r="BG471" i="7"/>
  <c r="BF471" i="7"/>
  <c r="T471" i="7"/>
  <c r="T470" i="7" s="1"/>
  <c r="R471" i="7"/>
  <c r="R470" i="7" s="1"/>
  <c r="P471" i="7"/>
  <c r="P470" i="7"/>
  <c r="BI468" i="7"/>
  <c r="BH468" i="7"/>
  <c r="BG468" i="7"/>
  <c r="BF468" i="7"/>
  <c r="T468" i="7"/>
  <c r="R468" i="7"/>
  <c r="P468" i="7"/>
  <c r="BI466" i="7"/>
  <c r="BH466" i="7"/>
  <c r="BG466" i="7"/>
  <c r="BF466" i="7"/>
  <c r="T466" i="7"/>
  <c r="R466" i="7"/>
  <c r="P466" i="7"/>
  <c r="BI464" i="7"/>
  <c r="BH464" i="7"/>
  <c r="BG464" i="7"/>
  <c r="BF464" i="7"/>
  <c r="T464" i="7"/>
  <c r="R464" i="7"/>
  <c r="P464" i="7"/>
  <c r="BI462" i="7"/>
  <c r="BH462" i="7"/>
  <c r="BG462" i="7"/>
  <c r="BF462" i="7"/>
  <c r="T462" i="7"/>
  <c r="R462" i="7"/>
  <c r="P462" i="7"/>
  <c r="BI460" i="7"/>
  <c r="BH460" i="7"/>
  <c r="BG460" i="7"/>
  <c r="BF460" i="7"/>
  <c r="T460" i="7"/>
  <c r="R460" i="7"/>
  <c r="P460" i="7"/>
  <c r="BI458" i="7"/>
  <c r="BH458" i="7"/>
  <c r="BG458" i="7"/>
  <c r="BF458" i="7"/>
  <c r="T458" i="7"/>
  <c r="R458" i="7"/>
  <c r="P458" i="7"/>
  <c r="BI456" i="7"/>
  <c r="BH456" i="7"/>
  <c r="BG456" i="7"/>
  <c r="BF456" i="7"/>
  <c r="T456" i="7"/>
  <c r="R456" i="7"/>
  <c r="P456" i="7"/>
  <c r="BI454" i="7"/>
  <c r="BH454" i="7"/>
  <c r="BG454" i="7"/>
  <c r="BF454" i="7"/>
  <c r="T454" i="7"/>
  <c r="R454" i="7"/>
  <c r="P454" i="7"/>
  <c r="BI452" i="7"/>
  <c r="BH452" i="7"/>
  <c r="BG452" i="7"/>
  <c r="BF452" i="7"/>
  <c r="T452" i="7"/>
  <c r="R452" i="7"/>
  <c r="P452" i="7"/>
  <c r="BI449" i="7"/>
  <c r="BH449" i="7"/>
  <c r="BG449" i="7"/>
  <c r="BF449" i="7"/>
  <c r="T449" i="7"/>
  <c r="R449" i="7"/>
  <c r="P449" i="7"/>
  <c r="BI448" i="7"/>
  <c r="BH448" i="7"/>
  <c r="BG448" i="7"/>
  <c r="BF448" i="7"/>
  <c r="T448" i="7"/>
  <c r="R448" i="7"/>
  <c r="P448" i="7"/>
  <c r="BI447" i="7"/>
  <c r="BH447" i="7"/>
  <c r="BG447" i="7"/>
  <c r="BF447" i="7"/>
  <c r="T447" i="7"/>
  <c r="R447" i="7"/>
  <c r="P447" i="7"/>
  <c r="BI445" i="7"/>
  <c r="BH445" i="7"/>
  <c r="BG445" i="7"/>
  <c r="BF445" i="7"/>
  <c r="T445" i="7"/>
  <c r="R445" i="7"/>
  <c r="P445" i="7"/>
  <c r="BI443" i="7"/>
  <c r="BH443" i="7"/>
  <c r="BG443" i="7"/>
  <c r="BF443" i="7"/>
  <c r="T443" i="7"/>
  <c r="R443" i="7"/>
  <c r="P443" i="7"/>
  <c r="BI441" i="7"/>
  <c r="BH441" i="7"/>
  <c r="BG441" i="7"/>
  <c r="BF441" i="7"/>
  <c r="T441" i="7"/>
  <c r="R441" i="7"/>
  <c r="P441" i="7"/>
  <c r="BI438" i="7"/>
  <c r="BH438" i="7"/>
  <c r="BG438" i="7"/>
  <c r="BF438" i="7"/>
  <c r="T438" i="7"/>
  <c r="R438" i="7"/>
  <c r="P438" i="7"/>
  <c r="BI437" i="7"/>
  <c r="BH437" i="7"/>
  <c r="BG437" i="7"/>
  <c r="BF437" i="7"/>
  <c r="T437" i="7"/>
  <c r="R437" i="7"/>
  <c r="P437" i="7"/>
  <c r="BI436" i="7"/>
  <c r="BH436" i="7"/>
  <c r="BG436" i="7"/>
  <c r="BF436" i="7"/>
  <c r="T436" i="7"/>
  <c r="R436" i="7"/>
  <c r="P436" i="7"/>
  <c r="BI435" i="7"/>
  <c r="BH435" i="7"/>
  <c r="BG435" i="7"/>
  <c r="BF435" i="7"/>
  <c r="T435" i="7"/>
  <c r="R435" i="7"/>
  <c r="P435" i="7"/>
  <c r="BI434" i="7"/>
  <c r="BH434" i="7"/>
  <c r="BG434" i="7"/>
  <c r="BF434" i="7"/>
  <c r="T434" i="7"/>
  <c r="R434" i="7"/>
  <c r="P434" i="7"/>
  <c r="BI433" i="7"/>
  <c r="BH433" i="7"/>
  <c r="BG433" i="7"/>
  <c r="BF433" i="7"/>
  <c r="T433" i="7"/>
  <c r="R433" i="7"/>
  <c r="P433" i="7"/>
  <c r="BI432" i="7"/>
  <c r="BH432" i="7"/>
  <c r="BG432" i="7"/>
  <c r="BF432" i="7"/>
  <c r="T432" i="7"/>
  <c r="R432" i="7"/>
  <c r="P432" i="7"/>
  <c r="BI431" i="7"/>
  <c r="BH431" i="7"/>
  <c r="BG431" i="7"/>
  <c r="BF431" i="7"/>
  <c r="T431" i="7"/>
  <c r="R431" i="7"/>
  <c r="P431" i="7"/>
  <c r="BI430" i="7"/>
  <c r="BH430" i="7"/>
  <c r="BG430" i="7"/>
  <c r="BF430" i="7"/>
  <c r="T430" i="7"/>
  <c r="R430" i="7"/>
  <c r="P430" i="7"/>
  <c r="BI429" i="7"/>
  <c r="BH429" i="7"/>
  <c r="BG429" i="7"/>
  <c r="BF429" i="7"/>
  <c r="T429" i="7"/>
  <c r="R429" i="7"/>
  <c r="P429" i="7"/>
  <c r="BI428" i="7"/>
  <c r="BH428" i="7"/>
  <c r="BG428" i="7"/>
  <c r="BF428" i="7"/>
  <c r="T428" i="7"/>
  <c r="R428" i="7"/>
  <c r="P428" i="7"/>
  <c r="BI427" i="7"/>
  <c r="BH427" i="7"/>
  <c r="BG427" i="7"/>
  <c r="BF427" i="7"/>
  <c r="T427" i="7"/>
  <c r="R427" i="7"/>
  <c r="P427" i="7"/>
  <c r="BI426" i="7"/>
  <c r="BH426" i="7"/>
  <c r="BG426" i="7"/>
  <c r="BF426" i="7"/>
  <c r="T426" i="7"/>
  <c r="R426" i="7"/>
  <c r="P426" i="7"/>
  <c r="BI425" i="7"/>
  <c r="BH425" i="7"/>
  <c r="BG425" i="7"/>
  <c r="BF425" i="7"/>
  <c r="T425" i="7"/>
  <c r="R425" i="7"/>
  <c r="P425" i="7"/>
  <c r="BI424" i="7"/>
  <c r="BH424" i="7"/>
  <c r="BG424" i="7"/>
  <c r="BF424" i="7"/>
  <c r="T424" i="7"/>
  <c r="R424" i="7"/>
  <c r="P424" i="7"/>
  <c r="BI423" i="7"/>
  <c r="BH423" i="7"/>
  <c r="BG423" i="7"/>
  <c r="BF423" i="7"/>
  <c r="T423" i="7"/>
  <c r="R423" i="7"/>
  <c r="P423" i="7"/>
  <c r="BI422" i="7"/>
  <c r="BH422" i="7"/>
  <c r="BG422" i="7"/>
  <c r="BF422" i="7"/>
  <c r="T422" i="7"/>
  <c r="R422" i="7"/>
  <c r="P422" i="7"/>
  <c r="BI421" i="7"/>
  <c r="BH421" i="7"/>
  <c r="BG421" i="7"/>
  <c r="BF421" i="7"/>
  <c r="T421" i="7"/>
  <c r="R421" i="7"/>
  <c r="P421" i="7"/>
  <c r="BI420" i="7"/>
  <c r="BH420" i="7"/>
  <c r="BG420" i="7"/>
  <c r="BF420" i="7"/>
  <c r="T420" i="7"/>
  <c r="R420" i="7"/>
  <c r="P420" i="7"/>
  <c r="BI419" i="7"/>
  <c r="BH419" i="7"/>
  <c r="BG419" i="7"/>
  <c r="BF419" i="7"/>
  <c r="T419" i="7"/>
  <c r="R419" i="7"/>
  <c r="P419" i="7"/>
  <c r="BI418" i="7"/>
  <c r="BH418" i="7"/>
  <c r="BG418" i="7"/>
  <c r="BF418" i="7"/>
  <c r="T418" i="7"/>
  <c r="R418" i="7"/>
  <c r="P418" i="7"/>
  <c r="BI417" i="7"/>
  <c r="BH417" i="7"/>
  <c r="BG417" i="7"/>
  <c r="BF417" i="7"/>
  <c r="T417" i="7"/>
  <c r="R417" i="7"/>
  <c r="P417" i="7"/>
  <c r="BI416" i="7"/>
  <c r="BH416" i="7"/>
  <c r="BG416" i="7"/>
  <c r="BF416" i="7"/>
  <c r="T416" i="7"/>
  <c r="R416" i="7"/>
  <c r="P416" i="7"/>
  <c r="BI415" i="7"/>
  <c r="BH415" i="7"/>
  <c r="BG415" i="7"/>
  <c r="BF415" i="7"/>
  <c r="T415" i="7"/>
  <c r="R415" i="7"/>
  <c r="P415" i="7"/>
  <c r="BI414" i="7"/>
  <c r="BH414" i="7"/>
  <c r="BG414" i="7"/>
  <c r="BF414" i="7"/>
  <c r="T414" i="7"/>
  <c r="R414" i="7"/>
  <c r="P414" i="7"/>
  <c r="BI413" i="7"/>
  <c r="BH413" i="7"/>
  <c r="BG413" i="7"/>
  <c r="BF413" i="7"/>
  <c r="T413" i="7"/>
  <c r="R413" i="7"/>
  <c r="P413" i="7"/>
  <c r="BI412" i="7"/>
  <c r="BH412" i="7"/>
  <c r="BG412" i="7"/>
  <c r="BF412" i="7"/>
  <c r="T412" i="7"/>
  <c r="R412" i="7"/>
  <c r="P412" i="7"/>
  <c r="BI410" i="7"/>
  <c r="BH410" i="7"/>
  <c r="BG410" i="7"/>
  <c r="BF410" i="7"/>
  <c r="T410" i="7"/>
  <c r="R410" i="7"/>
  <c r="P410" i="7"/>
  <c r="BI409" i="7"/>
  <c r="BH409" i="7"/>
  <c r="BG409" i="7"/>
  <c r="BF409" i="7"/>
  <c r="T409" i="7"/>
  <c r="R409" i="7"/>
  <c r="P409" i="7"/>
  <c r="BI408" i="7"/>
  <c r="BH408" i="7"/>
  <c r="BG408" i="7"/>
  <c r="BF408" i="7"/>
  <c r="T408" i="7"/>
  <c r="R408" i="7"/>
  <c r="P408" i="7"/>
  <c r="BI407" i="7"/>
  <c r="BH407" i="7"/>
  <c r="BG407" i="7"/>
  <c r="BF407" i="7"/>
  <c r="T407" i="7"/>
  <c r="R407" i="7"/>
  <c r="P407" i="7"/>
  <c r="BI406" i="7"/>
  <c r="BH406" i="7"/>
  <c r="BG406" i="7"/>
  <c r="BF406" i="7"/>
  <c r="T406" i="7"/>
  <c r="R406" i="7"/>
  <c r="P406" i="7"/>
  <c r="BI404" i="7"/>
  <c r="BH404" i="7"/>
  <c r="BG404" i="7"/>
  <c r="BF404" i="7"/>
  <c r="T404" i="7"/>
  <c r="R404" i="7"/>
  <c r="P404" i="7"/>
  <c r="BI403" i="7"/>
  <c r="BH403" i="7"/>
  <c r="BG403" i="7"/>
  <c r="BF403" i="7"/>
  <c r="T403" i="7"/>
  <c r="R403" i="7"/>
  <c r="P403" i="7"/>
  <c r="BI402" i="7"/>
  <c r="BH402" i="7"/>
  <c r="BG402" i="7"/>
  <c r="BF402" i="7"/>
  <c r="T402" i="7"/>
  <c r="R402" i="7"/>
  <c r="P402" i="7"/>
  <c r="BI401" i="7"/>
  <c r="BH401" i="7"/>
  <c r="BG401" i="7"/>
  <c r="BF401" i="7"/>
  <c r="T401" i="7"/>
  <c r="R401" i="7"/>
  <c r="P401" i="7"/>
  <c r="BI399" i="7"/>
  <c r="BH399" i="7"/>
  <c r="BG399" i="7"/>
  <c r="BF399" i="7"/>
  <c r="T399" i="7"/>
  <c r="R399" i="7"/>
  <c r="P399" i="7"/>
  <c r="BI398" i="7"/>
  <c r="BH398" i="7"/>
  <c r="BG398" i="7"/>
  <c r="BF398" i="7"/>
  <c r="T398" i="7"/>
  <c r="R398" i="7"/>
  <c r="P398" i="7"/>
  <c r="BI397" i="7"/>
  <c r="BH397" i="7"/>
  <c r="BG397" i="7"/>
  <c r="BF397" i="7"/>
  <c r="T397" i="7"/>
  <c r="R397" i="7"/>
  <c r="P397" i="7"/>
  <c r="BI396" i="7"/>
  <c r="BH396" i="7"/>
  <c r="BG396" i="7"/>
  <c r="BF396" i="7"/>
  <c r="T396" i="7"/>
  <c r="R396" i="7"/>
  <c r="P396" i="7"/>
  <c r="BI395" i="7"/>
  <c r="BH395" i="7"/>
  <c r="BG395" i="7"/>
  <c r="BF395" i="7"/>
  <c r="T395" i="7"/>
  <c r="R395" i="7"/>
  <c r="P395" i="7"/>
  <c r="BI393" i="7"/>
  <c r="BH393" i="7"/>
  <c r="BG393" i="7"/>
  <c r="BF393" i="7"/>
  <c r="T393" i="7"/>
  <c r="R393" i="7"/>
  <c r="P393" i="7"/>
  <c r="BI392" i="7"/>
  <c r="BH392" i="7"/>
  <c r="BG392" i="7"/>
  <c r="BF392" i="7"/>
  <c r="T392" i="7"/>
  <c r="R392" i="7"/>
  <c r="P392" i="7"/>
  <c r="BI391" i="7"/>
  <c r="BH391" i="7"/>
  <c r="BG391" i="7"/>
  <c r="BF391" i="7"/>
  <c r="T391" i="7"/>
  <c r="R391" i="7"/>
  <c r="P391" i="7"/>
  <c r="BI388" i="7"/>
  <c r="BH388" i="7"/>
  <c r="BG388" i="7"/>
  <c r="BF388" i="7"/>
  <c r="T388" i="7"/>
  <c r="R388" i="7"/>
  <c r="P388" i="7"/>
  <c r="BI387" i="7"/>
  <c r="BH387" i="7"/>
  <c r="BG387" i="7"/>
  <c r="BF387" i="7"/>
  <c r="T387" i="7"/>
  <c r="R387" i="7"/>
  <c r="P387" i="7"/>
  <c r="BI386" i="7"/>
  <c r="BH386" i="7"/>
  <c r="BG386" i="7"/>
  <c r="BF386" i="7"/>
  <c r="T386" i="7"/>
  <c r="R386" i="7"/>
  <c r="P386" i="7"/>
  <c r="BI385" i="7"/>
  <c r="BH385" i="7"/>
  <c r="BG385" i="7"/>
  <c r="BF385" i="7"/>
  <c r="T385" i="7"/>
  <c r="R385" i="7"/>
  <c r="P385" i="7"/>
  <c r="BI384" i="7"/>
  <c r="BH384" i="7"/>
  <c r="BG384" i="7"/>
  <c r="BF384" i="7"/>
  <c r="T384" i="7"/>
  <c r="R384" i="7"/>
  <c r="P384" i="7"/>
  <c r="BI382" i="7"/>
  <c r="BH382" i="7"/>
  <c r="BG382" i="7"/>
  <c r="BF382" i="7"/>
  <c r="T382" i="7"/>
  <c r="R382" i="7"/>
  <c r="P382" i="7"/>
  <c r="BI381" i="7"/>
  <c r="BH381" i="7"/>
  <c r="BG381" i="7"/>
  <c r="BF381" i="7"/>
  <c r="T381" i="7"/>
  <c r="R381" i="7"/>
  <c r="P381" i="7"/>
  <c r="BI380" i="7"/>
  <c r="BH380" i="7"/>
  <c r="BG380" i="7"/>
  <c r="BF380" i="7"/>
  <c r="T380" i="7"/>
  <c r="R380" i="7"/>
  <c r="P380" i="7"/>
  <c r="BI379" i="7"/>
  <c r="BH379" i="7"/>
  <c r="BG379" i="7"/>
  <c r="BF379" i="7"/>
  <c r="T379" i="7"/>
  <c r="R379" i="7"/>
  <c r="P379" i="7"/>
  <c r="BI378" i="7"/>
  <c r="BH378" i="7"/>
  <c r="BG378" i="7"/>
  <c r="BF378" i="7"/>
  <c r="T378" i="7"/>
  <c r="R378" i="7"/>
  <c r="P378" i="7"/>
  <c r="BI377" i="7"/>
  <c r="BH377" i="7"/>
  <c r="BG377" i="7"/>
  <c r="BF377" i="7"/>
  <c r="T377" i="7"/>
  <c r="R377" i="7"/>
  <c r="P377" i="7"/>
  <c r="BI376" i="7"/>
  <c r="BH376" i="7"/>
  <c r="BG376" i="7"/>
  <c r="BF376" i="7"/>
  <c r="T376" i="7"/>
  <c r="R376" i="7"/>
  <c r="P376" i="7"/>
  <c r="BI375" i="7"/>
  <c r="BH375" i="7"/>
  <c r="BG375" i="7"/>
  <c r="BF375" i="7"/>
  <c r="T375" i="7"/>
  <c r="R375" i="7"/>
  <c r="P375" i="7"/>
  <c r="BI372" i="7"/>
  <c r="BH372" i="7"/>
  <c r="BG372" i="7"/>
  <c r="BF372" i="7"/>
  <c r="T372" i="7"/>
  <c r="R372" i="7"/>
  <c r="P372" i="7"/>
  <c r="BI371" i="7"/>
  <c r="BH371" i="7"/>
  <c r="BG371" i="7"/>
  <c r="BF371" i="7"/>
  <c r="T371" i="7"/>
  <c r="R371" i="7"/>
  <c r="P371" i="7"/>
  <c r="BI370" i="7"/>
  <c r="BH370" i="7"/>
  <c r="BG370" i="7"/>
  <c r="BF370" i="7"/>
  <c r="T370" i="7"/>
  <c r="R370" i="7"/>
  <c r="P370" i="7"/>
  <c r="BI369" i="7"/>
  <c r="BH369" i="7"/>
  <c r="BG369" i="7"/>
  <c r="BF369" i="7"/>
  <c r="T369" i="7"/>
  <c r="R369" i="7"/>
  <c r="P369" i="7"/>
  <c r="BI367" i="7"/>
  <c r="BH367" i="7"/>
  <c r="BG367" i="7"/>
  <c r="BF367" i="7"/>
  <c r="T367" i="7"/>
  <c r="R367" i="7"/>
  <c r="P367" i="7"/>
  <c r="BI366" i="7"/>
  <c r="BH366" i="7"/>
  <c r="BG366" i="7"/>
  <c r="BF366" i="7"/>
  <c r="T366" i="7"/>
  <c r="R366" i="7"/>
  <c r="P366" i="7"/>
  <c r="BI364" i="7"/>
  <c r="BH364" i="7"/>
  <c r="BG364" i="7"/>
  <c r="BF364" i="7"/>
  <c r="T364" i="7"/>
  <c r="R364" i="7"/>
  <c r="P364" i="7"/>
  <c r="BI362" i="7"/>
  <c r="BH362" i="7"/>
  <c r="BG362" i="7"/>
  <c r="BF362" i="7"/>
  <c r="T362" i="7"/>
  <c r="R362" i="7"/>
  <c r="P362" i="7"/>
  <c r="BI361" i="7"/>
  <c r="BH361" i="7"/>
  <c r="BG361" i="7"/>
  <c r="BF361" i="7"/>
  <c r="T361" i="7"/>
  <c r="R361" i="7"/>
  <c r="P361" i="7"/>
  <c r="BI360" i="7"/>
  <c r="BH360" i="7"/>
  <c r="BG360" i="7"/>
  <c r="BF360" i="7"/>
  <c r="T360" i="7"/>
  <c r="R360" i="7"/>
  <c r="P360" i="7"/>
  <c r="BI359" i="7"/>
  <c r="BH359" i="7"/>
  <c r="BG359" i="7"/>
  <c r="BF359" i="7"/>
  <c r="T359" i="7"/>
  <c r="R359" i="7"/>
  <c r="P359" i="7"/>
  <c r="BI356" i="7"/>
  <c r="BH356" i="7"/>
  <c r="BG356" i="7"/>
  <c r="BF356" i="7"/>
  <c r="T356" i="7"/>
  <c r="R356" i="7"/>
  <c r="P356" i="7"/>
  <c r="BI355" i="7"/>
  <c r="BH355" i="7"/>
  <c r="BG355" i="7"/>
  <c r="BF355" i="7"/>
  <c r="T355" i="7"/>
  <c r="R355" i="7"/>
  <c r="P355" i="7"/>
  <c r="BI354" i="7"/>
  <c r="BH354" i="7"/>
  <c r="BG354" i="7"/>
  <c r="BF354" i="7"/>
  <c r="T354" i="7"/>
  <c r="R354" i="7"/>
  <c r="P354" i="7"/>
  <c r="BI353" i="7"/>
  <c r="BH353" i="7"/>
  <c r="BG353" i="7"/>
  <c r="BF353" i="7"/>
  <c r="T353" i="7"/>
  <c r="R353" i="7"/>
  <c r="P353" i="7"/>
  <c r="BI352" i="7"/>
  <c r="BH352" i="7"/>
  <c r="BG352" i="7"/>
  <c r="BF352" i="7"/>
  <c r="T352" i="7"/>
  <c r="R352" i="7"/>
  <c r="P352" i="7"/>
  <c r="BI351" i="7"/>
  <c r="BH351" i="7"/>
  <c r="BG351" i="7"/>
  <c r="BF351" i="7"/>
  <c r="T351" i="7"/>
  <c r="R351" i="7"/>
  <c r="P351" i="7"/>
  <c r="BI350" i="7"/>
  <c r="BH350" i="7"/>
  <c r="BG350" i="7"/>
  <c r="BF350" i="7"/>
  <c r="T350" i="7"/>
  <c r="R350" i="7"/>
  <c r="P350" i="7"/>
  <c r="BI349" i="7"/>
  <c r="BH349" i="7"/>
  <c r="BG349" i="7"/>
  <c r="BF349" i="7"/>
  <c r="T349" i="7"/>
  <c r="R349" i="7"/>
  <c r="P349" i="7"/>
  <c r="BI348" i="7"/>
  <c r="BH348" i="7"/>
  <c r="BG348" i="7"/>
  <c r="BF348" i="7"/>
  <c r="T348" i="7"/>
  <c r="R348" i="7"/>
  <c r="P348" i="7"/>
  <c r="BI347" i="7"/>
  <c r="BH347" i="7"/>
  <c r="BG347" i="7"/>
  <c r="BF347" i="7"/>
  <c r="T347" i="7"/>
  <c r="R347" i="7"/>
  <c r="P347" i="7"/>
  <c r="BI346" i="7"/>
  <c r="BH346" i="7"/>
  <c r="BG346" i="7"/>
  <c r="BF346" i="7"/>
  <c r="T346" i="7"/>
  <c r="R346" i="7"/>
  <c r="P346" i="7"/>
  <c r="BI344" i="7"/>
  <c r="BH344" i="7"/>
  <c r="BG344" i="7"/>
  <c r="BF344" i="7"/>
  <c r="T344" i="7"/>
  <c r="R344" i="7"/>
  <c r="P344" i="7"/>
  <c r="BI342" i="7"/>
  <c r="BH342" i="7"/>
  <c r="BG342" i="7"/>
  <c r="BF342" i="7"/>
  <c r="T342" i="7"/>
  <c r="R342" i="7"/>
  <c r="P342" i="7"/>
  <c r="BI340" i="7"/>
  <c r="BH340" i="7"/>
  <c r="BG340" i="7"/>
  <c r="BF340" i="7"/>
  <c r="T340" i="7"/>
  <c r="R340" i="7"/>
  <c r="P340" i="7"/>
  <c r="BI338" i="7"/>
  <c r="BH338" i="7"/>
  <c r="BG338" i="7"/>
  <c r="BF338" i="7"/>
  <c r="T338" i="7"/>
  <c r="R338" i="7"/>
  <c r="P338" i="7"/>
  <c r="BI336" i="7"/>
  <c r="BH336" i="7"/>
  <c r="BG336" i="7"/>
  <c r="BF336" i="7"/>
  <c r="T336" i="7"/>
  <c r="R336" i="7"/>
  <c r="P336" i="7"/>
  <c r="BI334" i="7"/>
  <c r="BH334" i="7"/>
  <c r="BG334" i="7"/>
  <c r="BF334" i="7"/>
  <c r="T334" i="7"/>
  <c r="R334" i="7"/>
  <c r="P334" i="7"/>
  <c r="BI333" i="7"/>
  <c r="BH333" i="7"/>
  <c r="BG333" i="7"/>
  <c r="BF333" i="7"/>
  <c r="T333" i="7"/>
  <c r="R333" i="7"/>
  <c r="P333" i="7"/>
  <c r="BI332" i="7"/>
  <c r="BH332" i="7"/>
  <c r="BG332" i="7"/>
  <c r="BF332" i="7"/>
  <c r="T332" i="7"/>
  <c r="R332" i="7"/>
  <c r="P332" i="7"/>
  <c r="BI331" i="7"/>
  <c r="BH331" i="7"/>
  <c r="BG331" i="7"/>
  <c r="BF331" i="7"/>
  <c r="T331" i="7"/>
  <c r="R331" i="7"/>
  <c r="P331" i="7"/>
  <c r="BI330" i="7"/>
  <c r="BH330" i="7"/>
  <c r="BG330" i="7"/>
  <c r="BF330" i="7"/>
  <c r="T330" i="7"/>
  <c r="R330" i="7"/>
  <c r="P330" i="7"/>
  <c r="BI329" i="7"/>
  <c r="BH329" i="7"/>
  <c r="BG329" i="7"/>
  <c r="BF329" i="7"/>
  <c r="T329" i="7"/>
  <c r="R329" i="7"/>
  <c r="P329" i="7"/>
  <c r="BI328" i="7"/>
  <c r="BH328" i="7"/>
  <c r="BG328" i="7"/>
  <c r="BF328" i="7"/>
  <c r="T328" i="7"/>
  <c r="R328" i="7"/>
  <c r="P328" i="7"/>
  <c r="BI327" i="7"/>
  <c r="BH327" i="7"/>
  <c r="BG327" i="7"/>
  <c r="BF327" i="7"/>
  <c r="T327" i="7"/>
  <c r="R327" i="7"/>
  <c r="P327" i="7"/>
  <c r="BI326" i="7"/>
  <c r="BH326" i="7"/>
  <c r="BG326" i="7"/>
  <c r="BF326" i="7"/>
  <c r="T326" i="7"/>
  <c r="R326" i="7"/>
  <c r="P326" i="7"/>
  <c r="BI325" i="7"/>
  <c r="BH325" i="7"/>
  <c r="BG325" i="7"/>
  <c r="BF325" i="7"/>
  <c r="T325" i="7"/>
  <c r="R325" i="7"/>
  <c r="P325" i="7"/>
  <c r="BI324" i="7"/>
  <c r="BH324" i="7"/>
  <c r="BG324" i="7"/>
  <c r="BF324" i="7"/>
  <c r="T324" i="7"/>
  <c r="R324" i="7"/>
  <c r="P324" i="7"/>
  <c r="BI323" i="7"/>
  <c r="BH323" i="7"/>
  <c r="BG323" i="7"/>
  <c r="BF323" i="7"/>
  <c r="T323" i="7"/>
  <c r="R323" i="7"/>
  <c r="P323" i="7"/>
  <c r="BI322" i="7"/>
  <c r="BH322" i="7"/>
  <c r="BG322" i="7"/>
  <c r="BF322" i="7"/>
  <c r="T322" i="7"/>
  <c r="R322" i="7"/>
  <c r="P322" i="7"/>
  <c r="BI321" i="7"/>
  <c r="BH321" i="7"/>
  <c r="BG321" i="7"/>
  <c r="BF321" i="7"/>
  <c r="T321" i="7"/>
  <c r="R321" i="7"/>
  <c r="P321" i="7"/>
  <c r="BI320" i="7"/>
  <c r="BH320" i="7"/>
  <c r="BG320" i="7"/>
  <c r="BF320" i="7"/>
  <c r="T320" i="7"/>
  <c r="R320" i="7"/>
  <c r="P320" i="7"/>
  <c r="BI319" i="7"/>
  <c r="BH319" i="7"/>
  <c r="BG319" i="7"/>
  <c r="BF319" i="7"/>
  <c r="T319" i="7"/>
  <c r="R319" i="7"/>
  <c r="P319" i="7"/>
  <c r="BI318" i="7"/>
  <c r="BH318" i="7"/>
  <c r="BG318" i="7"/>
  <c r="BF318" i="7"/>
  <c r="T318" i="7"/>
  <c r="R318" i="7"/>
  <c r="P318" i="7"/>
  <c r="BI317" i="7"/>
  <c r="BH317" i="7"/>
  <c r="BG317" i="7"/>
  <c r="BF317" i="7"/>
  <c r="T317" i="7"/>
  <c r="R317" i="7"/>
  <c r="P317" i="7"/>
  <c r="BI316" i="7"/>
  <c r="BH316" i="7"/>
  <c r="BG316" i="7"/>
  <c r="BF316" i="7"/>
  <c r="T316" i="7"/>
  <c r="R316" i="7"/>
  <c r="P316" i="7"/>
  <c r="BI315" i="7"/>
  <c r="BH315" i="7"/>
  <c r="BG315" i="7"/>
  <c r="BF315" i="7"/>
  <c r="T315" i="7"/>
  <c r="R315" i="7"/>
  <c r="P315" i="7"/>
  <c r="BI314" i="7"/>
  <c r="BH314" i="7"/>
  <c r="BG314" i="7"/>
  <c r="BF314" i="7"/>
  <c r="T314" i="7"/>
  <c r="R314" i="7"/>
  <c r="P314" i="7"/>
  <c r="BI312" i="7"/>
  <c r="BH312" i="7"/>
  <c r="BG312" i="7"/>
  <c r="BF312" i="7"/>
  <c r="T312" i="7"/>
  <c r="R312" i="7"/>
  <c r="P312" i="7"/>
  <c r="BI310" i="7"/>
  <c r="BH310" i="7"/>
  <c r="BG310" i="7"/>
  <c r="BF310" i="7"/>
  <c r="T310" i="7"/>
  <c r="R310" i="7"/>
  <c r="P310" i="7"/>
  <c r="BI308" i="7"/>
  <c r="BH308" i="7"/>
  <c r="BG308" i="7"/>
  <c r="BF308" i="7"/>
  <c r="T308" i="7"/>
  <c r="R308" i="7"/>
  <c r="P308" i="7"/>
  <c r="BI306" i="7"/>
  <c r="BH306" i="7"/>
  <c r="BG306" i="7"/>
  <c r="BF306" i="7"/>
  <c r="T306" i="7"/>
  <c r="R306" i="7"/>
  <c r="P306" i="7"/>
  <c r="BI304" i="7"/>
  <c r="BH304" i="7"/>
  <c r="BG304" i="7"/>
  <c r="BF304" i="7"/>
  <c r="T304" i="7"/>
  <c r="R304" i="7"/>
  <c r="P304" i="7"/>
  <c r="BI302" i="7"/>
  <c r="BH302" i="7"/>
  <c r="BG302" i="7"/>
  <c r="BF302" i="7"/>
  <c r="T302" i="7"/>
  <c r="R302" i="7"/>
  <c r="P302" i="7"/>
  <c r="BI300" i="7"/>
  <c r="BH300" i="7"/>
  <c r="BG300" i="7"/>
  <c r="BF300" i="7"/>
  <c r="T300" i="7"/>
  <c r="R300" i="7"/>
  <c r="P300" i="7"/>
  <c r="BI298" i="7"/>
  <c r="BH298" i="7"/>
  <c r="BG298" i="7"/>
  <c r="BF298" i="7"/>
  <c r="T298" i="7"/>
  <c r="R298" i="7"/>
  <c r="P298" i="7"/>
  <c r="BI296" i="7"/>
  <c r="BH296" i="7"/>
  <c r="BG296" i="7"/>
  <c r="BF296" i="7"/>
  <c r="T296" i="7"/>
  <c r="R296" i="7"/>
  <c r="P296" i="7"/>
  <c r="BI294" i="7"/>
  <c r="BH294" i="7"/>
  <c r="BG294" i="7"/>
  <c r="BF294" i="7"/>
  <c r="T294" i="7"/>
  <c r="R294" i="7"/>
  <c r="P294" i="7"/>
  <c r="BI292" i="7"/>
  <c r="BH292" i="7"/>
  <c r="BG292" i="7"/>
  <c r="BF292" i="7"/>
  <c r="T292" i="7"/>
  <c r="R292" i="7"/>
  <c r="P292" i="7"/>
  <c r="BI290" i="7"/>
  <c r="BH290" i="7"/>
  <c r="BG290" i="7"/>
  <c r="BF290" i="7"/>
  <c r="T290" i="7"/>
  <c r="R290" i="7"/>
  <c r="P290" i="7"/>
  <c r="BI288" i="7"/>
  <c r="BH288" i="7"/>
  <c r="BG288" i="7"/>
  <c r="BF288" i="7"/>
  <c r="T288" i="7"/>
  <c r="R288" i="7"/>
  <c r="P288" i="7"/>
  <c r="BI286" i="7"/>
  <c r="BH286" i="7"/>
  <c r="BG286" i="7"/>
  <c r="BF286" i="7"/>
  <c r="T286" i="7"/>
  <c r="R286" i="7"/>
  <c r="P286" i="7"/>
  <c r="BI284" i="7"/>
  <c r="BH284" i="7"/>
  <c r="BG284" i="7"/>
  <c r="BF284" i="7"/>
  <c r="T284" i="7"/>
  <c r="R284" i="7"/>
  <c r="P284" i="7"/>
  <c r="BI282" i="7"/>
  <c r="BH282" i="7"/>
  <c r="BG282" i="7"/>
  <c r="BF282" i="7"/>
  <c r="T282" i="7"/>
  <c r="R282" i="7"/>
  <c r="P282" i="7"/>
  <c r="BI280" i="7"/>
  <c r="BH280" i="7"/>
  <c r="BG280" i="7"/>
  <c r="BF280" i="7"/>
  <c r="T280" i="7"/>
  <c r="R280" i="7"/>
  <c r="P280" i="7"/>
  <c r="BI278" i="7"/>
  <c r="BH278" i="7"/>
  <c r="BG278" i="7"/>
  <c r="BF278" i="7"/>
  <c r="T278" i="7"/>
  <c r="R278" i="7"/>
  <c r="P278" i="7"/>
  <c r="BI276" i="7"/>
  <c r="BH276" i="7"/>
  <c r="BG276" i="7"/>
  <c r="BF276" i="7"/>
  <c r="T276" i="7"/>
  <c r="R276" i="7"/>
  <c r="P276" i="7"/>
  <c r="BI274" i="7"/>
  <c r="BH274" i="7"/>
  <c r="BG274" i="7"/>
  <c r="BF274" i="7"/>
  <c r="T274" i="7"/>
  <c r="R274" i="7"/>
  <c r="P274" i="7"/>
  <c r="BI271" i="7"/>
  <c r="BH271" i="7"/>
  <c r="BG271" i="7"/>
  <c r="BF271" i="7"/>
  <c r="T271" i="7"/>
  <c r="R271" i="7"/>
  <c r="P271" i="7"/>
  <c r="BI270" i="7"/>
  <c r="BH270" i="7"/>
  <c r="BG270" i="7"/>
  <c r="BF270" i="7"/>
  <c r="T270" i="7"/>
  <c r="R270" i="7"/>
  <c r="P270" i="7"/>
  <c r="BI269" i="7"/>
  <c r="BH269" i="7"/>
  <c r="BG269" i="7"/>
  <c r="BF269" i="7"/>
  <c r="T269" i="7"/>
  <c r="R269" i="7"/>
  <c r="P269" i="7"/>
  <c r="BI268" i="7"/>
  <c r="BH268" i="7"/>
  <c r="BG268" i="7"/>
  <c r="BF268" i="7"/>
  <c r="T268" i="7"/>
  <c r="R268" i="7"/>
  <c r="P268" i="7"/>
  <c r="BI267" i="7"/>
  <c r="BH267" i="7"/>
  <c r="BG267" i="7"/>
  <c r="BF267" i="7"/>
  <c r="T267" i="7"/>
  <c r="R267" i="7"/>
  <c r="P267" i="7"/>
  <c r="BI266" i="7"/>
  <c r="BH266" i="7"/>
  <c r="BG266" i="7"/>
  <c r="BF266" i="7"/>
  <c r="T266" i="7"/>
  <c r="R266" i="7"/>
  <c r="P266" i="7"/>
  <c r="BI264" i="7"/>
  <c r="BH264" i="7"/>
  <c r="BG264" i="7"/>
  <c r="BF264" i="7"/>
  <c r="T264" i="7"/>
  <c r="R264" i="7"/>
  <c r="P264" i="7"/>
  <c r="BI262" i="7"/>
  <c r="BH262" i="7"/>
  <c r="BG262" i="7"/>
  <c r="BF262" i="7"/>
  <c r="T262" i="7"/>
  <c r="R262" i="7"/>
  <c r="P262" i="7"/>
  <c r="BI260" i="7"/>
  <c r="BH260" i="7"/>
  <c r="BG260" i="7"/>
  <c r="BF260" i="7"/>
  <c r="T260" i="7"/>
  <c r="R260" i="7"/>
  <c r="P260" i="7"/>
  <c r="BI259" i="7"/>
  <c r="BH259" i="7"/>
  <c r="BG259" i="7"/>
  <c r="BF259" i="7"/>
  <c r="T259" i="7"/>
  <c r="R259" i="7"/>
  <c r="P259" i="7"/>
  <c r="BI258" i="7"/>
  <c r="BH258" i="7"/>
  <c r="BG258" i="7"/>
  <c r="BF258" i="7"/>
  <c r="T258" i="7"/>
  <c r="R258" i="7"/>
  <c r="P258" i="7"/>
  <c r="BI256" i="7"/>
  <c r="BH256" i="7"/>
  <c r="BG256" i="7"/>
  <c r="BF256" i="7"/>
  <c r="T256" i="7"/>
  <c r="R256" i="7"/>
  <c r="P256" i="7"/>
  <c r="BI254" i="7"/>
  <c r="BH254" i="7"/>
  <c r="BG254" i="7"/>
  <c r="BF254" i="7"/>
  <c r="T254" i="7"/>
  <c r="R254" i="7"/>
  <c r="P254" i="7"/>
  <c r="BI253" i="7"/>
  <c r="BH253" i="7"/>
  <c r="BG253" i="7"/>
  <c r="BF253" i="7"/>
  <c r="T253" i="7"/>
  <c r="R253" i="7"/>
  <c r="P253" i="7"/>
  <c r="BI252" i="7"/>
  <c r="BH252" i="7"/>
  <c r="BG252" i="7"/>
  <c r="BF252" i="7"/>
  <c r="T252" i="7"/>
  <c r="R252" i="7"/>
  <c r="P252" i="7"/>
  <c r="BI251" i="7"/>
  <c r="BH251" i="7"/>
  <c r="BG251" i="7"/>
  <c r="BF251" i="7"/>
  <c r="T251" i="7"/>
  <c r="R251" i="7"/>
  <c r="P251" i="7"/>
  <c r="BI250" i="7"/>
  <c r="BH250" i="7"/>
  <c r="BG250" i="7"/>
  <c r="BF250" i="7"/>
  <c r="T250" i="7"/>
  <c r="R250" i="7"/>
  <c r="P250" i="7"/>
  <c r="BI248" i="7"/>
  <c r="BH248" i="7"/>
  <c r="BG248" i="7"/>
  <c r="BF248" i="7"/>
  <c r="T248" i="7"/>
  <c r="R248" i="7"/>
  <c r="P248" i="7"/>
  <c r="BI247" i="7"/>
  <c r="BH247" i="7"/>
  <c r="BG247" i="7"/>
  <c r="BF247" i="7"/>
  <c r="T247" i="7"/>
  <c r="R247" i="7"/>
  <c r="P247" i="7"/>
  <c r="BI246" i="7"/>
  <c r="BH246" i="7"/>
  <c r="BG246" i="7"/>
  <c r="BF246" i="7"/>
  <c r="T246" i="7"/>
  <c r="R246" i="7"/>
  <c r="P246" i="7"/>
  <c r="BI244" i="7"/>
  <c r="BH244" i="7"/>
  <c r="BG244" i="7"/>
  <c r="BF244" i="7"/>
  <c r="T244" i="7"/>
  <c r="R244" i="7"/>
  <c r="P244" i="7"/>
  <c r="BI243" i="7"/>
  <c r="BH243" i="7"/>
  <c r="BG243" i="7"/>
  <c r="BF243" i="7"/>
  <c r="T243" i="7"/>
  <c r="R243" i="7"/>
  <c r="P243" i="7"/>
  <c r="BI242" i="7"/>
  <c r="BH242" i="7"/>
  <c r="BG242" i="7"/>
  <c r="BF242" i="7"/>
  <c r="T242" i="7"/>
  <c r="R242" i="7"/>
  <c r="P242" i="7"/>
  <c r="BI241" i="7"/>
  <c r="BH241" i="7"/>
  <c r="BG241" i="7"/>
  <c r="BF241" i="7"/>
  <c r="T241" i="7"/>
  <c r="R241" i="7"/>
  <c r="P241" i="7"/>
  <c r="BI240" i="7"/>
  <c r="BH240" i="7"/>
  <c r="BG240" i="7"/>
  <c r="BF240" i="7"/>
  <c r="T240" i="7"/>
  <c r="R240" i="7"/>
  <c r="P240" i="7"/>
  <c r="BI239" i="7"/>
  <c r="BH239" i="7"/>
  <c r="BG239" i="7"/>
  <c r="BF239" i="7"/>
  <c r="T239" i="7"/>
  <c r="R239" i="7"/>
  <c r="P239" i="7"/>
  <c r="BI238" i="7"/>
  <c r="BH238" i="7"/>
  <c r="BG238" i="7"/>
  <c r="BF238" i="7"/>
  <c r="T238" i="7"/>
  <c r="R238" i="7"/>
  <c r="P238" i="7"/>
  <c r="BI237" i="7"/>
  <c r="BH237" i="7"/>
  <c r="BG237" i="7"/>
  <c r="BF237" i="7"/>
  <c r="T237" i="7"/>
  <c r="R237" i="7"/>
  <c r="P237" i="7"/>
  <c r="BI235" i="7"/>
  <c r="BH235" i="7"/>
  <c r="BG235" i="7"/>
  <c r="BF235" i="7"/>
  <c r="T235" i="7"/>
  <c r="R235" i="7"/>
  <c r="P235" i="7"/>
  <c r="BI233" i="7"/>
  <c r="BH233" i="7"/>
  <c r="BG233" i="7"/>
  <c r="BF233" i="7"/>
  <c r="T233" i="7"/>
  <c r="R233" i="7"/>
  <c r="P233" i="7"/>
  <c r="BI231" i="7"/>
  <c r="BH231" i="7"/>
  <c r="BG231" i="7"/>
  <c r="BF231" i="7"/>
  <c r="T231" i="7"/>
  <c r="R231" i="7"/>
  <c r="P231" i="7"/>
  <c r="BI229" i="7"/>
  <c r="BH229" i="7"/>
  <c r="BG229" i="7"/>
  <c r="BF229" i="7"/>
  <c r="T229" i="7"/>
  <c r="R229" i="7"/>
  <c r="P229" i="7"/>
  <c r="BI227" i="7"/>
  <c r="BH227" i="7"/>
  <c r="BG227" i="7"/>
  <c r="BF227" i="7"/>
  <c r="T227" i="7"/>
  <c r="R227" i="7"/>
  <c r="P227" i="7"/>
  <c r="BI225" i="7"/>
  <c r="BH225" i="7"/>
  <c r="BG225" i="7"/>
  <c r="BF225" i="7"/>
  <c r="T225" i="7"/>
  <c r="R225" i="7"/>
  <c r="P225" i="7"/>
  <c r="BI223" i="7"/>
  <c r="BH223" i="7"/>
  <c r="BG223" i="7"/>
  <c r="BF223" i="7"/>
  <c r="T223" i="7"/>
  <c r="R223" i="7"/>
  <c r="P223" i="7"/>
  <c r="BI221" i="7"/>
  <c r="BH221" i="7"/>
  <c r="BG221" i="7"/>
  <c r="BF221" i="7"/>
  <c r="T221" i="7"/>
  <c r="R221" i="7"/>
  <c r="P221" i="7"/>
  <c r="BI219" i="7"/>
  <c r="BH219" i="7"/>
  <c r="BG219" i="7"/>
  <c r="BF219" i="7"/>
  <c r="T219" i="7"/>
  <c r="R219" i="7"/>
  <c r="P219" i="7"/>
  <c r="BI217" i="7"/>
  <c r="BH217" i="7"/>
  <c r="BG217" i="7"/>
  <c r="BF217" i="7"/>
  <c r="T217" i="7"/>
  <c r="R217" i="7"/>
  <c r="P217" i="7"/>
  <c r="BI215" i="7"/>
  <c r="BH215" i="7"/>
  <c r="BG215" i="7"/>
  <c r="BF215" i="7"/>
  <c r="T215" i="7"/>
  <c r="R215" i="7"/>
  <c r="P215" i="7"/>
  <c r="BI213" i="7"/>
  <c r="BH213" i="7"/>
  <c r="BG213" i="7"/>
  <c r="BF213" i="7"/>
  <c r="T213" i="7"/>
  <c r="R213" i="7"/>
  <c r="P213" i="7"/>
  <c r="BI211" i="7"/>
  <c r="BH211" i="7"/>
  <c r="BG211" i="7"/>
  <c r="BF211" i="7"/>
  <c r="T211" i="7"/>
  <c r="R211" i="7"/>
  <c r="P211" i="7"/>
  <c r="BI209" i="7"/>
  <c r="BH209" i="7"/>
  <c r="BG209" i="7"/>
  <c r="BF209" i="7"/>
  <c r="T209" i="7"/>
  <c r="R209" i="7"/>
  <c r="P209" i="7"/>
  <c r="BI207" i="7"/>
  <c r="BH207" i="7"/>
  <c r="BG207" i="7"/>
  <c r="BF207" i="7"/>
  <c r="T207" i="7"/>
  <c r="R207" i="7"/>
  <c r="P207" i="7"/>
  <c r="BI205" i="7"/>
  <c r="BH205" i="7"/>
  <c r="BG205" i="7"/>
  <c r="BF205" i="7"/>
  <c r="T205" i="7"/>
  <c r="R205" i="7"/>
  <c r="P205" i="7"/>
  <c r="BI203" i="7"/>
  <c r="BH203" i="7"/>
  <c r="BG203" i="7"/>
  <c r="BF203" i="7"/>
  <c r="T203" i="7"/>
  <c r="R203" i="7"/>
  <c r="P203" i="7"/>
  <c r="BI201" i="7"/>
  <c r="BH201" i="7"/>
  <c r="BG201" i="7"/>
  <c r="BF201" i="7"/>
  <c r="T201" i="7"/>
  <c r="R201" i="7"/>
  <c r="P201" i="7"/>
  <c r="BI198" i="7"/>
  <c r="BH198" i="7"/>
  <c r="BG198" i="7"/>
  <c r="BF198" i="7"/>
  <c r="T198" i="7"/>
  <c r="R198" i="7"/>
  <c r="P198" i="7"/>
  <c r="BI196" i="7"/>
  <c r="BH196" i="7"/>
  <c r="BG196" i="7"/>
  <c r="BF196" i="7"/>
  <c r="T196" i="7"/>
  <c r="R196" i="7"/>
  <c r="P196" i="7"/>
  <c r="BI194" i="7"/>
  <c r="BH194" i="7"/>
  <c r="BG194" i="7"/>
  <c r="BF194" i="7"/>
  <c r="T194" i="7"/>
  <c r="R194" i="7"/>
  <c r="P194" i="7"/>
  <c r="BI192" i="7"/>
  <c r="BH192" i="7"/>
  <c r="BG192" i="7"/>
  <c r="BF192" i="7"/>
  <c r="T192" i="7"/>
  <c r="R192" i="7"/>
  <c r="P192" i="7"/>
  <c r="BI190" i="7"/>
  <c r="BH190" i="7"/>
  <c r="BG190" i="7"/>
  <c r="BF190" i="7"/>
  <c r="T190" i="7"/>
  <c r="R190" i="7"/>
  <c r="P190" i="7"/>
  <c r="BI188" i="7"/>
  <c r="BH188" i="7"/>
  <c r="BG188" i="7"/>
  <c r="BF188" i="7"/>
  <c r="T188" i="7"/>
  <c r="R188" i="7"/>
  <c r="P188" i="7"/>
  <c r="BI186" i="7"/>
  <c r="BH186" i="7"/>
  <c r="BG186" i="7"/>
  <c r="BF186" i="7"/>
  <c r="T186" i="7"/>
  <c r="R186" i="7"/>
  <c r="P186" i="7"/>
  <c r="BI183" i="7"/>
  <c r="BH183" i="7"/>
  <c r="BG183" i="7"/>
  <c r="BF183" i="7"/>
  <c r="T183" i="7"/>
  <c r="R183" i="7"/>
  <c r="P183" i="7"/>
  <c r="BI181" i="7"/>
  <c r="BH181" i="7"/>
  <c r="BG181" i="7"/>
  <c r="BF181" i="7"/>
  <c r="T181" i="7"/>
  <c r="R181" i="7"/>
  <c r="P181" i="7"/>
  <c r="BI179" i="7"/>
  <c r="BH179" i="7"/>
  <c r="BG179" i="7"/>
  <c r="BF179" i="7"/>
  <c r="T179" i="7"/>
  <c r="R179" i="7"/>
  <c r="P179" i="7"/>
  <c r="BI178" i="7"/>
  <c r="BH178" i="7"/>
  <c r="BG178" i="7"/>
  <c r="BF178" i="7"/>
  <c r="T178" i="7"/>
  <c r="R178" i="7"/>
  <c r="P178" i="7"/>
  <c r="BI177" i="7"/>
  <c r="BH177" i="7"/>
  <c r="BG177" i="7"/>
  <c r="BF177" i="7"/>
  <c r="T177" i="7"/>
  <c r="R177" i="7"/>
  <c r="P177" i="7"/>
  <c r="BI175" i="7"/>
  <c r="BH175" i="7"/>
  <c r="BG175" i="7"/>
  <c r="BF175" i="7"/>
  <c r="T175" i="7"/>
  <c r="R175" i="7"/>
  <c r="P175" i="7"/>
  <c r="BI174" i="7"/>
  <c r="BH174" i="7"/>
  <c r="BG174" i="7"/>
  <c r="BF174" i="7"/>
  <c r="T174" i="7"/>
  <c r="R174" i="7"/>
  <c r="P174" i="7"/>
  <c r="BI173" i="7"/>
  <c r="BH173" i="7"/>
  <c r="BG173" i="7"/>
  <c r="BF173" i="7"/>
  <c r="T173" i="7"/>
  <c r="R173" i="7"/>
  <c r="P173" i="7"/>
  <c r="BI171" i="7"/>
  <c r="BH171" i="7"/>
  <c r="BG171" i="7"/>
  <c r="BF171" i="7"/>
  <c r="T171" i="7"/>
  <c r="R171" i="7"/>
  <c r="P171" i="7"/>
  <c r="BI169" i="7"/>
  <c r="BH169" i="7"/>
  <c r="BG169" i="7"/>
  <c r="BF169" i="7"/>
  <c r="T169" i="7"/>
  <c r="R169" i="7"/>
  <c r="P169" i="7"/>
  <c r="BI166" i="7"/>
  <c r="BH166" i="7"/>
  <c r="BG166" i="7"/>
  <c r="BF166" i="7"/>
  <c r="T166" i="7"/>
  <c r="T165" i="7"/>
  <c r="R166" i="7"/>
  <c r="R165" i="7"/>
  <c r="P166" i="7"/>
  <c r="P165" i="7" s="1"/>
  <c r="BI164" i="7"/>
  <c r="BH164" i="7"/>
  <c r="BG164" i="7"/>
  <c r="BF164" i="7"/>
  <c r="T164" i="7"/>
  <c r="R164" i="7"/>
  <c r="P164" i="7"/>
  <c r="BI162" i="7"/>
  <c r="BH162" i="7"/>
  <c r="BG162" i="7"/>
  <c r="BF162" i="7"/>
  <c r="T162" i="7"/>
  <c r="R162" i="7"/>
  <c r="P162" i="7"/>
  <c r="BI160" i="7"/>
  <c r="BH160" i="7"/>
  <c r="BG160" i="7"/>
  <c r="BF160" i="7"/>
  <c r="T160" i="7"/>
  <c r="R160" i="7"/>
  <c r="P160" i="7"/>
  <c r="BI159" i="7"/>
  <c r="BH159" i="7"/>
  <c r="BG159" i="7"/>
  <c r="BF159" i="7"/>
  <c r="T159" i="7"/>
  <c r="R159" i="7"/>
  <c r="P159" i="7"/>
  <c r="BI158" i="7"/>
  <c r="BH158" i="7"/>
  <c r="BG158" i="7"/>
  <c r="BF158" i="7"/>
  <c r="T158" i="7"/>
  <c r="R158" i="7"/>
  <c r="P158" i="7"/>
  <c r="BI156" i="7"/>
  <c r="BH156" i="7"/>
  <c r="BG156" i="7"/>
  <c r="BF156" i="7"/>
  <c r="T156" i="7"/>
  <c r="R156" i="7"/>
  <c r="P156" i="7"/>
  <c r="BI154" i="7"/>
  <c r="BH154" i="7"/>
  <c r="BG154" i="7"/>
  <c r="BF154" i="7"/>
  <c r="T154" i="7"/>
  <c r="R154" i="7"/>
  <c r="P154" i="7"/>
  <c r="BI152" i="7"/>
  <c r="BH152" i="7"/>
  <c r="BG152" i="7"/>
  <c r="BF152" i="7"/>
  <c r="T152" i="7"/>
  <c r="R152" i="7"/>
  <c r="P152" i="7"/>
  <c r="BI150" i="7"/>
  <c r="BH150" i="7"/>
  <c r="BG150" i="7"/>
  <c r="BF150" i="7"/>
  <c r="T150" i="7"/>
  <c r="R150" i="7"/>
  <c r="P150" i="7"/>
  <c r="BI148" i="7"/>
  <c r="BH148" i="7"/>
  <c r="BG148" i="7"/>
  <c r="BF148" i="7"/>
  <c r="T148" i="7"/>
  <c r="R148" i="7"/>
  <c r="P148" i="7"/>
  <c r="BI146" i="7"/>
  <c r="BH146" i="7"/>
  <c r="BG146" i="7"/>
  <c r="BF146" i="7"/>
  <c r="T146" i="7"/>
  <c r="R146" i="7"/>
  <c r="P146" i="7"/>
  <c r="BI144" i="7"/>
  <c r="BH144" i="7"/>
  <c r="BG144" i="7"/>
  <c r="BF144" i="7"/>
  <c r="T144" i="7"/>
  <c r="R144" i="7"/>
  <c r="P144" i="7"/>
  <c r="BI142" i="7"/>
  <c r="BH142" i="7"/>
  <c r="BG142" i="7"/>
  <c r="BF142" i="7"/>
  <c r="T142" i="7"/>
  <c r="R142" i="7"/>
  <c r="P142" i="7"/>
  <c r="BI140" i="7"/>
  <c r="BH140" i="7"/>
  <c r="BG140" i="7"/>
  <c r="BF140" i="7"/>
  <c r="T140" i="7"/>
  <c r="R140" i="7"/>
  <c r="P140" i="7"/>
  <c r="F132" i="7"/>
  <c r="E130" i="7"/>
  <c r="F93" i="7"/>
  <c r="E91" i="7"/>
  <c r="J28" i="7"/>
  <c r="E28" i="7"/>
  <c r="J96" i="7"/>
  <c r="J27" i="7"/>
  <c r="J25" i="7"/>
  <c r="E25" i="7"/>
  <c r="J134" i="7" s="1"/>
  <c r="J24" i="7"/>
  <c r="J22" i="7"/>
  <c r="E22" i="7"/>
  <c r="F96" i="7"/>
  <c r="J21" i="7"/>
  <c r="J19" i="7"/>
  <c r="E19" i="7"/>
  <c r="F134" i="7" s="1"/>
  <c r="J18" i="7"/>
  <c r="J16" i="7"/>
  <c r="J132" i="7" s="1"/>
  <c r="E7" i="7"/>
  <c r="E85" i="7"/>
  <c r="J39" i="6"/>
  <c r="J38" i="6"/>
  <c r="AY100" i="1" s="1"/>
  <c r="J37" i="6"/>
  <c r="AX100" i="1" s="1"/>
  <c r="BI131" i="6"/>
  <c r="BH131" i="6"/>
  <c r="BG131" i="6"/>
  <c r="BF131" i="6"/>
  <c r="T131" i="6"/>
  <c r="R131" i="6"/>
  <c r="P131" i="6"/>
  <c r="BI129" i="6"/>
  <c r="BH129" i="6"/>
  <c r="BG129" i="6"/>
  <c r="BF129" i="6"/>
  <c r="T129" i="6"/>
  <c r="R129" i="6"/>
  <c r="P129" i="6"/>
  <c r="BI128" i="6"/>
  <c r="BH128" i="6"/>
  <c r="BG128" i="6"/>
  <c r="BF128" i="6"/>
  <c r="T128" i="6"/>
  <c r="R128" i="6"/>
  <c r="P128" i="6"/>
  <c r="BI127" i="6"/>
  <c r="BH127" i="6"/>
  <c r="BG127" i="6"/>
  <c r="BF127" i="6"/>
  <c r="T127" i="6"/>
  <c r="R127" i="6"/>
  <c r="P127" i="6"/>
  <c r="BI125" i="6"/>
  <c r="BH125" i="6"/>
  <c r="BG125" i="6"/>
  <c r="BF125" i="6"/>
  <c r="T125" i="6"/>
  <c r="R125" i="6"/>
  <c r="P125" i="6"/>
  <c r="J118" i="6"/>
  <c r="F118" i="6"/>
  <c r="F116" i="6"/>
  <c r="E114" i="6"/>
  <c r="J93" i="6"/>
  <c r="F93" i="6"/>
  <c r="F91" i="6"/>
  <c r="E89" i="6"/>
  <c r="J26" i="6"/>
  <c r="E26" i="6"/>
  <c r="J119" i="6" s="1"/>
  <c r="J25" i="6"/>
  <c r="J20" i="6"/>
  <c r="E20" i="6"/>
  <c r="F119" i="6"/>
  <c r="J19" i="6"/>
  <c r="J14" i="6"/>
  <c r="J116" i="6"/>
  <c r="E7" i="6"/>
  <c r="E110" i="6"/>
  <c r="J39" i="5"/>
  <c r="J38" i="5"/>
  <c r="AY99" i="1"/>
  <c r="J37" i="5"/>
  <c r="AX99" i="1" s="1"/>
  <c r="BI129" i="5"/>
  <c r="BH129" i="5"/>
  <c r="BG129" i="5"/>
  <c r="BF129" i="5"/>
  <c r="T129" i="5"/>
  <c r="R129" i="5"/>
  <c r="P129" i="5"/>
  <c r="BI125" i="5"/>
  <c r="BH125" i="5"/>
  <c r="BG125" i="5"/>
  <c r="BF125" i="5"/>
  <c r="T125" i="5"/>
  <c r="R125" i="5"/>
  <c r="P125" i="5"/>
  <c r="J118" i="5"/>
  <c r="F118" i="5"/>
  <c r="F116" i="5"/>
  <c r="E114" i="5"/>
  <c r="J93" i="5"/>
  <c r="F93" i="5"/>
  <c r="F91" i="5"/>
  <c r="E89" i="5"/>
  <c r="J26" i="5"/>
  <c r="E26" i="5"/>
  <c r="J119" i="5"/>
  <c r="J25" i="5"/>
  <c r="J20" i="5"/>
  <c r="E20" i="5"/>
  <c r="F94" i="5" s="1"/>
  <c r="J19" i="5"/>
  <c r="J14" i="5"/>
  <c r="J116" i="5" s="1"/>
  <c r="E7" i="5"/>
  <c r="E85" i="5" s="1"/>
  <c r="J39" i="4"/>
  <c r="J38" i="4"/>
  <c r="AY98" i="1" s="1"/>
  <c r="J37" i="4"/>
  <c r="AX98" i="1"/>
  <c r="BI317" i="4"/>
  <c r="BH317" i="4"/>
  <c r="BG317" i="4"/>
  <c r="BF317" i="4"/>
  <c r="T317" i="4"/>
  <c r="R317" i="4"/>
  <c r="P317" i="4"/>
  <c r="BI313" i="4"/>
  <c r="BH313" i="4"/>
  <c r="BG313" i="4"/>
  <c r="BF313" i="4"/>
  <c r="T313" i="4"/>
  <c r="R313" i="4"/>
  <c r="P313" i="4"/>
  <c r="BI309" i="4"/>
  <c r="BH309" i="4"/>
  <c r="BG309" i="4"/>
  <c r="BF309" i="4"/>
  <c r="T309" i="4"/>
  <c r="T308" i="4"/>
  <c r="R309" i="4"/>
  <c r="R308" i="4" s="1"/>
  <c r="P309" i="4"/>
  <c r="P308" i="4"/>
  <c r="BI302" i="4"/>
  <c r="BH302" i="4"/>
  <c r="BG302" i="4"/>
  <c r="BF302" i="4"/>
  <c r="T302" i="4"/>
  <c r="R302" i="4"/>
  <c r="P302" i="4"/>
  <c r="BI300" i="4"/>
  <c r="BH300" i="4"/>
  <c r="BG300" i="4"/>
  <c r="BF300" i="4"/>
  <c r="T300" i="4"/>
  <c r="R300" i="4"/>
  <c r="P300" i="4"/>
  <c r="BI298" i="4"/>
  <c r="BH298" i="4"/>
  <c r="BG298" i="4"/>
  <c r="BF298" i="4"/>
  <c r="T298" i="4"/>
  <c r="R298" i="4"/>
  <c r="P298" i="4"/>
  <c r="BI296" i="4"/>
  <c r="BH296" i="4"/>
  <c r="BG296" i="4"/>
  <c r="BF296" i="4"/>
  <c r="T296" i="4"/>
  <c r="R296" i="4"/>
  <c r="P296" i="4"/>
  <c r="BI294" i="4"/>
  <c r="BH294" i="4"/>
  <c r="BG294" i="4"/>
  <c r="BF294" i="4"/>
  <c r="T294" i="4"/>
  <c r="R294" i="4"/>
  <c r="P294" i="4"/>
  <c r="BI292" i="4"/>
  <c r="BH292" i="4"/>
  <c r="BG292" i="4"/>
  <c r="BF292" i="4"/>
  <c r="T292" i="4"/>
  <c r="R292" i="4"/>
  <c r="P292" i="4"/>
  <c r="BI287" i="4"/>
  <c r="BH287" i="4"/>
  <c r="BG287" i="4"/>
  <c r="BF287" i="4"/>
  <c r="T287" i="4"/>
  <c r="R287" i="4"/>
  <c r="P287" i="4"/>
  <c r="BI285" i="4"/>
  <c r="BH285" i="4"/>
  <c r="BG285" i="4"/>
  <c r="BF285" i="4"/>
  <c r="T285" i="4"/>
  <c r="R285" i="4"/>
  <c r="P285" i="4"/>
  <c r="BI283" i="4"/>
  <c r="BH283" i="4"/>
  <c r="BG283" i="4"/>
  <c r="BF283" i="4"/>
  <c r="T283" i="4"/>
  <c r="R283" i="4"/>
  <c r="P283" i="4"/>
  <c r="BI279" i="4"/>
  <c r="BH279" i="4"/>
  <c r="BG279" i="4"/>
  <c r="BF279" i="4"/>
  <c r="T279" i="4"/>
  <c r="R279" i="4"/>
  <c r="P279" i="4"/>
  <c r="BI277" i="4"/>
  <c r="BH277" i="4"/>
  <c r="BG277" i="4"/>
  <c r="BF277" i="4"/>
  <c r="T277" i="4"/>
  <c r="R277" i="4"/>
  <c r="P277" i="4"/>
  <c r="BI273" i="4"/>
  <c r="BH273" i="4"/>
  <c r="BG273" i="4"/>
  <c r="BF273" i="4"/>
  <c r="T273" i="4"/>
  <c r="R273" i="4"/>
  <c r="P273" i="4"/>
  <c r="BI268" i="4"/>
  <c r="BH268" i="4"/>
  <c r="BG268" i="4"/>
  <c r="BF268" i="4"/>
  <c r="T268" i="4"/>
  <c r="R268" i="4"/>
  <c r="P268" i="4"/>
  <c r="BI263" i="4"/>
  <c r="BH263" i="4"/>
  <c r="BG263" i="4"/>
  <c r="BF263" i="4"/>
  <c r="T263" i="4"/>
  <c r="R263" i="4"/>
  <c r="P263" i="4"/>
  <c r="BI261" i="4"/>
  <c r="BH261" i="4"/>
  <c r="BG261" i="4"/>
  <c r="BF261" i="4"/>
  <c r="T261" i="4"/>
  <c r="R261" i="4"/>
  <c r="P261" i="4"/>
  <c r="BI257" i="4"/>
  <c r="BH257" i="4"/>
  <c r="BG257" i="4"/>
  <c r="BF257" i="4"/>
  <c r="T257" i="4"/>
  <c r="R257" i="4"/>
  <c r="P257" i="4"/>
  <c r="BI255" i="4"/>
  <c r="BH255" i="4"/>
  <c r="BG255" i="4"/>
  <c r="BF255" i="4"/>
  <c r="T255" i="4"/>
  <c r="R255" i="4"/>
  <c r="P255" i="4"/>
  <c r="BI250" i="4"/>
  <c r="BH250" i="4"/>
  <c r="BG250" i="4"/>
  <c r="BF250" i="4"/>
  <c r="T250" i="4"/>
  <c r="R250" i="4"/>
  <c r="P250" i="4"/>
  <c r="BI245" i="4"/>
  <c r="BH245" i="4"/>
  <c r="BG245" i="4"/>
  <c r="BF245" i="4"/>
  <c r="T245" i="4"/>
  <c r="R245" i="4"/>
  <c r="P245" i="4"/>
  <c r="BI239" i="4"/>
  <c r="BH239" i="4"/>
  <c r="BG239" i="4"/>
  <c r="BF239" i="4"/>
  <c r="T239" i="4"/>
  <c r="R239" i="4"/>
  <c r="P239" i="4"/>
  <c r="BI235" i="4"/>
  <c r="BH235" i="4"/>
  <c r="BG235" i="4"/>
  <c r="BF235" i="4"/>
  <c r="T235" i="4"/>
  <c r="R235" i="4"/>
  <c r="P235" i="4"/>
  <c r="BI233" i="4"/>
  <c r="BH233" i="4"/>
  <c r="BG233" i="4"/>
  <c r="BF233" i="4"/>
  <c r="T233" i="4"/>
  <c r="R233" i="4"/>
  <c r="P233" i="4"/>
  <c r="BI229" i="4"/>
  <c r="BH229" i="4"/>
  <c r="BG229" i="4"/>
  <c r="BF229" i="4"/>
  <c r="T229" i="4"/>
  <c r="R229" i="4"/>
  <c r="P229" i="4"/>
  <c r="BI224" i="4"/>
  <c r="BH224" i="4"/>
  <c r="BG224" i="4"/>
  <c r="BF224" i="4"/>
  <c r="T224" i="4"/>
  <c r="R224" i="4"/>
  <c r="P224" i="4"/>
  <c r="BI219" i="4"/>
  <c r="BH219" i="4"/>
  <c r="BG219" i="4"/>
  <c r="BF219" i="4"/>
  <c r="T219" i="4"/>
  <c r="R219" i="4"/>
  <c r="P219" i="4"/>
  <c r="BI217" i="4"/>
  <c r="BH217" i="4"/>
  <c r="BG217" i="4"/>
  <c r="BF217" i="4"/>
  <c r="T217" i="4"/>
  <c r="R217" i="4"/>
  <c r="P217" i="4"/>
  <c r="BI216" i="4"/>
  <c r="BH216" i="4"/>
  <c r="BG216" i="4"/>
  <c r="BF216" i="4"/>
  <c r="T216" i="4"/>
  <c r="R216" i="4"/>
  <c r="P216" i="4"/>
  <c r="BI211" i="4"/>
  <c r="BH211" i="4"/>
  <c r="BG211" i="4"/>
  <c r="BF211" i="4"/>
  <c r="T211" i="4"/>
  <c r="R211" i="4"/>
  <c r="P211" i="4"/>
  <c r="BI199" i="4"/>
  <c r="BH199" i="4"/>
  <c r="BG199" i="4"/>
  <c r="BF199" i="4"/>
  <c r="T199" i="4"/>
  <c r="R199" i="4"/>
  <c r="P199" i="4"/>
  <c r="BI195" i="4"/>
  <c r="BH195" i="4"/>
  <c r="BG195" i="4"/>
  <c r="BF195" i="4"/>
  <c r="T195" i="4"/>
  <c r="R195" i="4"/>
  <c r="P195" i="4"/>
  <c r="BI191" i="4"/>
  <c r="BH191" i="4"/>
  <c r="BG191" i="4"/>
  <c r="BF191" i="4"/>
  <c r="T191" i="4"/>
  <c r="R191" i="4"/>
  <c r="P191" i="4"/>
  <c r="BI186" i="4"/>
  <c r="BH186" i="4"/>
  <c r="BG186" i="4"/>
  <c r="BF186" i="4"/>
  <c r="T186" i="4"/>
  <c r="R186" i="4"/>
  <c r="P186" i="4"/>
  <c r="BI182" i="4"/>
  <c r="BH182" i="4"/>
  <c r="BG182" i="4"/>
  <c r="BF182" i="4"/>
  <c r="T182" i="4"/>
  <c r="R182" i="4"/>
  <c r="P182" i="4"/>
  <c r="BI177" i="4"/>
  <c r="BH177" i="4"/>
  <c r="BG177" i="4"/>
  <c r="BF177" i="4"/>
  <c r="T177" i="4"/>
  <c r="R177" i="4"/>
  <c r="P177" i="4"/>
  <c r="BI175" i="4"/>
  <c r="BH175" i="4"/>
  <c r="BG175" i="4"/>
  <c r="BF175" i="4"/>
  <c r="T175" i="4"/>
  <c r="R175" i="4"/>
  <c r="P175" i="4"/>
  <c r="BI171" i="4"/>
  <c r="BH171" i="4"/>
  <c r="BG171" i="4"/>
  <c r="BF171" i="4"/>
  <c r="T171" i="4"/>
  <c r="R171" i="4"/>
  <c r="P171" i="4"/>
  <c r="BI166" i="4"/>
  <c r="BH166" i="4"/>
  <c r="BG166" i="4"/>
  <c r="BF166" i="4"/>
  <c r="T166" i="4"/>
  <c r="R166" i="4"/>
  <c r="P166" i="4"/>
  <c r="BI164" i="4"/>
  <c r="BH164" i="4"/>
  <c r="BG164" i="4"/>
  <c r="BF164" i="4"/>
  <c r="T164" i="4"/>
  <c r="R164" i="4"/>
  <c r="P164" i="4"/>
  <c r="BI159" i="4"/>
  <c r="BH159" i="4"/>
  <c r="BG159" i="4"/>
  <c r="BF159" i="4"/>
  <c r="T159" i="4"/>
  <c r="R159" i="4"/>
  <c r="P159" i="4"/>
  <c r="BI157" i="4"/>
  <c r="BH157" i="4"/>
  <c r="BG157" i="4"/>
  <c r="BF157" i="4"/>
  <c r="T157" i="4"/>
  <c r="R157" i="4"/>
  <c r="P157" i="4"/>
  <c r="BI153" i="4"/>
  <c r="BH153" i="4"/>
  <c r="BG153" i="4"/>
  <c r="BF153" i="4"/>
  <c r="T153" i="4"/>
  <c r="R153" i="4"/>
  <c r="P153" i="4"/>
  <c r="BI146" i="4"/>
  <c r="BH146" i="4"/>
  <c r="BG146" i="4"/>
  <c r="BF146" i="4"/>
  <c r="T146" i="4"/>
  <c r="R146" i="4"/>
  <c r="P146" i="4"/>
  <c r="BI141" i="4"/>
  <c r="BH141" i="4"/>
  <c r="BG141" i="4"/>
  <c r="BF141" i="4"/>
  <c r="T141" i="4"/>
  <c r="R141" i="4"/>
  <c r="P141" i="4"/>
  <c r="BI139" i="4"/>
  <c r="BH139" i="4"/>
  <c r="BG139" i="4"/>
  <c r="BF139" i="4"/>
  <c r="T139" i="4"/>
  <c r="R139" i="4"/>
  <c r="P139" i="4"/>
  <c r="BI135" i="4"/>
  <c r="BH135" i="4"/>
  <c r="BG135" i="4"/>
  <c r="BF135" i="4"/>
  <c r="T135" i="4"/>
  <c r="R135" i="4"/>
  <c r="P135" i="4"/>
  <c r="BI130" i="4"/>
  <c r="BH130" i="4"/>
  <c r="BG130" i="4"/>
  <c r="BF130" i="4"/>
  <c r="T130" i="4"/>
  <c r="R130" i="4"/>
  <c r="P130" i="4"/>
  <c r="J123" i="4"/>
  <c r="F123" i="4"/>
  <c r="F121" i="4"/>
  <c r="E119" i="4"/>
  <c r="J93" i="4"/>
  <c r="F93" i="4"/>
  <c r="F91" i="4"/>
  <c r="E89" i="4"/>
  <c r="J26" i="4"/>
  <c r="E26" i="4"/>
  <c r="J124" i="4" s="1"/>
  <c r="J25" i="4"/>
  <c r="J20" i="4"/>
  <c r="E20" i="4"/>
  <c r="F124" i="4" s="1"/>
  <c r="J19" i="4"/>
  <c r="J14" i="4"/>
  <c r="J91" i="4"/>
  <c r="E7" i="4"/>
  <c r="E115" i="4" s="1"/>
  <c r="J39" i="3"/>
  <c r="J38" i="3"/>
  <c r="AY97" i="1" s="1"/>
  <c r="J37" i="3"/>
  <c r="AX97" i="1" s="1"/>
  <c r="BI1723" i="3"/>
  <c r="BH1723" i="3"/>
  <c r="BG1723" i="3"/>
  <c r="BF1723" i="3"/>
  <c r="T1723" i="3"/>
  <c r="R1723" i="3"/>
  <c r="P1723" i="3"/>
  <c r="BI1717" i="3"/>
  <c r="BH1717" i="3"/>
  <c r="BG1717" i="3"/>
  <c r="BF1717" i="3"/>
  <c r="T1717" i="3"/>
  <c r="R1717" i="3"/>
  <c r="P1717" i="3"/>
  <c r="BI1711" i="3"/>
  <c r="BH1711" i="3"/>
  <c r="BG1711" i="3"/>
  <c r="BF1711" i="3"/>
  <c r="T1711" i="3"/>
  <c r="R1711" i="3"/>
  <c r="P1711" i="3"/>
  <c r="BI1705" i="3"/>
  <c r="BH1705" i="3"/>
  <c r="BG1705" i="3"/>
  <c r="BF1705" i="3"/>
  <c r="T1705" i="3"/>
  <c r="R1705" i="3"/>
  <c r="P1705" i="3"/>
  <c r="BI1699" i="3"/>
  <c r="BH1699" i="3"/>
  <c r="BG1699" i="3"/>
  <c r="BF1699" i="3"/>
  <c r="T1699" i="3"/>
  <c r="R1699" i="3"/>
  <c r="P1699" i="3"/>
  <c r="BI1693" i="3"/>
  <c r="BH1693" i="3"/>
  <c r="BG1693" i="3"/>
  <c r="BF1693" i="3"/>
  <c r="T1693" i="3"/>
  <c r="R1693" i="3"/>
  <c r="P1693" i="3"/>
  <c r="BI1687" i="3"/>
  <c r="BH1687" i="3"/>
  <c r="BG1687" i="3"/>
  <c r="BF1687" i="3"/>
  <c r="T1687" i="3"/>
  <c r="R1687" i="3"/>
  <c r="P1687" i="3"/>
  <c r="BI1685" i="3"/>
  <c r="BH1685" i="3"/>
  <c r="BG1685" i="3"/>
  <c r="BF1685" i="3"/>
  <c r="T1685" i="3"/>
  <c r="R1685" i="3"/>
  <c r="P1685" i="3"/>
  <c r="BI1684" i="3"/>
  <c r="BH1684" i="3"/>
  <c r="BG1684" i="3"/>
  <c r="BF1684" i="3"/>
  <c r="T1684" i="3"/>
  <c r="R1684" i="3"/>
  <c r="P1684" i="3"/>
  <c r="BI1683" i="3"/>
  <c r="BH1683" i="3"/>
  <c r="BG1683" i="3"/>
  <c r="BF1683" i="3"/>
  <c r="T1683" i="3"/>
  <c r="R1683" i="3"/>
  <c r="P1683" i="3"/>
  <c r="BI1682" i="3"/>
  <c r="BH1682" i="3"/>
  <c r="BG1682" i="3"/>
  <c r="BF1682" i="3"/>
  <c r="T1682" i="3"/>
  <c r="R1682" i="3"/>
  <c r="P1682" i="3"/>
  <c r="BI1679" i="3"/>
  <c r="BH1679" i="3"/>
  <c r="BG1679" i="3"/>
  <c r="BF1679" i="3"/>
  <c r="T1679" i="3"/>
  <c r="R1679" i="3"/>
  <c r="P1679" i="3"/>
  <c r="BI1670" i="3"/>
  <c r="BH1670" i="3"/>
  <c r="BG1670" i="3"/>
  <c r="BF1670" i="3"/>
  <c r="T1670" i="3"/>
  <c r="R1670" i="3"/>
  <c r="P1670" i="3"/>
  <c r="BI1665" i="3"/>
  <c r="BH1665" i="3"/>
  <c r="BG1665" i="3"/>
  <c r="BF1665" i="3"/>
  <c r="T1665" i="3"/>
  <c r="R1665" i="3"/>
  <c r="P1665" i="3"/>
  <c r="BI1660" i="3"/>
  <c r="BH1660" i="3"/>
  <c r="BG1660" i="3"/>
  <c r="BF1660" i="3"/>
  <c r="T1660" i="3"/>
  <c r="T1659" i="3" s="1"/>
  <c r="R1660" i="3"/>
  <c r="R1659" i="3" s="1"/>
  <c r="P1660" i="3"/>
  <c r="P1659" i="3"/>
  <c r="BI1657" i="3"/>
  <c r="BH1657" i="3"/>
  <c r="BG1657" i="3"/>
  <c r="BF1657" i="3"/>
  <c r="T1657" i="3"/>
  <c r="R1657" i="3"/>
  <c r="P1657" i="3"/>
  <c r="BI1655" i="3"/>
  <c r="BH1655" i="3"/>
  <c r="BG1655" i="3"/>
  <c r="BF1655" i="3"/>
  <c r="T1655" i="3"/>
  <c r="R1655" i="3"/>
  <c r="P1655" i="3"/>
  <c r="BI1653" i="3"/>
  <c r="BH1653" i="3"/>
  <c r="BG1653" i="3"/>
  <c r="BF1653" i="3"/>
  <c r="T1653" i="3"/>
  <c r="R1653" i="3"/>
  <c r="P1653" i="3"/>
  <c r="BI1651" i="3"/>
  <c r="BH1651" i="3"/>
  <c r="BG1651" i="3"/>
  <c r="BF1651" i="3"/>
  <c r="T1651" i="3"/>
  <c r="R1651" i="3"/>
  <c r="P1651" i="3"/>
  <c r="BI1649" i="3"/>
  <c r="BH1649" i="3"/>
  <c r="BG1649" i="3"/>
  <c r="BF1649" i="3"/>
  <c r="T1649" i="3"/>
  <c r="R1649" i="3"/>
  <c r="P1649" i="3"/>
  <c r="BI1647" i="3"/>
  <c r="BH1647" i="3"/>
  <c r="BG1647" i="3"/>
  <c r="BF1647" i="3"/>
  <c r="T1647" i="3"/>
  <c r="R1647" i="3"/>
  <c r="P1647" i="3"/>
  <c r="BI1645" i="3"/>
  <c r="BH1645" i="3"/>
  <c r="BG1645" i="3"/>
  <c r="BF1645" i="3"/>
  <c r="T1645" i="3"/>
  <c r="R1645" i="3"/>
  <c r="P1645" i="3"/>
  <c r="BI1643" i="3"/>
  <c r="BH1643" i="3"/>
  <c r="BG1643" i="3"/>
  <c r="BF1643" i="3"/>
  <c r="T1643" i="3"/>
  <c r="R1643" i="3"/>
  <c r="P1643" i="3"/>
  <c r="BI1641" i="3"/>
  <c r="BH1641" i="3"/>
  <c r="BG1641" i="3"/>
  <c r="BF1641" i="3"/>
  <c r="T1641" i="3"/>
  <c r="R1641" i="3"/>
  <c r="P1641" i="3"/>
  <c r="BI1639" i="3"/>
  <c r="BH1639" i="3"/>
  <c r="BG1639" i="3"/>
  <c r="BF1639" i="3"/>
  <c r="T1639" i="3"/>
  <c r="R1639" i="3"/>
  <c r="P1639" i="3"/>
  <c r="BI1637" i="3"/>
  <c r="BH1637" i="3"/>
  <c r="BG1637" i="3"/>
  <c r="BF1637" i="3"/>
  <c r="T1637" i="3"/>
  <c r="R1637" i="3"/>
  <c r="P1637" i="3"/>
  <c r="BI1635" i="3"/>
  <c r="BH1635" i="3"/>
  <c r="BG1635" i="3"/>
  <c r="BF1635" i="3"/>
  <c r="T1635" i="3"/>
  <c r="R1635" i="3"/>
  <c r="P1635" i="3"/>
  <c r="BI1633" i="3"/>
  <c r="BH1633" i="3"/>
  <c r="BG1633" i="3"/>
  <c r="BF1633" i="3"/>
  <c r="T1633" i="3"/>
  <c r="R1633" i="3"/>
  <c r="P1633" i="3"/>
  <c r="BI1631" i="3"/>
  <c r="BH1631" i="3"/>
  <c r="BG1631" i="3"/>
  <c r="BF1631" i="3"/>
  <c r="T1631" i="3"/>
  <c r="R1631" i="3"/>
  <c r="P1631" i="3"/>
  <c r="BI1629" i="3"/>
  <c r="BH1629" i="3"/>
  <c r="BG1629" i="3"/>
  <c r="BF1629" i="3"/>
  <c r="T1629" i="3"/>
  <c r="R1629" i="3"/>
  <c r="P1629" i="3"/>
  <c r="BI1627" i="3"/>
  <c r="BH1627" i="3"/>
  <c r="BG1627" i="3"/>
  <c r="BF1627" i="3"/>
  <c r="T1627" i="3"/>
  <c r="R1627" i="3"/>
  <c r="P1627" i="3"/>
  <c r="BI1625" i="3"/>
  <c r="BH1625" i="3"/>
  <c r="BG1625" i="3"/>
  <c r="BF1625" i="3"/>
  <c r="T1625" i="3"/>
  <c r="R1625" i="3"/>
  <c r="P1625" i="3"/>
  <c r="BI1623" i="3"/>
  <c r="BH1623" i="3"/>
  <c r="BG1623" i="3"/>
  <c r="BF1623" i="3"/>
  <c r="T1623" i="3"/>
  <c r="R1623" i="3"/>
  <c r="P1623" i="3"/>
  <c r="BI1620" i="3"/>
  <c r="BH1620" i="3"/>
  <c r="BG1620" i="3"/>
  <c r="BF1620" i="3"/>
  <c r="T1620" i="3"/>
  <c r="R1620" i="3"/>
  <c r="P1620" i="3"/>
  <c r="BI1618" i="3"/>
  <c r="BH1618" i="3"/>
  <c r="BG1618" i="3"/>
  <c r="BF1618" i="3"/>
  <c r="T1618" i="3"/>
  <c r="R1618" i="3"/>
  <c r="P1618" i="3"/>
  <c r="BI1616" i="3"/>
  <c r="BH1616" i="3"/>
  <c r="BG1616" i="3"/>
  <c r="BF1616" i="3"/>
  <c r="T1616" i="3"/>
  <c r="R1616" i="3"/>
  <c r="P1616" i="3"/>
  <c r="BI1612" i="3"/>
  <c r="BH1612" i="3"/>
  <c r="BG1612" i="3"/>
  <c r="BF1612" i="3"/>
  <c r="T1612" i="3"/>
  <c r="R1612" i="3"/>
  <c r="P1612" i="3"/>
  <c r="BI1605" i="3"/>
  <c r="BH1605" i="3"/>
  <c r="BG1605" i="3"/>
  <c r="BF1605" i="3"/>
  <c r="T1605" i="3"/>
  <c r="R1605" i="3"/>
  <c r="P1605" i="3"/>
  <c r="BI1598" i="3"/>
  <c r="BH1598" i="3"/>
  <c r="BG1598" i="3"/>
  <c r="BF1598" i="3"/>
  <c r="T1598" i="3"/>
  <c r="R1598" i="3"/>
  <c r="P1598" i="3"/>
  <c r="BI1594" i="3"/>
  <c r="BH1594" i="3"/>
  <c r="BG1594" i="3"/>
  <c r="BF1594" i="3"/>
  <c r="T1594" i="3"/>
  <c r="R1594" i="3"/>
  <c r="P1594" i="3"/>
  <c r="BI1591" i="3"/>
  <c r="BH1591" i="3"/>
  <c r="BG1591" i="3"/>
  <c r="BF1591" i="3"/>
  <c r="T1591" i="3"/>
  <c r="R1591" i="3"/>
  <c r="P1591" i="3"/>
  <c r="BI1587" i="3"/>
  <c r="BH1587" i="3"/>
  <c r="BG1587" i="3"/>
  <c r="BF1587" i="3"/>
  <c r="T1587" i="3"/>
  <c r="R1587" i="3"/>
  <c r="P1587" i="3"/>
  <c r="BI1584" i="3"/>
  <c r="BH1584" i="3"/>
  <c r="BG1584" i="3"/>
  <c r="BF1584" i="3"/>
  <c r="T1584" i="3"/>
  <c r="R1584" i="3"/>
  <c r="P1584" i="3"/>
  <c r="BI1582" i="3"/>
  <c r="BH1582" i="3"/>
  <c r="BG1582" i="3"/>
  <c r="BF1582" i="3"/>
  <c r="T1582" i="3"/>
  <c r="R1582" i="3"/>
  <c r="P1582" i="3"/>
  <c r="BI1579" i="3"/>
  <c r="BH1579" i="3"/>
  <c r="BG1579" i="3"/>
  <c r="BF1579" i="3"/>
  <c r="T1579" i="3"/>
  <c r="R1579" i="3"/>
  <c r="P1579" i="3"/>
  <c r="BI1572" i="3"/>
  <c r="BH1572" i="3"/>
  <c r="BG1572" i="3"/>
  <c r="BF1572" i="3"/>
  <c r="T1572" i="3"/>
  <c r="R1572" i="3"/>
  <c r="P1572" i="3"/>
  <c r="BI1569" i="3"/>
  <c r="BH1569" i="3"/>
  <c r="BG1569" i="3"/>
  <c r="BF1569" i="3"/>
  <c r="T1569" i="3"/>
  <c r="R1569" i="3"/>
  <c r="P1569" i="3"/>
  <c r="BI1567" i="3"/>
  <c r="BH1567" i="3"/>
  <c r="BG1567" i="3"/>
  <c r="BF1567" i="3"/>
  <c r="T1567" i="3"/>
  <c r="R1567" i="3"/>
  <c r="P1567" i="3"/>
  <c r="BI1564" i="3"/>
  <c r="BH1564" i="3"/>
  <c r="BG1564" i="3"/>
  <c r="BF1564" i="3"/>
  <c r="T1564" i="3"/>
  <c r="R1564" i="3"/>
  <c r="P1564" i="3"/>
  <c r="BI1559" i="3"/>
  <c r="BH1559" i="3"/>
  <c r="BG1559" i="3"/>
  <c r="BF1559" i="3"/>
  <c r="T1559" i="3"/>
  <c r="R1559" i="3"/>
  <c r="P1559" i="3"/>
  <c r="BI1557" i="3"/>
  <c r="BH1557" i="3"/>
  <c r="BG1557" i="3"/>
  <c r="BF1557" i="3"/>
  <c r="T1557" i="3"/>
  <c r="R1557" i="3"/>
  <c r="P1557" i="3"/>
  <c r="BI1554" i="3"/>
  <c r="BH1554" i="3"/>
  <c r="BG1554" i="3"/>
  <c r="BF1554" i="3"/>
  <c r="T1554" i="3"/>
  <c r="R1554" i="3"/>
  <c r="P1554" i="3"/>
  <c r="BI1552" i="3"/>
  <c r="BH1552" i="3"/>
  <c r="BG1552" i="3"/>
  <c r="BF1552" i="3"/>
  <c r="T1552" i="3"/>
  <c r="R1552" i="3"/>
  <c r="P1552" i="3"/>
  <c r="BI1550" i="3"/>
  <c r="BH1550" i="3"/>
  <c r="BG1550" i="3"/>
  <c r="BF1550" i="3"/>
  <c r="T1550" i="3"/>
  <c r="R1550" i="3"/>
  <c r="P1550" i="3"/>
  <c r="BI1547" i="3"/>
  <c r="BH1547" i="3"/>
  <c r="BG1547" i="3"/>
  <c r="BF1547" i="3"/>
  <c r="T1547" i="3"/>
  <c r="R1547" i="3"/>
  <c r="P1547" i="3"/>
  <c r="BI1540" i="3"/>
  <c r="BH1540" i="3"/>
  <c r="BG1540" i="3"/>
  <c r="BF1540" i="3"/>
  <c r="T1540" i="3"/>
  <c r="R1540" i="3"/>
  <c r="P1540" i="3"/>
  <c r="BI1537" i="3"/>
  <c r="BH1537" i="3"/>
  <c r="BG1537" i="3"/>
  <c r="BF1537" i="3"/>
  <c r="T1537" i="3"/>
  <c r="R1537" i="3"/>
  <c r="P1537" i="3"/>
  <c r="BI1535" i="3"/>
  <c r="BH1535" i="3"/>
  <c r="BG1535" i="3"/>
  <c r="BF1535" i="3"/>
  <c r="T1535" i="3"/>
  <c r="R1535" i="3"/>
  <c r="P1535" i="3"/>
  <c r="BI1533" i="3"/>
  <c r="BH1533" i="3"/>
  <c r="BG1533" i="3"/>
  <c r="BF1533" i="3"/>
  <c r="T1533" i="3"/>
  <c r="R1533" i="3"/>
  <c r="P1533" i="3"/>
  <c r="BI1531" i="3"/>
  <c r="BH1531" i="3"/>
  <c r="BG1531" i="3"/>
  <c r="BF1531" i="3"/>
  <c r="T1531" i="3"/>
  <c r="R1531" i="3"/>
  <c r="P1531" i="3"/>
  <c r="BI1529" i="3"/>
  <c r="BH1529" i="3"/>
  <c r="BG1529" i="3"/>
  <c r="BF1529" i="3"/>
  <c r="T1529" i="3"/>
  <c r="R1529" i="3"/>
  <c r="P1529" i="3"/>
  <c r="BI1527" i="3"/>
  <c r="BH1527" i="3"/>
  <c r="BG1527" i="3"/>
  <c r="BF1527" i="3"/>
  <c r="T1527" i="3"/>
  <c r="R1527" i="3"/>
  <c r="P1527" i="3"/>
  <c r="BI1525" i="3"/>
  <c r="BH1525" i="3"/>
  <c r="BG1525" i="3"/>
  <c r="BF1525" i="3"/>
  <c r="T1525" i="3"/>
  <c r="R1525" i="3"/>
  <c r="P1525" i="3"/>
  <c r="BI1523" i="3"/>
  <c r="BH1523" i="3"/>
  <c r="BG1523" i="3"/>
  <c r="BF1523" i="3"/>
  <c r="T1523" i="3"/>
  <c r="R1523" i="3"/>
  <c r="P1523" i="3"/>
  <c r="BI1521" i="3"/>
  <c r="BH1521" i="3"/>
  <c r="BG1521" i="3"/>
  <c r="BF1521" i="3"/>
  <c r="T1521" i="3"/>
  <c r="R1521" i="3"/>
  <c r="P1521" i="3"/>
  <c r="BI1519" i="3"/>
  <c r="BH1519" i="3"/>
  <c r="BG1519" i="3"/>
  <c r="BF1519" i="3"/>
  <c r="T1519" i="3"/>
  <c r="R1519" i="3"/>
  <c r="P1519" i="3"/>
  <c r="BI1517" i="3"/>
  <c r="BH1517" i="3"/>
  <c r="BG1517" i="3"/>
  <c r="BF1517" i="3"/>
  <c r="T1517" i="3"/>
  <c r="R1517" i="3"/>
  <c r="P1517" i="3"/>
  <c r="BI1514" i="3"/>
  <c r="BH1514" i="3"/>
  <c r="BG1514" i="3"/>
  <c r="BF1514" i="3"/>
  <c r="T1514" i="3"/>
  <c r="R1514" i="3"/>
  <c r="P1514" i="3"/>
  <c r="BI1506" i="3"/>
  <c r="BH1506" i="3"/>
  <c r="BG1506" i="3"/>
  <c r="BF1506" i="3"/>
  <c r="T1506" i="3"/>
  <c r="R1506" i="3"/>
  <c r="P1506" i="3"/>
  <c r="BI1503" i="3"/>
  <c r="BH1503" i="3"/>
  <c r="BG1503" i="3"/>
  <c r="BF1503" i="3"/>
  <c r="T1503" i="3"/>
  <c r="R1503" i="3"/>
  <c r="P1503" i="3"/>
  <c r="BI1495" i="3"/>
  <c r="BH1495" i="3"/>
  <c r="BG1495" i="3"/>
  <c r="BF1495" i="3"/>
  <c r="T1495" i="3"/>
  <c r="R1495" i="3"/>
  <c r="P1495" i="3"/>
  <c r="BI1492" i="3"/>
  <c r="BH1492" i="3"/>
  <c r="BG1492" i="3"/>
  <c r="BF1492" i="3"/>
  <c r="T1492" i="3"/>
  <c r="R1492" i="3"/>
  <c r="P1492" i="3"/>
  <c r="BI1484" i="3"/>
  <c r="BH1484" i="3"/>
  <c r="BG1484" i="3"/>
  <c r="BF1484" i="3"/>
  <c r="T1484" i="3"/>
  <c r="R1484" i="3"/>
  <c r="P1484" i="3"/>
  <c r="BI1478" i="3"/>
  <c r="BH1478" i="3"/>
  <c r="BG1478" i="3"/>
  <c r="BF1478" i="3"/>
  <c r="T1478" i="3"/>
  <c r="R1478" i="3"/>
  <c r="P1478" i="3"/>
  <c r="BI1476" i="3"/>
  <c r="BH1476" i="3"/>
  <c r="BG1476" i="3"/>
  <c r="BF1476" i="3"/>
  <c r="T1476" i="3"/>
  <c r="R1476" i="3"/>
  <c r="P1476" i="3"/>
  <c r="BI1474" i="3"/>
  <c r="BH1474" i="3"/>
  <c r="BG1474" i="3"/>
  <c r="BF1474" i="3"/>
  <c r="T1474" i="3"/>
  <c r="R1474" i="3"/>
  <c r="P1474" i="3"/>
  <c r="BI1472" i="3"/>
  <c r="BH1472" i="3"/>
  <c r="BG1472" i="3"/>
  <c r="BF1472" i="3"/>
  <c r="T1472" i="3"/>
  <c r="R1472" i="3"/>
  <c r="P1472" i="3"/>
  <c r="BI1470" i="3"/>
  <c r="BH1470" i="3"/>
  <c r="BG1470" i="3"/>
  <c r="BF1470" i="3"/>
  <c r="T1470" i="3"/>
  <c r="R1470" i="3"/>
  <c r="P1470" i="3"/>
  <c r="BI1468" i="3"/>
  <c r="BH1468" i="3"/>
  <c r="BG1468" i="3"/>
  <c r="BF1468" i="3"/>
  <c r="T1468" i="3"/>
  <c r="R1468" i="3"/>
  <c r="P1468" i="3"/>
  <c r="BI1466" i="3"/>
  <c r="BH1466" i="3"/>
  <c r="BG1466" i="3"/>
  <c r="BF1466" i="3"/>
  <c r="T1466" i="3"/>
  <c r="R1466" i="3"/>
  <c r="P1466" i="3"/>
  <c r="BI1464" i="3"/>
  <c r="BH1464" i="3"/>
  <c r="BG1464" i="3"/>
  <c r="BF1464" i="3"/>
  <c r="T1464" i="3"/>
  <c r="R1464" i="3"/>
  <c r="P1464" i="3"/>
  <c r="BI1461" i="3"/>
  <c r="BH1461" i="3"/>
  <c r="BG1461" i="3"/>
  <c r="BF1461" i="3"/>
  <c r="T1461" i="3"/>
  <c r="R1461" i="3"/>
  <c r="P1461" i="3"/>
  <c r="BI1459" i="3"/>
  <c r="BH1459" i="3"/>
  <c r="BG1459" i="3"/>
  <c r="BF1459" i="3"/>
  <c r="T1459" i="3"/>
  <c r="R1459" i="3"/>
  <c r="P1459" i="3"/>
  <c r="BI1457" i="3"/>
  <c r="BH1457" i="3"/>
  <c r="BG1457" i="3"/>
  <c r="BF1457" i="3"/>
  <c r="T1457" i="3"/>
  <c r="R1457" i="3"/>
  <c r="P1457" i="3"/>
  <c r="BI1454" i="3"/>
  <c r="BH1454" i="3"/>
  <c r="BG1454" i="3"/>
  <c r="BF1454" i="3"/>
  <c r="T1454" i="3"/>
  <c r="R1454" i="3"/>
  <c r="P1454" i="3"/>
  <c r="BI1446" i="3"/>
  <c r="BH1446" i="3"/>
  <c r="BG1446" i="3"/>
  <c r="BF1446" i="3"/>
  <c r="T1446" i="3"/>
  <c r="R1446" i="3"/>
  <c r="P1446" i="3"/>
  <c r="BI1444" i="3"/>
  <c r="BH1444" i="3"/>
  <c r="BG1444" i="3"/>
  <c r="BF1444" i="3"/>
  <c r="T1444" i="3"/>
  <c r="R1444" i="3"/>
  <c r="P1444" i="3"/>
  <c r="BI1442" i="3"/>
  <c r="BH1442" i="3"/>
  <c r="BG1442" i="3"/>
  <c r="BF1442" i="3"/>
  <c r="T1442" i="3"/>
  <c r="R1442" i="3"/>
  <c r="P1442" i="3"/>
  <c r="BI1440" i="3"/>
  <c r="BH1440" i="3"/>
  <c r="BG1440" i="3"/>
  <c r="BF1440" i="3"/>
  <c r="T1440" i="3"/>
  <c r="R1440" i="3"/>
  <c r="P1440" i="3"/>
  <c r="BI1437" i="3"/>
  <c r="BH1437" i="3"/>
  <c r="BG1437" i="3"/>
  <c r="BF1437" i="3"/>
  <c r="T1437" i="3"/>
  <c r="R1437" i="3"/>
  <c r="P1437" i="3"/>
  <c r="BI1435" i="3"/>
  <c r="BH1435" i="3"/>
  <c r="BG1435" i="3"/>
  <c r="BF1435" i="3"/>
  <c r="T1435" i="3"/>
  <c r="R1435" i="3"/>
  <c r="P1435" i="3"/>
  <c r="BI1433" i="3"/>
  <c r="BH1433" i="3"/>
  <c r="BG1433" i="3"/>
  <c r="BF1433" i="3"/>
  <c r="T1433" i="3"/>
  <c r="R1433" i="3"/>
  <c r="P1433" i="3"/>
  <c r="BI1431" i="3"/>
  <c r="BH1431" i="3"/>
  <c r="BG1431" i="3"/>
  <c r="BF1431" i="3"/>
  <c r="T1431" i="3"/>
  <c r="R1431" i="3"/>
  <c r="P1431" i="3"/>
  <c r="BI1429" i="3"/>
  <c r="BH1429" i="3"/>
  <c r="BG1429" i="3"/>
  <c r="BF1429" i="3"/>
  <c r="T1429" i="3"/>
  <c r="R1429" i="3"/>
  <c r="P1429" i="3"/>
  <c r="BI1427" i="3"/>
  <c r="BH1427" i="3"/>
  <c r="BG1427" i="3"/>
  <c r="BF1427" i="3"/>
  <c r="T1427" i="3"/>
  <c r="R1427" i="3"/>
  <c r="P1427" i="3"/>
  <c r="BI1425" i="3"/>
  <c r="BH1425" i="3"/>
  <c r="BG1425" i="3"/>
  <c r="BF1425" i="3"/>
  <c r="T1425" i="3"/>
  <c r="R1425" i="3"/>
  <c r="P1425" i="3"/>
  <c r="BI1423" i="3"/>
  <c r="BH1423" i="3"/>
  <c r="BG1423" i="3"/>
  <c r="BF1423" i="3"/>
  <c r="T1423" i="3"/>
  <c r="R1423" i="3"/>
  <c r="P1423" i="3"/>
  <c r="BI1421" i="3"/>
  <c r="BH1421" i="3"/>
  <c r="BG1421" i="3"/>
  <c r="BF1421" i="3"/>
  <c r="T1421" i="3"/>
  <c r="R1421" i="3"/>
  <c r="P1421" i="3"/>
  <c r="BI1419" i="3"/>
  <c r="BH1419" i="3"/>
  <c r="BG1419" i="3"/>
  <c r="BF1419" i="3"/>
  <c r="T1419" i="3"/>
  <c r="R1419" i="3"/>
  <c r="P1419" i="3"/>
  <c r="BI1417" i="3"/>
  <c r="BH1417" i="3"/>
  <c r="BG1417" i="3"/>
  <c r="BF1417" i="3"/>
  <c r="T1417" i="3"/>
  <c r="R1417" i="3"/>
  <c r="P1417" i="3"/>
  <c r="BI1415" i="3"/>
  <c r="BH1415" i="3"/>
  <c r="BG1415" i="3"/>
  <c r="BF1415" i="3"/>
  <c r="T1415" i="3"/>
  <c r="R1415" i="3"/>
  <c r="P1415" i="3"/>
  <c r="BI1413" i="3"/>
  <c r="BH1413" i="3"/>
  <c r="BG1413" i="3"/>
  <c r="BF1413" i="3"/>
  <c r="T1413" i="3"/>
  <c r="R1413" i="3"/>
  <c r="P1413" i="3"/>
  <c r="BI1411" i="3"/>
  <c r="BH1411" i="3"/>
  <c r="BG1411" i="3"/>
  <c r="BF1411" i="3"/>
  <c r="T1411" i="3"/>
  <c r="R1411" i="3"/>
  <c r="P1411" i="3"/>
  <c r="BI1409" i="3"/>
  <c r="BH1409" i="3"/>
  <c r="BG1409" i="3"/>
  <c r="BF1409" i="3"/>
  <c r="T1409" i="3"/>
  <c r="R1409" i="3"/>
  <c r="P1409" i="3"/>
  <c r="BI1407" i="3"/>
  <c r="BH1407" i="3"/>
  <c r="BG1407" i="3"/>
  <c r="BF1407" i="3"/>
  <c r="T1407" i="3"/>
  <c r="R1407" i="3"/>
  <c r="P1407" i="3"/>
  <c r="BI1405" i="3"/>
  <c r="BH1405" i="3"/>
  <c r="BG1405" i="3"/>
  <c r="BF1405" i="3"/>
  <c r="T1405" i="3"/>
  <c r="R1405" i="3"/>
  <c r="P1405" i="3"/>
  <c r="BI1403" i="3"/>
  <c r="BH1403" i="3"/>
  <c r="BG1403" i="3"/>
  <c r="BF1403" i="3"/>
  <c r="T1403" i="3"/>
  <c r="R1403" i="3"/>
  <c r="P1403" i="3"/>
  <c r="BI1401" i="3"/>
  <c r="BH1401" i="3"/>
  <c r="BG1401" i="3"/>
  <c r="BF1401" i="3"/>
  <c r="T1401" i="3"/>
  <c r="R1401" i="3"/>
  <c r="P1401" i="3"/>
  <c r="BI1399" i="3"/>
  <c r="BH1399" i="3"/>
  <c r="BG1399" i="3"/>
  <c r="BF1399" i="3"/>
  <c r="T1399" i="3"/>
  <c r="R1399" i="3"/>
  <c r="P1399" i="3"/>
  <c r="BI1397" i="3"/>
  <c r="BH1397" i="3"/>
  <c r="BG1397" i="3"/>
  <c r="BF1397" i="3"/>
  <c r="T1397" i="3"/>
  <c r="R1397" i="3"/>
  <c r="P1397" i="3"/>
  <c r="BI1395" i="3"/>
  <c r="BH1395" i="3"/>
  <c r="BG1395" i="3"/>
  <c r="BF1395" i="3"/>
  <c r="T1395" i="3"/>
  <c r="R1395" i="3"/>
  <c r="P1395" i="3"/>
  <c r="BI1393" i="3"/>
  <c r="BH1393" i="3"/>
  <c r="BG1393" i="3"/>
  <c r="BF1393" i="3"/>
  <c r="T1393" i="3"/>
  <c r="R1393" i="3"/>
  <c r="P1393" i="3"/>
  <c r="BI1391" i="3"/>
  <c r="BH1391" i="3"/>
  <c r="BG1391" i="3"/>
  <c r="BF1391" i="3"/>
  <c r="T1391" i="3"/>
  <c r="R1391" i="3"/>
  <c r="P1391" i="3"/>
  <c r="BI1389" i="3"/>
  <c r="BH1389" i="3"/>
  <c r="BG1389" i="3"/>
  <c r="BF1389" i="3"/>
  <c r="T1389" i="3"/>
  <c r="R1389" i="3"/>
  <c r="P1389" i="3"/>
  <c r="BI1387" i="3"/>
  <c r="BH1387" i="3"/>
  <c r="BG1387" i="3"/>
  <c r="BF1387" i="3"/>
  <c r="T1387" i="3"/>
  <c r="R1387" i="3"/>
  <c r="P1387" i="3"/>
  <c r="BI1385" i="3"/>
  <c r="BH1385" i="3"/>
  <c r="BG1385" i="3"/>
  <c r="BF1385" i="3"/>
  <c r="T1385" i="3"/>
  <c r="R1385" i="3"/>
  <c r="P1385" i="3"/>
  <c r="BI1383" i="3"/>
  <c r="BH1383" i="3"/>
  <c r="BG1383" i="3"/>
  <c r="BF1383" i="3"/>
  <c r="T1383" i="3"/>
  <c r="R1383" i="3"/>
  <c r="P1383" i="3"/>
  <c r="BI1381" i="3"/>
  <c r="BH1381" i="3"/>
  <c r="BG1381" i="3"/>
  <c r="BF1381" i="3"/>
  <c r="T1381" i="3"/>
  <c r="R1381" i="3"/>
  <c r="P1381" i="3"/>
  <c r="BI1379" i="3"/>
  <c r="BH1379" i="3"/>
  <c r="BG1379" i="3"/>
  <c r="BF1379" i="3"/>
  <c r="T1379" i="3"/>
  <c r="R1379" i="3"/>
  <c r="P1379" i="3"/>
  <c r="BI1377" i="3"/>
  <c r="BH1377" i="3"/>
  <c r="BG1377" i="3"/>
  <c r="BF1377" i="3"/>
  <c r="T1377" i="3"/>
  <c r="R1377" i="3"/>
  <c r="P1377" i="3"/>
  <c r="BI1374" i="3"/>
  <c r="BH1374" i="3"/>
  <c r="BG1374" i="3"/>
  <c r="BF1374" i="3"/>
  <c r="T1374" i="3"/>
  <c r="R1374" i="3"/>
  <c r="P1374" i="3"/>
  <c r="BI1372" i="3"/>
  <c r="BH1372" i="3"/>
  <c r="BG1372" i="3"/>
  <c r="BF1372" i="3"/>
  <c r="T1372" i="3"/>
  <c r="R1372" i="3"/>
  <c r="P1372" i="3"/>
  <c r="BI1370" i="3"/>
  <c r="BH1370" i="3"/>
  <c r="BG1370" i="3"/>
  <c r="BF1370" i="3"/>
  <c r="T1370" i="3"/>
  <c r="R1370" i="3"/>
  <c r="P1370" i="3"/>
  <c r="BI1368" i="3"/>
  <c r="BH1368" i="3"/>
  <c r="BG1368" i="3"/>
  <c r="BF1368" i="3"/>
  <c r="T1368" i="3"/>
  <c r="R1368" i="3"/>
  <c r="P1368" i="3"/>
  <c r="BI1366" i="3"/>
  <c r="BH1366" i="3"/>
  <c r="BG1366" i="3"/>
  <c r="BF1366" i="3"/>
  <c r="T1366" i="3"/>
  <c r="R1366" i="3"/>
  <c r="P1366" i="3"/>
  <c r="BI1364" i="3"/>
  <c r="BH1364" i="3"/>
  <c r="BG1364" i="3"/>
  <c r="BF1364" i="3"/>
  <c r="T1364" i="3"/>
  <c r="R1364" i="3"/>
  <c r="P1364" i="3"/>
  <c r="BI1362" i="3"/>
  <c r="BH1362" i="3"/>
  <c r="BG1362" i="3"/>
  <c r="BF1362" i="3"/>
  <c r="T1362" i="3"/>
  <c r="R1362" i="3"/>
  <c r="P1362" i="3"/>
  <c r="BI1360" i="3"/>
  <c r="BH1360" i="3"/>
  <c r="BG1360" i="3"/>
  <c r="BF1360" i="3"/>
  <c r="T1360" i="3"/>
  <c r="R1360" i="3"/>
  <c r="P1360" i="3"/>
  <c r="BI1358" i="3"/>
  <c r="BH1358" i="3"/>
  <c r="BG1358" i="3"/>
  <c r="BF1358" i="3"/>
  <c r="T1358" i="3"/>
  <c r="R1358" i="3"/>
  <c r="P1358" i="3"/>
  <c r="BI1356" i="3"/>
  <c r="BH1356" i="3"/>
  <c r="BG1356" i="3"/>
  <c r="BF1356" i="3"/>
  <c r="T1356" i="3"/>
  <c r="R1356" i="3"/>
  <c r="P1356" i="3"/>
  <c r="BI1354" i="3"/>
  <c r="BH1354" i="3"/>
  <c r="BG1354" i="3"/>
  <c r="BF1354" i="3"/>
  <c r="T1354" i="3"/>
  <c r="R1354" i="3"/>
  <c r="P1354" i="3"/>
  <c r="BI1352" i="3"/>
  <c r="BH1352" i="3"/>
  <c r="BG1352" i="3"/>
  <c r="BF1352" i="3"/>
  <c r="T1352" i="3"/>
  <c r="R1352" i="3"/>
  <c r="P1352" i="3"/>
  <c r="BI1350" i="3"/>
  <c r="BH1350" i="3"/>
  <c r="BG1350" i="3"/>
  <c r="BF1350" i="3"/>
  <c r="T1350" i="3"/>
  <c r="R1350" i="3"/>
  <c r="P1350" i="3"/>
  <c r="BI1348" i="3"/>
  <c r="BH1348" i="3"/>
  <c r="BG1348" i="3"/>
  <c r="BF1348" i="3"/>
  <c r="T1348" i="3"/>
  <c r="R1348" i="3"/>
  <c r="P1348" i="3"/>
  <c r="BI1346" i="3"/>
  <c r="BH1346" i="3"/>
  <c r="BG1346" i="3"/>
  <c r="BF1346" i="3"/>
  <c r="T1346" i="3"/>
  <c r="R1346" i="3"/>
  <c r="P1346" i="3"/>
  <c r="BI1344" i="3"/>
  <c r="BH1344" i="3"/>
  <c r="BG1344" i="3"/>
  <c r="BF1344" i="3"/>
  <c r="T1344" i="3"/>
  <c r="R1344" i="3"/>
  <c r="P1344" i="3"/>
  <c r="BI1342" i="3"/>
  <c r="BH1342" i="3"/>
  <c r="BG1342" i="3"/>
  <c r="BF1342" i="3"/>
  <c r="T1342" i="3"/>
  <c r="R1342" i="3"/>
  <c r="P1342" i="3"/>
  <c r="BI1340" i="3"/>
  <c r="BH1340" i="3"/>
  <c r="BG1340" i="3"/>
  <c r="BF1340" i="3"/>
  <c r="T1340" i="3"/>
  <c r="R1340" i="3"/>
  <c r="P1340" i="3"/>
  <c r="BI1338" i="3"/>
  <c r="BH1338" i="3"/>
  <c r="BG1338" i="3"/>
  <c r="BF1338" i="3"/>
  <c r="T1338" i="3"/>
  <c r="R1338" i="3"/>
  <c r="P1338" i="3"/>
  <c r="BI1336" i="3"/>
  <c r="BH1336" i="3"/>
  <c r="BG1336" i="3"/>
  <c r="BF1336" i="3"/>
  <c r="T1336" i="3"/>
  <c r="R1336" i="3"/>
  <c r="P1336" i="3"/>
  <c r="BI1334" i="3"/>
  <c r="BH1334" i="3"/>
  <c r="BG1334" i="3"/>
  <c r="BF1334" i="3"/>
  <c r="T1334" i="3"/>
  <c r="R1334" i="3"/>
  <c r="P1334" i="3"/>
  <c r="BI1332" i="3"/>
  <c r="BH1332" i="3"/>
  <c r="BG1332" i="3"/>
  <c r="BF1332" i="3"/>
  <c r="T1332" i="3"/>
  <c r="R1332" i="3"/>
  <c r="P1332" i="3"/>
  <c r="BI1330" i="3"/>
  <c r="BH1330" i="3"/>
  <c r="BG1330" i="3"/>
  <c r="BF1330" i="3"/>
  <c r="T1330" i="3"/>
  <c r="R1330" i="3"/>
  <c r="P1330" i="3"/>
  <c r="BI1328" i="3"/>
  <c r="BH1328" i="3"/>
  <c r="BG1328" i="3"/>
  <c r="BF1328" i="3"/>
  <c r="T1328" i="3"/>
  <c r="R1328" i="3"/>
  <c r="P1328" i="3"/>
  <c r="BI1326" i="3"/>
  <c r="BH1326" i="3"/>
  <c r="BG1326" i="3"/>
  <c r="BF1326" i="3"/>
  <c r="T1326" i="3"/>
  <c r="R1326" i="3"/>
  <c r="P1326" i="3"/>
  <c r="BI1324" i="3"/>
  <c r="BH1324" i="3"/>
  <c r="BG1324" i="3"/>
  <c r="BF1324" i="3"/>
  <c r="T1324" i="3"/>
  <c r="R1324" i="3"/>
  <c r="P1324" i="3"/>
  <c r="BI1322" i="3"/>
  <c r="BH1322" i="3"/>
  <c r="BG1322" i="3"/>
  <c r="BF1322" i="3"/>
  <c r="T1322" i="3"/>
  <c r="R1322" i="3"/>
  <c r="P1322" i="3"/>
  <c r="BI1320" i="3"/>
  <c r="BH1320" i="3"/>
  <c r="BG1320" i="3"/>
  <c r="BF1320" i="3"/>
  <c r="T1320" i="3"/>
  <c r="R1320" i="3"/>
  <c r="P1320" i="3"/>
  <c r="BI1318" i="3"/>
  <c r="BH1318" i="3"/>
  <c r="BG1318" i="3"/>
  <c r="BF1318" i="3"/>
  <c r="T1318" i="3"/>
  <c r="R1318" i="3"/>
  <c r="P1318" i="3"/>
  <c r="BI1316" i="3"/>
  <c r="BH1316" i="3"/>
  <c r="BG1316" i="3"/>
  <c r="BF1316" i="3"/>
  <c r="T1316" i="3"/>
  <c r="R1316" i="3"/>
  <c r="P1316" i="3"/>
  <c r="BI1314" i="3"/>
  <c r="BH1314" i="3"/>
  <c r="BG1314" i="3"/>
  <c r="BF1314" i="3"/>
  <c r="T1314" i="3"/>
  <c r="R1314" i="3"/>
  <c r="P1314" i="3"/>
  <c r="BI1312" i="3"/>
  <c r="BH1312" i="3"/>
  <c r="BG1312" i="3"/>
  <c r="BF1312" i="3"/>
  <c r="T1312" i="3"/>
  <c r="R1312" i="3"/>
  <c r="P1312" i="3"/>
  <c r="BI1310" i="3"/>
  <c r="BH1310" i="3"/>
  <c r="BG1310" i="3"/>
  <c r="BF1310" i="3"/>
  <c r="T1310" i="3"/>
  <c r="R1310" i="3"/>
  <c r="P1310" i="3"/>
  <c r="BI1308" i="3"/>
  <c r="BH1308" i="3"/>
  <c r="BG1308" i="3"/>
  <c r="BF1308" i="3"/>
  <c r="T1308" i="3"/>
  <c r="R1308" i="3"/>
  <c r="P1308" i="3"/>
  <c r="BI1306" i="3"/>
  <c r="BH1306" i="3"/>
  <c r="BG1306" i="3"/>
  <c r="BF1306" i="3"/>
  <c r="T1306" i="3"/>
  <c r="R1306" i="3"/>
  <c r="P1306" i="3"/>
  <c r="BI1304" i="3"/>
  <c r="BH1304" i="3"/>
  <c r="BG1304" i="3"/>
  <c r="BF1304" i="3"/>
  <c r="T1304" i="3"/>
  <c r="R1304" i="3"/>
  <c r="P1304" i="3"/>
  <c r="BI1302" i="3"/>
  <c r="BH1302" i="3"/>
  <c r="BG1302" i="3"/>
  <c r="BF1302" i="3"/>
  <c r="T1302" i="3"/>
  <c r="R1302" i="3"/>
  <c r="P1302" i="3"/>
  <c r="BI1300" i="3"/>
  <c r="BH1300" i="3"/>
  <c r="BG1300" i="3"/>
  <c r="BF1300" i="3"/>
  <c r="T1300" i="3"/>
  <c r="R1300" i="3"/>
  <c r="P1300" i="3"/>
  <c r="BI1298" i="3"/>
  <c r="BH1298" i="3"/>
  <c r="BG1298" i="3"/>
  <c r="BF1298" i="3"/>
  <c r="T1298" i="3"/>
  <c r="R1298" i="3"/>
  <c r="P1298" i="3"/>
  <c r="BI1296" i="3"/>
  <c r="BH1296" i="3"/>
  <c r="BG1296" i="3"/>
  <c r="BF1296" i="3"/>
  <c r="T1296" i="3"/>
  <c r="R1296" i="3"/>
  <c r="P1296" i="3"/>
  <c r="BI1293" i="3"/>
  <c r="BH1293" i="3"/>
  <c r="BG1293" i="3"/>
  <c r="BF1293" i="3"/>
  <c r="T1293" i="3"/>
  <c r="R1293" i="3"/>
  <c r="P1293" i="3"/>
  <c r="BI1290" i="3"/>
  <c r="BH1290" i="3"/>
  <c r="BG1290" i="3"/>
  <c r="BF1290" i="3"/>
  <c r="T1290" i="3"/>
  <c r="R1290" i="3"/>
  <c r="P1290" i="3"/>
  <c r="BI1288" i="3"/>
  <c r="BH1288" i="3"/>
  <c r="BG1288" i="3"/>
  <c r="BF1288" i="3"/>
  <c r="T1288" i="3"/>
  <c r="R1288" i="3"/>
  <c r="P1288" i="3"/>
  <c r="BI1286" i="3"/>
  <c r="BH1286" i="3"/>
  <c r="BG1286" i="3"/>
  <c r="BF1286" i="3"/>
  <c r="T1286" i="3"/>
  <c r="R1286" i="3"/>
  <c r="P1286" i="3"/>
  <c r="BI1284" i="3"/>
  <c r="BH1284" i="3"/>
  <c r="BG1284" i="3"/>
  <c r="BF1284" i="3"/>
  <c r="T1284" i="3"/>
  <c r="R1284" i="3"/>
  <c r="P1284" i="3"/>
  <c r="BI1282" i="3"/>
  <c r="BH1282" i="3"/>
  <c r="BG1282" i="3"/>
  <c r="BF1282" i="3"/>
  <c r="T1282" i="3"/>
  <c r="R1282" i="3"/>
  <c r="P1282" i="3"/>
  <c r="BI1280" i="3"/>
  <c r="BH1280" i="3"/>
  <c r="BG1280" i="3"/>
  <c r="BF1280" i="3"/>
  <c r="T1280" i="3"/>
  <c r="R1280" i="3"/>
  <c r="P1280" i="3"/>
  <c r="BI1278" i="3"/>
  <c r="BH1278" i="3"/>
  <c r="BG1278" i="3"/>
  <c r="BF1278" i="3"/>
  <c r="T1278" i="3"/>
  <c r="R1278" i="3"/>
  <c r="P1278" i="3"/>
  <c r="BI1276" i="3"/>
  <c r="BH1276" i="3"/>
  <c r="BG1276" i="3"/>
  <c r="BF1276" i="3"/>
  <c r="T1276" i="3"/>
  <c r="R1276" i="3"/>
  <c r="P1276" i="3"/>
  <c r="BI1274" i="3"/>
  <c r="BH1274" i="3"/>
  <c r="BG1274" i="3"/>
  <c r="BF1274" i="3"/>
  <c r="T1274" i="3"/>
  <c r="R1274" i="3"/>
  <c r="P1274" i="3"/>
  <c r="BI1272" i="3"/>
  <c r="BH1272" i="3"/>
  <c r="BG1272" i="3"/>
  <c r="BF1272" i="3"/>
  <c r="T1272" i="3"/>
  <c r="R1272" i="3"/>
  <c r="P1272" i="3"/>
  <c r="BI1269" i="3"/>
  <c r="BH1269" i="3"/>
  <c r="BG1269" i="3"/>
  <c r="BF1269" i="3"/>
  <c r="T1269" i="3"/>
  <c r="R1269" i="3"/>
  <c r="P1269" i="3"/>
  <c r="BI1267" i="3"/>
  <c r="BH1267" i="3"/>
  <c r="BG1267" i="3"/>
  <c r="BF1267" i="3"/>
  <c r="T1267" i="3"/>
  <c r="R1267" i="3"/>
  <c r="P1267" i="3"/>
  <c r="BI1263" i="3"/>
  <c r="BH1263" i="3"/>
  <c r="BG1263" i="3"/>
  <c r="BF1263" i="3"/>
  <c r="T1263" i="3"/>
  <c r="R1263" i="3"/>
  <c r="P1263" i="3"/>
  <c r="BI1257" i="3"/>
  <c r="BH1257" i="3"/>
  <c r="BG1257" i="3"/>
  <c r="BF1257" i="3"/>
  <c r="T1257" i="3"/>
  <c r="R1257" i="3"/>
  <c r="P1257" i="3"/>
  <c r="BI1251" i="3"/>
  <c r="BH1251" i="3"/>
  <c r="BG1251" i="3"/>
  <c r="BF1251" i="3"/>
  <c r="T1251" i="3"/>
  <c r="R1251" i="3"/>
  <c r="P1251" i="3"/>
  <c r="BI1245" i="3"/>
  <c r="BH1245" i="3"/>
  <c r="BG1245" i="3"/>
  <c r="BF1245" i="3"/>
  <c r="T1245" i="3"/>
  <c r="R1245" i="3"/>
  <c r="P1245" i="3"/>
  <c r="BI1239" i="3"/>
  <c r="BH1239" i="3"/>
  <c r="BG1239" i="3"/>
  <c r="BF1239" i="3"/>
  <c r="T1239" i="3"/>
  <c r="R1239" i="3"/>
  <c r="P1239" i="3"/>
  <c r="BI1235" i="3"/>
  <c r="BH1235" i="3"/>
  <c r="BG1235" i="3"/>
  <c r="BF1235" i="3"/>
  <c r="T1235" i="3"/>
  <c r="R1235" i="3"/>
  <c r="P1235" i="3"/>
  <c r="BI1233" i="3"/>
  <c r="BH1233" i="3"/>
  <c r="BG1233" i="3"/>
  <c r="BF1233" i="3"/>
  <c r="T1233" i="3"/>
  <c r="R1233" i="3"/>
  <c r="P1233" i="3"/>
  <c r="BI1229" i="3"/>
  <c r="BH1229" i="3"/>
  <c r="BG1229" i="3"/>
  <c r="BF1229" i="3"/>
  <c r="T1229" i="3"/>
  <c r="R1229" i="3"/>
  <c r="P1229" i="3"/>
  <c r="BI1227" i="3"/>
  <c r="BH1227" i="3"/>
  <c r="BG1227" i="3"/>
  <c r="BF1227" i="3"/>
  <c r="T1227" i="3"/>
  <c r="R1227" i="3"/>
  <c r="P1227" i="3"/>
  <c r="BI1225" i="3"/>
  <c r="BH1225" i="3"/>
  <c r="BG1225" i="3"/>
  <c r="BF1225" i="3"/>
  <c r="T1225" i="3"/>
  <c r="R1225" i="3"/>
  <c r="P1225" i="3"/>
  <c r="BI1223" i="3"/>
  <c r="BH1223" i="3"/>
  <c r="BG1223" i="3"/>
  <c r="BF1223" i="3"/>
  <c r="T1223" i="3"/>
  <c r="R1223" i="3"/>
  <c r="P1223" i="3"/>
  <c r="BI1221" i="3"/>
  <c r="BH1221" i="3"/>
  <c r="BG1221" i="3"/>
  <c r="BF1221" i="3"/>
  <c r="T1221" i="3"/>
  <c r="R1221" i="3"/>
  <c r="P1221" i="3"/>
  <c r="BI1217" i="3"/>
  <c r="BH1217" i="3"/>
  <c r="BG1217" i="3"/>
  <c r="BF1217" i="3"/>
  <c r="T1217" i="3"/>
  <c r="R1217" i="3"/>
  <c r="P1217" i="3"/>
  <c r="BI1215" i="3"/>
  <c r="BH1215" i="3"/>
  <c r="BG1215" i="3"/>
  <c r="BF1215" i="3"/>
  <c r="T1215" i="3"/>
  <c r="R1215" i="3"/>
  <c r="P1215" i="3"/>
  <c r="BI1209" i="3"/>
  <c r="BH1209" i="3"/>
  <c r="BG1209" i="3"/>
  <c r="BF1209" i="3"/>
  <c r="T1209" i="3"/>
  <c r="R1209" i="3"/>
  <c r="P1209" i="3"/>
  <c r="BI1203" i="3"/>
  <c r="BH1203" i="3"/>
  <c r="BG1203" i="3"/>
  <c r="BF1203" i="3"/>
  <c r="T1203" i="3"/>
  <c r="R1203" i="3"/>
  <c r="P1203" i="3"/>
  <c r="BI1201" i="3"/>
  <c r="BH1201" i="3"/>
  <c r="BG1201" i="3"/>
  <c r="BF1201" i="3"/>
  <c r="T1201" i="3"/>
  <c r="R1201" i="3"/>
  <c r="P1201" i="3"/>
  <c r="BI1197" i="3"/>
  <c r="BH1197" i="3"/>
  <c r="BG1197" i="3"/>
  <c r="BF1197" i="3"/>
  <c r="T1197" i="3"/>
  <c r="R1197" i="3"/>
  <c r="P1197" i="3"/>
  <c r="BI1195" i="3"/>
  <c r="BH1195" i="3"/>
  <c r="BG1195" i="3"/>
  <c r="BF1195" i="3"/>
  <c r="T1195" i="3"/>
  <c r="R1195" i="3"/>
  <c r="P1195" i="3"/>
  <c r="BI1191" i="3"/>
  <c r="BH1191" i="3"/>
  <c r="BG1191" i="3"/>
  <c r="BF1191" i="3"/>
  <c r="T1191" i="3"/>
  <c r="R1191" i="3"/>
  <c r="P1191" i="3"/>
  <c r="BI1187" i="3"/>
  <c r="BH1187" i="3"/>
  <c r="BG1187" i="3"/>
  <c r="BF1187" i="3"/>
  <c r="T1187" i="3"/>
  <c r="R1187" i="3"/>
  <c r="P1187" i="3"/>
  <c r="BI1183" i="3"/>
  <c r="BH1183" i="3"/>
  <c r="BG1183" i="3"/>
  <c r="BF1183" i="3"/>
  <c r="T1183" i="3"/>
  <c r="R1183" i="3"/>
  <c r="P1183" i="3"/>
  <c r="BI1180" i="3"/>
  <c r="BH1180" i="3"/>
  <c r="BG1180" i="3"/>
  <c r="BF1180" i="3"/>
  <c r="T1180" i="3"/>
  <c r="R1180" i="3"/>
  <c r="P1180" i="3"/>
  <c r="BI1176" i="3"/>
  <c r="BH1176" i="3"/>
  <c r="BG1176" i="3"/>
  <c r="BF1176" i="3"/>
  <c r="T1176" i="3"/>
  <c r="R1176" i="3"/>
  <c r="P1176" i="3"/>
  <c r="BI1172" i="3"/>
  <c r="BH1172" i="3"/>
  <c r="BG1172" i="3"/>
  <c r="BF1172" i="3"/>
  <c r="T1172" i="3"/>
  <c r="R1172" i="3"/>
  <c r="P1172" i="3"/>
  <c r="BI1168" i="3"/>
  <c r="BH1168" i="3"/>
  <c r="BG1168" i="3"/>
  <c r="BF1168" i="3"/>
  <c r="T1168" i="3"/>
  <c r="R1168" i="3"/>
  <c r="P1168" i="3"/>
  <c r="BI1165" i="3"/>
  <c r="BH1165" i="3"/>
  <c r="BG1165" i="3"/>
  <c r="BF1165" i="3"/>
  <c r="T1165" i="3"/>
  <c r="R1165" i="3"/>
  <c r="P1165" i="3"/>
  <c r="BI1161" i="3"/>
  <c r="BH1161" i="3"/>
  <c r="BG1161" i="3"/>
  <c r="BF1161" i="3"/>
  <c r="T1161" i="3"/>
  <c r="R1161" i="3"/>
  <c r="P1161" i="3"/>
  <c r="BI1157" i="3"/>
  <c r="BH1157" i="3"/>
  <c r="BG1157" i="3"/>
  <c r="BF1157" i="3"/>
  <c r="T1157" i="3"/>
  <c r="R1157" i="3"/>
  <c r="P1157" i="3"/>
  <c r="BI1153" i="3"/>
  <c r="BH1153" i="3"/>
  <c r="BG1153" i="3"/>
  <c r="BF1153" i="3"/>
  <c r="T1153" i="3"/>
  <c r="R1153" i="3"/>
  <c r="P1153" i="3"/>
  <c r="BI1149" i="3"/>
  <c r="BH1149" i="3"/>
  <c r="BG1149" i="3"/>
  <c r="BF1149" i="3"/>
  <c r="T1149" i="3"/>
  <c r="R1149" i="3"/>
  <c r="P1149" i="3"/>
  <c r="BI1144" i="3"/>
  <c r="BH1144" i="3"/>
  <c r="BG1144" i="3"/>
  <c r="BF1144" i="3"/>
  <c r="T1144" i="3"/>
  <c r="R1144" i="3"/>
  <c r="P1144" i="3"/>
  <c r="BI1141" i="3"/>
  <c r="BH1141" i="3"/>
  <c r="BG1141" i="3"/>
  <c r="BF1141" i="3"/>
  <c r="T1141" i="3"/>
  <c r="R1141" i="3"/>
  <c r="P1141" i="3"/>
  <c r="BI1139" i="3"/>
  <c r="BH1139" i="3"/>
  <c r="BG1139" i="3"/>
  <c r="BF1139" i="3"/>
  <c r="T1139" i="3"/>
  <c r="R1139" i="3"/>
  <c r="P1139" i="3"/>
  <c r="BI1137" i="3"/>
  <c r="BH1137" i="3"/>
  <c r="BG1137" i="3"/>
  <c r="BF1137" i="3"/>
  <c r="T1137" i="3"/>
  <c r="R1137" i="3"/>
  <c r="P1137" i="3"/>
  <c r="BI1135" i="3"/>
  <c r="BH1135" i="3"/>
  <c r="BG1135" i="3"/>
  <c r="BF1135" i="3"/>
  <c r="T1135" i="3"/>
  <c r="R1135" i="3"/>
  <c r="P1135" i="3"/>
  <c r="BI1133" i="3"/>
  <c r="BH1133" i="3"/>
  <c r="BG1133" i="3"/>
  <c r="BF1133" i="3"/>
  <c r="T1133" i="3"/>
  <c r="R1133" i="3"/>
  <c r="P1133" i="3"/>
  <c r="BI1130" i="3"/>
  <c r="BH1130" i="3"/>
  <c r="BG1130" i="3"/>
  <c r="BF1130" i="3"/>
  <c r="T1130" i="3"/>
  <c r="R1130" i="3"/>
  <c r="P1130" i="3"/>
  <c r="BI1122" i="3"/>
  <c r="BH1122" i="3"/>
  <c r="BG1122" i="3"/>
  <c r="BF1122" i="3"/>
  <c r="T1122" i="3"/>
  <c r="R1122" i="3"/>
  <c r="P1122" i="3"/>
  <c r="BI1120" i="3"/>
  <c r="BH1120" i="3"/>
  <c r="BG1120" i="3"/>
  <c r="BF1120" i="3"/>
  <c r="T1120" i="3"/>
  <c r="R1120" i="3"/>
  <c r="P1120" i="3"/>
  <c r="BI1116" i="3"/>
  <c r="BH1116" i="3"/>
  <c r="BG1116" i="3"/>
  <c r="BF1116" i="3"/>
  <c r="T1116" i="3"/>
  <c r="R1116" i="3"/>
  <c r="P1116" i="3"/>
  <c r="BI1114" i="3"/>
  <c r="BH1114" i="3"/>
  <c r="BG1114" i="3"/>
  <c r="BF1114" i="3"/>
  <c r="T1114" i="3"/>
  <c r="R1114" i="3"/>
  <c r="P1114" i="3"/>
  <c r="BI1110" i="3"/>
  <c r="BH1110" i="3"/>
  <c r="BG1110" i="3"/>
  <c r="BF1110" i="3"/>
  <c r="T1110" i="3"/>
  <c r="R1110" i="3"/>
  <c r="P1110" i="3"/>
  <c r="BI1108" i="3"/>
  <c r="BH1108" i="3"/>
  <c r="BG1108" i="3"/>
  <c r="BF1108" i="3"/>
  <c r="T1108" i="3"/>
  <c r="R1108" i="3"/>
  <c r="P1108" i="3"/>
  <c r="BI1104" i="3"/>
  <c r="BH1104" i="3"/>
  <c r="BG1104" i="3"/>
  <c r="BF1104" i="3"/>
  <c r="T1104" i="3"/>
  <c r="R1104" i="3"/>
  <c r="P1104" i="3"/>
  <c r="BI1102" i="3"/>
  <c r="BH1102" i="3"/>
  <c r="BG1102" i="3"/>
  <c r="BF1102" i="3"/>
  <c r="T1102" i="3"/>
  <c r="R1102" i="3"/>
  <c r="P1102" i="3"/>
  <c r="BI1098" i="3"/>
  <c r="BH1098" i="3"/>
  <c r="BG1098" i="3"/>
  <c r="BF1098" i="3"/>
  <c r="T1098" i="3"/>
  <c r="R1098" i="3"/>
  <c r="P1098" i="3"/>
  <c r="BI1096" i="3"/>
  <c r="BH1096" i="3"/>
  <c r="BG1096" i="3"/>
  <c r="BF1096" i="3"/>
  <c r="T1096" i="3"/>
  <c r="R1096" i="3"/>
  <c r="P1096" i="3"/>
  <c r="BI1092" i="3"/>
  <c r="BH1092" i="3"/>
  <c r="BG1092" i="3"/>
  <c r="BF1092" i="3"/>
  <c r="T1092" i="3"/>
  <c r="R1092" i="3"/>
  <c r="P1092" i="3"/>
  <c r="BI1090" i="3"/>
  <c r="BH1090" i="3"/>
  <c r="BG1090" i="3"/>
  <c r="BF1090" i="3"/>
  <c r="T1090" i="3"/>
  <c r="R1090" i="3"/>
  <c r="P1090" i="3"/>
  <c r="BI1086" i="3"/>
  <c r="BH1086" i="3"/>
  <c r="BG1086" i="3"/>
  <c r="BF1086" i="3"/>
  <c r="T1086" i="3"/>
  <c r="R1086" i="3"/>
  <c r="P1086" i="3"/>
  <c r="BI1084" i="3"/>
  <c r="BH1084" i="3"/>
  <c r="BG1084" i="3"/>
  <c r="BF1084" i="3"/>
  <c r="T1084" i="3"/>
  <c r="R1084" i="3"/>
  <c r="P1084" i="3"/>
  <c r="BI1080" i="3"/>
  <c r="BH1080" i="3"/>
  <c r="BG1080" i="3"/>
  <c r="BF1080" i="3"/>
  <c r="T1080" i="3"/>
  <c r="R1080" i="3"/>
  <c r="P1080" i="3"/>
  <c r="BI1078" i="3"/>
  <c r="BH1078" i="3"/>
  <c r="BG1078" i="3"/>
  <c r="BF1078" i="3"/>
  <c r="T1078" i="3"/>
  <c r="R1078" i="3"/>
  <c r="P1078" i="3"/>
  <c r="BI1074" i="3"/>
  <c r="BH1074" i="3"/>
  <c r="BG1074" i="3"/>
  <c r="BF1074" i="3"/>
  <c r="T1074" i="3"/>
  <c r="R1074" i="3"/>
  <c r="P1074" i="3"/>
  <c r="BI1072" i="3"/>
  <c r="BH1072" i="3"/>
  <c r="BG1072" i="3"/>
  <c r="BF1072" i="3"/>
  <c r="T1072" i="3"/>
  <c r="R1072" i="3"/>
  <c r="P1072" i="3"/>
  <c r="BI1068" i="3"/>
  <c r="BH1068" i="3"/>
  <c r="BG1068" i="3"/>
  <c r="BF1068" i="3"/>
  <c r="T1068" i="3"/>
  <c r="R1068" i="3"/>
  <c r="P1068" i="3"/>
  <c r="BI1066" i="3"/>
  <c r="BH1066" i="3"/>
  <c r="BG1066" i="3"/>
  <c r="BF1066" i="3"/>
  <c r="T1066" i="3"/>
  <c r="R1066" i="3"/>
  <c r="P1066" i="3"/>
  <c r="BI1062" i="3"/>
  <c r="BH1062" i="3"/>
  <c r="BG1062" i="3"/>
  <c r="BF1062" i="3"/>
  <c r="T1062" i="3"/>
  <c r="R1062" i="3"/>
  <c r="P1062" i="3"/>
  <c r="BI1060" i="3"/>
  <c r="BH1060" i="3"/>
  <c r="BG1060" i="3"/>
  <c r="BF1060" i="3"/>
  <c r="T1060" i="3"/>
  <c r="R1060" i="3"/>
  <c r="P1060" i="3"/>
  <c r="BI1056" i="3"/>
  <c r="BH1056" i="3"/>
  <c r="BG1056" i="3"/>
  <c r="BF1056" i="3"/>
  <c r="T1056" i="3"/>
  <c r="R1056" i="3"/>
  <c r="P1056" i="3"/>
  <c r="BI1054" i="3"/>
  <c r="BH1054" i="3"/>
  <c r="BG1054" i="3"/>
  <c r="BF1054" i="3"/>
  <c r="T1054" i="3"/>
  <c r="R1054" i="3"/>
  <c r="P1054" i="3"/>
  <c r="BI1050" i="3"/>
  <c r="BH1050" i="3"/>
  <c r="BG1050" i="3"/>
  <c r="BF1050" i="3"/>
  <c r="T1050" i="3"/>
  <c r="R1050" i="3"/>
  <c r="P1050" i="3"/>
  <c r="BI1048" i="3"/>
  <c r="BH1048" i="3"/>
  <c r="BG1048" i="3"/>
  <c r="BF1048" i="3"/>
  <c r="T1048" i="3"/>
  <c r="R1048" i="3"/>
  <c r="P1048" i="3"/>
  <c r="BI1044" i="3"/>
  <c r="BH1044" i="3"/>
  <c r="BG1044" i="3"/>
  <c r="BF1044" i="3"/>
  <c r="T1044" i="3"/>
  <c r="R1044" i="3"/>
  <c r="P1044" i="3"/>
  <c r="BI1042" i="3"/>
  <c r="BH1042" i="3"/>
  <c r="BG1042" i="3"/>
  <c r="BF1042" i="3"/>
  <c r="T1042" i="3"/>
  <c r="R1042" i="3"/>
  <c r="P1042" i="3"/>
  <c r="BI1037" i="3"/>
  <c r="BH1037" i="3"/>
  <c r="BG1037" i="3"/>
  <c r="BF1037" i="3"/>
  <c r="T1037" i="3"/>
  <c r="R1037" i="3"/>
  <c r="P1037" i="3"/>
  <c r="BI1035" i="3"/>
  <c r="BH1035" i="3"/>
  <c r="BG1035" i="3"/>
  <c r="BF1035" i="3"/>
  <c r="T1035" i="3"/>
  <c r="R1035" i="3"/>
  <c r="P1035" i="3"/>
  <c r="BI1030" i="3"/>
  <c r="BH1030" i="3"/>
  <c r="BG1030" i="3"/>
  <c r="BF1030" i="3"/>
  <c r="T1030" i="3"/>
  <c r="R1030" i="3"/>
  <c r="P1030" i="3"/>
  <c r="BI1028" i="3"/>
  <c r="BH1028" i="3"/>
  <c r="BG1028" i="3"/>
  <c r="BF1028" i="3"/>
  <c r="T1028" i="3"/>
  <c r="R1028" i="3"/>
  <c r="P1028" i="3"/>
  <c r="BI1023" i="3"/>
  <c r="BH1023" i="3"/>
  <c r="BG1023" i="3"/>
  <c r="BF1023" i="3"/>
  <c r="T1023" i="3"/>
  <c r="R1023" i="3"/>
  <c r="P1023" i="3"/>
  <c r="BI1021" i="3"/>
  <c r="BH1021" i="3"/>
  <c r="BG1021" i="3"/>
  <c r="BF1021" i="3"/>
  <c r="T1021" i="3"/>
  <c r="R1021" i="3"/>
  <c r="P1021" i="3"/>
  <c r="BI1016" i="3"/>
  <c r="BH1016" i="3"/>
  <c r="BG1016" i="3"/>
  <c r="BF1016" i="3"/>
  <c r="T1016" i="3"/>
  <c r="R1016" i="3"/>
  <c r="P1016" i="3"/>
  <c r="BI1013" i="3"/>
  <c r="BH1013" i="3"/>
  <c r="BG1013" i="3"/>
  <c r="BF1013" i="3"/>
  <c r="T1013" i="3"/>
  <c r="R1013" i="3"/>
  <c r="P1013" i="3"/>
  <c r="BI1011" i="3"/>
  <c r="BH1011" i="3"/>
  <c r="BG1011" i="3"/>
  <c r="BF1011" i="3"/>
  <c r="T1011" i="3"/>
  <c r="R1011" i="3"/>
  <c r="P1011" i="3"/>
  <c r="BI1007" i="3"/>
  <c r="BH1007" i="3"/>
  <c r="BG1007" i="3"/>
  <c r="BF1007" i="3"/>
  <c r="T1007" i="3"/>
  <c r="R1007" i="3"/>
  <c r="P1007" i="3"/>
  <c r="BI1005" i="3"/>
  <c r="BH1005" i="3"/>
  <c r="BG1005" i="3"/>
  <c r="BF1005" i="3"/>
  <c r="T1005" i="3"/>
  <c r="R1005" i="3"/>
  <c r="P1005" i="3"/>
  <c r="BI1001" i="3"/>
  <c r="BH1001" i="3"/>
  <c r="BG1001" i="3"/>
  <c r="BF1001" i="3"/>
  <c r="T1001" i="3"/>
  <c r="R1001" i="3"/>
  <c r="P1001" i="3"/>
  <c r="BI992" i="3"/>
  <c r="BH992" i="3"/>
  <c r="BG992" i="3"/>
  <c r="BF992" i="3"/>
  <c r="T992" i="3"/>
  <c r="R992" i="3"/>
  <c r="P992" i="3"/>
  <c r="BI990" i="3"/>
  <c r="BH990" i="3"/>
  <c r="BG990" i="3"/>
  <c r="BF990" i="3"/>
  <c r="T990" i="3"/>
  <c r="R990" i="3"/>
  <c r="P990" i="3"/>
  <c r="BI985" i="3"/>
  <c r="BH985" i="3"/>
  <c r="BG985" i="3"/>
  <c r="BF985" i="3"/>
  <c r="T985" i="3"/>
  <c r="R985" i="3"/>
  <c r="P985" i="3"/>
  <c r="BI983" i="3"/>
  <c r="BH983" i="3"/>
  <c r="BG983" i="3"/>
  <c r="BF983" i="3"/>
  <c r="T983" i="3"/>
  <c r="R983" i="3"/>
  <c r="P983" i="3"/>
  <c r="BI979" i="3"/>
  <c r="BH979" i="3"/>
  <c r="BG979" i="3"/>
  <c r="BF979" i="3"/>
  <c r="T979" i="3"/>
  <c r="R979" i="3"/>
  <c r="P979" i="3"/>
  <c r="BI977" i="3"/>
  <c r="BH977" i="3"/>
  <c r="BG977" i="3"/>
  <c r="BF977" i="3"/>
  <c r="T977" i="3"/>
  <c r="R977" i="3"/>
  <c r="P977" i="3"/>
  <c r="BI972" i="3"/>
  <c r="BH972" i="3"/>
  <c r="BG972" i="3"/>
  <c r="BF972" i="3"/>
  <c r="T972" i="3"/>
  <c r="R972" i="3"/>
  <c r="P972" i="3"/>
  <c r="BI969" i="3"/>
  <c r="BH969" i="3"/>
  <c r="BG969" i="3"/>
  <c r="BF969" i="3"/>
  <c r="T969" i="3"/>
  <c r="R969" i="3"/>
  <c r="P969" i="3"/>
  <c r="BI967" i="3"/>
  <c r="BH967" i="3"/>
  <c r="BG967" i="3"/>
  <c r="BF967" i="3"/>
  <c r="T967" i="3"/>
  <c r="R967" i="3"/>
  <c r="P967" i="3"/>
  <c r="BI963" i="3"/>
  <c r="BH963" i="3"/>
  <c r="BG963" i="3"/>
  <c r="BF963" i="3"/>
  <c r="T963" i="3"/>
  <c r="R963" i="3"/>
  <c r="P963" i="3"/>
  <c r="BI961" i="3"/>
  <c r="BH961" i="3"/>
  <c r="BG961" i="3"/>
  <c r="BF961" i="3"/>
  <c r="T961" i="3"/>
  <c r="R961" i="3"/>
  <c r="P961" i="3"/>
  <c r="BI957" i="3"/>
  <c r="BH957" i="3"/>
  <c r="BG957" i="3"/>
  <c r="BF957" i="3"/>
  <c r="T957" i="3"/>
  <c r="R957" i="3"/>
  <c r="P957" i="3"/>
  <c r="BI955" i="3"/>
  <c r="BH955" i="3"/>
  <c r="BG955" i="3"/>
  <c r="BF955" i="3"/>
  <c r="T955" i="3"/>
  <c r="R955" i="3"/>
  <c r="P955" i="3"/>
  <c r="BI951" i="3"/>
  <c r="BH951" i="3"/>
  <c r="BG951" i="3"/>
  <c r="BF951" i="3"/>
  <c r="T951" i="3"/>
  <c r="R951" i="3"/>
  <c r="P951" i="3"/>
  <c r="BI949" i="3"/>
  <c r="BH949" i="3"/>
  <c r="BG949" i="3"/>
  <c r="BF949" i="3"/>
  <c r="T949" i="3"/>
  <c r="R949" i="3"/>
  <c r="P949" i="3"/>
  <c r="BI944" i="3"/>
  <c r="BH944" i="3"/>
  <c r="BG944" i="3"/>
  <c r="BF944" i="3"/>
  <c r="T944" i="3"/>
  <c r="R944" i="3"/>
  <c r="P944" i="3"/>
  <c r="BI942" i="3"/>
  <c r="BH942" i="3"/>
  <c r="BG942" i="3"/>
  <c r="BF942" i="3"/>
  <c r="T942" i="3"/>
  <c r="R942" i="3"/>
  <c r="P942" i="3"/>
  <c r="BI938" i="3"/>
  <c r="BH938" i="3"/>
  <c r="BG938" i="3"/>
  <c r="BF938" i="3"/>
  <c r="T938" i="3"/>
  <c r="R938" i="3"/>
  <c r="P938" i="3"/>
  <c r="BI936" i="3"/>
  <c r="BH936" i="3"/>
  <c r="BG936" i="3"/>
  <c r="BF936" i="3"/>
  <c r="T936" i="3"/>
  <c r="R936" i="3"/>
  <c r="P936" i="3"/>
  <c r="BI932" i="3"/>
  <c r="BH932" i="3"/>
  <c r="BG932" i="3"/>
  <c r="BF932" i="3"/>
  <c r="T932" i="3"/>
  <c r="R932" i="3"/>
  <c r="P932" i="3"/>
  <c r="BI930" i="3"/>
  <c r="BH930" i="3"/>
  <c r="BG930" i="3"/>
  <c r="BF930" i="3"/>
  <c r="T930" i="3"/>
  <c r="R930" i="3"/>
  <c r="P930" i="3"/>
  <c r="BI926" i="3"/>
  <c r="BH926" i="3"/>
  <c r="BG926" i="3"/>
  <c r="BF926" i="3"/>
  <c r="T926" i="3"/>
  <c r="R926" i="3"/>
  <c r="P926" i="3"/>
  <c r="BI924" i="3"/>
  <c r="BH924" i="3"/>
  <c r="BG924" i="3"/>
  <c r="BF924" i="3"/>
  <c r="T924" i="3"/>
  <c r="R924" i="3"/>
  <c r="P924" i="3"/>
  <c r="BI920" i="3"/>
  <c r="BH920" i="3"/>
  <c r="BG920" i="3"/>
  <c r="BF920" i="3"/>
  <c r="T920" i="3"/>
  <c r="R920" i="3"/>
  <c r="P920" i="3"/>
  <c r="BI918" i="3"/>
  <c r="BH918" i="3"/>
  <c r="BG918" i="3"/>
  <c r="BF918" i="3"/>
  <c r="T918" i="3"/>
  <c r="R918" i="3"/>
  <c r="P918" i="3"/>
  <c r="BI914" i="3"/>
  <c r="BH914" i="3"/>
  <c r="BG914" i="3"/>
  <c r="BF914" i="3"/>
  <c r="T914" i="3"/>
  <c r="R914" i="3"/>
  <c r="P914" i="3"/>
  <c r="BI912" i="3"/>
  <c r="BH912" i="3"/>
  <c r="BG912" i="3"/>
  <c r="BF912" i="3"/>
  <c r="T912" i="3"/>
  <c r="R912" i="3"/>
  <c r="P912" i="3"/>
  <c r="BI907" i="3"/>
  <c r="BH907" i="3"/>
  <c r="BG907" i="3"/>
  <c r="BF907" i="3"/>
  <c r="T907" i="3"/>
  <c r="R907" i="3"/>
  <c r="P907" i="3"/>
  <c r="BI905" i="3"/>
  <c r="BH905" i="3"/>
  <c r="BG905" i="3"/>
  <c r="BF905" i="3"/>
  <c r="T905" i="3"/>
  <c r="R905" i="3"/>
  <c r="P905" i="3"/>
  <c r="BI901" i="3"/>
  <c r="BH901" i="3"/>
  <c r="BG901" i="3"/>
  <c r="BF901" i="3"/>
  <c r="T901" i="3"/>
  <c r="R901" i="3"/>
  <c r="P901" i="3"/>
  <c r="BI899" i="3"/>
  <c r="BH899" i="3"/>
  <c r="BG899" i="3"/>
  <c r="BF899" i="3"/>
  <c r="T899" i="3"/>
  <c r="R899" i="3"/>
  <c r="P899" i="3"/>
  <c r="BI895" i="3"/>
  <c r="BH895" i="3"/>
  <c r="BG895" i="3"/>
  <c r="BF895" i="3"/>
  <c r="T895" i="3"/>
  <c r="R895" i="3"/>
  <c r="P895" i="3"/>
  <c r="BI893" i="3"/>
  <c r="BH893" i="3"/>
  <c r="BG893" i="3"/>
  <c r="BF893" i="3"/>
  <c r="T893" i="3"/>
  <c r="R893" i="3"/>
  <c r="P893" i="3"/>
  <c r="BI889" i="3"/>
  <c r="BH889" i="3"/>
  <c r="BG889" i="3"/>
  <c r="BF889" i="3"/>
  <c r="T889" i="3"/>
  <c r="R889" i="3"/>
  <c r="P889" i="3"/>
  <c r="BI885" i="3"/>
  <c r="BH885" i="3"/>
  <c r="BG885" i="3"/>
  <c r="BF885" i="3"/>
  <c r="T885" i="3"/>
  <c r="R885" i="3"/>
  <c r="P885" i="3"/>
  <c r="BI880" i="3"/>
  <c r="BH880" i="3"/>
  <c r="BG880" i="3"/>
  <c r="BF880" i="3"/>
  <c r="T880" i="3"/>
  <c r="R880" i="3"/>
  <c r="P880" i="3"/>
  <c r="BI877" i="3"/>
  <c r="BH877" i="3"/>
  <c r="BG877" i="3"/>
  <c r="BF877" i="3"/>
  <c r="T877" i="3"/>
  <c r="R877" i="3"/>
  <c r="P877" i="3"/>
  <c r="BI874" i="3"/>
  <c r="BH874" i="3"/>
  <c r="BG874" i="3"/>
  <c r="BF874" i="3"/>
  <c r="T874" i="3"/>
  <c r="R874" i="3"/>
  <c r="P874" i="3"/>
  <c r="BI871" i="3"/>
  <c r="BH871" i="3"/>
  <c r="BG871" i="3"/>
  <c r="BF871" i="3"/>
  <c r="T871" i="3"/>
  <c r="R871" i="3"/>
  <c r="P871" i="3"/>
  <c r="BI868" i="3"/>
  <c r="BH868" i="3"/>
  <c r="BG868" i="3"/>
  <c r="BF868" i="3"/>
  <c r="T868" i="3"/>
  <c r="R868" i="3"/>
  <c r="P868" i="3"/>
  <c r="BI866" i="3"/>
  <c r="BH866" i="3"/>
  <c r="BG866" i="3"/>
  <c r="BF866" i="3"/>
  <c r="T866" i="3"/>
  <c r="R866" i="3"/>
  <c r="P866" i="3"/>
  <c r="BI864" i="3"/>
  <c r="BH864" i="3"/>
  <c r="BG864" i="3"/>
  <c r="BF864" i="3"/>
  <c r="T864" i="3"/>
  <c r="R864" i="3"/>
  <c r="P864" i="3"/>
  <c r="BI861" i="3"/>
  <c r="BH861" i="3"/>
  <c r="BG861" i="3"/>
  <c r="BF861" i="3"/>
  <c r="T861" i="3"/>
  <c r="R861" i="3"/>
  <c r="P861" i="3"/>
  <c r="BI858" i="3"/>
  <c r="BH858" i="3"/>
  <c r="BG858" i="3"/>
  <c r="BF858" i="3"/>
  <c r="T858" i="3"/>
  <c r="R858" i="3"/>
  <c r="P858" i="3"/>
  <c r="BI855" i="3"/>
  <c r="BH855" i="3"/>
  <c r="BG855" i="3"/>
  <c r="BF855" i="3"/>
  <c r="T855" i="3"/>
  <c r="R855" i="3"/>
  <c r="P855" i="3"/>
  <c r="BI852" i="3"/>
  <c r="BH852" i="3"/>
  <c r="BG852" i="3"/>
  <c r="BF852" i="3"/>
  <c r="T852" i="3"/>
  <c r="R852" i="3"/>
  <c r="P852" i="3"/>
  <c r="BI850" i="3"/>
  <c r="BH850" i="3"/>
  <c r="BG850" i="3"/>
  <c r="BF850" i="3"/>
  <c r="T850" i="3"/>
  <c r="R850" i="3"/>
  <c r="P850" i="3"/>
  <c r="BI848" i="3"/>
  <c r="BH848" i="3"/>
  <c r="BG848" i="3"/>
  <c r="BF848" i="3"/>
  <c r="T848" i="3"/>
  <c r="R848" i="3"/>
  <c r="P848" i="3"/>
  <c r="BI845" i="3"/>
  <c r="BH845" i="3"/>
  <c r="BG845" i="3"/>
  <c r="BF845" i="3"/>
  <c r="T845" i="3"/>
  <c r="R845" i="3"/>
  <c r="P845" i="3"/>
  <c r="BI841" i="3"/>
  <c r="BH841" i="3"/>
  <c r="BG841" i="3"/>
  <c r="BF841" i="3"/>
  <c r="T841" i="3"/>
  <c r="R841" i="3"/>
  <c r="P841" i="3"/>
  <c r="BI837" i="3"/>
  <c r="BH837" i="3"/>
  <c r="BG837" i="3"/>
  <c r="BF837" i="3"/>
  <c r="T837" i="3"/>
  <c r="R837" i="3"/>
  <c r="P837" i="3"/>
  <c r="BI833" i="3"/>
  <c r="BH833" i="3"/>
  <c r="BG833" i="3"/>
  <c r="BF833" i="3"/>
  <c r="T833" i="3"/>
  <c r="R833" i="3"/>
  <c r="P833" i="3"/>
  <c r="BI828" i="3"/>
  <c r="BH828" i="3"/>
  <c r="BG828" i="3"/>
  <c r="BF828" i="3"/>
  <c r="T828" i="3"/>
  <c r="R828" i="3"/>
  <c r="P828" i="3"/>
  <c r="BI826" i="3"/>
  <c r="BH826" i="3"/>
  <c r="BG826" i="3"/>
  <c r="BF826" i="3"/>
  <c r="T826" i="3"/>
  <c r="R826" i="3"/>
  <c r="P826" i="3"/>
  <c r="BI824" i="3"/>
  <c r="BH824" i="3"/>
  <c r="BG824" i="3"/>
  <c r="BF824" i="3"/>
  <c r="T824" i="3"/>
  <c r="R824" i="3"/>
  <c r="P824" i="3"/>
  <c r="BI822" i="3"/>
  <c r="BH822" i="3"/>
  <c r="BG822" i="3"/>
  <c r="BF822" i="3"/>
  <c r="T822" i="3"/>
  <c r="R822" i="3"/>
  <c r="P822" i="3"/>
  <c r="BI820" i="3"/>
  <c r="BH820" i="3"/>
  <c r="BG820" i="3"/>
  <c r="BF820" i="3"/>
  <c r="T820" i="3"/>
  <c r="R820" i="3"/>
  <c r="P820" i="3"/>
  <c r="BI818" i="3"/>
  <c r="BH818" i="3"/>
  <c r="BG818" i="3"/>
  <c r="BF818" i="3"/>
  <c r="T818" i="3"/>
  <c r="R818" i="3"/>
  <c r="P818" i="3"/>
  <c r="BI815" i="3"/>
  <c r="BH815" i="3"/>
  <c r="BG815" i="3"/>
  <c r="BF815" i="3"/>
  <c r="T815" i="3"/>
  <c r="R815" i="3"/>
  <c r="P815" i="3"/>
  <c r="BI813" i="3"/>
  <c r="BH813" i="3"/>
  <c r="BG813" i="3"/>
  <c r="BF813" i="3"/>
  <c r="T813" i="3"/>
  <c r="R813" i="3"/>
  <c r="P813" i="3"/>
  <c r="BI811" i="3"/>
  <c r="BH811" i="3"/>
  <c r="BG811" i="3"/>
  <c r="BF811" i="3"/>
  <c r="T811" i="3"/>
  <c r="R811" i="3"/>
  <c r="P811" i="3"/>
  <c r="BI809" i="3"/>
  <c r="BH809" i="3"/>
  <c r="BG809" i="3"/>
  <c r="BF809" i="3"/>
  <c r="T809" i="3"/>
  <c r="R809" i="3"/>
  <c r="P809" i="3"/>
  <c r="BI805" i="3"/>
  <c r="BH805" i="3"/>
  <c r="BG805" i="3"/>
  <c r="BF805" i="3"/>
  <c r="T805" i="3"/>
  <c r="R805" i="3"/>
  <c r="P805" i="3"/>
  <c r="BI803" i="3"/>
  <c r="BH803" i="3"/>
  <c r="BG803" i="3"/>
  <c r="BF803" i="3"/>
  <c r="T803" i="3"/>
  <c r="R803" i="3"/>
  <c r="P803" i="3"/>
  <c r="BI801" i="3"/>
  <c r="BH801" i="3"/>
  <c r="BG801" i="3"/>
  <c r="BF801" i="3"/>
  <c r="T801" i="3"/>
  <c r="R801" i="3"/>
  <c r="P801" i="3"/>
  <c r="BI799" i="3"/>
  <c r="BH799" i="3"/>
  <c r="BG799" i="3"/>
  <c r="BF799" i="3"/>
  <c r="T799" i="3"/>
  <c r="R799" i="3"/>
  <c r="P799" i="3"/>
  <c r="BI795" i="3"/>
  <c r="BH795" i="3"/>
  <c r="BG795" i="3"/>
  <c r="BF795" i="3"/>
  <c r="T795" i="3"/>
  <c r="R795" i="3"/>
  <c r="P795" i="3"/>
  <c r="BI790" i="3"/>
  <c r="BH790" i="3"/>
  <c r="BG790" i="3"/>
  <c r="BF790" i="3"/>
  <c r="T790" i="3"/>
  <c r="R790" i="3"/>
  <c r="P790" i="3"/>
  <c r="BI786" i="3"/>
  <c r="BH786" i="3"/>
  <c r="BG786" i="3"/>
  <c r="BF786" i="3"/>
  <c r="T786" i="3"/>
  <c r="R786" i="3"/>
  <c r="P786" i="3"/>
  <c r="BI782" i="3"/>
  <c r="BH782" i="3"/>
  <c r="BG782" i="3"/>
  <c r="BF782" i="3"/>
  <c r="T782" i="3"/>
  <c r="R782" i="3"/>
  <c r="P782" i="3"/>
  <c r="BI780" i="3"/>
  <c r="BH780" i="3"/>
  <c r="BG780" i="3"/>
  <c r="BF780" i="3"/>
  <c r="T780" i="3"/>
  <c r="R780" i="3"/>
  <c r="P780" i="3"/>
  <c r="BI776" i="3"/>
  <c r="BH776" i="3"/>
  <c r="BG776" i="3"/>
  <c r="BF776" i="3"/>
  <c r="T776" i="3"/>
  <c r="R776" i="3"/>
  <c r="P776" i="3"/>
  <c r="BI773" i="3"/>
  <c r="BH773" i="3"/>
  <c r="BG773" i="3"/>
  <c r="BF773" i="3"/>
  <c r="T773" i="3"/>
  <c r="R773" i="3"/>
  <c r="P773" i="3"/>
  <c r="BI769" i="3"/>
  <c r="BH769" i="3"/>
  <c r="BG769" i="3"/>
  <c r="BF769" i="3"/>
  <c r="T769" i="3"/>
  <c r="R769" i="3"/>
  <c r="P769" i="3"/>
  <c r="BI765" i="3"/>
  <c r="BH765" i="3"/>
  <c r="BG765" i="3"/>
  <c r="BF765" i="3"/>
  <c r="T765" i="3"/>
  <c r="R765" i="3"/>
  <c r="P765" i="3"/>
  <c r="BI760" i="3"/>
  <c r="BH760" i="3"/>
  <c r="BG760" i="3"/>
  <c r="BF760" i="3"/>
  <c r="T760" i="3"/>
  <c r="R760" i="3"/>
  <c r="P760" i="3"/>
  <c r="BI758" i="3"/>
  <c r="BH758" i="3"/>
  <c r="BG758" i="3"/>
  <c r="BF758" i="3"/>
  <c r="T758" i="3"/>
  <c r="R758" i="3"/>
  <c r="P758" i="3"/>
  <c r="BI756" i="3"/>
  <c r="BH756" i="3"/>
  <c r="BG756" i="3"/>
  <c r="BF756" i="3"/>
  <c r="T756" i="3"/>
  <c r="R756" i="3"/>
  <c r="P756" i="3"/>
  <c r="BI754" i="3"/>
  <c r="BH754" i="3"/>
  <c r="BG754" i="3"/>
  <c r="BF754" i="3"/>
  <c r="T754" i="3"/>
  <c r="R754" i="3"/>
  <c r="P754" i="3"/>
  <c r="BI752" i="3"/>
  <c r="BH752" i="3"/>
  <c r="BG752" i="3"/>
  <c r="BF752" i="3"/>
  <c r="T752" i="3"/>
  <c r="R752" i="3"/>
  <c r="P752" i="3"/>
  <c r="BI749" i="3"/>
  <c r="BH749" i="3"/>
  <c r="BG749" i="3"/>
  <c r="BF749" i="3"/>
  <c r="T749" i="3"/>
  <c r="R749" i="3"/>
  <c r="P749" i="3"/>
  <c r="BI747" i="3"/>
  <c r="BH747" i="3"/>
  <c r="BG747" i="3"/>
  <c r="BF747" i="3"/>
  <c r="T747" i="3"/>
  <c r="R747" i="3"/>
  <c r="P747" i="3"/>
  <c r="BI745" i="3"/>
  <c r="BH745" i="3"/>
  <c r="BG745" i="3"/>
  <c r="BF745" i="3"/>
  <c r="T745" i="3"/>
  <c r="R745" i="3"/>
  <c r="P745" i="3"/>
  <c r="BI741" i="3"/>
  <c r="BH741" i="3"/>
  <c r="BG741" i="3"/>
  <c r="BF741" i="3"/>
  <c r="T741" i="3"/>
  <c r="R741" i="3"/>
  <c r="P741" i="3"/>
  <c r="BI737" i="3"/>
  <c r="BH737" i="3"/>
  <c r="BG737" i="3"/>
  <c r="BF737" i="3"/>
  <c r="T737" i="3"/>
  <c r="R737" i="3"/>
  <c r="P737" i="3"/>
  <c r="BI733" i="3"/>
  <c r="BH733" i="3"/>
  <c r="BG733" i="3"/>
  <c r="BF733" i="3"/>
  <c r="T733" i="3"/>
  <c r="R733" i="3"/>
  <c r="P733" i="3"/>
  <c r="BI725" i="3"/>
  <c r="BH725" i="3"/>
  <c r="BG725" i="3"/>
  <c r="BF725" i="3"/>
  <c r="T725" i="3"/>
  <c r="R725" i="3"/>
  <c r="P725" i="3"/>
  <c r="BI722" i="3"/>
  <c r="BH722" i="3"/>
  <c r="BG722" i="3"/>
  <c r="BF722" i="3"/>
  <c r="T722" i="3"/>
  <c r="R722" i="3"/>
  <c r="P722" i="3"/>
  <c r="BI714" i="3"/>
  <c r="BH714" i="3"/>
  <c r="BG714" i="3"/>
  <c r="BF714" i="3"/>
  <c r="T714" i="3"/>
  <c r="R714" i="3"/>
  <c r="P714" i="3"/>
  <c r="BI706" i="3"/>
  <c r="BH706" i="3"/>
  <c r="BG706" i="3"/>
  <c r="BF706" i="3"/>
  <c r="T706" i="3"/>
  <c r="R706" i="3"/>
  <c r="P706" i="3"/>
  <c r="BI703" i="3"/>
  <c r="BH703" i="3"/>
  <c r="BG703" i="3"/>
  <c r="BF703" i="3"/>
  <c r="T703" i="3"/>
  <c r="R703" i="3"/>
  <c r="P703" i="3"/>
  <c r="BI695" i="3"/>
  <c r="BH695" i="3"/>
  <c r="BG695" i="3"/>
  <c r="BF695" i="3"/>
  <c r="T695" i="3"/>
  <c r="R695" i="3"/>
  <c r="P695" i="3"/>
  <c r="BI689" i="3"/>
  <c r="BH689" i="3"/>
  <c r="BG689" i="3"/>
  <c r="BF689" i="3"/>
  <c r="T689" i="3"/>
  <c r="R689" i="3"/>
  <c r="P689" i="3"/>
  <c r="BI684" i="3"/>
  <c r="BH684" i="3"/>
  <c r="BG684" i="3"/>
  <c r="BF684" i="3"/>
  <c r="T684" i="3"/>
  <c r="T683" i="3"/>
  <c r="R684" i="3"/>
  <c r="R683" i="3" s="1"/>
  <c r="P684" i="3"/>
  <c r="P683" i="3"/>
  <c r="BI681" i="3"/>
  <c r="BH681" i="3"/>
  <c r="BG681" i="3"/>
  <c r="BF681" i="3"/>
  <c r="T681" i="3"/>
  <c r="R681" i="3"/>
  <c r="P681" i="3"/>
  <c r="BI673" i="3"/>
  <c r="BH673" i="3"/>
  <c r="BG673" i="3"/>
  <c r="BF673" i="3"/>
  <c r="T673" i="3"/>
  <c r="R673" i="3"/>
  <c r="P673" i="3"/>
  <c r="BI665" i="3"/>
  <c r="BH665" i="3"/>
  <c r="BG665" i="3"/>
  <c r="BF665" i="3"/>
  <c r="T665" i="3"/>
  <c r="R665" i="3"/>
  <c r="P665" i="3"/>
  <c r="BI660" i="3"/>
  <c r="BH660" i="3"/>
  <c r="BG660" i="3"/>
  <c r="BF660" i="3"/>
  <c r="T660" i="3"/>
  <c r="R660" i="3"/>
  <c r="P660" i="3"/>
  <c r="BI658" i="3"/>
  <c r="BH658" i="3"/>
  <c r="BG658" i="3"/>
  <c r="BF658" i="3"/>
  <c r="T658" i="3"/>
  <c r="R658" i="3"/>
  <c r="P658" i="3"/>
  <c r="BI653" i="3"/>
  <c r="BH653" i="3"/>
  <c r="BG653" i="3"/>
  <c r="BF653" i="3"/>
  <c r="T653" i="3"/>
  <c r="R653" i="3"/>
  <c r="P653" i="3"/>
  <c r="BI651" i="3"/>
  <c r="BH651" i="3"/>
  <c r="BG651" i="3"/>
  <c r="BF651" i="3"/>
  <c r="T651" i="3"/>
  <c r="R651" i="3"/>
  <c r="P651" i="3"/>
  <c r="BI647" i="3"/>
  <c r="BH647" i="3"/>
  <c r="BG647" i="3"/>
  <c r="BF647" i="3"/>
  <c r="T647" i="3"/>
  <c r="R647" i="3"/>
  <c r="P647" i="3"/>
  <c r="BI643" i="3"/>
  <c r="BH643" i="3"/>
  <c r="BG643" i="3"/>
  <c r="BF643" i="3"/>
  <c r="T643" i="3"/>
  <c r="R643" i="3"/>
  <c r="P643" i="3"/>
  <c r="BI637" i="3"/>
  <c r="BH637" i="3"/>
  <c r="BG637" i="3"/>
  <c r="BF637" i="3"/>
  <c r="T637" i="3"/>
  <c r="R637" i="3"/>
  <c r="P637" i="3"/>
  <c r="BI633" i="3"/>
  <c r="BH633" i="3"/>
  <c r="BG633" i="3"/>
  <c r="BF633" i="3"/>
  <c r="T633" i="3"/>
  <c r="R633" i="3"/>
  <c r="P633" i="3"/>
  <c r="BI630" i="3"/>
  <c r="BH630" i="3"/>
  <c r="BG630" i="3"/>
  <c r="BF630" i="3"/>
  <c r="T630" i="3"/>
  <c r="R630" i="3"/>
  <c r="P630" i="3"/>
  <c r="BI628" i="3"/>
  <c r="BH628" i="3"/>
  <c r="BG628" i="3"/>
  <c r="BF628" i="3"/>
  <c r="T628" i="3"/>
  <c r="R628" i="3"/>
  <c r="P628" i="3"/>
  <c r="BI626" i="3"/>
  <c r="BH626" i="3"/>
  <c r="BG626" i="3"/>
  <c r="BF626" i="3"/>
  <c r="T626" i="3"/>
  <c r="R626" i="3"/>
  <c r="P626" i="3"/>
  <c r="BI624" i="3"/>
  <c r="BH624" i="3"/>
  <c r="BG624" i="3"/>
  <c r="BF624" i="3"/>
  <c r="T624" i="3"/>
  <c r="R624" i="3"/>
  <c r="P624" i="3"/>
  <c r="BI619" i="3"/>
  <c r="BH619" i="3"/>
  <c r="BG619" i="3"/>
  <c r="BF619" i="3"/>
  <c r="T619" i="3"/>
  <c r="R619" i="3"/>
  <c r="P619" i="3"/>
  <c r="BI615" i="3"/>
  <c r="BH615" i="3"/>
  <c r="BG615" i="3"/>
  <c r="BF615" i="3"/>
  <c r="T615" i="3"/>
  <c r="R615" i="3"/>
  <c r="P615" i="3"/>
  <c r="BI610" i="3"/>
  <c r="BH610" i="3"/>
  <c r="BG610" i="3"/>
  <c r="BF610" i="3"/>
  <c r="T610" i="3"/>
  <c r="R610" i="3"/>
  <c r="P610" i="3"/>
  <c r="BI605" i="3"/>
  <c r="BH605" i="3"/>
  <c r="BG605" i="3"/>
  <c r="BF605" i="3"/>
  <c r="T605" i="3"/>
  <c r="R605" i="3"/>
  <c r="P605" i="3"/>
  <c r="BI601" i="3"/>
  <c r="BH601" i="3"/>
  <c r="BG601" i="3"/>
  <c r="BF601" i="3"/>
  <c r="T601" i="3"/>
  <c r="R601" i="3"/>
  <c r="P601" i="3"/>
  <c r="BI596" i="3"/>
  <c r="BH596" i="3"/>
  <c r="BG596" i="3"/>
  <c r="BF596" i="3"/>
  <c r="T596" i="3"/>
  <c r="R596" i="3"/>
  <c r="P596" i="3"/>
  <c r="BI592" i="3"/>
  <c r="BH592" i="3"/>
  <c r="BG592" i="3"/>
  <c r="BF592" i="3"/>
  <c r="T592" i="3"/>
  <c r="R592" i="3"/>
  <c r="P592" i="3"/>
  <c r="BI590" i="3"/>
  <c r="BH590" i="3"/>
  <c r="BG590" i="3"/>
  <c r="BF590" i="3"/>
  <c r="T590" i="3"/>
  <c r="R590" i="3"/>
  <c r="P590" i="3"/>
  <c r="BI588" i="3"/>
  <c r="BH588" i="3"/>
  <c r="BG588" i="3"/>
  <c r="BF588" i="3"/>
  <c r="T588" i="3"/>
  <c r="R588" i="3"/>
  <c r="P588" i="3"/>
  <c r="BI586" i="3"/>
  <c r="BH586" i="3"/>
  <c r="BG586" i="3"/>
  <c r="BF586" i="3"/>
  <c r="T586" i="3"/>
  <c r="R586" i="3"/>
  <c r="P586" i="3"/>
  <c r="BI584" i="3"/>
  <c r="BH584" i="3"/>
  <c r="BG584" i="3"/>
  <c r="BF584" i="3"/>
  <c r="T584" i="3"/>
  <c r="R584" i="3"/>
  <c r="P584" i="3"/>
  <c r="BI582" i="3"/>
  <c r="BH582" i="3"/>
  <c r="BG582" i="3"/>
  <c r="BF582" i="3"/>
  <c r="T582" i="3"/>
  <c r="R582" i="3"/>
  <c r="P582" i="3"/>
  <c r="BI576" i="3"/>
  <c r="BH576" i="3"/>
  <c r="BG576" i="3"/>
  <c r="BF576" i="3"/>
  <c r="T576" i="3"/>
  <c r="R576" i="3"/>
  <c r="P576" i="3"/>
  <c r="BI571" i="3"/>
  <c r="BH571" i="3"/>
  <c r="BG571" i="3"/>
  <c r="BF571" i="3"/>
  <c r="T571" i="3"/>
  <c r="R571" i="3"/>
  <c r="P571" i="3"/>
  <c r="BI567" i="3"/>
  <c r="BH567" i="3"/>
  <c r="BG567" i="3"/>
  <c r="BF567" i="3"/>
  <c r="T567" i="3"/>
  <c r="R567" i="3"/>
  <c r="P567" i="3"/>
  <c r="BI563" i="3"/>
  <c r="BH563" i="3"/>
  <c r="BG563" i="3"/>
  <c r="BF563" i="3"/>
  <c r="T563" i="3"/>
  <c r="R563" i="3"/>
  <c r="P563" i="3"/>
  <c r="BI561" i="3"/>
  <c r="BH561" i="3"/>
  <c r="BG561" i="3"/>
  <c r="BF561" i="3"/>
  <c r="T561" i="3"/>
  <c r="R561" i="3"/>
  <c r="P561" i="3"/>
  <c r="BI556" i="3"/>
  <c r="BH556" i="3"/>
  <c r="BG556" i="3"/>
  <c r="BF556" i="3"/>
  <c r="T556" i="3"/>
  <c r="R556" i="3"/>
  <c r="P556" i="3"/>
  <c r="BI554" i="3"/>
  <c r="BH554" i="3"/>
  <c r="BG554" i="3"/>
  <c r="BF554" i="3"/>
  <c r="T554" i="3"/>
  <c r="R554" i="3"/>
  <c r="P554" i="3"/>
  <c r="BI550" i="3"/>
  <c r="BH550" i="3"/>
  <c r="BG550" i="3"/>
  <c r="BF550" i="3"/>
  <c r="T550" i="3"/>
  <c r="R550" i="3"/>
  <c r="P550" i="3"/>
  <c r="BI548" i="3"/>
  <c r="BH548" i="3"/>
  <c r="BG548" i="3"/>
  <c r="BF548" i="3"/>
  <c r="T548" i="3"/>
  <c r="R548" i="3"/>
  <c r="P548" i="3"/>
  <c r="BI544" i="3"/>
  <c r="BH544" i="3"/>
  <c r="BG544" i="3"/>
  <c r="BF544" i="3"/>
  <c r="T544" i="3"/>
  <c r="R544" i="3"/>
  <c r="P544" i="3"/>
  <c r="BI542" i="3"/>
  <c r="BH542" i="3"/>
  <c r="BG542" i="3"/>
  <c r="BF542" i="3"/>
  <c r="T542" i="3"/>
  <c r="R542" i="3"/>
  <c r="P542" i="3"/>
  <c r="BI538" i="3"/>
  <c r="BH538" i="3"/>
  <c r="BG538" i="3"/>
  <c r="BF538" i="3"/>
  <c r="T538" i="3"/>
  <c r="R538" i="3"/>
  <c r="P538" i="3"/>
  <c r="BI536" i="3"/>
  <c r="BH536" i="3"/>
  <c r="BG536" i="3"/>
  <c r="BF536" i="3"/>
  <c r="T536" i="3"/>
  <c r="R536" i="3"/>
  <c r="P536" i="3"/>
  <c r="BI532" i="3"/>
  <c r="BH532" i="3"/>
  <c r="BG532" i="3"/>
  <c r="BF532" i="3"/>
  <c r="T532" i="3"/>
  <c r="R532" i="3"/>
  <c r="P532" i="3"/>
  <c r="BI530" i="3"/>
  <c r="BH530" i="3"/>
  <c r="BG530" i="3"/>
  <c r="BF530" i="3"/>
  <c r="T530" i="3"/>
  <c r="R530" i="3"/>
  <c r="P530" i="3"/>
  <c r="BI526" i="3"/>
  <c r="BH526" i="3"/>
  <c r="BG526" i="3"/>
  <c r="BF526" i="3"/>
  <c r="T526" i="3"/>
  <c r="R526" i="3"/>
  <c r="P526" i="3"/>
  <c r="BI524" i="3"/>
  <c r="BH524" i="3"/>
  <c r="BG524" i="3"/>
  <c r="BF524" i="3"/>
  <c r="T524" i="3"/>
  <c r="R524" i="3"/>
  <c r="P524" i="3"/>
  <c r="BI522" i="3"/>
  <c r="BH522" i="3"/>
  <c r="BG522" i="3"/>
  <c r="BF522" i="3"/>
  <c r="T522" i="3"/>
  <c r="R522" i="3"/>
  <c r="P522" i="3"/>
  <c r="BI513" i="3"/>
  <c r="BH513" i="3"/>
  <c r="BG513" i="3"/>
  <c r="BF513" i="3"/>
  <c r="T513" i="3"/>
  <c r="R513" i="3"/>
  <c r="P513" i="3"/>
  <c r="BI509" i="3"/>
  <c r="BH509" i="3"/>
  <c r="BG509" i="3"/>
  <c r="BF509" i="3"/>
  <c r="T509" i="3"/>
  <c r="R509" i="3"/>
  <c r="P509" i="3"/>
  <c r="BI505" i="3"/>
  <c r="BH505" i="3"/>
  <c r="BG505" i="3"/>
  <c r="BF505" i="3"/>
  <c r="T505" i="3"/>
  <c r="R505" i="3"/>
  <c r="P505" i="3"/>
  <c r="BI501" i="3"/>
  <c r="BH501" i="3"/>
  <c r="BG501" i="3"/>
  <c r="BF501" i="3"/>
  <c r="T501" i="3"/>
  <c r="R501" i="3"/>
  <c r="P501" i="3"/>
  <c r="BI497" i="3"/>
  <c r="BH497" i="3"/>
  <c r="BG497" i="3"/>
  <c r="BF497" i="3"/>
  <c r="T497" i="3"/>
  <c r="R497" i="3"/>
  <c r="P497" i="3"/>
  <c r="BI495" i="3"/>
  <c r="BH495" i="3"/>
  <c r="BG495" i="3"/>
  <c r="BF495" i="3"/>
  <c r="T495" i="3"/>
  <c r="R495" i="3"/>
  <c r="P495" i="3"/>
  <c r="BI491" i="3"/>
  <c r="BH491" i="3"/>
  <c r="BG491" i="3"/>
  <c r="BF491" i="3"/>
  <c r="T491" i="3"/>
  <c r="R491" i="3"/>
  <c r="P491" i="3"/>
  <c r="BI489" i="3"/>
  <c r="BH489" i="3"/>
  <c r="BG489" i="3"/>
  <c r="BF489" i="3"/>
  <c r="T489" i="3"/>
  <c r="R489" i="3"/>
  <c r="P489" i="3"/>
  <c r="BI485" i="3"/>
  <c r="BH485" i="3"/>
  <c r="BG485" i="3"/>
  <c r="BF485" i="3"/>
  <c r="T485" i="3"/>
  <c r="R485" i="3"/>
  <c r="P485" i="3"/>
  <c r="BI483" i="3"/>
  <c r="BH483" i="3"/>
  <c r="BG483" i="3"/>
  <c r="BF483" i="3"/>
  <c r="T483" i="3"/>
  <c r="R483" i="3"/>
  <c r="P483" i="3"/>
  <c r="BI480" i="3"/>
  <c r="BH480" i="3"/>
  <c r="BG480" i="3"/>
  <c r="BF480" i="3"/>
  <c r="T480" i="3"/>
  <c r="R480" i="3"/>
  <c r="P480" i="3"/>
  <c r="BI475" i="3"/>
  <c r="BH475" i="3"/>
  <c r="BG475" i="3"/>
  <c r="BF475" i="3"/>
  <c r="T475" i="3"/>
  <c r="R475" i="3"/>
  <c r="P475" i="3"/>
  <c r="BI472" i="3"/>
  <c r="BH472" i="3"/>
  <c r="BG472" i="3"/>
  <c r="BF472" i="3"/>
  <c r="T472" i="3"/>
  <c r="R472" i="3"/>
  <c r="P472" i="3"/>
  <c r="BI468" i="3"/>
  <c r="BH468" i="3"/>
  <c r="BG468" i="3"/>
  <c r="BF468" i="3"/>
  <c r="T468" i="3"/>
  <c r="R468" i="3"/>
  <c r="P468" i="3"/>
  <c r="BI466" i="3"/>
  <c r="BH466" i="3"/>
  <c r="BG466" i="3"/>
  <c r="BF466" i="3"/>
  <c r="T466" i="3"/>
  <c r="R466" i="3"/>
  <c r="P466" i="3"/>
  <c r="BI464" i="3"/>
  <c r="BH464" i="3"/>
  <c r="BG464" i="3"/>
  <c r="BF464" i="3"/>
  <c r="T464" i="3"/>
  <c r="R464" i="3"/>
  <c r="P464" i="3"/>
  <c r="BI462" i="3"/>
  <c r="BH462" i="3"/>
  <c r="BG462" i="3"/>
  <c r="BF462" i="3"/>
  <c r="T462" i="3"/>
  <c r="R462" i="3"/>
  <c r="P462" i="3"/>
  <c r="BI457" i="3"/>
  <c r="BH457" i="3"/>
  <c r="BG457" i="3"/>
  <c r="BF457" i="3"/>
  <c r="T457" i="3"/>
  <c r="R457" i="3"/>
  <c r="P457" i="3"/>
  <c r="BI453" i="3"/>
  <c r="BH453" i="3"/>
  <c r="BG453" i="3"/>
  <c r="BF453" i="3"/>
  <c r="T453" i="3"/>
  <c r="R453" i="3"/>
  <c r="P453" i="3"/>
  <c r="BI450" i="3"/>
  <c r="BH450" i="3"/>
  <c r="BG450" i="3"/>
  <c r="BF450" i="3"/>
  <c r="T450" i="3"/>
  <c r="R450" i="3"/>
  <c r="P450" i="3"/>
  <c r="BI448" i="3"/>
  <c r="BH448" i="3"/>
  <c r="BG448" i="3"/>
  <c r="BF448" i="3"/>
  <c r="T448" i="3"/>
  <c r="R448" i="3"/>
  <c r="P448" i="3"/>
  <c r="BI445" i="3"/>
  <c r="BH445" i="3"/>
  <c r="BG445" i="3"/>
  <c r="BF445" i="3"/>
  <c r="T445" i="3"/>
  <c r="R445" i="3"/>
  <c r="P445" i="3"/>
  <c r="BI441" i="3"/>
  <c r="BH441" i="3"/>
  <c r="BG441" i="3"/>
  <c r="BF441" i="3"/>
  <c r="T441" i="3"/>
  <c r="R441" i="3"/>
  <c r="P441" i="3"/>
  <c r="BI439" i="3"/>
  <c r="BH439" i="3"/>
  <c r="BG439" i="3"/>
  <c r="BF439" i="3"/>
  <c r="T439" i="3"/>
  <c r="R439" i="3"/>
  <c r="P439" i="3"/>
  <c r="BI437" i="3"/>
  <c r="BH437" i="3"/>
  <c r="BG437" i="3"/>
  <c r="BF437" i="3"/>
  <c r="T437" i="3"/>
  <c r="R437" i="3"/>
  <c r="P437" i="3"/>
  <c r="BI433" i="3"/>
  <c r="BH433" i="3"/>
  <c r="BG433" i="3"/>
  <c r="BF433" i="3"/>
  <c r="T433" i="3"/>
  <c r="R433" i="3"/>
  <c r="P433" i="3"/>
  <c r="BI429" i="3"/>
  <c r="BH429" i="3"/>
  <c r="BG429" i="3"/>
  <c r="BF429" i="3"/>
  <c r="T429" i="3"/>
  <c r="R429" i="3"/>
  <c r="P429" i="3"/>
  <c r="BI426" i="3"/>
  <c r="BH426" i="3"/>
  <c r="BG426" i="3"/>
  <c r="BF426" i="3"/>
  <c r="T426" i="3"/>
  <c r="R426" i="3"/>
  <c r="P426" i="3"/>
  <c r="BI422" i="3"/>
  <c r="BH422" i="3"/>
  <c r="BG422" i="3"/>
  <c r="BF422" i="3"/>
  <c r="T422" i="3"/>
  <c r="R422" i="3"/>
  <c r="P422" i="3"/>
  <c r="BI419" i="3"/>
  <c r="BH419" i="3"/>
  <c r="BG419" i="3"/>
  <c r="BF419" i="3"/>
  <c r="T419" i="3"/>
  <c r="R419" i="3"/>
  <c r="P419" i="3"/>
  <c r="BI415" i="3"/>
  <c r="BH415" i="3"/>
  <c r="BG415" i="3"/>
  <c r="BF415" i="3"/>
  <c r="T415" i="3"/>
  <c r="R415" i="3"/>
  <c r="P415" i="3"/>
  <c r="BI413" i="3"/>
  <c r="BH413" i="3"/>
  <c r="BG413" i="3"/>
  <c r="BF413" i="3"/>
  <c r="T413" i="3"/>
  <c r="R413" i="3"/>
  <c r="P413" i="3"/>
  <c r="BI410" i="3"/>
  <c r="BH410" i="3"/>
  <c r="BG410" i="3"/>
  <c r="BF410" i="3"/>
  <c r="T410" i="3"/>
  <c r="R410" i="3"/>
  <c r="P410" i="3"/>
  <c r="BI408" i="3"/>
  <c r="BH408" i="3"/>
  <c r="BG408" i="3"/>
  <c r="BF408" i="3"/>
  <c r="T408" i="3"/>
  <c r="R408" i="3"/>
  <c r="P408" i="3"/>
  <c r="BI403" i="3"/>
  <c r="BH403" i="3"/>
  <c r="BG403" i="3"/>
  <c r="BF403" i="3"/>
  <c r="T403" i="3"/>
  <c r="R403" i="3"/>
  <c r="P403" i="3"/>
  <c r="BI401" i="3"/>
  <c r="BH401" i="3"/>
  <c r="BG401" i="3"/>
  <c r="BF401" i="3"/>
  <c r="T401" i="3"/>
  <c r="R401" i="3"/>
  <c r="P401" i="3"/>
  <c r="BI399" i="3"/>
  <c r="BH399" i="3"/>
  <c r="BG399" i="3"/>
  <c r="BF399" i="3"/>
  <c r="T399" i="3"/>
  <c r="R399" i="3"/>
  <c r="P399" i="3"/>
  <c r="BI397" i="3"/>
  <c r="BH397" i="3"/>
  <c r="BG397" i="3"/>
  <c r="BF397" i="3"/>
  <c r="T397" i="3"/>
  <c r="R397" i="3"/>
  <c r="P397" i="3"/>
  <c r="BI395" i="3"/>
  <c r="BH395" i="3"/>
  <c r="BG395" i="3"/>
  <c r="BF395" i="3"/>
  <c r="T395" i="3"/>
  <c r="R395" i="3"/>
  <c r="P395" i="3"/>
  <c r="BI393" i="3"/>
  <c r="BH393" i="3"/>
  <c r="BG393" i="3"/>
  <c r="BF393" i="3"/>
  <c r="T393" i="3"/>
  <c r="R393" i="3"/>
  <c r="P393" i="3"/>
  <c r="BI389" i="3"/>
  <c r="BH389" i="3"/>
  <c r="BG389" i="3"/>
  <c r="BF389" i="3"/>
  <c r="T389" i="3"/>
  <c r="R389" i="3"/>
  <c r="P389" i="3"/>
  <c r="BI387" i="3"/>
  <c r="BH387" i="3"/>
  <c r="BG387" i="3"/>
  <c r="BF387" i="3"/>
  <c r="T387" i="3"/>
  <c r="R387" i="3"/>
  <c r="P387" i="3"/>
  <c r="BI383" i="3"/>
  <c r="BH383" i="3"/>
  <c r="BG383" i="3"/>
  <c r="BF383" i="3"/>
  <c r="T383" i="3"/>
  <c r="R383" i="3"/>
  <c r="P383" i="3"/>
  <c r="BI379" i="3"/>
  <c r="BH379" i="3"/>
  <c r="BG379" i="3"/>
  <c r="BF379" i="3"/>
  <c r="T379" i="3"/>
  <c r="R379" i="3"/>
  <c r="P379" i="3"/>
  <c r="BI375" i="3"/>
  <c r="BH375" i="3"/>
  <c r="BG375" i="3"/>
  <c r="BF375" i="3"/>
  <c r="T375" i="3"/>
  <c r="R375" i="3"/>
  <c r="P375" i="3"/>
  <c r="BI371" i="3"/>
  <c r="BH371" i="3"/>
  <c r="BG371" i="3"/>
  <c r="BF371" i="3"/>
  <c r="T371" i="3"/>
  <c r="R371" i="3"/>
  <c r="P371" i="3"/>
  <c r="BI368" i="3"/>
  <c r="BH368" i="3"/>
  <c r="BG368" i="3"/>
  <c r="BF368" i="3"/>
  <c r="T368" i="3"/>
  <c r="R368" i="3"/>
  <c r="P368" i="3"/>
  <c r="BI366" i="3"/>
  <c r="BH366" i="3"/>
  <c r="BG366" i="3"/>
  <c r="BF366" i="3"/>
  <c r="T366" i="3"/>
  <c r="R366" i="3"/>
  <c r="P366" i="3"/>
  <c r="BI364" i="3"/>
  <c r="BH364" i="3"/>
  <c r="BG364" i="3"/>
  <c r="BF364" i="3"/>
  <c r="T364" i="3"/>
  <c r="R364" i="3"/>
  <c r="P364" i="3"/>
  <c r="BI360" i="3"/>
  <c r="BH360" i="3"/>
  <c r="BG360" i="3"/>
  <c r="BF360" i="3"/>
  <c r="T360" i="3"/>
  <c r="R360" i="3"/>
  <c r="P360" i="3"/>
  <c r="BI358" i="3"/>
  <c r="BH358" i="3"/>
  <c r="BG358" i="3"/>
  <c r="BF358" i="3"/>
  <c r="T358" i="3"/>
  <c r="R358" i="3"/>
  <c r="P358" i="3"/>
  <c r="BI356" i="3"/>
  <c r="BH356" i="3"/>
  <c r="BG356" i="3"/>
  <c r="BF356" i="3"/>
  <c r="T356" i="3"/>
  <c r="R356" i="3"/>
  <c r="P356" i="3"/>
  <c r="BI352" i="3"/>
  <c r="BH352" i="3"/>
  <c r="BG352" i="3"/>
  <c r="BF352" i="3"/>
  <c r="T352" i="3"/>
  <c r="R352" i="3"/>
  <c r="P352" i="3"/>
  <c r="BI349" i="3"/>
  <c r="BH349" i="3"/>
  <c r="BG349" i="3"/>
  <c r="BF349" i="3"/>
  <c r="T349" i="3"/>
  <c r="R349" i="3"/>
  <c r="P349" i="3"/>
  <c r="BI346" i="3"/>
  <c r="BH346" i="3"/>
  <c r="BG346" i="3"/>
  <c r="BF346" i="3"/>
  <c r="T346" i="3"/>
  <c r="R346" i="3"/>
  <c r="P346" i="3"/>
  <c r="BI342" i="3"/>
  <c r="BH342" i="3"/>
  <c r="BG342" i="3"/>
  <c r="BF342" i="3"/>
  <c r="T342" i="3"/>
  <c r="R342" i="3"/>
  <c r="P342" i="3"/>
  <c r="BI338" i="3"/>
  <c r="BH338" i="3"/>
  <c r="BG338" i="3"/>
  <c r="BF338" i="3"/>
  <c r="T338" i="3"/>
  <c r="R338" i="3"/>
  <c r="P338" i="3"/>
  <c r="BI336" i="3"/>
  <c r="BH336" i="3"/>
  <c r="BG336" i="3"/>
  <c r="BF336" i="3"/>
  <c r="T336" i="3"/>
  <c r="R336" i="3"/>
  <c r="P336" i="3"/>
  <c r="BI332" i="3"/>
  <c r="BH332" i="3"/>
  <c r="BG332" i="3"/>
  <c r="BF332" i="3"/>
  <c r="T332" i="3"/>
  <c r="R332" i="3"/>
  <c r="P332" i="3"/>
  <c r="BI328" i="3"/>
  <c r="BH328" i="3"/>
  <c r="BG328" i="3"/>
  <c r="BF328" i="3"/>
  <c r="T328" i="3"/>
  <c r="R328" i="3"/>
  <c r="P328" i="3"/>
  <c r="BI323" i="3"/>
  <c r="BH323" i="3"/>
  <c r="BG323" i="3"/>
  <c r="BF323" i="3"/>
  <c r="T323" i="3"/>
  <c r="R323" i="3"/>
  <c r="P323" i="3"/>
  <c r="BI319" i="3"/>
  <c r="BH319" i="3"/>
  <c r="BG319" i="3"/>
  <c r="BF319" i="3"/>
  <c r="T319" i="3"/>
  <c r="R319" i="3"/>
  <c r="P319" i="3"/>
  <c r="BI316" i="3"/>
  <c r="BH316" i="3"/>
  <c r="BG316" i="3"/>
  <c r="BF316" i="3"/>
  <c r="T316" i="3"/>
  <c r="R316" i="3"/>
  <c r="P316" i="3"/>
  <c r="BI312" i="3"/>
  <c r="BH312" i="3"/>
  <c r="BG312" i="3"/>
  <c r="BF312" i="3"/>
  <c r="T312" i="3"/>
  <c r="R312" i="3"/>
  <c r="P312" i="3"/>
  <c r="BI310" i="3"/>
  <c r="BH310" i="3"/>
  <c r="BG310" i="3"/>
  <c r="BF310" i="3"/>
  <c r="T310" i="3"/>
  <c r="R310" i="3"/>
  <c r="P310" i="3"/>
  <c r="BI305" i="3"/>
  <c r="BH305" i="3"/>
  <c r="BG305" i="3"/>
  <c r="BF305" i="3"/>
  <c r="T305" i="3"/>
  <c r="R305" i="3"/>
  <c r="P305" i="3"/>
  <c r="BI300" i="3"/>
  <c r="BH300" i="3"/>
  <c r="BG300" i="3"/>
  <c r="BF300" i="3"/>
  <c r="T300" i="3"/>
  <c r="R300" i="3"/>
  <c r="P300" i="3"/>
  <c r="BI295" i="3"/>
  <c r="BH295" i="3"/>
  <c r="BG295" i="3"/>
  <c r="BF295" i="3"/>
  <c r="T295" i="3"/>
  <c r="R295" i="3"/>
  <c r="P295" i="3"/>
  <c r="BI291" i="3"/>
  <c r="BH291" i="3"/>
  <c r="BG291" i="3"/>
  <c r="BF291" i="3"/>
  <c r="T291" i="3"/>
  <c r="R291" i="3"/>
  <c r="P291" i="3"/>
  <c r="BI288" i="3"/>
  <c r="BH288" i="3"/>
  <c r="BG288" i="3"/>
  <c r="BF288" i="3"/>
  <c r="T288" i="3"/>
  <c r="R288" i="3"/>
  <c r="P288" i="3"/>
  <c r="BI286" i="3"/>
  <c r="BH286" i="3"/>
  <c r="BG286" i="3"/>
  <c r="BF286" i="3"/>
  <c r="T286" i="3"/>
  <c r="R286" i="3"/>
  <c r="P286" i="3"/>
  <c r="BI284" i="3"/>
  <c r="BH284" i="3"/>
  <c r="BG284" i="3"/>
  <c r="BF284" i="3"/>
  <c r="T284" i="3"/>
  <c r="R284" i="3"/>
  <c r="P284" i="3"/>
  <c r="BI282" i="3"/>
  <c r="BH282" i="3"/>
  <c r="BG282" i="3"/>
  <c r="BF282" i="3"/>
  <c r="T282" i="3"/>
  <c r="R282" i="3"/>
  <c r="P282" i="3"/>
  <c r="BI280" i="3"/>
  <c r="BH280" i="3"/>
  <c r="BG280" i="3"/>
  <c r="BF280" i="3"/>
  <c r="T280" i="3"/>
  <c r="R280" i="3"/>
  <c r="P280" i="3"/>
  <c r="BI278" i="3"/>
  <c r="BH278" i="3"/>
  <c r="BG278" i="3"/>
  <c r="BF278" i="3"/>
  <c r="T278" i="3"/>
  <c r="R278" i="3"/>
  <c r="P278" i="3"/>
  <c r="BI276" i="3"/>
  <c r="BH276" i="3"/>
  <c r="BG276" i="3"/>
  <c r="BF276" i="3"/>
  <c r="T276" i="3"/>
  <c r="R276" i="3"/>
  <c r="P276" i="3"/>
  <c r="BI274" i="3"/>
  <c r="BH274" i="3"/>
  <c r="BG274" i="3"/>
  <c r="BF274" i="3"/>
  <c r="T274" i="3"/>
  <c r="R274" i="3"/>
  <c r="P274" i="3"/>
  <c r="BI268" i="3"/>
  <c r="BH268" i="3"/>
  <c r="BG268" i="3"/>
  <c r="BF268" i="3"/>
  <c r="T268" i="3"/>
  <c r="R268" i="3"/>
  <c r="P268" i="3"/>
  <c r="BI262" i="3"/>
  <c r="BH262" i="3"/>
  <c r="BG262" i="3"/>
  <c r="BF262" i="3"/>
  <c r="T262" i="3"/>
  <c r="R262" i="3"/>
  <c r="P262" i="3"/>
  <c r="BI260" i="3"/>
  <c r="BH260" i="3"/>
  <c r="BG260" i="3"/>
  <c r="BF260" i="3"/>
  <c r="T260" i="3"/>
  <c r="R260" i="3"/>
  <c r="P260" i="3"/>
  <c r="BI256" i="3"/>
  <c r="BH256" i="3"/>
  <c r="BG256" i="3"/>
  <c r="BF256" i="3"/>
  <c r="T256" i="3"/>
  <c r="R256" i="3"/>
  <c r="P256" i="3"/>
  <c r="BI251" i="3"/>
  <c r="BH251" i="3"/>
  <c r="BG251" i="3"/>
  <c r="BF251" i="3"/>
  <c r="T251" i="3"/>
  <c r="R251" i="3"/>
  <c r="P251" i="3"/>
  <c r="BI247" i="3"/>
  <c r="BH247" i="3"/>
  <c r="BG247" i="3"/>
  <c r="BF247" i="3"/>
  <c r="T247" i="3"/>
  <c r="R247" i="3"/>
  <c r="P247" i="3"/>
  <c r="BI243" i="3"/>
  <c r="BH243" i="3"/>
  <c r="BG243" i="3"/>
  <c r="BF243" i="3"/>
  <c r="T243" i="3"/>
  <c r="R243" i="3"/>
  <c r="P243" i="3"/>
  <c r="BI241" i="3"/>
  <c r="BH241" i="3"/>
  <c r="BG241" i="3"/>
  <c r="BF241" i="3"/>
  <c r="T241" i="3"/>
  <c r="R241" i="3"/>
  <c r="P241" i="3"/>
  <c r="BI237" i="3"/>
  <c r="BH237" i="3"/>
  <c r="BG237" i="3"/>
  <c r="BF237" i="3"/>
  <c r="T237" i="3"/>
  <c r="R237" i="3"/>
  <c r="P237" i="3"/>
  <c r="BI233" i="3"/>
  <c r="BH233" i="3"/>
  <c r="BG233" i="3"/>
  <c r="BF233" i="3"/>
  <c r="T233" i="3"/>
  <c r="R233" i="3"/>
  <c r="P233" i="3"/>
  <c r="BI230" i="3"/>
  <c r="BH230" i="3"/>
  <c r="BG230" i="3"/>
  <c r="BF230" i="3"/>
  <c r="T230" i="3"/>
  <c r="R230" i="3"/>
  <c r="P230" i="3"/>
  <c r="BI228" i="3"/>
  <c r="BH228" i="3"/>
  <c r="BG228" i="3"/>
  <c r="BF228" i="3"/>
  <c r="T228" i="3"/>
  <c r="R228" i="3"/>
  <c r="P228" i="3"/>
  <c r="BI226" i="3"/>
  <c r="BH226" i="3"/>
  <c r="BG226" i="3"/>
  <c r="BF226" i="3"/>
  <c r="T226" i="3"/>
  <c r="R226" i="3"/>
  <c r="P226" i="3"/>
  <c r="BI224" i="3"/>
  <c r="BH224" i="3"/>
  <c r="BG224" i="3"/>
  <c r="BF224" i="3"/>
  <c r="T224" i="3"/>
  <c r="R224" i="3"/>
  <c r="P224" i="3"/>
  <c r="BI219" i="3"/>
  <c r="BH219" i="3"/>
  <c r="BG219" i="3"/>
  <c r="BF219" i="3"/>
  <c r="T219" i="3"/>
  <c r="R219" i="3"/>
  <c r="P219" i="3"/>
  <c r="BI217" i="3"/>
  <c r="BH217" i="3"/>
  <c r="BG217" i="3"/>
  <c r="BF217" i="3"/>
  <c r="T217" i="3"/>
  <c r="R217" i="3"/>
  <c r="P217" i="3"/>
  <c r="BI213" i="3"/>
  <c r="BH213" i="3"/>
  <c r="BG213" i="3"/>
  <c r="BF213" i="3"/>
  <c r="T213" i="3"/>
  <c r="R213" i="3"/>
  <c r="P213" i="3"/>
  <c r="BI209" i="3"/>
  <c r="BH209" i="3"/>
  <c r="BG209" i="3"/>
  <c r="BF209" i="3"/>
  <c r="T209" i="3"/>
  <c r="R209" i="3"/>
  <c r="P209" i="3"/>
  <c r="BI207" i="3"/>
  <c r="BH207" i="3"/>
  <c r="BG207" i="3"/>
  <c r="BF207" i="3"/>
  <c r="T207" i="3"/>
  <c r="R207" i="3"/>
  <c r="P207" i="3"/>
  <c r="BI204" i="3"/>
  <c r="BH204" i="3"/>
  <c r="BG204" i="3"/>
  <c r="BF204" i="3"/>
  <c r="T204" i="3"/>
  <c r="R204" i="3"/>
  <c r="P204" i="3"/>
  <c r="BI201" i="3"/>
  <c r="BH201" i="3"/>
  <c r="BG201" i="3"/>
  <c r="BF201" i="3"/>
  <c r="T201" i="3"/>
  <c r="R201" i="3"/>
  <c r="P201" i="3"/>
  <c r="BI198" i="3"/>
  <c r="BH198" i="3"/>
  <c r="BG198" i="3"/>
  <c r="BF198" i="3"/>
  <c r="T198" i="3"/>
  <c r="R198" i="3"/>
  <c r="P198" i="3"/>
  <c r="BI193" i="3"/>
  <c r="BH193" i="3"/>
  <c r="BG193" i="3"/>
  <c r="BF193" i="3"/>
  <c r="T193" i="3"/>
  <c r="R193" i="3"/>
  <c r="P193" i="3"/>
  <c r="BI190" i="3"/>
  <c r="BH190" i="3"/>
  <c r="BG190" i="3"/>
  <c r="BF190" i="3"/>
  <c r="T190" i="3"/>
  <c r="R190" i="3"/>
  <c r="P190" i="3"/>
  <c r="BI186" i="3"/>
  <c r="BH186" i="3"/>
  <c r="BG186" i="3"/>
  <c r="BF186" i="3"/>
  <c r="T186" i="3"/>
  <c r="R186" i="3"/>
  <c r="P186" i="3"/>
  <c r="BI183" i="3"/>
  <c r="BH183" i="3"/>
  <c r="BG183" i="3"/>
  <c r="BF183" i="3"/>
  <c r="T183" i="3"/>
  <c r="R183" i="3"/>
  <c r="P183" i="3"/>
  <c r="BI179" i="3"/>
  <c r="BH179" i="3"/>
  <c r="BG179" i="3"/>
  <c r="BF179" i="3"/>
  <c r="T179" i="3"/>
  <c r="R179" i="3"/>
  <c r="P179" i="3"/>
  <c r="BI175" i="3"/>
  <c r="BH175" i="3"/>
  <c r="BG175" i="3"/>
  <c r="BF175" i="3"/>
  <c r="T175" i="3"/>
  <c r="R175" i="3"/>
  <c r="P175" i="3"/>
  <c r="BI171" i="3"/>
  <c r="BH171" i="3"/>
  <c r="BG171" i="3"/>
  <c r="BF171" i="3"/>
  <c r="T171" i="3"/>
  <c r="R171" i="3"/>
  <c r="P171" i="3"/>
  <c r="BI167" i="3"/>
  <c r="BH167" i="3"/>
  <c r="BG167" i="3"/>
  <c r="BF167" i="3"/>
  <c r="T167" i="3"/>
  <c r="R167" i="3"/>
  <c r="P167" i="3"/>
  <c r="BI162" i="3"/>
  <c r="BH162" i="3"/>
  <c r="BG162" i="3"/>
  <c r="BF162" i="3"/>
  <c r="T162" i="3"/>
  <c r="R162" i="3"/>
  <c r="P162" i="3"/>
  <c r="BI157" i="3"/>
  <c r="BH157" i="3"/>
  <c r="BG157" i="3"/>
  <c r="BF157" i="3"/>
  <c r="T157" i="3"/>
  <c r="R157" i="3"/>
  <c r="P157" i="3"/>
  <c r="J150" i="3"/>
  <c r="F150" i="3"/>
  <c r="F148" i="3"/>
  <c r="E146" i="3"/>
  <c r="J93" i="3"/>
  <c r="F93" i="3"/>
  <c r="F91" i="3"/>
  <c r="E89" i="3"/>
  <c r="J26" i="3"/>
  <c r="E26" i="3"/>
  <c r="J151" i="3" s="1"/>
  <c r="J25" i="3"/>
  <c r="J20" i="3"/>
  <c r="E20" i="3"/>
  <c r="F94" i="3" s="1"/>
  <c r="J19" i="3"/>
  <c r="J14" i="3"/>
  <c r="J148" i="3"/>
  <c r="E7" i="3"/>
  <c r="E142" i="3"/>
  <c r="J37" i="2"/>
  <c r="J36" i="2"/>
  <c r="AY95" i="1" s="1"/>
  <c r="J35" i="2"/>
  <c r="AX95" i="1"/>
  <c r="BI180" i="2"/>
  <c r="BH180" i="2"/>
  <c r="BG180" i="2"/>
  <c r="BF180" i="2"/>
  <c r="T180" i="2"/>
  <c r="R180" i="2"/>
  <c r="P180" i="2"/>
  <c r="BI177" i="2"/>
  <c r="BH177" i="2"/>
  <c r="BG177" i="2"/>
  <c r="BF177" i="2"/>
  <c r="T177" i="2"/>
  <c r="R177" i="2"/>
  <c r="P177" i="2"/>
  <c r="BI175" i="2"/>
  <c r="BH175" i="2"/>
  <c r="BG175" i="2"/>
  <c r="BF175" i="2"/>
  <c r="T175" i="2"/>
  <c r="R175" i="2"/>
  <c r="P175" i="2"/>
  <c r="BI173" i="2"/>
  <c r="BH173" i="2"/>
  <c r="BG173" i="2"/>
  <c r="BF173" i="2"/>
  <c r="T173" i="2"/>
  <c r="R173" i="2"/>
  <c r="P173" i="2"/>
  <c r="BI170" i="2"/>
  <c r="BH170" i="2"/>
  <c r="BG170" i="2"/>
  <c r="BF170" i="2"/>
  <c r="T170" i="2"/>
  <c r="T169" i="2" s="1"/>
  <c r="R170" i="2"/>
  <c r="R169" i="2" s="1"/>
  <c r="P170" i="2"/>
  <c r="P169" i="2" s="1"/>
  <c r="BI167" i="2"/>
  <c r="BH167" i="2"/>
  <c r="BG167" i="2"/>
  <c r="BF167" i="2"/>
  <c r="T167" i="2"/>
  <c r="R167" i="2"/>
  <c r="P167" i="2"/>
  <c r="BI164" i="2"/>
  <c r="BH164" i="2"/>
  <c r="BG164" i="2"/>
  <c r="BF164" i="2"/>
  <c r="T164" i="2"/>
  <c r="R164" i="2"/>
  <c r="P164" i="2"/>
  <c r="BI161" i="2"/>
  <c r="BH161" i="2"/>
  <c r="BG161" i="2"/>
  <c r="BF161" i="2"/>
  <c r="T161" i="2"/>
  <c r="T160" i="2" s="1"/>
  <c r="R161" i="2"/>
  <c r="P161" i="2"/>
  <c r="BI158" i="2"/>
  <c r="BH158" i="2"/>
  <c r="BG158" i="2"/>
  <c r="BF158" i="2"/>
  <c r="T158" i="2"/>
  <c r="R158" i="2"/>
  <c r="P158" i="2"/>
  <c r="BI156" i="2"/>
  <c r="BH156" i="2"/>
  <c r="BG156" i="2"/>
  <c r="BF156" i="2"/>
  <c r="T156" i="2"/>
  <c r="R156" i="2"/>
  <c r="P156" i="2"/>
  <c r="BI154" i="2"/>
  <c r="BH154" i="2"/>
  <c r="BG154" i="2"/>
  <c r="BF154" i="2"/>
  <c r="T154" i="2"/>
  <c r="R154" i="2"/>
  <c r="P154" i="2"/>
  <c r="BI152" i="2"/>
  <c r="BH152" i="2"/>
  <c r="BG152" i="2"/>
  <c r="BF152" i="2"/>
  <c r="T152" i="2"/>
  <c r="R152" i="2"/>
  <c r="P152" i="2"/>
  <c r="BI149" i="2"/>
  <c r="BH149" i="2"/>
  <c r="BG149" i="2"/>
  <c r="BF149" i="2"/>
  <c r="T149" i="2"/>
  <c r="T148" i="2"/>
  <c r="R149" i="2"/>
  <c r="R148" i="2" s="1"/>
  <c r="P149" i="2"/>
  <c r="P148" i="2" s="1"/>
  <c r="BI147" i="2"/>
  <c r="BH147" i="2"/>
  <c r="BG147" i="2"/>
  <c r="BF147" i="2"/>
  <c r="T147" i="2"/>
  <c r="R147" i="2"/>
  <c r="P147" i="2"/>
  <c r="BI144" i="2"/>
  <c r="BH144" i="2"/>
  <c r="BG144" i="2"/>
  <c r="BF144" i="2"/>
  <c r="T144" i="2"/>
  <c r="R144" i="2"/>
  <c r="P144" i="2"/>
  <c r="BI141" i="2"/>
  <c r="BH141" i="2"/>
  <c r="BG141" i="2"/>
  <c r="BF141" i="2"/>
  <c r="T141" i="2"/>
  <c r="R141" i="2"/>
  <c r="P141" i="2"/>
  <c r="BI138" i="2"/>
  <c r="BH138" i="2"/>
  <c r="BG138" i="2"/>
  <c r="BF138" i="2"/>
  <c r="T138" i="2"/>
  <c r="R138" i="2"/>
  <c r="P138" i="2"/>
  <c r="BI136" i="2"/>
  <c r="BH136" i="2"/>
  <c r="BG136" i="2"/>
  <c r="BF136" i="2"/>
  <c r="T136" i="2"/>
  <c r="R136" i="2"/>
  <c r="P136" i="2"/>
  <c r="BI134" i="2"/>
  <c r="BH134" i="2"/>
  <c r="BG134" i="2"/>
  <c r="BF134" i="2"/>
  <c r="T134" i="2"/>
  <c r="R134" i="2"/>
  <c r="P134" i="2"/>
  <c r="BI132" i="2"/>
  <c r="BH132" i="2"/>
  <c r="BG132" i="2"/>
  <c r="BF132" i="2"/>
  <c r="T132" i="2"/>
  <c r="R132" i="2"/>
  <c r="P132" i="2"/>
  <c r="BI130" i="2"/>
  <c r="BH130" i="2"/>
  <c r="BG130" i="2"/>
  <c r="BF130" i="2"/>
  <c r="T130" i="2"/>
  <c r="R130" i="2"/>
  <c r="P130" i="2"/>
  <c r="BI128" i="2"/>
  <c r="BH128" i="2"/>
  <c r="BG128" i="2"/>
  <c r="BF128" i="2"/>
  <c r="T128" i="2"/>
  <c r="R128" i="2"/>
  <c r="P128" i="2"/>
  <c r="BI126" i="2"/>
  <c r="BH126" i="2"/>
  <c r="BG126" i="2"/>
  <c r="BF126" i="2"/>
  <c r="T126" i="2"/>
  <c r="R126" i="2"/>
  <c r="P126" i="2"/>
  <c r="J119" i="2"/>
  <c r="F119" i="2"/>
  <c r="F117" i="2"/>
  <c r="E115" i="2"/>
  <c r="J91" i="2"/>
  <c r="F91" i="2"/>
  <c r="F89" i="2"/>
  <c r="E87" i="2"/>
  <c r="J24" i="2"/>
  <c r="E24" i="2"/>
  <c r="J120" i="2"/>
  <c r="J23" i="2"/>
  <c r="J18" i="2"/>
  <c r="E18" i="2"/>
  <c r="F92" i="2" s="1"/>
  <c r="J17" i="2"/>
  <c r="J12" i="2"/>
  <c r="J89" i="2" s="1"/>
  <c r="E7" i="2"/>
  <c r="E85" i="2"/>
  <c r="L90" i="1"/>
  <c r="AM90" i="1"/>
  <c r="AM89" i="1"/>
  <c r="L89" i="1"/>
  <c r="AM87" i="1"/>
  <c r="L87" i="1"/>
  <c r="L85" i="1"/>
  <c r="L84" i="1"/>
  <c r="J134" i="2"/>
  <c r="J132" i="2"/>
  <c r="J167" i="2"/>
  <c r="J156" i="2"/>
  <c r="BK1684" i="3"/>
  <c r="BK828" i="3"/>
  <c r="AS114" i="1"/>
  <c r="BK1618" i="3"/>
  <c r="J441" i="3"/>
  <c r="BK300" i="3"/>
  <c r="J241" i="3"/>
  <c r="BK190" i="3"/>
  <c r="BK1503" i="3"/>
  <c r="J1370" i="3"/>
  <c r="J1717" i="3"/>
  <c r="BK1657" i="3"/>
  <c r="BK949" i="3"/>
  <c r="J845" i="3"/>
  <c r="J550" i="3"/>
  <c r="BK501" i="3"/>
  <c r="BK466" i="3"/>
  <c r="J399" i="3"/>
  <c r="J336" i="3"/>
  <c r="J274" i="3"/>
  <c r="BK162" i="3"/>
  <c r="J1308" i="3"/>
  <c r="J1284" i="3"/>
  <c r="J1168" i="3"/>
  <c r="J1135" i="3"/>
  <c r="BK1086" i="3"/>
  <c r="J1056" i="3"/>
  <c r="J795" i="3"/>
  <c r="J695" i="3"/>
  <c r="BK605" i="3"/>
  <c r="J561" i="3"/>
  <c r="J526" i="3"/>
  <c r="J439" i="3"/>
  <c r="J393" i="3"/>
  <c r="J319" i="3"/>
  <c r="J251" i="3"/>
  <c r="BK1579" i="3"/>
  <c r="BK1521" i="3"/>
  <c r="BK1419" i="3"/>
  <c r="J1352" i="3"/>
  <c r="J1314" i="3"/>
  <c r="J1293" i="3"/>
  <c r="J1278" i="3"/>
  <c r="BK1157" i="3"/>
  <c r="J1092" i="3"/>
  <c r="BK1023" i="3"/>
  <c r="J926" i="3"/>
  <c r="BK895" i="3"/>
  <c r="J1324" i="3"/>
  <c r="J166" i="4"/>
  <c r="BK182" i="4"/>
  <c r="BK191" i="4"/>
  <c r="BK141" i="4"/>
  <c r="J464" i="7"/>
  <c r="J300" i="7"/>
  <c r="J242" i="7"/>
  <c r="BK152" i="7"/>
  <c r="J329" i="7"/>
  <c r="BK310" i="7"/>
  <c r="J333" i="7"/>
  <c r="J312" i="7"/>
  <c r="BK213" i="7"/>
  <c r="J430" i="7"/>
  <c r="J398" i="7"/>
  <c r="J340" i="7"/>
  <c r="J247" i="7"/>
  <c r="J356" i="7"/>
  <c r="BK211" i="7"/>
  <c r="BK162" i="7"/>
  <c r="J448" i="7"/>
  <c r="BK454" i="7"/>
  <c r="BK419" i="7"/>
  <c r="BK408" i="7"/>
  <c r="J382" i="7"/>
  <c r="J288" i="7"/>
  <c r="J443" i="7"/>
  <c r="J142" i="7"/>
  <c r="BK367" i="7"/>
  <c r="BK395" i="7"/>
  <c r="BK382" i="7"/>
  <c r="BK209" i="7"/>
  <c r="J159" i="7"/>
  <c r="J415" i="7"/>
  <c r="J274" i="7"/>
  <c r="BK196" i="7"/>
  <c r="BK425" i="7"/>
  <c r="BK292" i="7"/>
  <c r="BK258" i="7"/>
  <c r="BK186" i="7"/>
  <c r="BK169" i="7"/>
  <c r="J425" i="7"/>
  <c r="J381" i="7"/>
  <c r="BK353" i="7"/>
  <c r="BK378" i="7"/>
  <c r="J416" i="7"/>
  <c r="J219" i="7"/>
  <c r="J171" i="7"/>
  <c r="J319" i="7"/>
  <c r="BK266" i="7"/>
  <c r="J409" i="7"/>
  <c r="BK308" i="7"/>
  <c r="J374" i="9"/>
  <c r="BK348" i="9"/>
  <c r="J327" i="9"/>
  <c r="J296" i="9"/>
  <c r="BK186" i="9"/>
  <c r="J160" i="9"/>
  <c r="BK378" i="9"/>
  <c r="BK396" i="9"/>
  <c r="BK376" i="9"/>
  <c r="BK325" i="9"/>
  <c r="J291" i="9"/>
  <c r="J150" i="9"/>
  <c r="J381" i="9"/>
  <c r="J376" i="9"/>
  <c r="J215" i="9"/>
  <c r="J158" i="9"/>
  <c r="J230" i="9"/>
  <c r="J187" i="9"/>
  <c r="BK148" i="9"/>
  <c r="J211" i="9"/>
  <c r="BK359" i="9"/>
  <c r="BK349" i="9"/>
  <c r="BK319" i="9"/>
  <c r="J152" i="10"/>
  <c r="J210" i="10"/>
  <c r="BK200" i="10"/>
  <c r="BK237" i="10"/>
  <c r="J175" i="10"/>
  <c r="BK238" i="10"/>
  <c r="J246" i="10"/>
  <c r="BK198" i="10"/>
  <c r="BK202" i="10"/>
  <c r="BK181" i="10"/>
  <c r="J148" i="10"/>
  <c r="J240" i="10"/>
  <c r="BK209" i="10"/>
  <c r="J198" i="10"/>
  <c r="J161" i="10"/>
  <c r="J143" i="10"/>
  <c r="BK136" i="10"/>
  <c r="BK177" i="10"/>
  <c r="BK163" i="10"/>
  <c r="J211" i="10"/>
  <c r="BK190" i="10"/>
  <c r="J142" i="10"/>
  <c r="BK137" i="10"/>
  <c r="BK279" i="11"/>
  <c r="BK225" i="11"/>
  <c r="BK201" i="11"/>
  <c r="BK194" i="11"/>
  <c r="J264" i="11"/>
  <c r="J168" i="11"/>
  <c r="J276" i="11"/>
  <c r="BK280" i="11"/>
  <c r="J204" i="11"/>
  <c r="BK268" i="11"/>
  <c r="J221" i="11"/>
  <c r="J162" i="11"/>
  <c r="J143" i="11"/>
  <c r="BK244" i="11"/>
  <c r="J243" i="11"/>
  <c r="J203" i="11"/>
  <c r="J262" i="11"/>
  <c r="BK168" i="11"/>
  <c r="J141" i="11"/>
  <c r="J240" i="11"/>
  <c r="BK210" i="11"/>
  <c r="BK169" i="11"/>
  <c r="BK157" i="11"/>
  <c r="J149" i="11"/>
  <c r="J247" i="11"/>
  <c r="J142" i="11"/>
  <c r="J196" i="11"/>
  <c r="BK181" i="11"/>
  <c r="BK155" i="11"/>
  <c r="J248" i="11"/>
  <c r="J230" i="11"/>
  <c r="BK188" i="11"/>
  <c r="J218" i="11"/>
  <c r="BK146" i="11"/>
  <c r="J199" i="11"/>
  <c r="BK236" i="11"/>
  <c r="J190" i="11"/>
  <c r="J241" i="11"/>
  <c r="BK157" i="12"/>
  <c r="BK143" i="12"/>
  <c r="J147" i="12"/>
  <c r="BK133" i="12"/>
  <c r="J145" i="12"/>
  <c r="BK148" i="12"/>
  <c r="BK141" i="12"/>
  <c r="BK132" i="12"/>
  <c r="BK189" i="13"/>
  <c r="BK177" i="13"/>
  <c r="J179" i="14"/>
  <c r="BK179" i="14"/>
  <c r="J181" i="14"/>
  <c r="J169" i="14"/>
  <c r="BK170" i="14"/>
  <c r="BK167" i="14"/>
  <c r="BK162" i="14"/>
  <c r="J153" i="14"/>
  <c r="J147" i="14"/>
  <c r="BK140" i="14"/>
  <c r="BK169" i="14"/>
  <c r="J162" i="14"/>
  <c r="BK163" i="14"/>
  <c r="J152" i="14"/>
  <c r="J145" i="14"/>
  <c r="BK155" i="14"/>
  <c r="J139" i="14"/>
  <c r="BK151" i="14"/>
  <c r="BK154" i="14"/>
  <c r="BK144" i="14"/>
  <c r="J134" i="14"/>
  <c r="J148" i="14"/>
  <c r="BK139" i="14"/>
  <c r="J141" i="14"/>
  <c r="J129" i="14"/>
  <c r="J131" i="14"/>
  <c r="BK131" i="14"/>
  <c r="J141" i="15"/>
  <c r="BK137" i="15"/>
  <c r="J135" i="15"/>
  <c r="BK146" i="15"/>
  <c r="J139" i="15"/>
  <c r="BK131" i="15"/>
  <c r="J146" i="15"/>
  <c r="BK141" i="15"/>
  <c r="BK135" i="15"/>
  <c r="J130" i="15"/>
  <c r="J128" i="15"/>
  <c r="J132" i="15"/>
  <c r="BK128" i="15"/>
  <c r="J128" i="16"/>
  <c r="J180" i="17"/>
  <c r="J181" i="17"/>
  <c r="J179" i="17"/>
  <c r="BK169" i="17"/>
  <c r="BK165" i="17"/>
  <c r="BK181" i="17"/>
  <c r="J176" i="17"/>
  <c r="J165" i="17"/>
  <c r="BK156" i="17"/>
  <c r="BK150" i="17"/>
  <c r="J177" i="17"/>
  <c r="BK167" i="17"/>
  <c r="J151" i="17"/>
  <c r="BK139" i="17"/>
  <c r="BK180" i="17"/>
  <c r="J162" i="17"/>
  <c r="BK162" i="17"/>
  <c r="J153" i="17"/>
  <c r="BK166" i="17"/>
  <c r="BK160" i="17"/>
  <c r="BK159" i="17"/>
  <c r="BK135" i="17"/>
  <c r="J158" i="17"/>
  <c r="J152" i="17"/>
  <c r="BK148" i="17"/>
  <c r="J141" i="17"/>
  <c r="BK132" i="17"/>
  <c r="BK131" i="17"/>
  <c r="J161" i="18"/>
  <c r="J168" i="18"/>
  <c r="J140" i="18"/>
  <c r="BK156" i="18"/>
  <c r="BK155" i="18"/>
  <c r="J152" i="18"/>
  <c r="J134" i="18"/>
  <c r="J132" i="18"/>
  <c r="J148" i="18"/>
  <c r="J144" i="18"/>
  <c r="J141" i="18"/>
  <c r="BK133" i="18"/>
  <c r="BK131" i="18"/>
  <c r="BK143" i="19"/>
  <c r="J137" i="19"/>
  <c r="J130" i="19"/>
  <c r="BK142" i="19"/>
  <c r="J144" i="19"/>
  <c r="J131" i="19"/>
  <c r="BK138" i="19"/>
  <c r="J148" i="20"/>
  <c r="BK138" i="20"/>
  <c r="BK143" i="20"/>
  <c r="J132" i="20"/>
  <c r="J134" i="20"/>
  <c r="J149" i="20"/>
  <c r="J147" i="20"/>
  <c r="BK132" i="20"/>
  <c r="BK153" i="21"/>
  <c r="J142" i="21"/>
  <c r="J151" i="21"/>
  <c r="J137" i="21"/>
  <c r="BK146" i="21"/>
  <c r="J154" i="21"/>
  <c r="J139" i="21"/>
  <c r="BK141" i="21"/>
  <c r="J130" i="21"/>
  <c r="BK130" i="21"/>
  <c r="J177" i="22"/>
  <c r="BK166" i="22"/>
  <c r="BK159" i="22"/>
  <c r="BK172" i="22"/>
  <c r="J165" i="22"/>
  <c r="J157" i="22"/>
  <c r="BK171" i="22"/>
  <c r="J164" i="22"/>
  <c r="J151" i="22"/>
  <c r="BK157" i="22"/>
  <c r="BK154" i="22"/>
  <c r="BK136" i="22"/>
  <c r="J150" i="22"/>
  <c r="BK140" i="22"/>
  <c r="BK144" i="22"/>
  <c r="BK137" i="22"/>
  <c r="BK135" i="22"/>
  <c r="J139" i="22"/>
  <c r="J136" i="22"/>
  <c r="BK131" i="22"/>
  <c r="BK138" i="23"/>
  <c r="BK132" i="23"/>
  <c r="BK129" i="23"/>
  <c r="J136" i="23"/>
  <c r="BK130" i="23"/>
  <c r="J136" i="24"/>
  <c r="J135" i="24"/>
  <c r="BK132" i="24"/>
  <c r="J130" i="24"/>
  <c r="BK137" i="25"/>
  <c r="J136" i="25"/>
  <c r="J133" i="25"/>
  <c r="J130" i="25"/>
  <c r="J131" i="25"/>
  <c r="BK132" i="25"/>
  <c r="J180" i="26"/>
  <c r="BK174" i="26"/>
  <c r="J167" i="26"/>
  <c r="J165" i="26"/>
  <c r="J157" i="26"/>
  <c r="J170" i="26"/>
  <c r="J160" i="26"/>
  <c r="J158" i="26"/>
  <c r="BK152" i="26"/>
  <c r="J175" i="26"/>
  <c r="BK166" i="26"/>
  <c r="J164" i="26"/>
  <c r="J153" i="26"/>
  <c r="J142" i="26"/>
  <c r="BK167" i="26"/>
  <c r="BK156" i="26"/>
  <c r="BK147" i="26"/>
  <c r="BK142" i="26"/>
  <c r="J134" i="26"/>
  <c r="BK150" i="26"/>
  <c r="J130" i="26"/>
  <c r="BK151" i="26"/>
  <c r="BK134" i="26"/>
  <c r="BK136" i="26"/>
  <c r="J132" i="26"/>
  <c r="BK132" i="26"/>
  <c r="BK127" i="27"/>
  <c r="BK186" i="28"/>
  <c r="BK175" i="28"/>
  <c r="BK188" i="28"/>
  <c r="BK184" i="28"/>
  <c r="J176" i="28"/>
  <c r="J164" i="28"/>
  <c r="BK155" i="28"/>
  <c r="J147" i="28"/>
  <c r="J139" i="28"/>
  <c r="J136" i="28"/>
  <c r="BK187" i="28"/>
  <c r="BK174" i="28"/>
  <c r="J162" i="28"/>
  <c r="BK179" i="28"/>
  <c r="BK172" i="28"/>
  <c r="BK140" i="28"/>
  <c r="J134" i="28"/>
  <c r="BK173" i="28"/>
  <c r="BK164" i="28"/>
  <c r="BK147" i="28"/>
  <c r="BK143" i="28"/>
  <c r="BK134" i="28"/>
  <c r="BK132" i="28"/>
  <c r="BK129" i="28"/>
  <c r="BK157" i="28"/>
  <c r="J149" i="28"/>
  <c r="BK151" i="28"/>
  <c r="J145" i="28"/>
  <c r="J150" i="28"/>
  <c r="J142" i="28"/>
  <c r="BK133" i="28"/>
  <c r="BK155" i="29"/>
  <c r="BK139" i="29"/>
  <c r="BK149" i="29"/>
  <c r="BK153" i="29"/>
  <c r="BK141" i="29"/>
  <c r="BK135" i="29"/>
  <c r="J145" i="29"/>
  <c r="BK147" i="29"/>
  <c r="BK131" i="29"/>
  <c r="BK127" i="29"/>
  <c r="J277" i="30"/>
  <c r="J267" i="30"/>
  <c r="J255" i="30"/>
  <c r="BK267" i="30"/>
  <c r="J253" i="30"/>
  <c r="J245" i="30"/>
  <c r="BK221" i="30"/>
  <c r="BK138" i="30"/>
  <c r="J271" i="30"/>
  <c r="BK255" i="30"/>
  <c r="J234" i="30"/>
  <c r="J200" i="30"/>
  <c r="BK196" i="30"/>
  <c r="J186" i="30"/>
  <c r="BK180" i="30"/>
  <c r="BK136" i="30"/>
  <c r="BK241" i="30"/>
  <c r="J241" i="30"/>
  <c r="J206" i="30"/>
  <c r="J257" i="30"/>
  <c r="BK232" i="30"/>
  <c r="BK227" i="30"/>
  <c r="BK215" i="30"/>
  <c r="J213" i="30"/>
  <c r="J180" i="30"/>
  <c r="BK219" i="30"/>
  <c r="BK194" i="30"/>
  <c r="J184" i="30"/>
  <c r="J173" i="30"/>
  <c r="BK140" i="30"/>
  <c r="J160" i="30"/>
  <c r="J152" i="30"/>
  <c r="J162" i="30"/>
  <c r="J146" i="30"/>
  <c r="J167" i="30"/>
  <c r="J154" i="30"/>
  <c r="BK146" i="30"/>
  <c r="BK285" i="31"/>
  <c r="J263" i="31"/>
  <c r="BK248" i="31"/>
  <c r="BK282" i="31"/>
  <c r="BK268" i="31"/>
  <c r="J270" i="31"/>
  <c r="J268" i="31"/>
  <c r="J172" i="31"/>
  <c r="J145" i="31"/>
  <c r="J242" i="31"/>
  <c r="BK242" i="31"/>
  <c r="BK260" i="31"/>
  <c r="J238" i="31"/>
  <c r="BK218" i="31"/>
  <c r="BK201" i="31"/>
  <c r="BK194" i="31"/>
  <c r="BK184" i="31"/>
  <c r="J153" i="31"/>
  <c r="BK134" i="31"/>
  <c r="BK222" i="31"/>
  <c r="BK205" i="31"/>
  <c r="J182" i="31"/>
  <c r="BK159" i="31"/>
  <c r="J230" i="31"/>
  <c r="J210" i="31"/>
  <c r="J196" i="31"/>
  <c r="BK145" i="31"/>
  <c r="BK188" i="31"/>
  <c r="J159" i="31"/>
  <c r="J183" i="33"/>
  <c r="J181" i="33"/>
  <c r="J172" i="33"/>
  <c r="BK151" i="33"/>
  <c r="BK140" i="33"/>
  <c r="BK174" i="33"/>
  <c r="BK165" i="33"/>
  <c r="J174" i="33"/>
  <c r="BK160" i="33"/>
  <c r="BK154" i="33"/>
  <c r="BK143" i="33"/>
  <c r="BK156" i="33"/>
  <c r="J136" i="33"/>
  <c r="J146" i="33"/>
  <c r="BK130" i="33"/>
  <c r="J142" i="34"/>
  <c r="J141" i="34"/>
  <c r="BK143" i="34"/>
  <c r="BK138" i="34"/>
  <c r="J130" i="34"/>
  <c r="BK132" i="34"/>
  <c r="J136" i="35"/>
  <c r="J128" i="35"/>
  <c r="J129" i="35"/>
  <c r="BK130" i="35"/>
  <c r="BK129" i="35"/>
  <c r="BK137" i="36"/>
  <c r="BK140" i="36"/>
  <c r="BK136" i="36"/>
  <c r="BK130" i="36"/>
  <c r="J130" i="36"/>
  <c r="J133" i="36"/>
  <c r="BK149" i="37"/>
  <c r="J150" i="37"/>
  <c r="J133" i="37"/>
  <c r="J142" i="37"/>
  <c r="J135" i="37"/>
  <c r="BK147" i="37"/>
  <c r="BK141" i="37"/>
  <c r="BK135" i="37"/>
  <c r="J139" i="37"/>
  <c r="J166" i="38"/>
  <c r="BK155" i="38"/>
  <c r="BK137" i="38"/>
  <c r="BK141" i="38"/>
  <c r="BK126" i="38"/>
  <c r="J137" i="38"/>
  <c r="BK166" i="38"/>
  <c r="J145" i="38"/>
  <c r="J129" i="38"/>
  <c r="J161" i="2"/>
  <c r="BK158" i="2"/>
  <c r="J126" i="2"/>
  <c r="J164" i="2"/>
  <c r="BK152" i="2"/>
  <c r="BK167" i="2"/>
  <c r="J158" i="2"/>
  <c r="BK134" i="2"/>
  <c r="BK130" i="2"/>
  <c r="BK126" i="2"/>
  <c r="BK1685" i="3"/>
  <c r="BK1665" i="3"/>
  <c r="J1649" i="3"/>
  <c r="BK1629" i="3"/>
  <c r="J1446" i="3"/>
  <c r="J1397" i="3"/>
  <c r="BK1320" i="3"/>
  <c r="J1180" i="3"/>
  <c r="J1130" i="3"/>
  <c r="J1054" i="3"/>
  <c r="BK1525" i="3"/>
  <c r="BK1037" i="3"/>
  <c r="BK983" i="3"/>
  <c r="J918" i="3"/>
  <c r="J893" i="3"/>
  <c r="BK803" i="3"/>
  <c r="J765" i="3"/>
  <c r="BK695" i="3"/>
  <c r="BK626" i="3"/>
  <c r="J509" i="3"/>
  <c r="BK462" i="3"/>
  <c r="J415" i="3"/>
  <c r="BK288" i="3"/>
  <c r="BK251" i="3"/>
  <c r="J237" i="3"/>
  <c r="J201" i="3"/>
  <c r="BK179" i="3"/>
  <c r="J1042" i="3"/>
  <c r="J979" i="3"/>
  <c r="BK957" i="3"/>
  <c r="BK924" i="3"/>
  <c r="J877" i="3"/>
  <c r="BK841" i="3"/>
  <c r="J801" i="3"/>
  <c r="BK769" i="3"/>
  <c r="J684" i="3"/>
  <c r="J658" i="3"/>
  <c r="BK628" i="3"/>
  <c r="J491" i="3"/>
  <c r="BK437" i="3"/>
  <c r="J395" i="3"/>
  <c r="BK364" i="3"/>
  <c r="J328" i="3"/>
  <c r="J278" i="3"/>
  <c r="J193" i="3"/>
  <c r="J171" i="3"/>
  <c r="BK1415" i="3"/>
  <c r="J1239" i="3"/>
  <c r="J1203" i="3"/>
  <c r="J1612" i="3"/>
  <c r="J1639" i="3"/>
  <c r="BK1227" i="3"/>
  <c r="J1633" i="3"/>
  <c r="J1474" i="3"/>
  <c r="J1442" i="3"/>
  <c r="BK1437" i="3"/>
  <c r="BK1322" i="3"/>
  <c r="J554" i="3"/>
  <c r="BK536" i="3"/>
  <c r="BK453" i="3"/>
  <c r="BK410" i="3"/>
  <c r="BK1144" i="3"/>
  <c r="BK1110" i="3"/>
  <c r="BK1080" i="3"/>
  <c r="J1066" i="3"/>
  <c r="BK972" i="3"/>
  <c r="BK920" i="3"/>
  <c r="BK901" i="3"/>
  <c r="J871" i="3"/>
  <c r="J811" i="3"/>
  <c r="J1582" i="3"/>
  <c r="BK1517" i="3"/>
  <c r="BK1421" i="3"/>
  <c r="J1389" i="3"/>
  <c r="BK1360" i="3"/>
  <c r="BK1340" i="3"/>
  <c r="BK1306" i="3"/>
  <c r="BK1296" i="3"/>
  <c r="BK1286" i="3"/>
  <c r="J1257" i="3"/>
  <c r="J1225" i="3"/>
  <c r="BK1137" i="3"/>
  <c r="J1114" i="3"/>
  <c r="BK1030" i="3"/>
  <c r="BK1007" i="3"/>
  <c r="J920" i="3"/>
  <c r="BK899" i="3"/>
  <c r="J1495" i="3"/>
  <c r="J1559" i="3"/>
  <c r="J1552" i="3"/>
  <c r="J1529" i="3"/>
  <c r="BK1476" i="3"/>
  <c r="BK1314" i="3"/>
  <c r="J1235" i="3"/>
  <c r="J1217" i="3"/>
  <c r="BK1120" i="3"/>
  <c r="J1013" i="3"/>
  <c r="J985" i="3"/>
  <c r="BK967" i="3"/>
  <c r="BK871" i="3"/>
  <c r="BK850" i="3"/>
  <c r="J818" i="3"/>
  <c r="BK801" i="3"/>
  <c r="J346" i="3"/>
  <c r="BK284" i="3"/>
  <c r="BK226" i="3"/>
  <c r="J219" i="3"/>
  <c r="J186" i="3"/>
  <c r="BK298" i="4"/>
  <c r="J302" i="4"/>
  <c r="BK302" i="4"/>
  <c r="J294" i="4"/>
  <c r="BK268" i="4"/>
  <c r="J235" i="4"/>
  <c r="J309" i="4"/>
  <c r="J296" i="4"/>
  <c r="J285" i="4"/>
  <c r="J277" i="4"/>
  <c r="BK250" i="4"/>
  <c r="J216" i="4"/>
  <c r="BK135" i="4"/>
  <c r="BK257" i="4"/>
  <c r="J224" i="4"/>
  <c r="BK235" i="4"/>
  <c r="J159" i="4"/>
  <c r="BK166" i="4"/>
  <c r="BK131" i="6"/>
  <c r="J128" i="6"/>
  <c r="BK468" i="7"/>
  <c r="BK456" i="7"/>
  <c r="BK340" i="7"/>
  <c r="BK288" i="7"/>
  <c r="BK274" i="7"/>
  <c r="BK241" i="7"/>
  <c r="J198" i="7"/>
  <c r="BK179" i="7"/>
  <c r="BK352" i="7"/>
  <c r="BK154" i="2"/>
  <c r="J173" i="2"/>
  <c r="J141" i="2"/>
  <c r="J128" i="2"/>
  <c r="BK173" i="2"/>
  <c r="BK161" i="2"/>
  <c r="BK164" i="2"/>
  <c r="BK138" i="2"/>
  <c r="J144" i="2"/>
  <c r="J1723" i="3"/>
  <c r="BK1699" i="3"/>
  <c r="BK1682" i="3"/>
  <c r="BK1655" i="3"/>
  <c r="BK1633" i="3"/>
  <c r="J1468" i="3"/>
  <c r="J1503" i="3"/>
  <c r="BK1627" i="3"/>
  <c r="J1550" i="3"/>
  <c r="J1531" i="3"/>
  <c r="BK1495" i="3"/>
  <c r="BK1531" i="3"/>
  <c r="J1647" i="3"/>
  <c r="J1641" i="3"/>
  <c r="BK1461" i="3"/>
  <c r="BK1429" i="3"/>
  <c r="BK1401" i="3"/>
  <c r="J1377" i="3"/>
  <c r="J1364" i="3"/>
  <c r="J1312" i="3"/>
  <c r="J1245" i="3"/>
  <c r="J1197" i="3"/>
  <c r="BK1056" i="3"/>
  <c r="BK955" i="3"/>
  <c r="J885" i="3"/>
  <c r="BK822" i="3"/>
  <c r="J790" i="3"/>
  <c r="BK756" i="3"/>
  <c r="BK665" i="3"/>
  <c r="BK619" i="3"/>
  <c r="J1385" i="3"/>
  <c r="J1338" i="3"/>
  <c r="BK1687" i="3"/>
  <c r="BK1670" i="3"/>
  <c r="BK1423" i="3"/>
  <c r="J1381" i="3"/>
  <c r="J1320" i="3"/>
  <c r="BK1245" i="3"/>
  <c r="BK1168" i="3"/>
  <c r="BK1035" i="3"/>
  <c r="BK992" i="3"/>
  <c r="J967" i="3"/>
  <c r="J949" i="3"/>
  <c r="BK914" i="3"/>
  <c r="J833" i="3"/>
  <c r="BK782" i="3"/>
  <c r="BK754" i="3"/>
  <c r="J706" i="3"/>
  <c r="BK673" i="3"/>
  <c r="BK651" i="3"/>
  <c r="BK567" i="3"/>
  <c r="BK485" i="3"/>
  <c r="BK401" i="3"/>
  <c r="BK387" i="3"/>
  <c r="BK336" i="3"/>
  <c r="J310" i="3"/>
  <c r="BK282" i="3"/>
  <c r="J262" i="3"/>
  <c r="J1657" i="3"/>
  <c r="J1368" i="3"/>
  <c r="BK1643" i="3"/>
  <c r="BK1623" i="3"/>
  <c r="BK1569" i="3"/>
  <c r="J1521" i="3"/>
  <c r="BK1223" i="3"/>
  <c r="BK1639" i="3"/>
  <c r="BK1444" i="3"/>
  <c r="BK1417" i="3"/>
  <c r="BK1364" i="3"/>
  <c r="J1328" i="3"/>
  <c r="J1110" i="3"/>
  <c r="J1096" i="3"/>
  <c r="J1078" i="3"/>
  <c r="BK1028" i="3"/>
  <c r="J955" i="3"/>
  <c r="BK874" i="3"/>
  <c r="BK852" i="3"/>
  <c r="BK837" i="3"/>
  <c r="J805" i="3"/>
  <c r="BK765" i="3"/>
  <c r="BK752" i="3"/>
  <c r="J741" i="3"/>
  <c r="BK733" i="3"/>
  <c r="BK722" i="3"/>
  <c r="J633" i="3"/>
  <c r="BK601" i="3"/>
  <c r="BK586" i="3"/>
  <c r="BK582" i="3"/>
  <c r="BK532" i="3"/>
  <c r="J522" i="3"/>
  <c r="J495" i="3"/>
  <c r="BK429" i="3"/>
  <c r="BK415" i="3"/>
  <c r="J383" i="3"/>
  <c r="BK332" i="3"/>
  <c r="J282" i="3"/>
  <c r="BK256" i="3"/>
  <c r="BK233" i="3"/>
  <c r="BK201" i="3"/>
  <c r="J1605" i="3"/>
  <c r="BK1587" i="3"/>
  <c r="J1344" i="3"/>
  <c r="J1316" i="3"/>
  <c r="J1298" i="3"/>
  <c r="J1286" i="3"/>
  <c r="BK1209" i="3"/>
  <c r="BK1180" i="3"/>
  <c r="J1157" i="3"/>
  <c r="J1139" i="3"/>
  <c r="J505" i="3"/>
  <c r="BK450" i="3"/>
  <c r="J419" i="3"/>
  <c r="J389" i="3"/>
  <c r="J364" i="3"/>
  <c r="BK295" i="3"/>
  <c r="BK274" i="3"/>
  <c r="J175" i="3"/>
  <c r="J1579" i="3"/>
  <c r="J1587" i="3"/>
  <c r="J1525" i="3"/>
  <c r="J1514" i="3"/>
  <c r="J1466" i="3"/>
  <c r="BK1407" i="3"/>
  <c r="BK1379" i="3"/>
  <c r="BK1342" i="3"/>
  <c r="BK1312" i="3"/>
  <c r="J1302" i="3"/>
  <c r="BK1290" i="3"/>
  <c r="J1282" i="3"/>
  <c r="BK1280" i="3"/>
  <c r="J1229" i="3"/>
  <c r="J1172" i="3"/>
  <c r="J1153" i="3"/>
  <c r="BK1133" i="3"/>
  <c r="J1074" i="3"/>
  <c r="BK1011" i="3"/>
  <c r="J938" i="3"/>
  <c r="BK912" i="3"/>
  <c r="BK885" i="3"/>
  <c r="J1433" i="3"/>
  <c r="J1564" i="3"/>
  <c r="BK1550" i="3"/>
  <c r="BK1527" i="3"/>
  <c r="BK1405" i="3"/>
  <c r="J1310" i="3"/>
  <c r="BK1274" i="3"/>
  <c r="J1221" i="3"/>
  <c r="BK1172" i="3"/>
  <c r="J1108" i="3"/>
  <c r="J990" i="3"/>
  <c r="J972" i="3"/>
  <c r="BK961" i="3"/>
  <c r="BK868" i="3"/>
  <c r="BK848" i="3"/>
  <c r="J815" i="3"/>
  <c r="J803" i="3"/>
  <c r="J752" i="3"/>
  <c r="BK243" i="3"/>
  <c r="J179" i="3"/>
  <c r="J317" i="4"/>
  <c r="BK139" i="4"/>
  <c r="J298" i="4"/>
  <c r="J292" i="4"/>
  <c r="BK263" i="4"/>
  <c r="BK224" i="4"/>
  <c r="BK217" i="4"/>
  <c r="BK300" i="4"/>
  <c r="J279" i="4"/>
  <c r="J287" i="4"/>
  <c r="J268" i="4"/>
  <c r="BK245" i="4"/>
  <c r="J211" i="4"/>
  <c r="J273" i="4"/>
  <c r="BK255" i="4"/>
  <c r="BK233" i="4"/>
  <c r="J199" i="4"/>
  <c r="J217" i="4"/>
  <c r="BK175" i="4"/>
  <c r="J146" i="4"/>
  <c r="J182" i="4"/>
  <c r="BK146" i="4"/>
  <c r="J125" i="5"/>
  <c r="J131" i="6"/>
  <c r="BK128" i="6"/>
  <c r="BK471" i="7"/>
  <c r="J466" i="7"/>
  <c r="J454" i="7"/>
  <c r="BK336" i="7"/>
  <c r="BK290" i="7"/>
  <c r="BK253" i="7"/>
  <c r="J211" i="7"/>
  <c r="BK458" i="7"/>
  <c r="J331" i="7"/>
  <c r="J327" i="7"/>
  <c r="J306" i="7"/>
  <c r="J372" i="7"/>
  <c r="BK342" i="7"/>
  <c r="J326" i="7"/>
  <c r="BK315" i="7"/>
  <c r="BK264" i="7"/>
  <c r="BK251" i="7"/>
  <c r="BK227" i="7"/>
  <c r="J158" i="7"/>
  <c r="J148" i="7"/>
  <c r="BK462" i="7"/>
  <c r="BK437" i="7"/>
  <c r="J427" i="7"/>
  <c r="BK409" i="7"/>
  <c r="BK397" i="7"/>
  <c r="BK371" i="7"/>
  <c r="BK338" i="7"/>
  <c r="J290" i="7"/>
  <c r="BK250" i="7"/>
  <c r="J186" i="7"/>
  <c r="J379" i="7"/>
  <c r="BK317" i="7"/>
  <c r="J147" i="2"/>
  <c r="BK136" i="2"/>
  <c r="AS127" i="1"/>
  <c r="BK141" i="2"/>
  <c r="J1683" i="3"/>
  <c r="BK1385" i="3"/>
  <c r="BK1616" i="3"/>
  <c r="BK1533" i="3"/>
  <c r="J1476" i="3"/>
  <c r="J1454" i="3"/>
  <c r="BK1397" i="3"/>
  <c r="BK1377" i="3"/>
  <c r="J1350" i="3"/>
  <c r="BK1324" i="3"/>
  <c r="J1195" i="3"/>
  <c r="BK1098" i="3"/>
  <c r="BK1506" i="3"/>
  <c r="J1533" i="3"/>
  <c r="J1472" i="3"/>
  <c r="J1251" i="3"/>
  <c r="BK1050" i="3"/>
  <c r="J1005" i="3"/>
  <c r="BK938" i="3"/>
  <c r="J912" i="3"/>
  <c r="J837" i="3"/>
  <c r="J689" i="3"/>
  <c r="BK633" i="3"/>
  <c r="J433" i="3"/>
  <c r="J342" i="3"/>
  <c r="BK305" i="3"/>
  <c r="J1417" i="3"/>
  <c r="J1629" i="3"/>
  <c r="J1598" i="3"/>
  <c r="J1272" i="3"/>
  <c r="BK1605" i="3"/>
  <c r="J1459" i="3"/>
  <c r="J1358" i="3"/>
  <c r="BK1276" i="3"/>
  <c r="J1102" i="3"/>
  <c r="J1011" i="3"/>
  <c r="BK399" i="3"/>
  <c r="BK358" i="3"/>
  <c r="J280" i="3"/>
  <c r="J204" i="3"/>
  <c r="J1540" i="3"/>
  <c r="J1429" i="3"/>
  <c r="BK1356" i="3"/>
  <c r="J368" i="3"/>
  <c r="J305" i="3"/>
  <c r="J233" i="3"/>
  <c r="BK292" i="4"/>
  <c r="J130" i="4"/>
  <c r="BK285" i="4"/>
  <c r="J255" i="4"/>
  <c r="BK317" i="4"/>
  <c r="BK283" i="4"/>
  <c r="J257" i="4"/>
  <c r="BK177" i="4"/>
  <c r="J263" i="4"/>
  <c r="J233" i="4"/>
  <c r="J157" i="4"/>
  <c r="BK164" i="4"/>
  <c r="J135" i="4"/>
  <c r="J127" i="6"/>
  <c r="J471" i="7"/>
  <c r="BK356" i="7"/>
  <c r="J217" i="7"/>
  <c r="J321" i="7"/>
  <c r="J447" i="7"/>
  <c r="J328" i="7"/>
  <c r="BK269" i="7"/>
  <c r="BK254" i="7"/>
  <c r="BK154" i="7"/>
  <c r="J452" i="7"/>
  <c r="BK431" i="7"/>
  <c r="J417" i="7"/>
  <c r="BK392" i="7"/>
  <c r="J332" i="7"/>
  <c r="BK243" i="7"/>
  <c r="BK377" i="7"/>
  <c r="J213" i="7"/>
  <c r="BK166" i="7"/>
  <c r="J154" i="7"/>
  <c r="J268" i="7"/>
  <c r="J449" i="7"/>
  <c r="BK416" i="7"/>
  <c r="BK403" i="7"/>
  <c r="J351" i="7"/>
  <c r="J284" i="7"/>
  <c r="BK144" i="7"/>
  <c r="J371" i="7"/>
  <c r="BK434" i="7"/>
  <c r="J386" i="7"/>
  <c r="J270" i="7"/>
  <c r="J207" i="7"/>
  <c r="J434" i="7"/>
  <c r="J314" i="7"/>
  <c r="J235" i="7"/>
  <c r="J156" i="7"/>
  <c r="BK366" i="7"/>
  <c r="BK329" i="7"/>
  <c r="BK298" i="7"/>
  <c r="J244" i="7"/>
  <c r="BK173" i="7"/>
  <c r="J392" i="7"/>
  <c r="J380" i="7"/>
  <c r="BK267" i="7"/>
  <c r="J239" i="7"/>
  <c r="BK354" i="7"/>
  <c r="J215" i="7"/>
  <c r="BK404" i="7"/>
  <c r="J310" i="7"/>
  <c r="BK260" i="7"/>
  <c r="J402" i="7"/>
  <c r="BK355" i="7"/>
  <c r="J192" i="7"/>
  <c r="J366" i="7"/>
  <c r="BK198" i="8"/>
  <c r="BK179" i="8"/>
  <c r="BK144" i="8"/>
  <c r="J195" i="8"/>
  <c r="BK177" i="8"/>
  <c r="J152" i="8"/>
  <c r="J136" i="8"/>
  <c r="J170" i="8"/>
  <c r="BK187" i="8"/>
  <c r="J156" i="8"/>
  <c r="BK155" i="8"/>
  <c r="BK410" i="9"/>
  <c r="BK412" i="9"/>
  <c r="BK394" i="9"/>
  <c r="J279" i="9"/>
  <c r="BK207" i="9"/>
  <c r="BK172" i="9"/>
  <c r="BK401" i="9"/>
  <c r="J323" i="9"/>
  <c r="J396" i="9"/>
  <c r="BK335" i="9"/>
  <c r="J319" i="9"/>
  <c r="J249" i="9"/>
  <c r="BK180" i="9"/>
  <c r="BK393" i="9"/>
  <c r="BK374" i="9"/>
  <c r="BK385" i="9"/>
  <c r="J364" i="9"/>
  <c r="BK327" i="9"/>
  <c r="BK296" i="9"/>
  <c r="BK235" i="9"/>
  <c r="BK205" i="9"/>
  <c r="J164" i="9"/>
  <c r="BK383" i="9"/>
  <c r="BK300" i="9"/>
  <c r="BK269" i="9"/>
  <c r="BK140" i="9"/>
  <c r="J194" i="9"/>
  <c r="J172" i="9"/>
  <c r="J371" i="9"/>
  <c r="BK369" i="9"/>
  <c r="BK356" i="9"/>
  <c r="J342" i="9"/>
  <c r="BK318" i="9"/>
  <c r="J265" i="9"/>
  <c r="BK211" i="9"/>
  <c r="J144" i="9"/>
  <c r="J349" i="9"/>
  <c r="BK310" i="9"/>
  <c r="BK336" i="9"/>
  <c r="BK352" i="9"/>
  <c r="J262" i="9"/>
  <c r="J245" i="9"/>
  <c r="BK215" i="9"/>
  <c r="J170" i="9"/>
  <c r="BK274" i="9"/>
  <c r="J224" i="9"/>
  <c r="BK239" i="9"/>
  <c r="BK183" i="9"/>
  <c r="BK154" i="9"/>
  <c r="BK257" i="10"/>
  <c r="BK251" i="10"/>
  <c r="BK265" i="10"/>
  <c r="J252" i="10"/>
  <c r="J230" i="10"/>
  <c r="J171" i="10"/>
  <c r="BK263" i="10"/>
  <c r="J150" i="10"/>
  <c r="BK249" i="10"/>
  <c r="J201" i="10"/>
  <c r="BK167" i="10"/>
  <c r="J149" i="10"/>
  <c r="J215" i="10"/>
  <c r="J192" i="10"/>
  <c r="J265" i="10"/>
  <c r="J177" i="10"/>
  <c r="BK153" i="10"/>
  <c r="BK220" i="10"/>
  <c r="J238" i="10"/>
  <c r="J174" i="10"/>
  <c r="BK147" i="10"/>
  <c r="J183" i="10"/>
  <c r="J138" i="10"/>
  <c r="BK216" i="10"/>
  <c r="BK206" i="10"/>
  <c r="J168" i="10"/>
  <c r="J160" i="10"/>
  <c r="BK152" i="10"/>
  <c r="J141" i="10"/>
  <c r="BK226" i="10"/>
  <c r="J166" i="10"/>
  <c r="BK135" i="10"/>
  <c r="J178" i="10"/>
  <c r="BK223" i="10"/>
  <c r="BK215" i="10"/>
  <c r="J202" i="10"/>
  <c r="BK183" i="10"/>
  <c r="J139" i="10"/>
  <c r="BK222" i="10"/>
  <c r="BK273" i="11"/>
  <c r="BK218" i="11"/>
  <c r="J195" i="11"/>
  <c r="J268" i="11"/>
  <c r="J164" i="11"/>
  <c r="BK274" i="11"/>
  <c r="J214" i="11"/>
  <c r="BK164" i="11"/>
  <c r="J255" i="11"/>
  <c r="J184" i="11"/>
  <c r="BK150" i="11"/>
  <c r="BK262" i="11"/>
  <c r="J206" i="11"/>
  <c r="BK251" i="11"/>
  <c r="BK198" i="11"/>
  <c r="J260" i="11"/>
  <c r="BK161" i="11"/>
  <c r="BK259" i="11"/>
  <c r="BK242" i="11"/>
  <c r="BK200" i="11"/>
  <c r="BK162" i="11"/>
  <c r="J172" i="13"/>
  <c r="BK170" i="13"/>
  <c r="BK155" i="13"/>
  <c r="J151" i="13"/>
  <c r="J149" i="13"/>
  <c r="J144" i="13"/>
  <c r="BK138" i="13"/>
  <c r="J135" i="13"/>
  <c r="BK132" i="13"/>
  <c r="J189" i="13"/>
  <c r="BK184" i="13"/>
  <c r="BK181" i="13"/>
  <c r="J177" i="13"/>
  <c r="BK171" i="13"/>
  <c r="J160" i="13"/>
  <c r="BK158" i="13"/>
  <c r="BK149" i="13"/>
  <c r="BK145" i="13"/>
  <c r="J183" i="13"/>
  <c r="J178" i="13"/>
  <c r="BK175" i="13"/>
  <c r="BK167" i="13"/>
  <c r="BK173" i="13"/>
  <c r="BK160" i="13"/>
  <c r="J170" i="13"/>
  <c r="J136" i="13"/>
  <c r="J167" i="13"/>
  <c r="J157" i="13"/>
  <c r="BK151" i="13"/>
  <c r="BK146" i="13"/>
  <c r="J163" i="13"/>
  <c r="BK157" i="13"/>
  <c r="J155" i="13"/>
  <c r="J150" i="13"/>
  <c r="BK137" i="17"/>
  <c r="J136" i="17"/>
  <c r="BK162" i="18"/>
  <c r="BK169" i="18"/>
  <c r="J164" i="18"/>
  <c r="BK161" i="18"/>
  <c r="BK151" i="18"/>
  <c r="J166" i="18"/>
  <c r="BK159" i="18"/>
  <c r="BK149" i="18"/>
  <c r="BK136" i="18"/>
  <c r="J150" i="18"/>
  <c r="BK147" i="18"/>
  <c r="BK138" i="18"/>
  <c r="J137" i="18"/>
  <c r="BK132" i="18"/>
  <c r="BK135" i="18"/>
  <c r="BK146" i="19"/>
  <c r="J140" i="19"/>
  <c r="J135" i="19"/>
  <c r="BK128" i="19"/>
  <c r="J147" i="19"/>
  <c r="BK133" i="19"/>
  <c r="J141" i="19"/>
  <c r="J128" i="19"/>
  <c r="J150" i="20"/>
  <c r="J144" i="20"/>
  <c r="BK135" i="20"/>
  <c r="J130" i="20"/>
  <c r="BK141" i="20"/>
  <c r="BK150" i="20"/>
  <c r="J138" i="20"/>
  <c r="J135" i="20"/>
  <c r="BK131" i="20"/>
  <c r="J129" i="20"/>
  <c r="BK149" i="21"/>
  <c r="BK155" i="21"/>
  <c r="J149" i="21"/>
  <c r="BK135" i="21"/>
  <c r="BK151" i="21"/>
  <c r="BK145" i="21"/>
  <c r="BK129" i="21"/>
  <c r="BK137" i="21"/>
  <c r="BK140" i="21"/>
  <c r="J132" i="21"/>
  <c r="J178" i="22"/>
  <c r="BK174" i="22"/>
  <c r="BK165" i="22"/>
  <c r="J176" i="22"/>
  <c r="BK167" i="22"/>
  <c r="BK160" i="22"/>
  <c r="J155" i="22"/>
  <c r="J167" i="22"/>
  <c r="BK161" i="22"/>
  <c r="J163" i="22"/>
  <c r="BK156" i="22"/>
  <c r="BK151" i="22"/>
  <c r="J144" i="22"/>
  <c r="BK152" i="22"/>
  <c r="J142" i="22"/>
  <c r="BK148" i="22"/>
  <c r="BK142" i="22"/>
  <c r="BK149" i="22"/>
  <c r="BK141" i="22"/>
  <c r="J137" i="22"/>
  <c r="J132" i="22"/>
  <c r="BK169" i="26"/>
  <c r="J166" i="26"/>
  <c r="J159" i="26"/>
  <c r="J154" i="26"/>
  <c r="J178" i="26"/>
  <c r="J168" i="26"/>
  <c r="J156" i="26"/>
  <c r="BK180" i="26"/>
  <c r="J177" i="26"/>
  <c r="J169" i="26"/>
  <c r="J163" i="26"/>
  <c r="J151" i="26"/>
  <c r="J144" i="26"/>
  <c r="BK170" i="26"/>
  <c r="BK157" i="26"/>
  <c r="J150" i="26"/>
  <c r="J145" i="26"/>
  <c r="BK141" i="26"/>
  <c r="BK128" i="26"/>
  <c r="J133" i="26"/>
  <c r="J152" i="26"/>
  <c r="BK145" i="26"/>
  <c r="BK138" i="26"/>
  <c r="BK143" i="26"/>
  <c r="BK140" i="26"/>
  <c r="BK128" i="27"/>
  <c r="J188" i="28"/>
  <c r="BK178" i="28"/>
  <c r="J131" i="28"/>
  <c r="BK180" i="28"/>
  <c r="BK182" i="28"/>
  <c r="J179" i="28"/>
  <c r="J168" i="28"/>
  <c r="BK158" i="28"/>
  <c r="BK150" i="28"/>
  <c r="J143" i="28"/>
  <c r="J138" i="28"/>
  <c r="J132" i="28"/>
  <c r="J181" i="28"/>
  <c r="J169" i="28"/>
  <c r="BK154" i="28"/>
  <c r="BK170" i="28"/>
  <c r="BK139" i="28"/>
  <c r="J130" i="28"/>
  <c r="BK168" i="28"/>
  <c r="J158" i="28"/>
  <c r="BK145" i="28"/>
  <c r="J141" i="28"/>
  <c r="J129" i="28"/>
  <c r="BK171" i="28"/>
  <c r="BK153" i="28"/>
  <c r="J146" i="28"/>
  <c r="BK152" i="28"/>
  <c r="J144" i="28"/>
  <c r="BK136" i="28"/>
  <c r="J148" i="28"/>
  <c r="J149" i="29"/>
  <c r="J151" i="29"/>
  <c r="J147" i="29"/>
  <c r="BK145" i="29"/>
  <c r="J139" i="29"/>
  <c r="J129" i="29"/>
  <c r="BK143" i="29"/>
  <c r="J137" i="29"/>
  <c r="BK137" i="29"/>
  <c r="BK279" i="30"/>
  <c r="BK269" i="30"/>
  <c r="J261" i="30"/>
  <c r="J251" i="30"/>
  <c r="J269" i="30"/>
  <c r="BK261" i="30"/>
  <c r="BK251" i="30"/>
  <c r="J247" i="30"/>
  <c r="J140" i="30"/>
  <c r="BK277" i="30"/>
  <c r="J259" i="30"/>
  <c r="J236" i="30"/>
  <c r="J215" i="30"/>
  <c r="BK198" i="30"/>
  <c r="BK190" i="30"/>
  <c r="BK182" i="30"/>
  <c r="J273" i="30"/>
  <c r="J239" i="30"/>
  <c r="BK243" i="30"/>
  <c r="BK213" i="30"/>
  <c r="J196" i="30"/>
  <c r="BK249" i="30"/>
  <c r="BK234" i="30"/>
  <c r="J221" i="30"/>
  <c r="J208" i="30"/>
  <c r="BK211" i="30"/>
  <c r="BK175" i="30"/>
  <c r="BK206" i="30"/>
  <c r="J198" i="30"/>
  <c r="J188" i="30"/>
  <c r="J142" i="30"/>
  <c r="J217" i="30"/>
  <c r="J171" i="30"/>
  <c r="BK156" i="30"/>
  <c r="J156" i="30"/>
  <c r="BK144" i="30"/>
  <c r="BK160" i="30"/>
  <c r="J150" i="30"/>
  <c r="J277" i="31"/>
  <c r="BK258" i="31"/>
  <c r="J251" i="31"/>
  <c r="J282" i="31"/>
  <c r="J275" i="31"/>
  <c r="J272" i="31"/>
  <c r="J260" i="31"/>
  <c r="BK186" i="31"/>
  <c r="BK263" i="31"/>
  <c r="BK256" i="31"/>
  <c r="BK140" i="31"/>
  <c r="BK251" i="31"/>
  <c r="BK214" i="31"/>
  <c r="J186" i="31"/>
  <c r="BK168" i="31"/>
  <c r="J136" i="31"/>
  <c r="BK234" i="31"/>
  <c r="BK198" i="31"/>
  <c r="J188" i="31"/>
  <c r="J168" i="31"/>
  <c r="BK130" i="31"/>
  <c r="J214" i="31"/>
  <c r="J205" i="31"/>
  <c r="BK192" i="31"/>
  <c r="BK136" i="31"/>
  <c r="J184" i="31"/>
  <c r="BK161" i="31"/>
  <c r="BK123" i="32"/>
  <c r="J123" i="32"/>
  <c r="BK178" i="33"/>
  <c r="J166" i="33"/>
  <c r="BK175" i="33"/>
  <c r="BK166" i="33"/>
  <c r="J154" i="33"/>
  <c r="J149" i="33"/>
  <c r="BK128" i="33"/>
  <c r="J175" i="33"/>
  <c r="BK173" i="33"/>
  <c r="J164" i="33"/>
  <c r="BK172" i="33"/>
  <c r="BK162" i="33"/>
  <c r="J158" i="33"/>
  <c r="BK148" i="33"/>
  <c r="BK142" i="33"/>
  <c r="J134" i="33"/>
  <c r="J142" i="33"/>
  <c r="J130" i="33"/>
  <c r="J151" i="33"/>
  <c r="BK145" i="34"/>
  <c r="J143" i="34"/>
  <c r="BK144" i="34"/>
  <c r="J138" i="34"/>
  <c r="J135" i="34"/>
  <c r="BK137" i="34"/>
  <c r="BK135" i="34"/>
  <c r="J134" i="35"/>
  <c r="BK134" i="35"/>
  <c r="BK136" i="35"/>
  <c r="J130" i="35"/>
  <c r="BK139" i="36"/>
  <c r="BK138" i="36"/>
  <c r="BK134" i="36"/>
  <c r="J136" i="36"/>
  <c r="J137" i="36"/>
  <c r="J128" i="36"/>
  <c r="J147" i="37"/>
  <c r="J146" i="37"/>
  <c r="J143" i="37"/>
  <c r="BK150" i="37"/>
  <c r="BK136" i="37"/>
  <c r="J148" i="37"/>
  <c r="BK146" i="37"/>
  <c r="BK138" i="37"/>
  <c r="BK133" i="37"/>
  <c r="BK145" i="37"/>
  <c r="J162" i="38"/>
  <c r="J148" i="38"/>
  <c r="BK151" i="38"/>
  <c r="J131" i="38"/>
  <c r="BK145" i="38"/>
  <c r="J155" i="38"/>
  <c r="BK134" i="38"/>
  <c r="J175" i="2"/>
  <c r="J180" i="2"/>
  <c r="BK156" i="2"/>
  <c r="AS108" i="1"/>
  <c r="AS131" i="1"/>
  <c r="J136" i="2"/>
  <c r="J1705" i="3"/>
  <c r="BK1637" i="3"/>
  <c r="J1627" i="3"/>
  <c r="BK1440" i="3"/>
  <c r="BK1330" i="3"/>
  <c r="BK1197" i="3"/>
  <c r="BK1139" i="3"/>
  <c r="BK1705" i="3"/>
  <c r="J1685" i="3"/>
  <c r="J1635" i="3"/>
  <c r="BK1564" i="3"/>
  <c r="BK1529" i="3"/>
  <c r="BK1649" i="3"/>
  <c r="J1478" i="3"/>
  <c r="J1444" i="3"/>
  <c r="BK1431" i="3"/>
  <c r="J1407" i="3"/>
  <c r="BK1372" i="3"/>
  <c r="BK1235" i="3"/>
  <c r="BK1519" i="3"/>
  <c r="BK1454" i="3"/>
  <c r="J1427" i="3"/>
  <c r="J1411" i="3"/>
  <c r="J1374" i="3"/>
  <c r="J1336" i="3"/>
  <c r="BK1308" i="3"/>
  <c r="J1269" i="3"/>
  <c r="J1137" i="3"/>
  <c r="J1048" i="3"/>
  <c r="BK944" i="3"/>
  <c r="J901" i="3"/>
  <c r="BK889" i="3"/>
  <c r="J820" i="3"/>
  <c r="J780" i="3"/>
  <c r="J747" i="3"/>
  <c r="J624" i="3"/>
  <c r="BK596" i="3"/>
  <c r="J466" i="3"/>
  <c r="BK426" i="3"/>
  <c r="J276" i="3"/>
  <c r="J260" i="3"/>
  <c r="BK247" i="3"/>
  <c r="BK228" i="3"/>
  <c r="BK204" i="3"/>
  <c r="BK171" i="3"/>
  <c r="BK1557" i="3"/>
  <c r="J1506" i="3"/>
  <c r="BK1466" i="3"/>
  <c r="J1421" i="3"/>
  <c r="J1362" i="3"/>
  <c r="BK1723" i="3"/>
  <c r="J1684" i="3"/>
  <c r="J1651" i="3"/>
  <c r="J1399" i="3"/>
  <c r="J1274" i="3"/>
  <c r="BK1176" i="3"/>
  <c r="J1030" i="3"/>
  <c r="BK985" i="3"/>
  <c r="BK963" i="3"/>
  <c r="BK932" i="3"/>
  <c r="BK918" i="3"/>
  <c r="BK905" i="3"/>
  <c r="BK845" i="3"/>
  <c r="J826" i="3"/>
  <c r="BK776" i="3"/>
  <c r="J722" i="3"/>
  <c r="BK681" i="3"/>
  <c r="BK643" i="3"/>
  <c r="BK554" i="3"/>
  <c r="J480" i="3"/>
  <c r="BK393" i="3"/>
  <c r="J338" i="3"/>
  <c r="J323" i="3"/>
  <c r="J295" i="3"/>
  <c r="J226" i="3"/>
  <c r="J190" i="3"/>
  <c r="J167" i="3"/>
  <c r="J1413" i="3"/>
  <c r="J1233" i="3"/>
  <c r="J1631" i="3"/>
  <c r="BK1625" i="3"/>
  <c r="J1591" i="3"/>
  <c r="J1645" i="3"/>
  <c r="BK1635" i="3"/>
  <c r="BK1217" i="3"/>
  <c r="J1620" i="3"/>
  <c r="J1440" i="3"/>
  <c r="J1409" i="3"/>
  <c r="J1356" i="3"/>
  <c r="J1346" i="3"/>
  <c r="J1263" i="3"/>
  <c r="BK1104" i="3"/>
  <c r="BK1072" i="3"/>
  <c r="BK1021" i="3"/>
  <c r="J445" i="3"/>
  <c r="J401" i="3"/>
  <c r="BK368" i="3"/>
  <c r="BK338" i="3"/>
  <c r="BK323" i="3"/>
  <c r="BK278" i="3"/>
  <c r="J247" i="3"/>
  <c r="BK219" i="3"/>
  <c r="BK198" i="3"/>
  <c r="BK1598" i="3"/>
  <c r="BK1612" i="3"/>
  <c r="J1322" i="3"/>
  <c r="J1296" i="3"/>
  <c r="J1290" i="3"/>
  <c r="BK1278" i="3"/>
  <c r="J1183" i="3"/>
  <c r="J1165" i="3"/>
  <c r="BK1149" i="3"/>
  <c r="J1133" i="3"/>
  <c r="BK1114" i="3"/>
  <c r="BK1074" i="3"/>
  <c r="J977" i="3"/>
  <c r="J930" i="3"/>
  <c r="BK893" i="3"/>
  <c r="BK880" i="3"/>
  <c r="BK866" i="3"/>
  <c r="J822" i="3"/>
  <c r="J782" i="3"/>
  <c r="J590" i="3"/>
  <c r="J571" i="3"/>
  <c r="J542" i="3"/>
  <c r="BK445" i="3"/>
  <c r="J397" i="3"/>
  <c r="J371" i="3"/>
  <c r="J356" i="3"/>
  <c r="J284" i="3"/>
  <c r="J1569" i="3"/>
  <c r="J1086" i="3"/>
  <c r="BK1044" i="3"/>
  <c r="J1021" i="3"/>
  <c r="J992" i="3"/>
  <c r="J907" i="3"/>
  <c r="BK1427" i="3"/>
  <c r="BK1554" i="3"/>
  <c r="BK1535" i="3"/>
  <c r="BK1492" i="3"/>
  <c r="J1340" i="3"/>
  <c r="J1306" i="3"/>
  <c r="BK1269" i="3"/>
  <c r="J1191" i="3"/>
  <c r="BK1048" i="3"/>
  <c r="BK1001" i="3"/>
  <c r="BK977" i="3"/>
  <c r="J944" i="3"/>
  <c r="BK936" i="3"/>
  <c r="J858" i="3"/>
  <c r="J828" i="3"/>
  <c r="BK820" i="3"/>
  <c r="BK805" i="3"/>
  <c r="BK786" i="3"/>
  <c r="J756" i="3"/>
  <c r="J703" i="3"/>
  <c r="J681" i="3"/>
  <c r="J651" i="3"/>
  <c r="BK615" i="3"/>
  <c r="J601" i="3"/>
  <c r="BK571" i="3"/>
  <c r="BK556" i="3"/>
  <c r="BK538" i="3"/>
  <c r="BK526" i="3"/>
  <c r="BK513" i="3"/>
  <c r="BK489" i="3"/>
  <c r="BK475" i="3"/>
  <c r="J453" i="3"/>
  <c r="BK439" i="3"/>
  <c r="J413" i="3"/>
  <c r="J379" i="3"/>
  <c r="BK371" i="3"/>
  <c r="J316" i="3"/>
  <c r="J288" i="3"/>
  <c r="BK224" i="3"/>
  <c r="J207" i="3"/>
  <c r="J300" i="4"/>
  <c r="BK313" i="4"/>
  <c r="BK296" i="4"/>
  <c r="BK273" i="4"/>
  <c r="J261" i="4"/>
  <c r="J219" i="4"/>
  <c r="J313" i="4"/>
  <c r="BK287" i="4"/>
  <c r="BK309" i="4"/>
  <c r="BK279" i="4"/>
  <c r="BK261" i="4"/>
  <c r="BK229" i="4"/>
  <c r="BK199" i="4"/>
  <c r="BK130" i="4"/>
  <c r="J239" i="4"/>
  <c r="BK216" i="4"/>
  <c r="J250" i="4"/>
  <c r="J191" i="4"/>
  <c r="BK171" i="4"/>
  <c r="J186" i="4"/>
  <c r="J175" i="4"/>
  <c r="BK153" i="4"/>
  <c r="J129" i="5"/>
  <c r="BK452" i="7"/>
  <c r="J347" i="7"/>
  <c r="J330" i="7"/>
  <c r="J316" i="7"/>
  <c r="BK270" i="7"/>
  <c r="BK256" i="7"/>
  <c r="BK215" i="7"/>
  <c r="BK171" i="7"/>
  <c r="J140" i="7"/>
  <c r="J433" i="7"/>
  <c r="BK423" i="7"/>
  <c r="J403" i="7"/>
  <c r="BK391" i="7"/>
  <c r="J342" i="7"/>
  <c r="BK333" i="7"/>
  <c r="BK280" i="7"/>
  <c r="BK248" i="7"/>
  <c r="J388" i="7"/>
  <c r="BK376" i="7"/>
  <c r="BK300" i="7"/>
  <c r="J223" i="7"/>
  <c r="J209" i="7"/>
  <c r="J177" i="7"/>
  <c r="J160" i="7"/>
  <c r="BK140" i="7"/>
  <c r="J438" i="7"/>
  <c r="BK238" i="7"/>
  <c r="J458" i="7"/>
  <c r="J437" i="7"/>
  <c r="BK417" i="7"/>
  <c r="J413" i="7"/>
  <c r="J404" i="7"/>
  <c r="BK401" i="7"/>
  <c r="J364" i="7"/>
  <c r="J349" i="7"/>
  <c r="J294" i="7"/>
  <c r="BK286" i="7"/>
  <c r="BK156" i="7"/>
  <c r="BK433" i="7"/>
  <c r="BK372" i="7"/>
  <c r="J355" i="7"/>
  <c r="J346" i="7"/>
  <c r="J431" i="7"/>
  <c r="BK388" i="7"/>
  <c r="BK384" i="7"/>
  <c r="J360" i="7"/>
  <c r="J260" i="7"/>
  <c r="BK240" i="7"/>
  <c r="BK430" i="7"/>
  <c r="J414" i="7"/>
  <c r="J243" i="7"/>
  <c r="J229" i="7"/>
  <c r="J188" i="7"/>
  <c r="BK429" i="7"/>
  <c r="J426" i="7"/>
  <c r="J423" i="7"/>
  <c r="J354" i="7"/>
  <c r="J338" i="7"/>
  <c r="BK332" i="7"/>
  <c r="BK321" i="7"/>
  <c r="BK296" i="7"/>
  <c r="J282" i="7"/>
  <c r="J256" i="7"/>
  <c r="J233" i="7"/>
  <c r="BK183" i="7"/>
  <c r="J174" i="7"/>
  <c r="BK428" i="7"/>
  <c r="BK421" i="7"/>
  <c r="BK348" i="7"/>
  <c r="BK278" i="7"/>
  <c r="J378" i="7"/>
  <c r="J276" i="7"/>
  <c r="BK221" i="7"/>
  <c r="J391" i="7"/>
  <c r="J173" i="7"/>
  <c r="BK418" i="7"/>
  <c r="BK217" i="7"/>
  <c r="BK181" i="7"/>
  <c r="BK413" i="7"/>
  <c r="BK325" i="7"/>
  <c r="J317" i="7"/>
  <c r="J267" i="7"/>
  <c r="BK244" i="7"/>
  <c r="BK399" i="7"/>
  <c r="J396" i="7"/>
  <c r="J412" i="7"/>
  <c r="J253" i="7"/>
  <c r="BK190" i="7"/>
  <c r="BK380" i="7"/>
  <c r="BK360" i="7"/>
  <c r="J205" i="8"/>
  <c r="J181" i="8"/>
  <c r="J163" i="8"/>
  <c r="BK154" i="8"/>
  <c r="BK140" i="8"/>
  <c r="J200" i="8"/>
  <c r="BK193" i="8"/>
  <c r="J179" i="8"/>
  <c r="BK168" i="8"/>
  <c r="J150" i="8"/>
  <c r="J197" i="8"/>
  <c r="J190" i="8"/>
  <c r="BK205" i="8"/>
  <c r="BK183" i="8"/>
  <c r="J138" i="8"/>
  <c r="BK160" i="8"/>
  <c r="BK138" i="8"/>
  <c r="BK413" i="9"/>
  <c r="J408" i="9"/>
  <c r="J413" i="9"/>
  <c r="BK408" i="9"/>
  <c r="J401" i="9"/>
  <c r="J380" i="9"/>
  <c r="J281" i="9"/>
  <c r="J261" i="9"/>
  <c r="J250" i="9"/>
  <c r="J220" i="9"/>
  <c r="J213" i="9"/>
  <c r="BK176" i="9"/>
  <c r="J157" i="9"/>
  <c r="BK152" i="9"/>
  <c r="J397" i="9"/>
  <c r="J314" i="9"/>
  <c r="BK294" i="9"/>
  <c r="BK291" i="9"/>
  <c r="J283" i="9"/>
  <c r="BK256" i="9"/>
  <c r="BK241" i="9"/>
  <c r="J389" i="9"/>
  <c r="J260" i="9"/>
  <c r="BK249" i="9"/>
  <c r="J183" i="9"/>
  <c r="BK398" i="9"/>
  <c r="BK373" i="9"/>
  <c r="J363" i="9"/>
  <c r="J356" i="9"/>
  <c r="J333" i="9"/>
  <c r="J320" i="9"/>
  <c r="J306" i="9"/>
  <c r="BK270" i="9"/>
  <c r="BK229" i="9"/>
  <c r="BK181" i="9"/>
  <c r="J176" i="9"/>
  <c r="J391" i="9"/>
  <c r="BK379" i="9"/>
  <c r="J285" i="9"/>
  <c r="J272" i="9"/>
  <c r="BK217" i="9"/>
  <c r="J168" i="9"/>
  <c r="BK150" i="9"/>
  <c r="BK312" i="9"/>
  <c r="BK223" i="9"/>
  <c r="BK184" i="9"/>
  <c r="BK170" i="9"/>
  <c r="BK153" i="9"/>
  <c r="J373" i="9"/>
  <c r="BK307" i="9"/>
  <c r="BK360" i="9"/>
  <c r="J352" i="9"/>
  <c r="J343" i="9"/>
  <c r="BK338" i="9"/>
  <c r="J274" i="9"/>
  <c r="J273" i="9"/>
  <c r="J269" i="9"/>
  <c r="J264" i="9"/>
  <c r="BK252" i="9"/>
  <c r="BK193" i="9"/>
  <c r="J182" i="9"/>
  <c r="J166" i="9"/>
  <c r="J361" i="9"/>
  <c r="J354" i="9"/>
  <c r="BK345" i="9"/>
  <c r="BK311" i="9"/>
  <c r="BK285" i="9"/>
  <c r="BK281" i="9"/>
  <c r="J338" i="9"/>
  <c r="BK331" i="9"/>
  <c r="J325" i="9"/>
  <c r="BK287" i="9"/>
  <c r="J311" i="9"/>
  <c r="BK289" i="9"/>
  <c r="BK260" i="9"/>
  <c r="J243" i="9"/>
  <c r="J234" i="9"/>
  <c r="BK334" i="9"/>
  <c r="J316" i="9"/>
  <c r="BK237" i="9"/>
  <c r="J355" i="9"/>
  <c r="J309" i="9"/>
  <c r="J219" i="9"/>
  <c r="J195" i="9"/>
  <c r="BK159" i="9"/>
  <c r="BK155" i="9"/>
  <c r="BK138" i="9"/>
  <c r="J256" i="10"/>
  <c r="BK252" i="10"/>
  <c r="BK210" i="10"/>
  <c r="BK258" i="10"/>
  <c r="J237" i="10"/>
  <c r="J229" i="10"/>
  <c r="BK218" i="10"/>
  <c r="BK172" i="10"/>
  <c r="BK166" i="10"/>
  <c r="J267" i="10"/>
  <c r="BK261" i="10"/>
  <c r="J181" i="10"/>
  <c r="BK140" i="10"/>
  <c r="J251" i="10"/>
  <c r="BK246" i="10"/>
  <c r="J239" i="10"/>
  <c r="BK187" i="10"/>
  <c r="BK161" i="10"/>
  <c r="J156" i="10"/>
  <c r="BK150" i="10"/>
  <c r="BK143" i="10"/>
  <c r="BK214" i="10"/>
  <c r="J209" i="10"/>
  <c r="J206" i="10"/>
  <c r="J190" i="10"/>
  <c r="BK189" i="10"/>
  <c r="J188" i="10"/>
  <c r="BK186" i="10"/>
  <c r="BK174" i="10"/>
  <c r="J169" i="10"/>
  <c r="J250" i="10"/>
  <c r="J222" i="10"/>
  <c r="BK149" i="10"/>
  <c r="J241" i="10"/>
  <c r="BK240" i="10"/>
  <c r="BK205" i="10"/>
  <c r="BK184" i="10"/>
  <c r="BK171" i="10"/>
  <c r="BK138" i="10"/>
  <c r="BK199" i="10"/>
  <c r="J194" i="10"/>
  <c r="J179" i="10"/>
  <c r="BK176" i="10"/>
  <c r="J159" i="10"/>
  <c r="J135" i="10"/>
  <c r="BK239" i="10"/>
  <c r="J212" i="10"/>
  <c r="BK207" i="10"/>
  <c r="J203" i="10"/>
  <c r="J193" i="10"/>
  <c r="BK191" i="10"/>
  <c r="J163" i="10"/>
  <c r="J158" i="10"/>
  <c r="BK156" i="10"/>
  <c r="BK151" i="10"/>
  <c r="BK142" i="10"/>
  <c r="BK139" i="10"/>
  <c r="BK230" i="10"/>
  <c r="J144" i="10"/>
  <c r="BK195" i="10"/>
  <c r="J235" i="10"/>
  <c r="BK232" i="10"/>
  <c r="BK227" i="10"/>
  <c r="BK217" i="10"/>
  <c r="J205" i="10"/>
  <c r="J197" i="10"/>
  <c r="BK185" i="10"/>
  <c r="BK207" i="11"/>
  <c r="BK186" i="11"/>
  <c r="J183" i="11"/>
  <c r="BK270" i="11"/>
  <c r="J265" i="11"/>
  <c r="J227" i="11"/>
  <c r="BK193" i="11"/>
  <c r="J191" i="11"/>
  <c r="J154" i="11"/>
  <c r="BK149" i="11"/>
  <c r="J277" i="11"/>
  <c r="BK276" i="11"/>
  <c r="BK258" i="11"/>
  <c r="BK249" i="11"/>
  <c r="BK165" i="11"/>
  <c r="BK260" i="11"/>
  <c r="BK237" i="11"/>
  <c r="J231" i="11"/>
  <c r="J165" i="11"/>
  <c r="BK265" i="11"/>
  <c r="J259" i="11"/>
  <c r="BK159" i="11"/>
  <c r="BK140" i="11"/>
  <c r="BK253" i="11"/>
  <c r="BK241" i="11"/>
  <c r="J237" i="11"/>
  <c r="J212" i="11"/>
  <c r="J202" i="11"/>
  <c r="J189" i="11"/>
  <c r="BK166" i="11"/>
  <c r="J158" i="11"/>
  <c r="J153" i="11"/>
  <c r="J150" i="11"/>
  <c r="BK255" i="11"/>
  <c r="J251" i="11"/>
  <c r="J223" i="11"/>
  <c r="J216" i="11"/>
  <c r="J213" i="11"/>
  <c r="J210" i="11"/>
  <c r="J194" i="11"/>
  <c r="BK190" i="11"/>
  <c r="J176" i="11"/>
  <c r="BK171" i="11"/>
  <c r="J161" i="11"/>
  <c r="BK154" i="11"/>
  <c r="BK141" i="11"/>
  <c r="BK139" i="11"/>
  <c r="J245" i="11"/>
  <c r="BK235" i="11"/>
  <c r="J229" i="11"/>
  <c r="BK221" i="11"/>
  <c r="BK214" i="11"/>
  <c r="J187" i="11"/>
  <c r="J222" i="11"/>
  <c r="BK205" i="11"/>
  <c r="BK176" i="11"/>
  <c r="BK178" i="11"/>
  <c r="BK245" i="11"/>
  <c r="BK243" i="11"/>
  <c r="J238" i="11"/>
  <c r="J234" i="11"/>
  <c r="BK203" i="11"/>
  <c r="BK185" i="11"/>
  <c r="BK152" i="11"/>
  <c r="BK238" i="11"/>
  <c r="BK229" i="11"/>
  <c r="BK156" i="12"/>
  <c r="J151" i="12"/>
  <c r="J141" i="12"/>
  <c r="J154" i="12"/>
  <c r="BK149" i="12"/>
  <c r="J137" i="12"/>
  <c r="J132" i="12"/>
  <c r="BK159" i="12"/>
  <c r="BK158" i="12"/>
  <c r="BK153" i="12"/>
  <c r="BK147" i="12"/>
  <c r="J143" i="12"/>
  <c r="J131" i="12"/>
  <c r="J136" i="12"/>
  <c r="J133" i="12"/>
  <c r="BK129" i="12"/>
  <c r="J188" i="13"/>
  <c r="BK180" i="13"/>
  <c r="J176" i="13"/>
  <c r="BK131" i="13"/>
  <c r="J132" i="13"/>
  <c r="BK181" i="14"/>
  <c r="BK177" i="14"/>
  <c r="J167" i="14"/>
  <c r="BK171" i="14"/>
  <c r="J177" i="14"/>
  <c r="J171" i="14"/>
  <c r="J180" i="14"/>
  <c r="J174" i="14"/>
  <c r="BK168" i="14"/>
  <c r="BK159" i="14"/>
  <c r="BK166" i="14"/>
  <c r="BK156" i="14"/>
  <c r="BK150" i="14"/>
  <c r="J144" i="14"/>
  <c r="BK141" i="14"/>
  <c r="BK132" i="14"/>
  <c r="J163" i="14"/>
  <c r="J156" i="14"/>
  <c r="BK160" i="14"/>
  <c r="J150" i="14"/>
  <c r="J161" i="14"/>
  <c r="J157" i="14"/>
  <c r="J143" i="14"/>
  <c r="BK157" i="14"/>
  <c r="J149" i="14"/>
  <c r="BK147" i="14"/>
  <c r="J137" i="14"/>
  <c r="BK130" i="14"/>
  <c r="BK143" i="14"/>
  <c r="BK135" i="14"/>
  <c r="J130" i="14"/>
  <c r="BK134" i="14"/>
  <c r="BK129" i="14"/>
  <c r="J145" i="15"/>
  <c r="J138" i="15"/>
  <c r="J147" i="15"/>
  <c r="J140" i="15"/>
  <c r="BK132" i="15"/>
  <c r="BK144" i="15"/>
  <c r="J137" i="15"/>
  <c r="BK133" i="15"/>
  <c r="BK140" i="15"/>
  <c r="J133" i="15"/>
  <c r="BK130" i="15"/>
  <c r="BK128" i="16"/>
  <c r="J127" i="16"/>
  <c r="J183" i="17"/>
  <c r="BK176" i="17"/>
  <c r="J166" i="17"/>
  <c r="BK179" i="17"/>
  <c r="BK174" i="17"/>
  <c r="BK171" i="17"/>
  <c r="J157" i="17"/>
  <c r="BK153" i="17"/>
  <c r="BK183" i="17"/>
  <c r="BK170" i="17"/>
  <c r="BK178" i="17"/>
  <c r="J143" i="17"/>
  <c r="J134" i="17"/>
  <c r="J174" i="17"/>
  <c r="J169" i="17"/>
  <c r="BK157" i="17"/>
  <c r="BK146" i="17"/>
  <c r="BK161" i="17"/>
  <c r="BK164" i="17"/>
  <c r="BK158" i="17"/>
  <c r="J160" i="17"/>
  <c r="BK155" i="17"/>
  <c r="BK151" i="17"/>
  <c r="J146" i="17"/>
  <c r="J135" i="17"/>
  <c r="J145" i="17"/>
  <c r="J140" i="17"/>
  <c r="BK136" i="17"/>
  <c r="J147" i="17"/>
  <c r="J139" i="17"/>
  <c r="J133" i="17"/>
  <c r="BK133" i="17"/>
  <c r="BK163" i="18"/>
  <c r="BK168" i="18"/>
  <c r="BK165" i="18"/>
  <c r="BK157" i="18"/>
  <c r="J171" i="18"/>
  <c r="J165" i="18"/>
  <c r="J158" i="18"/>
  <c r="J156" i="18"/>
  <c r="J147" i="18"/>
  <c r="J157" i="18"/>
  <c r="J151" i="18"/>
  <c r="BK139" i="18"/>
  <c r="J154" i="18"/>
  <c r="J145" i="18"/>
  <c r="BK143" i="18"/>
  <c r="J136" i="18"/>
  <c r="J133" i="18"/>
  <c r="BK144" i="19"/>
  <c r="J138" i="19"/>
  <c r="BK131" i="19"/>
  <c r="BK130" i="19"/>
  <c r="J148" i="19"/>
  <c r="BK134" i="19"/>
  <c r="J129" i="19"/>
  <c r="BK135" i="19"/>
  <c r="J141" i="20"/>
  <c r="BK147" i="20"/>
  <c r="J136" i="20"/>
  <c r="BK134" i="20"/>
  <c r="BK148" i="20"/>
  <c r="J140" i="20"/>
  <c r="BK142" i="20"/>
  <c r="J131" i="20"/>
  <c r="BK129" i="20"/>
  <c r="J152" i="21"/>
  <c r="BK154" i="21"/>
  <c r="BK147" i="21"/>
  <c r="BK132" i="21"/>
  <c r="J143" i="21"/>
  <c r="J136" i="21"/>
  <c r="J141" i="21"/>
  <c r="BK139" i="21"/>
  <c r="J135" i="21"/>
  <c r="BK136" i="21"/>
  <c r="J134" i="21"/>
  <c r="BK176" i="22"/>
  <c r="J173" i="22"/>
  <c r="BK164" i="22"/>
  <c r="J174" i="22"/>
  <c r="J169" i="22"/>
  <c r="J159" i="22"/>
  <c r="BK153" i="22"/>
  <c r="BK169" i="22"/>
  <c r="BK163" i="22"/>
  <c r="J152" i="22"/>
  <c r="J160" i="22"/>
  <c r="BK155" i="22"/>
  <c r="BK133" i="22"/>
  <c r="BK143" i="22"/>
  <c r="BK139" i="22"/>
  <c r="BK145" i="22"/>
  <c r="J134" i="22"/>
  <c r="BK146" i="22"/>
  <c r="J138" i="22"/>
  <c r="J141" i="22"/>
  <c r="BK141" i="23"/>
  <c r="BK136" i="23"/>
  <c r="BK131" i="23"/>
  <c r="BK140" i="23"/>
  <c r="J135" i="23"/>
  <c r="J129" i="23"/>
  <c r="J131" i="24"/>
  <c r="BK128" i="24"/>
  <c r="J132" i="24"/>
  <c r="BK130" i="24"/>
  <c r="BK133" i="25"/>
  <c r="BK131" i="25"/>
  <c r="J134" i="25"/>
  <c r="BK128" i="25"/>
  <c r="BK178" i="26"/>
  <c r="J173" i="26"/>
  <c r="J147" i="26"/>
  <c r="J141" i="26"/>
  <c r="J128" i="26"/>
  <c r="BK130" i="26"/>
  <c r="BK176" i="28"/>
  <c r="J177" i="28"/>
  <c r="J186" i="28"/>
  <c r="J180" i="28"/>
  <c r="J160" i="28"/>
  <c r="J152" i="28"/>
  <c r="BK144" i="28"/>
  <c r="BK141" i="28"/>
  <c r="BK137" i="28"/>
  <c r="BK130" i="28"/>
  <c r="BK177" i="28"/>
  <c r="J170" i="28"/>
  <c r="J156" i="28"/>
  <c r="J173" i="28"/>
  <c r="J167" i="28"/>
  <c r="BK135" i="28"/>
  <c r="J178" i="28"/>
  <c r="J172" i="28"/>
  <c r="BK167" i="28"/>
  <c r="J151" i="28"/>
  <c r="BK142" i="28"/>
  <c r="J133" i="28"/>
  <c r="BK169" i="28"/>
  <c r="BK162" i="28"/>
  <c r="J154" i="28"/>
  <c r="J155" i="28"/>
  <c r="J140" i="28"/>
  <c r="BK149" i="28"/>
  <c r="J137" i="28"/>
  <c r="BK151" i="29"/>
  <c r="J131" i="29"/>
  <c r="J127" i="29"/>
  <c r="BK133" i="29"/>
  <c r="BK275" i="30"/>
  <c r="BK271" i="30"/>
  <c r="J279" i="30"/>
  <c r="BK259" i="30"/>
  <c r="J249" i="30"/>
  <c r="J158" i="30"/>
  <c r="J275" i="30"/>
  <c r="BK263" i="30"/>
  <c r="J243" i="30"/>
  <c r="J202" i="30"/>
  <c r="BK192" i="30"/>
  <c r="BK184" i="30"/>
  <c r="BK173" i="30"/>
  <c r="BK265" i="30"/>
  <c r="J232" i="30"/>
  <c r="BK208" i="30"/>
  <c r="J134" i="30"/>
  <c r="BK236" i="30"/>
  <c r="BK225" i="30"/>
  <c r="BK217" i="30"/>
  <c r="J227" i="30"/>
  <c r="BK186" i="30"/>
  <c r="BK171" i="30"/>
  <c r="BK204" i="30"/>
  <c r="J192" i="30"/>
  <c r="J177" i="30"/>
  <c r="J138" i="30"/>
  <c r="BK202" i="30"/>
  <c r="BK169" i="30"/>
  <c r="J144" i="30"/>
  <c r="BK165" i="30"/>
  <c r="BK148" i="30"/>
  <c r="J169" i="30"/>
  <c r="BK162" i="30"/>
  <c r="J148" i="30"/>
  <c r="J132" i="30"/>
  <c r="BK265" i="31"/>
  <c r="BK254" i="31"/>
  <c r="J285" i="31"/>
  <c r="BK279" i="31"/>
  <c r="BK270" i="31"/>
  <c r="J265" i="31"/>
  <c r="J128" i="31"/>
  <c r="BK153" i="31"/>
  <c r="J258" i="31"/>
  <c r="J247" i="31"/>
  <c r="J134" i="31"/>
  <c r="J234" i="31"/>
  <c r="J222" i="31"/>
  <c r="J203" i="31"/>
  <c r="BK190" i="31"/>
  <c r="J163" i="31"/>
  <c r="BK238" i="31"/>
  <c r="J207" i="31"/>
  <c r="BK196" i="31"/>
  <c r="BK177" i="31"/>
  <c r="J161" i="31"/>
  <c r="BK128" i="31"/>
  <c r="J218" i="31"/>
  <c r="BK207" i="31"/>
  <c r="J194" i="31"/>
  <c r="BK163" i="31"/>
  <c r="J130" i="31"/>
  <c r="BK182" i="31"/>
  <c r="J150" i="31"/>
  <c r="BK124" i="32"/>
  <c r="J125" i="32"/>
  <c r="J170" i="33"/>
  <c r="J173" i="33"/>
  <c r="BK170" i="33"/>
  <c r="BK158" i="33"/>
  <c r="J148" i="33"/>
  <c r="BK132" i="33"/>
  <c r="J178" i="33"/>
  <c r="J171" i="33"/>
  <c r="J162" i="33"/>
  <c r="J165" i="33"/>
  <c r="BK159" i="33"/>
  <c r="J156" i="33"/>
  <c r="J144" i="33"/>
  <c r="BK136" i="33"/>
  <c r="BK146" i="33"/>
  <c r="BK138" i="33"/>
  <c r="J128" i="33"/>
  <c r="J132" i="33"/>
  <c r="J145" i="34"/>
  <c r="BK142" i="34"/>
  <c r="BK139" i="34"/>
  <c r="BK136" i="34"/>
  <c r="J136" i="34"/>
  <c r="BK130" i="34"/>
  <c r="BK131" i="35"/>
  <c r="J131" i="35"/>
  <c r="BK133" i="35"/>
  <c r="BK128" i="35"/>
  <c r="J140" i="36"/>
  <c r="BK133" i="36"/>
  <c r="J134" i="36"/>
  <c r="J138" i="36"/>
  <c r="BK128" i="36"/>
  <c r="J131" i="36"/>
  <c r="J132" i="36"/>
  <c r="J144" i="37"/>
  <c r="J145" i="37"/>
  <c r="J130" i="37"/>
  <c r="J149" i="37"/>
  <c r="BK139" i="37"/>
  <c r="BK130" i="37"/>
  <c r="BK143" i="37"/>
  <c r="J136" i="37"/>
  <c r="J141" i="37"/>
  <c r="J158" i="38"/>
  <c r="J141" i="38"/>
  <c r="BK162" i="38"/>
  <c r="BK148" i="38"/>
  <c r="BK158" i="38"/>
  <c r="J134" i="38"/>
  <c r="BK131" i="38"/>
  <c r="BK1679" i="3"/>
  <c r="J1623" i="3"/>
  <c r="J1682" i="3"/>
  <c r="J1584" i="3"/>
  <c r="BK1514" i="3"/>
  <c r="J1457" i="3"/>
  <c r="J1391" i="3"/>
  <c r="BK1354" i="3"/>
  <c r="J1332" i="3"/>
  <c r="BK1187" i="3"/>
  <c r="BK1141" i="3"/>
  <c r="J1687" i="3"/>
  <c r="BK1591" i="3"/>
  <c r="BK1651" i="3"/>
  <c r="BK1433" i="3"/>
  <c r="BK1393" i="3"/>
  <c r="J1330" i="3"/>
  <c r="BK1203" i="3"/>
  <c r="BK1068" i="3"/>
  <c r="BK990" i="3"/>
  <c r="J936" i="3"/>
  <c r="J880" i="3"/>
  <c r="BK795" i="3"/>
  <c r="J714" i="3"/>
  <c r="J588" i="3"/>
  <c r="J457" i="3"/>
  <c r="BK356" i="3"/>
  <c r="BK157" i="3"/>
  <c r="BK1478" i="3"/>
  <c r="J1435" i="3"/>
  <c r="J1423" i="3"/>
  <c r="BK1358" i="3"/>
  <c r="J1679" i="3"/>
  <c r="BK1457" i="3"/>
  <c r="BK1409" i="3"/>
  <c r="J1366" i="3"/>
  <c r="BK1318" i="3"/>
  <c r="J1267" i="3"/>
  <c r="J1187" i="3"/>
  <c r="J1044" i="3"/>
  <c r="J228" i="3"/>
  <c r="J217" i="3"/>
  <c r="BK183" i="3"/>
  <c r="J1223" i="3"/>
  <c r="BK1647" i="3"/>
  <c r="J1016" i="3"/>
  <c r="J951" i="3"/>
  <c r="BK861" i="3"/>
  <c r="BK833" i="3"/>
  <c r="BK813" i="3"/>
  <c r="BK758" i="3"/>
  <c r="BK747" i="3"/>
  <c r="J725" i="3"/>
  <c r="J673" i="3"/>
  <c r="BK624" i="3"/>
  <c r="BK509" i="3"/>
  <c r="J483" i="3"/>
  <c r="J475" i="3"/>
  <c r="BK1191" i="3"/>
  <c r="J1122" i="3"/>
  <c r="BK1054" i="3"/>
  <c r="J983" i="3"/>
  <c r="J969" i="3"/>
  <c r="J905" i="3"/>
  <c r="J868" i="3"/>
  <c r="BK855" i="3"/>
  <c r="BK815" i="3"/>
  <c r="J737" i="3"/>
  <c r="J637" i="3"/>
  <c r="BK592" i="3"/>
  <c r="BK584" i="3"/>
  <c r="BK530" i="3"/>
  <c r="J501" i="3"/>
  <c r="BK403" i="3"/>
  <c r="J387" i="3"/>
  <c r="BK366" i="3"/>
  <c r="J300" i="3"/>
  <c r="BK276" i="3"/>
  <c r="BK230" i="3"/>
  <c r="J157" i="3"/>
  <c r="BK1572" i="3"/>
  <c r="J1523" i="3"/>
  <c r="BK1470" i="3"/>
  <c r="BK1348" i="3"/>
  <c r="BK1326" i="3"/>
  <c r="BK1310" i="3"/>
  <c r="BK1413" i="3"/>
  <c r="BK1328" i="3"/>
  <c r="J1280" i="3"/>
  <c r="J1227" i="3"/>
  <c r="BK1135" i="3"/>
  <c r="J1104" i="3"/>
  <c r="J1001" i="3"/>
  <c r="BK979" i="3"/>
  <c r="BK969" i="3"/>
  <c r="BK942" i="3"/>
  <c r="J874" i="3"/>
  <c r="J852" i="3"/>
  <c r="J824" i="3"/>
  <c r="BK809" i="3"/>
  <c r="BK790" i="3"/>
  <c r="J758" i="3"/>
  <c r="J733" i="3"/>
  <c r="BK660" i="3"/>
  <c r="BK637" i="3"/>
  <c r="J605" i="3"/>
  <c r="BK590" i="3"/>
  <c r="J563" i="3"/>
  <c r="BK550" i="3"/>
  <c r="J532" i="3"/>
  <c r="BK524" i="3"/>
  <c r="BK491" i="3"/>
  <c r="BK483" i="3"/>
  <c r="J462" i="3"/>
  <c r="BK448" i="3"/>
  <c r="J426" i="3"/>
  <c r="BK389" i="3"/>
  <c r="J349" i="3"/>
  <c r="BK310" i="3"/>
  <c r="J139" i="4"/>
  <c r="J245" i="4"/>
  <c r="BK219" i="4"/>
  <c r="J229" i="4"/>
  <c r="BK186" i="4"/>
  <c r="J141" i="4"/>
  <c r="BK159" i="4"/>
  <c r="BK125" i="5"/>
  <c r="BK129" i="6"/>
  <c r="BK127" i="6"/>
  <c r="J468" i="7"/>
  <c r="J462" i="7"/>
  <c r="BK351" i="7"/>
  <c r="J292" i="7"/>
  <c r="BK282" i="7"/>
  <c r="J258" i="7"/>
  <c r="BK148" i="7"/>
  <c r="J348" i="7"/>
  <c r="J324" i="7"/>
  <c r="J320" i="7"/>
  <c r="BK448" i="7"/>
  <c r="BK331" i="7"/>
  <c r="J325" i="7"/>
  <c r="BK302" i="7"/>
  <c r="BK259" i="7"/>
  <c r="BK242" i="7"/>
  <c r="J175" i="7"/>
  <c r="BK466" i="7"/>
  <c r="BK449" i="7"/>
  <c r="BK435" i="7"/>
  <c r="J418" i="7"/>
  <c r="J407" i="7"/>
  <c r="BK396" i="7"/>
  <c r="BK347" i="7"/>
  <c r="BK330" i="7"/>
  <c r="BK268" i="7"/>
  <c r="BK225" i="7"/>
  <c r="BK386" i="7"/>
  <c r="BK361" i="7"/>
  <c r="J238" i="7"/>
  <c r="BK205" i="7"/>
  <c r="BK201" i="7"/>
  <c r="J164" i="7"/>
  <c r="BK146" i="7"/>
  <c r="BK441" i="7"/>
  <c r="BK239" i="7"/>
  <c r="BK447" i="7"/>
  <c r="BK436" i="7"/>
  <c r="BK420" i="7"/>
  <c r="BK415" i="7"/>
  <c r="BK412" i="7"/>
  <c r="BK402" i="7"/>
  <c r="J385" i="7"/>
  <c r="BK314" i="7"/>
  <c r="BK160" i="7"/>
  <c r="J436" i="7"/>
  <c r="BK387" i="7"/>
  <c r="BK443" i="7"/>
  <c r="BK375" i="7"/>
  <c r="BK370" i="7"/>
  <c r="BK344" i="7"/>
  <c r="BK406" i="7"/>
  <c r="BK385" i="7"/>
  <c r="J308" i="7"/>
  <c r="J241" i="7"/>
  <c r="J179" i="7"/>
  <c r="J162" i="7"/>
  <c r="J429" i="7"/>
  <c r="BK410" i="7"/>
  <c r="BK312" i="7"/>
  <c r="BK231" i="7"/>
  <c r="J194" i="7"/>
  <c r="J422" i="7"/>
  <c r="J353" i="7"/>
  <c r="J334" i="7"/>
  <c r="BK323" i="7"/>
  <c r="J298" i="7"/>
  <c r="BK284" i="7"/>
  <c r="BK276" i="7"/>
  <c r="BK235" i="7"/>
  <c r="J181" i="7"/>
  <c r="BK175" i="7"/>
  <c r="J166" i="7"/>
  <c r="BK427" i="7"/>
  <c r="J367" i="7"/>
  <c r="BK398" i="7"/>
  <c r="J384" i="7"/>
  <c r="J410" i="7"/>
  <c r="BK233" i="7"/>
  <c r="BK194" i="7"/>
  <c r="BK407" i="7"/>
  <c r="J361" i="7"/>
  <c r="BK200" i="8"/>
  <c r="J193" i="8"/>
  <c r="J183" i="8"/>
  <c r="J165" i="8"/>
  <c r="BK152" i="8"/>
  <c r="BK142" i="8"/>
  <c r="BK132" i="8"/>
  <c r="BK191" i="8"/>
  <c r="J174" i="8"/>
  <c r="J155" i="8"/>
  <c r="J142" i="8"/>
  <c r="J203" i="8"/>
  <c r="J177" i="8"/>
  <c r="BK192" i="8"/>
  <c r="J168" i="8"/>
  <c r="J192" i="8"/>
  <c r="BK185" i="8"/>
  <c r="BK163" i="8"/>
  <c r="J160" i="8"/>
  <c r="BK148" i="8"/>
  <c r="BK156" i="8"/>
  <c r="BK150" i="8"/>
  <c r="J411" i="9"/>
  <c r="BK406" i="9"/>
  <c r="J402" i="9"/>
  <c r="BK409" i="9"/>
  <c r="J406" i="9"/>
  <c r="BK391" i="9"/>
  <c r="BK290" i="9"/>
  <c r="J280" i="9"/>
  <c r="BK251" i="9"/>
  <c r="BK218" i="9"/>
  <c r="J201" i="9"/>
  <c r="J186" i="9"/>
  <c r="BK174" i="9"/>
  <c r="J154" i="9"/>
  <c r="BK403" i="9"/>
  <c r="BK320" i="9"/>
  <c r="J298" i="9"/>
  <c r="J290" i="9"/>
  <c r="BK272" i="9"/>
  <c r="BK243" i="9"/>
  <c r="J225" i="9"/>
  <c r="J199" i="9"/>
  <c r="BK313" i="9"/>
  <c r="J258" i="9"/>
  <c r="BK197" i="9"/>
  <c r="J179" i="9"/>
  <c r="J395" i="9"/>
  <c r="BK366" i="9"/>
  <c r="J360" i="9"/>
  <c r="BK343" i="9"/>
  <c r="BK326" i="9"/>
  <c r="BK316" i="9"/>
  <c r="J252" i="9"/>
  <c r="BK209" i="9"/>
  <c r="BK182" i="9"/>
  <c r="BK404" i="9"/>
  <c r="J383" i="9"/>
  <c r="BK380" i="9"/>
  <c r="BK402" i="9"/>
  <c r="BK387" i="9"/>
  <c r="BK377" i="9"/>
  <c r="J369" i="9"/>
  <c r="J334" i="9"/>
  <c r="BK329" i="9"/>
  <c r="BK321" i="9"/>
  <c r="J287" i="9"/>
  <c r="J253" i="9"/>
  <c r="J231" i="9"/>
  <c r="J218" i="9"/>
  <c r="J197" i="9"/>
  <c r="BK191" i="9"/>
  <c r="J163" i="9"/>
  <c r="J148" i="9"/>
  <c r="J382" i="9"/>
  <c r="BK306" i="9"/>
  <c r="J378" i="9"/>
  <c r="BK277" i="9"/>
  <c r="BK271" i="9"/>
  <c r="BK166" i="9"/>
  <c r="J377" i="9"/>
  <c r="BK231" i="9"/>
  <c r="J191" i="9"/>
  <c r="J177" i="9"/>
  <c r="J155" i="9"/>
  <c r="BK146" i="9"/>
  <c r="BK350" i="9"/>
  <c r="J289" i="9"/>
  <c r="BK371" i="9"/>
  <c r="BK365" i="9"/>
  <c r="BK354" i="9"/>
  <c r="J268" i="9"/>
  <c r="J254" i="9"/>
  <c r="J235" i="9"/>
  <c r="BK224" i="9"/>
  <c r="BK220" i="9"/>
  <c r="J184" i="9"/>
  <c r="BK168" i="9"/>
  <c r="BK136" i="9"/>
  <c r="BK333" i="9"/>
  <c r="J251" i="9"/>
  <c r="J239" i="9"/>
  <c r="J336" i="9"/>
  <c r="BK279" i="9"/>
  <c r="J205" i="9"/>
  <c r="BK164" i="9"/>
  <c r="BK156" i="9"/>
  <c r="J136" i="9"/>
  <c r="BK260" i="10"/>
  <c r="BK254" i="10"/>
  <c r="J244" i="10"/>
  <c r="BK267" i="10"/>
  <c r="J260" i="10"/>
  <c r="J263" i="10"/>
  <c r="BK256" i="10"/>
  <c r="J242" i="10"/>
  <c r="J233" i="10"/>
  <c r="BK194" i="10"/>
  <c r="BK168" i="10"/>
  <c r="BK159" i="10"/>
  <c r="BK262" i="10"/>
  <c r="J186" i="10"/>
  <c r="J137" i="10"/>
  <c r="J257" i="10"/>
  <c r="J247" i="10"/>
  <c r="J232" i="10"/>
  <c r="J199" i="10"/>
  <c r="J176" i="10"/>
  <c r="BK158" i="10"/>
  <c r="J153" i="10"/>
  <c r="BK148" i="10"/>
  <c r="J136" i="10"/>
  <c r="BK211" i="10"/>
  <c r="BK203" i="10"/>
  <c r="J191" i="10"/>
  <c r="BK170" i="10"/>
  <c r="J187" i="10"/>
  <c r="J184" i="10"/>
  <c r="J173" i="10"/>
  <c r="BK164" i="10"/>
  <c r="BK155" i="10"/>
  <c r="J236" i="10"/>
  <c r="BK221" i="10"/>
  <c r="BK242" i="10"/>
  <c r="BK236" i="10"/>
  <c r="BK201" i="10"/>
  <c r="BK173" i="10"/>
  <c r="J170" i="10"/>
  <c r="J200" i="10"/>
  <c r="J195" i="10"/>
  <c r="BK193" i="10"/>
  <c r="BK178" i="10"/>
  <c r="BK175" i="10"/>
  <c r="BK141" i="10"/>
  <c r="BK241" i="10"/>
  <c r="J217" i="10"/>
  <c r="BK208" i="10"/>
  <c r="BK204" i="10"/>
  <c r="J196" i="10"/>
  <c r="BK165" i="10"/>
  <c r="J164" i="10"/>
  <c r="J157" i="10"/>
  <c r="J231" i="10"/>
  <c r="J228" i="10"/>
  <c r="J223" i="10"/>
  <c r="J172" i="10"/>
  <c r="BK157" i="10"/>
  <c r="J189" i="10"/>
  <c r="BK179" i="10"/>
  <c r="BK233" i="10"/>
  <c r="J220" i="10"/>
  <c r="J218" i="10"/>
  <c r="J207" i="10"/>
  <c r="BK196" i="10"/>
  <c r="BK188" i="10"/>
  <c r="BK180" i="10"/>
  <c r="BK145" i="10"/>
  <c r="J227" i="10"/>
  <c r="BK219" i="10"/>
  <c r="J180" i="10"/>
  <c r="J275" i="11"/>
  <c r="J271" i="11"/>
  <c r="J226" i="11"/>
  <c r="J219" i="11"/>
  <c r="J200" i="11"/>
  <c r="BK196" i="11"/>
  <c r="J279" i="11"/>
  <c r="J207" i="11"/>
  <c r="J192" i="11"/>
  <c r="BK167" i="11"/>
  <c r="J280" i="11"/>
  <c r="J272" i="11"/>
  <c r="J211" i="11"/>
  <c r="J215" i="11"/>
  <c r="BK213" i="11"/>
  <c r="J185" i="11"/>
  <c r="BK272" i="11"/>
  <c r="BK267" i="11"/>
  <c r="J253" i="11"/>
  <c r="J201" i="11"/>
  <c r="J181" i="11"/>
  <c r="BK163" i="11"/>
  <c r="J151" i="11"/>
  <c r="BK145" i="11"/>
  <c r="BK264" i="11"/>
  <c r="J261" i="11"/>
  <c r="J246" i="11"/>
  <c r="BK187" i="11"/>
  <c r="J140" i="11"/>
  <c r="J236" i="11"/>
  <c r="BK204" i="11"/>
  <c r="J166" i="11"/>
  <c r="J155" i="11"/>
  <c r="BK227" i="11"/>
  <c r="J146" i="11"/>
  <c r="BK142" i="11"/>
  <c r="J252" i="11"/>
  <c r="BK239" i="11"/>
  <c r="BK231" i="11"/>
  <c r="BK222" i="11"/>
  <c r="BK226" i="11"/>
  <c r="BK220" i="11"/>
  <c r="J186" i="11"/>
  <c r="J172" i="11"/>
  <c r="J244" i="11"/>
  <c r="BK212" i="11"/>
  <c r="BK172" i="11"/>
  <c r="J235" i="11"/>
  <c r="J228" i="11"/>
  <c r="J182" i="11"/>
  <c r="J148" i="11"/>
  <c r="J239" i="11"/>
  <c r="BK230" i="11"/>
  <c r="J159" i="12"/>
  <c r="J153" i="12"/>
  <c r="J142" i="12"/>
  <c r="J155" i="12"/>
  <c r="J150" i="12"/>
  <c r="BK144" i="12"/>
  <c r="J130" i="12"/>
  <c r="J158" i="12"/>
  <c r="J156" i="12"/>
  <c r="BK150" i="12"/>
  <c r="J144" i="12"/>
  <c r="J140" i="12"/>
  <c r="J135" i="12"/>
  <c r="BK134" i="12"/>
  <c r="BK131" i="12"/>
  <c r="J185" i="13"/>
  <c r="BK174" i="13"/>
  <c r="J171" i="13"/>
  <c r="BK163" i="13"/>
  <c r="J154" i="13"/>
  <c r="BK150" i="13"/>
  <c r="J147" i="13"/>
  <c r="BK139" i="13"/>
  <c r="BK137" i="13"/>
  <c r="BK133" i="13"/>
  <c r="J130" i="13"/>
  <c r="BK188" i="13"/>
  <c r="J180" i="13"/>
  <c r="BK178" i="13"/>
  <c r="BK172" i="13"/>
  <c r="BK162" i="13"/>
  <c r="BK156" i="13"/>
  <c r="BK147" i="13"/>
  <c r="J187" i="13"/>
  <c r="J181" i="13"/>
  <c r="BK187" i="13"/>
  <c r="J174" i="13"/>
  <c r="BK166" i="13"/>
  <c r="J162" i="13"/>
  <c r="BK161" i="13"/>
  <c r="J158" i="13"/>
  <c r="BK169" i="13"/>
  <c r="J137" i="13"/>
  <c r="J164" i="13"/>
  <c r="BK153" i="13"/>
  <c r="J166" i="13"/>
  <c r="J161" i="13"/>
  <c r="J156" i="13"/>
  <c r="J153" i="13"/>
  <c r="J149" i="17"/>
  <c r="BK145" i="17"/>
  <c r="J131" i="17"/>
  <c r="BK164" i="18"/>
  <c r="J159" i="18"/>
  <c r="J163" i="18"/>
  <c r="J155" i="18"/>
  <c r="J169" i="18"/>
  <c r="BK170" i="18"/>
  <c r="J143" i="18"/>
  <c r="BK158" i="18"/>
  <c r="J138" i="18"/>
  <c r="BK145" i="18"/>
  <c r="BK134" i="18"/>
  <c r="BK152" i="18"/>
  <c r="BK148" i="18"/>
  <c r="BK140" i="18"/>
  <c r="J131" i="18"/>
  <c r="BK148" i="19"/>
  <c r="BK141" i="19"/>
  <c r="J133" i="19"/>
  <c r="BK129" i="19"/>
  <c r="J146" i="19"/>
  <c r="BK140" i="19"/>
  <c r="J142" i="19"/>
  <c r="J134" i="19"/>
  <c r="BK140" i="20"/>
  <c r="BK149" i="20"/>
  <c r="J137" i="20"/>
  <c r="J143" i="20"/>
  <c r="BK136" i="20"/>
  <c r="BK130" i="20"/>
  <c r="J155" i="21"/>
  <c r="BK143" i="21"/>
  <c r="J153" i="21"/>
  <c r="BK138" i="21"/>
  <c r="J129" i="21"/>
  <c r="J140" i="21"/>
  <c r="J147" i="21"/>
  <c r="J146" i="21"/>
  <c r="BK134" i="21"/>
  <c r="BK133" i="21"/>
  <c r="BK177" i="22"/>
  <c r="J172" i="22"/>
  <c r="J161" i="22"/>
  <c r="BK178" i="22"/>
  <c r="J171" i="22"/>
  <c r="J166" i="22"/>
  <c r="J162" i="22"/>
  <c r="J156" i="22"/>
  <c r="BK173" i="22"/>
  <c r="J153" i="22"/>
  <c r="J149" i="22"/>
  <c r="BK162" i="22"/>
  <c r="BK150" i="22"/>
  <c r="J154" i="22"/>
  <c r="J148" i="22"/>
  <c r="J146" i="22"/>
  <c r="J143" i="22"/>
  <c r="J133" i="22"/>
  <c r="J145" i="22"/>
  <c r="BK132" i="22"/>
  <c r="J131" i="22"/>
  <c r="J140" i="23"/>
  <c r="BK135" i="23"/>
  <c r="J130" i="23"/>
  <c r="BK139" i="23"/>
  <c r="BK133" i="23"/>
  <c r="J131" i="23"/>
  <c r="J129" i="24"/>
  <c r="BK135" i="24"/>
  <c r="BK131" i="24"/>
  <c r="J128" i="24"/>
  <c r="J137" i="25"/>
  <c r="J132" i="25"/>
  <c r="BK129" i="25"/>
  <c r="BK130" i="25"/>
  <c r="BK134" i="25"/>
  <c r="J181" i="26"/>
  <c r="BK176" i="26"/>
  <c r="BK168" i="26"/>
  <c r="BK160" i="26"/>
  <c r="BK179" i="26"/>
  <c r="BK172" i="26"/>
  <c r="BK161" i="26"/>
  <c r="BK155" i="26"/>
  <c r="J179" i="26"/>
  <c r="J174" i="26"/>
  <c r="BK165" i="26"/>
  <c r="BK159" i="26"/>
  <c r="J139" i="26"/>
  <c r="BK163" i="26"/>
  <c r="J149" i="26"/>
  <c r="J143" i="26"/>
  <c r="BK129" i="26"/>
  <c r="J138" i="26"/>
  <c r="J131" i="26"/>
  <c r="BK149" i="26"/>
  <c r="BK146" i="26"/>
  <c r="BK133" i="26"/>
  <c r="J136" i="26"/>
  <c r="BK137" i="26"/>
  <c r="J129" i="26"/>
  <c r="J128" i="27"/>
  <c r="J187" i="28"/>
  <c r="J174" i="28"/>
  <c r="J182" i="28"/>
  <c r="J184" i="28"/>
  <c r="BK181" i="28"/>
  <c r="J175" i="28"/>
  <c r="J153" i="28"/>
  <c r="BK146" i="28"/>
  <c r="BK1683" i="3"/>
  <c r="J1537" i="3"/>
  <c r="BK1474" i="3"/>
  <c r="J1403" i="3"/>
  <c r="J1393" i="3"/>
  <c r="BK1362" i="3"/>
  <c r="BK1344" i="3"/>
  <c r="BK1102" i="3"/>
  <c r="BK1078" i="3"/>
  <c r="J961" i="3"/>
  <c r="BK907" i="3"/>
  <c r="BK864" i="3"/>
  <c r="J786" i="3"/>
  <c r="J760" i="3"/>
  <c r="J745" i="3"/>
  <c r="J630" i="3"/>
  <c r="J472" i="3"/>
  <c r="BK413" i="3"/>
  <c r="BK346" i="3"/>
  <c r="J1419" i="3"/>
  <c r="BK1374" i="3"/>
  <c r="BK1302" i="3"/>
  <c r="J1209" i="3"/>
  <c r="BK1090" i="3"/>
  <c r="BK280" i="3"/>
  <c r="BK207" i="3"/>
  <c r="J1354" i="3"/>
  <c r="J1318" i="3"/>
  <c r="J1120" i="3"/>
  <c r="J1098" i="3"/>
  <c r="J957" i="3"/>
  <c r="J864" i="3"/>
  <c r="BK858" i="3"/>
  <c r="J850" i="3"/>
  <c r="BK818" i="3"/>
  <c r="BK811" i="3"/>
  <c r="J754" i="3"/>
  <c r="J749" i="3"/>
  <c r="BK737" i="3"/>
  <c r="BK703" i="3"/>
  <c r="J628" i="3"/>
  <c r="J592" i="3"/>
  <c r="J584" i="3"/>
  <c r="J548" i="3"/>
  <c r="J653" i="3"/>
  <c r="BK576" i="3"/>
  <c r="J544" i="3"/>
  <c r="J536" i="3"/>
  <c r="J513" i="3"/>
  <c r="BK457" i="3"/>
  <c r="J448" i="3"/>
  <c r="BK1442" i="3"/>
  <c r="BK1381" i="3"/>
  <c r="BK1346" i="3"/>
  <c r="J1517" i="3"/>
  <c r="J1415" i="3"/>
  <c r="J1711" i="3"/>
  <c r="BK1225" i="3"/>
  <c r="J1594" i="3"/>
  <c r="BK1389" i="3"/>
  <c r="BK1350" i="3"/>
  <c r="BK1122" i="3"/>
  <c r="J1084" i="3"/>
  <c r="BK1062" i="3"/>
  <c r="J1023" i="3"/>
  <c r="J468" i="3"/>
  <c r="J437" i="3"/>
  <c r="J408" i="3"/>
  <c r="BK379" i="3"/>
  <c r="J352" i="3"/>
  <c r="BK342" i="3"/>
  <c r="BK328" i="3"/>
  <c r="J312" i="3"/>
  <c r="BK260" i="3"/>
  <c r="J230" i="3"/>
  <c r="BK217" i="3"/>
  <c r="BK167" i="3"/>
  <c r="BK1594" i="3"/>
  <c r="J1348" i="3"/>
  <c r="J1326" i="3"/>
  <c r="BK1300" i="3"/>
  <c r="BK1293" i="3"/>
  <c r="BK1288" i="3"/>
  <c r="BK1282" i="3"/>
  <c r="BK1267" i="3"/>
  <c r="BK1195" i="3"/>
  <c r="BK1161" i="3"/>
  <c r="J1141" i="3"/>
  <c r="BK1130" i="3"/>
  <c r="BK1108" i="3"/>
  <c r="J1068" i="3"/>
  <c r="J1062" i="3"/>
  <c r="BK1005" i="3"/>
  <c r="J924" i="3"/>
  <c r="J899" i="3"/>
  <c r="BK877" i="3"/>
  <c r="J776" i="3"/>
  <c r="J647" i="3"/>
  <c r="J610" i="3"/>
  <c r="J586" i="3"/>
  <c r="BK563" i="3"/>
  <c r="J538" i="3"/>
  <c r="BK495" i="3"/>
  <c r="J429" i="3"/>
  <c r="J410" i="3"/>
  <c r="BK395" i="3"/>
  <c r="BK383" i="3"/>
  <c r="J360" i="3"/>
  <c r="BK291" i="3"/>
  <c r="BK262" i="3"/>
  <c r="BK237" i="3"/>
  <c r="J162" i="3"/>
  <c r="BK1567" i="3"/>
  <c r="J1547" i="3"/>
  <c r="J1519" i="3"/>
  <c r="J1464" i="3"/>
  <c r="BK1403" i="3"/>
  <c r="J1387" i="3"/>
  <c r="BK1316" i="3"/>
  <c r="J1304" i="3"/>
  <c r="J1288" i="3"/>
  <c r="BK1284" i="3"/>
  <c r="BK1272" i="3"/>
  <c r="BK1233" i="3"/>
  <c r="BK1165" i="3"/>
  <c r="J1144" i="3"/>
  <c r="BK1116" i="3"/>
  <c r="BK1084" i="3"/>
  <c r="J1037" i="3"/>
  <c r="BK1013" i="3"/>
  <c r="J932" i="3"/>
  <c r="J914" i="3"/>
  <c r="J841" i="3"/>
  <c r="J813" i="3"/>
  <c r="J799" i="3"/>
  <c r="BK780" i="3"/>
  <c r="BK741" i="3"/>
  <c r="BK689" i="3"/>
  <c r="J665" i="3"/>
  <c r="BK653" i="3"/>
  <c r="J643" i="3"/>
  <c r="BK610" i="3"/>
  <c r="BK588" i="3"/>
  <c r="J567" i="3"/>
  <c r="BK548" i="3"/>
  <c r="J530" i="3"/>
  <c r="BK522" i="3"/>
  <c r="BK497" i="3"/>
  <c r="J485" i="3"/>
  <c r="BK464" i="3"/>
  <c r="BK441" i="3"/>
  <c r="J422" i="3"/>
  <c r="BK408" i="3"/>
  <c r="BK375" i="3"/>
  <c r="J358" i="3"/>
  <c r="BK312" i="3"/>
  <c r="J286" i="3"/>
  <c r="BK241" i="3"/>
  <c r="J213" i="3"/>
  <c r="J183" i="3"/>
  <c r="BK211" i="4"/>
  <c r="BK195" i="4"/>
  <c r="J153" i="4"/>
  <c r="J195" i="4"/>
  <c r="BK157" i="4"/>
  <c r="J164" i="4"/>
  <c r="BK129" i="5"/>
  <c r="J125" i="6"/>
  <c r="J129" i="6"/>
  <c r="BK125" i="6"/>
  <c r="J393" i="7"/>
  <c r="BK318" i="7"/>
  <c r="J286" i="7"/>
  <c r="J266" i="7"/>
  <c r="J240" i="7"/>
  <c r="J178" i="7"/>
  <c r="BK349" i="7"/>
  <c r="BK334" i="7"/>
  <c r="BK328" i="7"/>
  <c r="J323" i="7"/>
  <c r="BK319" i="7"/>
  <c r="BK445" i="7"/>
  <c r="J344" i="7"/>
  <c r="J304" i="7"/>
  <c r="BK262" i="7"/>
  <c r="J248" i="7"/>
  <c r="BK177" i="7"/>
  <c r="J150" i="7"/>
  <c r="BK464" i="7"/>
  <c r="J460" i="7"/>
  <c r="BK438" i="7"/>
  <c r="BK432" i="7"/>
  <c r="J420" i="7"/>
  <c r="BK359" i="7"/>
  <c r="J296" i="7"/>
  <c r="J252" i="7"/>
  <c r="J203" i="7"/>
  <c r="BK381" i="7"/>
  <c r="J375" i="7"/>
  <c r="BK219" i="7"/>
  <c r="BK207" i="7"/>
  <c r="J169" i="7"/>
  <c r="BK158" i="7"/>
  <c r="J152" i="7"/>
  <c r="BK316" i="7"/>
  <c r="BK460" i="7"/>
  <c r="J456" i="7"/>
  <c r="J441" i="7"/>
  <c r="J421" i="7"/>
  <c r="BK414" i="7"/>
  <c r="J406" i="7"/>
  <c r="J399" i="7"/>
  <c r="BK362" i="7"/>
  <c r="J302" i="7"/>
  <c r="BK246" i="7"/>
  <c r="J445" i="7"/>
  <c r="J435" i="7"/>
  <c r="J146" i="7"/>
  <c r="J377" i="7"/>
  <c r="J376" i="7"/>
  <c r="J369" i="7"/>
  <c r="BK350" i="7"/>
  <c r="J432" i="7"/>
  <c r="BK393" i="7"/>
  <c r="J278" i="7"/>
  <c r="J254" i="7"/>
  <c r="BK229" i="7"/>
  <c r="BK164" i="7"/>
  <c r="BK142" i="7"/>
  <c r="J419" i="7"/>
  <c r="J318" i="7"/>
  <c r="J262" i="7"/>
  <c r="BK237" i="7"/>
  <c r="BK198" i="7"/>
  <c r="BK174" i="7"/>
  <c r="J428" i="7"/>
  <c r="J424" i="7"/>
  <c r="J350" i="7"/>
  <c r="J336" i="7"/>
  <c r="BK327" i="7"/>
  <c r="BK324" i="7"/>
  <c r="BK304" i="7"/>
  <c r="J280" i="7"/>
  <c r="J259" i="7"/>
  <c r="BK247" i="7"/>
  <c r="J201" i="7"/>
  <c r="BK178" i="7"/>
  <c r="BK159" i="7"/>
  <c r="BK424" i="7"/>
  <c r="BK346" i="7"/>
  <c r="BK203" i="7"/>
  <c r="BK364" i="7"/>
  <c r="J271" i="7"/>
  <c r="J251" i="7"/>
  <c r="BK422" i="7"/>
  <c r="BK150" i="7"/>
  <c r="J370" i="7"/>
  <c r="J237" i="7"/>
  <c r="BK223" i="7"/>
  <c r="BK192" i="7"/>
  <c r="J190" i="7"/>
  <c r="J408" i="7"/>
  <c r="BK326" i="7"/>
  <c r="BK320" i="7"/>
  <c r="J269" i="7"/>
  <c r="J264" i="7"/>
  <c r="J246" i="7"/>
  <c r="J401" i="7"/>
  <c r="J395" i="7"/>
  <c r="BK369" i="7"/>
  <c r="BK294" i="7"/>
  <c r="J231" i="7"/>
  <c r="BK188" i="7"/>
  <c r="BK379" i="7"/>
  <c r="J359" i="7"/>
  <c r="BK195" i="8"/>
  <c r="J185" i="8"/>
  <c r="BK176" i="8"/>
  <c r="BK162" i="8"/>
  <c r="BK146" i="8"/>
  <c r="BK134" i="8"/>
  <c r="BK197" i="8"/>
  <c r="BK181" i="8"/>
  <c r="J176" i="8"/>
  <c r="J158" i="8"/>
  <c r="J148" i="8"/>
  <c r="J198" i="8"/>
  <c r="J172" i="8"/>
  <c r="BK174" i="8"/>
  <c r="BK203" i="8"/>
  <c r="BK190" i="8"/>
  <c r="BK161" i="8"/>
  <c r="BK158" i="8"/>
  <c r="J146" i="8"/>
  <c r="J134" i="8"/>
  <c r="J412" i="9"/>
  <c r="J409" i="9"/>
  <c r="J403" i="9"/>
  <c r="J398" i="9"/>
  <c r="J307" i="9"/>
  <c r="BK284" i="9"/>
  <c r="J255" i="9"/>
  <c r="J229" i="9"/>
  <c r="J217" i="9"/>
  <c r="BK199" i="9"/>
  <c r="BK195" i="9"/>
  <c r="J159" i="9"/>
  <c r="J153" i="9"/>
  <c r="J146" i="9"/>
  <c r="J399" i="9"/>
  <c r="J387" i="9"/>
  <c r="J304" i="9"/>
  <c r="BK302" i="9"/>
  <c r="BK292" i="9"/>
  <c r="J284" i="9"/>
  <c r="BK258" i="9"/>
  <c r="BK247" i="9"/>
  <c r="BK222" i="9"/>
  <c r="J321" i="9"/>
  <c r="BK250" i="9"/>
  <c r="BK194" i="9"/>
  <c r="BK178" i="9"/>
  <c r="J393" i="9"/>
  <c r="BK364" i="9"/>
  <c r="BK362" i="9"/>
  <c r="J345" i="9"/>
  <c r="BK323" i="9"/>
  <c r="BK304" i="9"/>
  <c r="BK298" i="9"/>
  <c r="J293" i="9"/>
  <c r="J241" i="9"/>
  <c r="J226" i="9"/>
  <c r="BK185" i="9"/>
  <c r="J174" i="9"/>
  <c r="J394" i="9"/>
  <c r="BK381" i="9"/>
  <c r="J410" i="9"/>
  <c r="BK397" i="9"/>
  <c r="J379" i="9"/>
  <c r="J365" i="9"/>
  <c r="J359" i="9"/>
  <c r="J331" i="9"/>
  <c r="BK322" i="9"/>
  <c r="J318" i="9"/>
  <c r="BK280" i="9"/>
  <c r="J232" i="9"/>
  <c r="BK230" i="9"/>
  <c r="J203" i="9"/>
  <c r="J193" i="9"/>
  <c r="BK187" i="9"/>
  <c r="BK162" i="9"/>
  <c r="BK389" i="9"/>
  <c r="BK309" i="9"/>
  <c r="J294" i="9"/>
  <c r="BK273" i="9"/>
  <c r="BK254" i="9"/>
  <c r="BK201" i="9"/>
  <c r="J142" i="9"/>
  <c r="J313" i="9"/>
  <c r="BK261" i="9"/>
  <c r="BK213" i="9"/>
  <c r="BK189" i="9"/>
  <c r="BK179" i="9"/>
  <c r="J156" i="9"/>
  <c r="J140" i="9"/>
  <c r="J288" i="9"/>
  <c r="J366" i="9"/>
  <c r="BK361" i="9"/>
  <c r="J357" i="9"/>
  <c r="J350" i="9"/>
  <c r="J341" i="9"/>
  <c r="J335" i="9"/>
  <c r="BK275" i="9"/>
  <c r="J271" i="9"/>
  <c r="BK268" i="9"/>
  <c r="BK262" i="9"/>
  <c r="BK253" i="9"/>
  <c r="BK234" i="9"/>
  <c r="J185" i="9"/>
  <c r="J181" i="9"/>
  <c r="J138" i="9"/>
  <c r="BK357" i="9"/>
  <c r="J348" i="9"/>
  <c r="BK339" i="9"/>
  <c r="BK226" i="9"/>
  <c r="J340" i="9"/>
  <c r="J326" i="9"/>
  <c r="BK324" i="9"/>
  <c r="J312" i="9"/>
  <c r="J300" i="9"/>
  <c r="J266" i="9"/>
  <c r="J256" i="9"/>
  <c r="J227" i="9"/>
  <c r="J221" i="9"/>
  <c r="J209" i="9"/>
  <c r="BK177" i="9"/>
  <c r="BK142" i="9"/>
  <c r="BK347" i="9"/>
  <c r="J275" i="9"/>
  <c r="BK342" i="9"/>
  <c r="BK314" i="9"/>
  <c r="BK245" i="9"/>
  <c r="BK225" i="9"/>
  <c r="J180" i="9"/>
  <c r="BK160" i="9"/>
  <c r="BK157" i="9"/>
  <c r="J152" i="9"/>
  <c r="BK253" i="10"/>
  <c r="J216" i="10"/>
  <c r="BK266" i="10"/>
  <c r="BK255" i="10"/>
  <c r="J259" i="10"/>
  <c r="J254" i="10"/>
  <c r="BK247" i="10"/>
  <c r="BK235" i="10"/>
  <c r="J226" i="10"/>
  <c r="J167" i="10"/>
  <c r="BK160" i="10"/>
  <c r="J266" i="10"/>
  <c r="J258" i="10"/>
  <c r="J151" i="10"/>
  <c r="BK259" i="10"/>
  <c r="J253" i="10"/>
  <c r="BK250" i="10"/>
  <c r="BK244" i="10"/>
  <c r="BK231" i="10"/>
  <c r="BK197" i="10"/>
  <c r="BK169" i="10"/>
  <c r="J155" i="10"/>
  <c r="BK144" i="10"/>
  <c r="J255" i="10"/>
  <c r="BK212" i="10"/>
  <c r="J208" i="10"/>
  <c r="BK180" i="2"/>
  <c r="J138" i="2"/>
  <c r="BK175" i="2"/>
  <c r="BK144" i="2"/>
  <c r="J1401" i="3"/>
  <c r="J1383" i="3"/>
  <c r="BK1559" i="3"/>
  <c r="BK1547" i="3"/>
  <c r="J1492" i="3"/>
  <c r="BK1459" i="3"/>
  <c r="J1405" i="3"/>
  <c r="J1395" i="3"/>
  <c r="BK1383" i="3"/>
  <c r="BK1370" i="3"/>
  <c r="BK1352" i="3"/>
  <c r="BK1338" i="3"/>
  <c r="J1276" i="3"/>
  <c r="J1215" i="3"/>
  <c r="BK1096" i="3"/>
  <c r="J1072" i="3"/>
  <c r="J1050" i="3"/>
  <c r="J1028" i="3"/>
  <c r="J177" i="2"/>
  <c r="J149" i="2"/>
  <c r="BK177" i="2"/>
  <c r="J170" i="2"/>
  <c r="J130" i="2"/>
  <c r="AS102" i="1"/>
  <c r="J152" i="2"/>
  <c r="J154" i="2"/>
  <c r="AS135" i="1"/>
  <c r="BK128" i="2"/>
  <c r="BK1717" i="3"/>
  <c r="BK1693" i="3"/>
  <c r="BK1660" i="3"/>
  <c r="BK1631" i="3"/>
  <c r="J1625" i="3"/>
  <c r="BK1425" i="3"/>
  <c r="BK1645" i="3"/>
  <c r="J1554" i="3"/>
  <c r="J1527" i="3"/>
  <c r="J1484" i="3"/>
  <c r="BK1468" i="3"/>
  <c r="BK1435" i="3"/>
  <c r="BK1399" i="3"/>
  <c r="BK1387" i="3"/>
  <c r="J1372" i="3"/>
  <c r="J1360" i="3"/>
  <c r="BK1336" i="3"/>
  <c r="BK1251" i="3"/>
  <c r="BK1183" i="3"/>
  <c r="J1176" i="3"/>
  <c r="J1090" i="3"/>
  <c r="J1699" i="3"/>
  <c r="BK1523" i="3"/>
  <c r="J1618" i="3"/>
  <c r="BK1582" i="3"/>
  <c r="BK1540" i="3"/>
  <c r="J1653" i="3"/>
  <c r="J1643" i="3"/>
  <c r="BK1484" i="3"/>
  <c r="BK1464" i="3"/>
  <c r="J1437" i="3"/>
  <c r="J1425" i="3"/>
  <c r="BK1395" i="3"/>
  <c r="BK1368" i="3"/>
  <c r="BK1334" i="3"/>
  <c r="BK1304" i="3"/>
  <c r="BK1221" i="3"/>
  <c r="J1201" i="3"/>
  <c r="BK1092" i="3"/>
  <c r="BK1066" i="3"/>
  <c r="BK1042" i="3"/>
  <c r="J1035" i="3"/>
  <c r="BK951" i="3"/>
  <c r="BK926" i="3"/>
  <c r="J895" i="3"/>
  <c r="J809" i="3"/>
  <c r="J769" i="3"/>
  <c r="BK725" i="3"/>
  <c r="BK561" i="3"/>
  <c r="BK468" i="3"/>
  <c r="J464" i="3"/>
  <c r="BK422" i="3"/>
  <c r="BK319" i="3"/>
  <c r="J256" i="3"/>
  <c r="J243" i="3"/>
  <c r="BK213" i="3"/>
  <c r="BK209" i="3"/>
  <c r="BK193" i="3"/>
  <c r="J1567" i="3"/>
  <c r="BK1537" i="3"/>
  <c r="BK1472" i="3"/>
  <c r="J1431" i="3"/>
  <c r="J1334" i="3"/>
  <c r="J1693" i="3"/>
  <c r="J1665" i="3"/>
  <c r="BK1446" i="3"/>
  <c r="BK170" i="2"/>
  <c r="BK147" i="2"/>
  <c r="AS139" i="1"/>
  <c r="BK149" i="2"/>
  <c r="BK132" i="2"/>
  <c r="BK1711" i="3"/>
  <c r="J375" i="3"/>
  <c r="BK286" i="3"/>
  <c r="J198" i="3"/>
  <c r="J1470" i="3"/>
  <c r="J1655" i="3"/>
  <c r="BK1584" i="3"/>
  <c r="BK1201" i="3"/>
  <c r="J1461" i="3"/>
  <c r="J1379" i="3"/>
  <c r="J1060" i="3"/>
  <c r="BK824" i="3"/>
  <c r="BK773" i="3"/>
  <c r="BK745" i="3"/>
  <c r="BK706" i="3"/>
  <c r="J619" i="3"/>
  <c r="BK544" i="3"/>
  <c r="J497" i="3"/>
  <c r="J450" i="3"/>
  <c r="BK397" i="3"/>
  <c r="BK349" i="3"/>
  <c r="BK316" i="3"/>
  <c r="J1300" i="3"/>
  <c r="BK1215" i="3"/>
  <c r="BK1153" i="3"/>
  <c r="J1116" i="3"/>
  <c r="BK1016" i="3"/>
  <c r="BK826" i="3"/>
  <c r="BK714" i="3"/>
  <c r="J596" i="3"/>
  <c r="J861" i="3"/>
  <c r="BK760" i="3"/>
  <c r="BK684" i="3"/>
  <c r="J626" i="3"/>
  <c r="J576" i="3"/>
  <c r="J221" i="7"/>
  <c r="J387" i="7"/>
  <c r="J322" i="7"/>
  <c r="BK271" i="7"/>
  <c r="J225" i="7"/>
  <c r="BK426" i="7"/>
  <c r="BK165" i="8"/>
  <c r="J140" i="8"/>
  <c r="J189" i="8"/>
  <c r="BK170" i="8"/>
  <c r="J132" i="8"/>
  <c r="BK411" i="9"/>
  <c r="BK399" i="9"/>
  <c r="BK283" i="9"/>
  <c r="BK221" i="9"/>
  <c r="J178" i="9"/>
  <c r="J404" i="9"/>
  <c r="J322" i="9"/>
  <c r="BK293" i="9"/>
  <c r="J270" i="9"/>
  <c r="J237" i="9"/>
  <c r="BK265" i="9"/>
  <c r="J347" i="9"/>
  <c r="J302" i="9"/>
  <c r="J207" i="9"/>
  <c r="BK395" i="9"/>
  <c r="J375" i="9"/>
  <c r="BK382" i="9"/>
  <c r="J362" i="9"/>
  <c r="J324" i="9"/>
  <c r="BK255" i="9"/>
  <c r="BK219" i="9"/>
  <c r="J189" i="9"/>
  <c r="J385" i="9"/>
  <c r="J292" i="9"/>
  <c r="BK264" i="9"/>
  <c r="BK375" i="9"/>
  <c r="BK203" i="9"/>
  <c r="BK158" i="9"/>
  <c r="J162" i="9"/>
  <c r="BK355" i="9"/>
  <c r="J339" i="9"/>
  <c r="BK317" i="9"/>
  <c r="BK266" i="9"/>
  <c r="BK232" i="9"/>
  <c r="BK363" i="9"/>
  <c r="BK340" i="9"/>
  <c r="BK341" i="9"/>
  <c r="J329" i="9"/>
  <c r="J310" i="9"/>
  <c r="J247" i="9"/>
  <c r="J223" i="9"/>
  <c r="BK144" i="9"/>
  <c r="J317" i="9"/>
  <c r="BK227" i="9"/>
  <c r="J277" i="9"/>
  <c r="BK163" i="9"/>
  <c r="J261" i="10"/>
  <c r="J249" i="10"/>
  <c r="J262" i="10"/>
  <c r="BK224" i="10"/>
  <c r="J165" i="10"/>
  <c r="J145" i="10"/>
  <c r="BK234" i="10"/>
  <c r="J185" i="10"/>
  <c r="J234" i="10"/>
  <c r="BK228" i="10"/>
  <c r="J221" i="10"/>
  <c r="J219" i="10"/>
  <c r="J214" i="10"/>
  <c r="J204" i="10"/>
  <c r="BK192" i="10"/>
  <c r="J147" i="10"/>
  <c r="J140" i="10"/>
  <c r="BK229" i="10"/>
  <c r="J224" i="10"/>
  <c r="J274" i="11"/>
  <c r="J270" i="11"/>
  <c r="BK224" i="11"/>
  <c r="J217" i="11"/>
  <c r="J198" i="11"/>
  <c r="BK197" i="11"/>
  <c r="J188" i="11"/>
  <c r="BK277" i="11"/>
  <c r="BK275" i="11"/>
  <c r="J193" i="11"/>
  <c r="J171" i="11"/>
  <c r="BK158" i="11"/>
  <c r="J157" i="11"/>
  <c r="J273" i="11"/>
  <c r="BK271" i="11"/>
  <c r="BK217" i="11"/>
  <c r="J208" i="11"/>
  <c r="J205" i="11"/>
  <c r="BK184" i="11"/>
  <c r="BK261" i="11"/>
  <c r="J225" i="11"/>
  <c r="BK192" i="11"/>
  <c r="J178" i="11"/>
  <c r="J152" i="11"/>
  <c r="BK148" i="11"/>
  <c r="J267" i="11"/>
  <c r="BK257" i="11"/>
  <c r="BK199" i="11"/>
  <c r="BK174" i="11"/>
  <c r="BK246" i="11"/>
  <c r="J232" i="11"/>
  <c r="J167" i="11"/>
  <c r="J156" i="11"/>
  <c r="BK160" i="11"/>
  <c r="J144" i="11"/>
  <c r="BK143" i="11"/>
  <c r="J258" i="11"/>
  <c r="J249" i="11"/>
  <c r="BK234" i="11"/>
  <c r="BK208" i="11"/>
  <c r="J197" i="11"/>
  <c r="BK183" i="11"/>
  <c r="J160" i="11"/>
  <c r="BK156" i="11"/>
  <c r="BK151" i="11"/>
  <c r="J139" i="11"/>
  <c r="BK252" i="11"/>
  <c r="BK248" i="11"/>
  <c r="J257" i="11"/>
  <c r="J220" i="11"/>
  <c r="BK211" i="11"/>
  <c r="BK206" i="11"/>
  <c r="BK195" i="11"/>
  <c r="BK191" i="11"/>
  <c r="BK182" i="11"/>
  <c r="J174" i="11"/>
  <c r="J163" i="11"/>
  <c r="J159" i="11"/>
  <c r="BK144" i="11"/>
  <c r="BK247" i="11"/>
  <c r="J242" i="11"/>
  <c r="BK233" i="11"/>
  <c r="BK228" i="11"/>
  <c r="BK215" i="11"/>
  <c r="BK189" i="11"/>
  <c r="J224" i="11"/>
  <c r="BK219" i="11"/>
  <c r="J173" i="11"/>
  <c r="J145" i="11"/>
  <c r="BK216" i="11"/>
  <c r="BK173" i="11"/>
  <c r="J169" i="11"/>
  <c r="J233" i="11"/>
  <c r="BK202" i="11"/>
  <c r="BK153" i="11"/>
  <c r="BK240" i="11"/>
  <c r="BK232" i="11"/>
  <c r="BK223" i="11"/>
  <c r="BK154" i="12"/>
  <c r="J148" i="12"/>
  <c r="J138" i="12"/>
  <c r="BK151" i="12"/>
  <c r="BK145" i="12"/>
  <c r="BK136" i="12"/>
  <c r="J129" i="12"/>
  <c r="J157" i="12"/>
  <c r="BK155" i="12"/>
  <c r="J149" i="12"/>
  <c r="BK142" i="12"/>
  <c r="BK140" i="12"/>
  <c r="BK137" i="12"/>
  <c r="BK138" i="12"/>
  <c r="BK135" i="12"/>
  <c r="J134" i="12"/>
  <c r="BK130" i="12"/>
  <c r="J191" i="13"/>
  <c r="BK183" i="13"/>
  <c r="BK179" i="13"/>
  <c r="J168" i="13"/>
  <c r="J148" i="13"/>
  <c r="BK142" i="13"/>
  <c r="BK134" i="13"/>
  <c r="BK191" i="13"/>
  <c r="BK185" i="13"/>
  <c r="J179" i="13"/>
  <c r="BK176" i="13"/>
  <c r="J169" i="13"/>
  <c r="BK159" i="13"/>
  <c r="BK152" i="13"/>
  <c r="J146" i="13"/>
  <c r="J184" i="13"/>
  <c r="J175" i="13"/>
  <c r="BK168" i="13"/>
  <c r="BK164" i="13"/>
  <c r="J159" i="13"/>
  <c r="J173" i="13"/>
  <c r="BK143" i="13"/>
  <c r="BK135" i="13"/>
  <c r="BK154" i="13"/>
  <c r="BK144" i="13"/>
  <c r="J140" i="13"/>
  <c r="J138" i="13"/>
  <c r="J152" i="13"/>
  <c r="BK148" i="13"/>
  <c r="J145" i="13"/>
  <c r="J142" i="13"/>
  <c r="J143" i="13"/>
  <c r="BK130" i="13"/>
  <c r="BK140" i="13"/>
  <c r="J139" i="13"/>
  <c r="BK136" i="13"/>
  <c r="J134" i="13"/>
  <c r="J133" i="13"/>
  <c r="J131" i="13"/>
  <c r="BK182" i="14"/>
  <c r="BK180" i="14"/>
  <c r="J173" i="14"/>
  <c r="J170" i="14"/>
  <c r="BK172" i="14"/>
  <c r="J182" i="14"/>
  <c r="BK174" i="14"/>
  <c r="J165" i="14"/>
  <c r="J172" i="14"/>
  <c r="BK173" i="14"/>
  <c r="J166" i="14"/>
  <c r="J158" i="14"/>
  <c r="BK165" i="14"/>
  <c r="J154" i="14"/>
  <c r="BK149" i="14"/>
  <c r="BK148" i="14"/>
  <c r="BK142" i="14"/>
  <c r="J135" i="14"/>
  <c r="J168" i="14"/>
  <c r="BK158" i="14"/>
  <c r="BK152" i="14"/>
  <c r="BK161" i="14"/>
  <c r="J159" i="14"/>
  <c r="J146" i="14"/>
  <c r="J160" i="14"/>
  <c r="BK153" i="14"/>
  <c r="BK138" i="14"/>
  <c r="J155" i="14"/>
  <c r="BK146" i="14"/>
  <c r="J151" i="14"/>
  <c r="J132" i="14"/>
  <c r="BK145" i="14"/>
  <c r="J142" i="14"/>
  <c r="J138" i="14"/>
  <c r="J140" i="14"/>
  <c r="BK137" i="14"/>
  <c r="J136" i="15"/>
  <c r="BK129" i="15"/>
  <c r="J144" i="15"/>
  <c r="BK138" i="15"/>
  <c r="BK147" i="15"/>
  <c r="BK145" i="15"/>
  <c r="BK136" i="15"/>
  <c r="J131" i="15"/>
  <c r="BK139" i="15"/>
  <c r="J134" i="15"/>
  <c r="J129" i="15"/>
  <c r="BK134" i="15"/>
  <c r="BK127" i="16"/>
  <c r="J182" i="17"/>
  <c r="J170" i="17"/>
  <c r="J167" i="17"/>
  <c r="BK182" i="17"/>
  <c r="BK177" i="17"/>
  <c r="J172" i="17"/>
  <c r="BK163" i="17"/>
  <c r="J155" i="17"/>
  <c r="BK152" i="17"/>
  <c r="J178" i="17"/>
  <c r="J173" i="17"/>
  <c r="J163" i="17"/>
  <c r="BK147" i="17"/>
  <c r="J137" i="17"/>
  <c r="BK172" i="17"/>
  <c r="BK173" i="17"/>
  <c r="J171" i="17"/>
  <c r="BK149" i="17"/>
  <c r="J164" i="17"/>
  <c r="J161" i="17"/>
  <c r="BK140" i="17"/>
  <c r="J159" i="17"/>
  <c r="J156" i="17"/>
  <c r="BK143" i="17"/>
  <c r="BK142" i="17"/>
  <c r="J150" i="17"/>
  <c r="J142" i="17"/>
  <c r="J138" i="17"/>
  <c r="BK134" i="17"/>
  <c r="J148" i="17"/>
  <c r="BK141" i="17"/>
  <c r="J132" i="17"/>
  <c r="BK138" i="17"/>
  <c r="BK166" i="18"/>
  <c r="J170" i="18"/>
  <c r="J162" i="18"/>
  <c r="J153" i="18"/>
  <c r="J139" i="18"/>
  <c r="BK171" i="18"/>
  <c r="BK144" i="18"/>
  <c r="BK154" i="18"/>
  <c r="BK141" i="18"/>
  <c r="BK153" i="18"/>
  <c r="J135" i="18"/>
  <c r="BK150" i="18"/>
  <c r="J149" i="18"/>
  <c r="BK137" i="18"/>
  <c r="BK147" i="19"/>
  <c r="J139" i="19"/>
  <c r="BK132" i="19"/>
  <c r="BK137" i="19"/>
  <c r="J143" i="19"/>
  <c r="J132" i="19"/>
  <c r="BK139" i="19"/>
  <c r="J146" i="20"/>
  <c r="BK146" i="20"/>
  <c r="J142" i="20"/>
  <c r="BK144" i="20"/>
  <c r="J133" i="20"/>
  <c r="BK137" i="20"/>
  <c r="BK133" i="20"/>
  <c r="J145" i="21"/>
  <c r="BK152" i="21"/>
  <c r="BK142" i="21"/>
  <c r="J133" i="21"/>
  <c r="BK148" i="21"/>
  <c r="J138" i="21"/>
  <c r="J148" i="21"/>
  <c r="BK138" i="22"/>
  <c r="J140" i="22"/>
  <c r="J135" i="22"/>
  <c r="BK134" i="22"/>
  <c r="J139" i="23"/>
  <c r="J133" i="23"/>
  <c r="J141" i="23"/>
  <c r="J138" i="23"/>
  <c r="J132" i="23"/>
  <c r="J133" i="24"/>
  <c r="BK136" i="24"/>
  <c r="BK133" i="24"/>
  <c r="BK129" i="24"/>
  <c r="BK138" i="25"/>
  <c r="BK136" i="25"/>
  <c r="J138" i="25"/>
  <c r="J129" i="25"/>
  <c r="J128" i="25"/>
  <c r="BK177" i="26"/>
  <c r="J172" i="26"/>
  <c r="J161" i="26"/>
  <c r="BK181" i="26"/>
  <c r="J176" i="26"/>
  <c r="BK162" i="26"/>
  <c r="BK154" i="26"/>
  <c r="BK175" i="26"/>
  <c r="BK173" i="26"/>
  <c r="BK164" i="26"/>
  <c r="J162" i="26"/>
  <c r="J146" i="26"/>
  <c r="J140" i="26"/>
  <c r="BK158" i="26"/>
  <c r="BK148" i="26"/>
  <c r="BK144" i="26"/>
  <c r="BK139" i="26"/>
  <c r="J155" i="26"/>
  <c r="BK153" i="26"/>
  <c r="J148" i="26"/>
  <c r="J135" i="26"/>
  <c r="J137" i="26"/>
  <c r="BK135" i="26"/>
  <c r="BK131" i="26"/>
  <c r="J127" i="27"/>
  <c r="J183" i="28"/>
  <c r="J171" i="28"/>
  <c r="BK183" i="28"/>
  <c r="BK160" i="28"/>
  <c r="J157" i="28"/>
  <c r="BK156" i="28"/>
  <c r="BK138" i="28"/>
  <c r="BK148" i="28"/>
  <c r="J135" i="28"/>
  <c r="BK131" i="28"/>
  <c r="J141" i="29"/>
  <c r="J157" i="29"/>
  <c r="BK157" i="29"/>
  <c r="J143" i="29"/>
  <c r="J133" i="29"/>
  <c r="J153" i="29"/>
  <c r="J155" i="29"/>
  <c r="J135" i="29"/>
  <c r="BK129" i="29"/>
  <c r="BK273" i="30"/>
  <c r="J263" i="30"/>
  <c r="BK253" i="30"/>
  <c r="BK257" i="30"/>
  <c r="J225" i="30"/>
  <c r="BK150" i="30"/>
  <c r="BK132" i="30"/>
  <c r="J265" i="30"/>
  <c r="BK239" i="30"/>
  <c r="J223" i="30"/>
  <c r="BK177" i="30"/>
  <c r="BK134" i="30"/>
  <c r="BK247" i="30"/>
  <c r="BK223" i="30"/>
  <c r="J204" i="30"/>
  <c r="BK245" i="30"/>
  <c r="J230" i="30"/>
  <c r="J219" i="30"/>
  <c r="BK230" i="30"/>
  <c r="BK188" i="30"/>
  <c r="J211" i="30"/>
  <c r="BK200" i="30"/>
  <c r="J190" i="30"/>
  <c r="J182" i="30"/>
  <c r="J175" i="30"/>
  <c r="J136" i="30"/>
  <c r="J194" i="30"/>
  <c r="BK158" i="30"/>
  <c r="BK167" i="30"/>
  <c r="BK154" i="30"/>
  <c r="BK142" i="30"/>
  <c r="J165" i="30"/>
  <c r="BK152" i="30"/>
  <c r="J279" i="31"/>
  <c r="J256" i="31"/>
  <c r="BK247" i="31"/>
  <c r="BK277" i="31"/>
  <c r="BK272" i="31"/>
  <c r="BK275" i="31"/>
  <c r="J254" i="31"/>
  <c r="BK150" i="31"/>
  <c r="J246" i="31"/>
  <c r="J248" i="31"/>
  <c r="J132" i="31"/>
  <c r="BK246" i="31"/>
  <c r="BK230" i="31"/>
  <c r="BK210" i="31"/>
  <c r="J198" i="31"/>
  <c r="J192" i="31"/>
  <c r="J177" i="31"/>
  <c r="J140" i="31"/>
  <c r="BK226" i="31"/>
  <c r="BK203" i="31"/>
  <c r="J190" i="31"/>
  <c r="BK172" i="31"/>
  <c r="BK157" i="31"/>
  <c r="J226" i="31"/>
  <c r="J201" i="31"/>
  <c r="BK166" i="31"/>
  <c r="BK132" i="31"/>
  <c r="J166" i="31"/>
  <c r="J157" i="31"/>
  <c r="J124" i="32"/>
  <c r="BK125" i="32"/>
  <c r="BK183" i="33"/>
  <c r="BK176" i="33"/>
  <c r="BK171" i="33"/>
  <c r="BK164" i="33"/>
  <c r="J138" i="33"/>
  <c r="BK181" i="33"/>
  <c r="J176" i="33"/>
  <c r="BK168" i="33"/>
  <c r="J168" i="33"/>
  <c r="J160" i="33"/>
  <c r="BK149" i="33"/>
  <c r="J140" i="33"/>
  <c r="J159" i="33"/>
  <c r="J143" i="33"/>
  <c r="BK134" i="33"/>
  <c r="BK144" i="33"/>
  <c r="J144" i="34"/>
  <c r="J139" i="34"/>
  <c r="BK141" i="34"/>
  <c r="J137" i="34"/>
  <c r="BK133" i="34"/>
  <c r="J133" i="34"/>
  <c r="J132" i="34"/>
  <c r="J133" i="35"/>
  <c r="J135" i="35"/>
  <c r="BK135" i="35"/>
  <c r="J139" i="36"/>
  <c r="BK131" i="36"/>
  <c r="BK132" i="36"/>
  <c r="BK129" i="36"/>
  <c r="J129" i="36"/>
  <c r="BK148" i="37"/>
  <c r="J138" i="37"/>
  <c r="BK144" i="37"/>
  <c r="J137" i="37"/>
  <c r="J131" i="37"/>
  <c r="BK142" i="37"/>
  <c r="BK137" i="37"/>
  <c r="BK131" i="37"/>
  <c r="BK129" i="38"/>
  <c r="J151" i="38"/>
  <c r="J126" i="38"/>
  <c r="J1670" i="3"/>
  <c r="BK647" i="3"/>
  <c r="J489" i="3"/>
  <c r="BK360" i="3"/>
  <c r="BK268" i="3"/>
  <c r="BK1552" i="3"/>
  <c r="BK1653" i="3"/>
  <c r="BK1620" i="3"/>
  <c r="J1535" i="3"/>
  <c r="BK352" i="3"/>
  <c r="J224" i="3"/>
  <c r="J1572" i="3"/>
  <c r="BK1332" i="3"/>
  <c r="J1660" i="3"/>
  <c r="BK1391" i="3"/>
  <c r="BK1257" i="3"/>
  <c r="J1149" i="3"/>
  <c r="J1007" i="3"/>
  <c r="BK930" i="3"/>
  <c r="J866" i="3"/>
  <c r="J773" i="3"/>
  <c r="J660" i="3"/>
  <c r="J615" i="3"/>
  <c r="J403" i="3"/>
  <c r="J332" i="3"/>
  <c r="J268" i="3"/>
  <c r="BK186" i="3"/>
  <c r="BK1411" i="3"/>
  <c r="BK1641" i="3"/>
  <c r="J1616" i="3"/>
  <c r="J1637" i="3"/>
  <c r="BK1366" i="3"/>
  <c r="BK1239" i="3"/>
  <c r="J1080" i="3"/>
  <c r="J963" i="3"/>
  <c r="J848" i="3"/>
  <c r="BK799" i="3"/>
  <c r="J556" i="3"/>
  <c r="J524" i="3"/>
  <c r="BK480" i="3"/>
  <c r="BK419" i="3"/>
  <c r="BK1298" i="3"/>
  <c r="BK1263" i="3"/>
  <c r="J1161" i="3"/>
  <c r="J942" i="3"/>
  <c r="J889" i="3"/>
  <c r="J1557" i="3"/>
  <c r="J1342" i="3"/>
  <c r="BK1229" i="3"/>
  <c r="BK1060" i="3"/>
  <c r="J855" i="3"/>
  <c r="BK749" i="3"/>
  <c r="BK658" i="3"/>
  <c r="BK630" i="3"/>
  <c r="J582" i="3"/>
  <c r="BK542" i="3"/>
  <c r="BK505" i="3"/>
  <c r="BK472" i="3"/>
  <c r="BK433" i="3"/>
  <c r="J366" i="3"/>
  <c r="J291" i="3"/>
  <c r="J209" i="3"/>
  <c r="BK175" i="3"/>
  <c r="J177" i="4"/>
  <c r="J283" i="4"/>
  <c r="BK239" i="4"/>
  <c r="BK294" i="4"/>
  <c r="BK277" i="4"/>
  <c r="J171" i="4"/>
  <c r="J250" i="7"/>
  <c r="J315" i="7"/>
  <c r="BK306" i="7"/>
  <c r="J205" i="7"/>
  <c r="J144" i="7"/>
  <c r="J227" i="7"/>
  <c r="J183" i="7"/>
  <c r="BK322" i="7"/>
  <c r="BK252" i="7"/>
  <c r="J397" i="7"/>
  <c r="J352" i="7"/>
  <c r="J196" i="7"/>
  <c r="J362" i="7"/>
  <c r="J187" i="8"/>
  <c r="BK172" i="8"/>
  <c r="BK136" i="8"/>
  <c r="BK189" i="8"/>
  <c r="J162" i="8"/>
  <c r="J144" i="8"/>
  <c r="J191" i="8"/>
  <c r="J161" i="8"/>
  <c r="J154" i="8"/>
  <c r="J405" i="9"/>
  <c r="BK405" i="9"/>
  <c r="BK288" i="9"/>
  <c r="J222" i="9"/>
  <c r="P125" i="2" l="1"/>
  <c r="T125" i="2"/>
  <c r="R125" i="2"/>
  <c r="P160" i="2"/>
  <c r="R160" i="2"/>
  <c r="R129" i="4"/>
  <c r="R190" i="4"/>
  <c r="T244" i="4"/>
  <c r="R312" i="4"/>
  <c r="R311" i="4" s="1"/>
  <c r="T124" i="5"/>
  <c r="T123" i="5" s="1"/>
  <c r="T122" i="5" s="1"/>
  <c r="T124" i="6"/>
  <c r="T123" i="6"/>
  <c r="T122" i="6"/>
  <c r="R139" i="7"/>
  <c r="P172" i="7"/>
  <c r="R180" i="7"/>
  <c r="P185" i="7"/>
  <c r="R200" i="7"/>
  <c r="T273" i="7"/>
  <c r="R358" i="7"/>
  <c r="T374" i="7"/>
  <c r="R390" i="7"/>
  <c r="P440" i="7"/>
  <c r="BK451" i="7"/>
  <c r="J451" i="7" s="1"/>
  <c r="J113" i="7" s="1"/>
  <c r="R451" i="7"/>
  <c r="R131" i="8"/>
  <c r="T167" i="8"/>
  <c r="R180" i="8"/>
  <c r="P202" i="8"/>
  <c r="R135" i="9"/>
  <c r="BK198" i="9"/>
  <c r="J198" i="9" s="1"/>
  <c r="J102" i="9" s="1"/>
  <c r="P257" i="9"/>
  <c r="BK276" i="9"/>
  <c r="J276" i="9" s="1"/>
  <c r="J104" i="9" s="1"/>
  <c r="P295" i="9"/>
  <c r="R328" i="9"/>
  <c r="BK344" i="9"/>
  <c r="J344" i="9"/>
  <c r="J107" i="9"/>
  <c r="T368" i="9"/>
  <c r="BK384" i="9"/>
  <c r="J384" i="9" s="1"/>
  <c r="J109" i="9" s="1"/>
  <c r="BK400" i="9"/>
  <c r="J400" i="9" s="1"/>
  <c r="J110" i="9" s="1"/>
  <c r="P134" i="10"/>
  <c r="T146" i="10"/>
  <c r="T162" i="10"/>
  <c r="P182" i="10"/>
  <c r="BK213" i="10"/>
  <c r="J213" i="10" s="1"/>
  <c r="J105" i="10" s="1"/>
  <c r="T225" i="10"/>
  <c r="R245" i="10"/>
  <c r="P248" i="10"/>
  <c r="BK147" i="11"/>
  <c r="J147" i="11" s="1"/>
  <c r="J102" i="11" s="1"/>
  <c r="P170" i="11"/>
  <c r="T170" i="11"/>
  <c r="P175" i="11"/>
  <c r="R175" i="11"/>
  <c r="T175" i="11"/>
  <c r="T209" i="11"/>
  <c r="T250" i="11"/>
  <c r="BK256" i="11"/>
  <c r="J256" i="11" s="1"/>
  <c r="J109" i="11" s="1"/>
  <c r="T263" i="11"/>
  <c r="T266" i="11"/>
  <c r="R269" i="11"/>
  <c r="T278" i="11"/>
  <c r="R128" i="12"/>
  <c r="T139" i="12"/>
  <c r="T152" i="12"/>
  <c r="T129" i="13"/>
  <c r="R141" i="13"/>
  <c r="T165" i="13"/>
  <c r="T182" i="13"/>
  <c r="BK133" i="14"/>
  <c r="J133" i="14" s="1"/>
  <c r="J102" i="14" s="1"/>
  <c r="T176" i="14"/>
  <c r="T143" i="15"/>
  <c r="P126" i="16"/>
  <c r="P125" i="16" s="1"/>
  <c r="AU113" i="1" s="1"/>
  <c r="R130" i="17"/>
  <c r="P154" i="17"/>
  <c r="P168" i="17"/>
  <c r="P175" i="17"/>
  <c r="T130" i="18"/>
  <c r="T142" i="18"/>
  <c r="BK160" i="18"/>
  <c r="J160" i="18"/>
  <c r="J104" i="18" s="1"/>
  <c r="P167" i="18"/>
  <c r="BK144" i="21"/>
  <c r="J144" i="21" s="1"/>
  <c r="J102" i="21" s="1"/>
  <c r="P158" i="22"/>
  <c r="R127" i="25"/>
  <c r="T135" i="25"/>
  <c r="T127" i="26"/>
  <c r="P126" i="27"/>
  <c r="P125" i="27"/>
  <c r="AU125" i="1" s="1"/>
  <c r="T164" i="30"/>
  <c r="T238" i="30"/>
  <c r="BK200" i="31"/>
  <c r="J200" i="31"/>
  <c r="J100" i="31" s="1"/>
  <c r="BK253" i="31"/>
  <c r="J253" i="31"/>
  <c r="J103" i="31" s="1"/>
  <c r="T274" i="31"/>
  <c r="P122" i="32"/>
  <c r="P121" i="32"/>
  <c r="AU132" i="1"/>
  <c r="BK153" i="33"/>
  <c r="J153" i="33" s="1"/>
  <c r="J101" i="33" s="1"/>
  <c r="BK128" i="20"/>
  <c r="J128" i="20" s="1"/>
  <c r="J101" i="20" s="1"/>
  <c r="BK139" i="20"/>
  <c r="J139" i="20"/>
  <c r="J102" i="20" s="1"/>
  <c r="P145" i="20"/>
  <c r="T130" i="22"/>
  <c r="T158" i="22"/>
  <c r="R175" i="22"/>
  <c r="R135" i="25"/>
  <c r="P164" i="30"/>
  <c r="R122" i="32"/>
  <c r="R121" i="32" s="1"/>
  <c r="BK134" i="24"/>
  <c r="P127" i="25"/>
  <c r="BK164" i="30"/>
  <c r="J164" i="30" s="1"/>
  <c r="J102" i="30" s="1"/>
  <c r="P229" i="30"/>
  <c r="BK127" i="26"/>
  <c r="BK171" i="26"/>
  <c r="J171" i="26" s="1"/>
  <c r="J102" i="26" s="1"/>
  <c r="R126" i="27"/>
  <c r="R125" i="27"/>
  <c r="P166" i="28"/>
  <c r="BK185" i="28"/>
  <c r="J185" i="28" s="1"/>
  <c r="J103" i="28" s="1"/>
  <c r="BK131" i="34"/>
  <c r="J131" i="34" s="1"/>
  <c r="J102" i="34" s="1"/>
  <c r="BK134" i="34"/>
  <c r="J134" i="34"/>
  <c r="J103" i="34" s="1"/>
  <c r="R140" i="34"/>
  <c r="BK145" i="20"/>
  <c r="J145" i="20" s="1"/>
  <c r="J103" i="20" s="1"/>
  <c r="T127" i="24"/>
  <c r="R131" i="30"/>
  <c r="P142" i="18"/>
  <c r="BK167" i="18"/>
  <c r="J167" i="18" s="1"/>
  <c r="J105" i="18" s="1"/>
  <c r="P145" i="19"/>
  <c r="P128" i="21"/>
  <c r="R130" i="22"/>
  <c r="BK179" i="30"/>
  <c r="J179" i="30"/>
  <c r="J103" i="30" s="1"/>
  <c r="R238" i="30"/>
  <c r="R153" i="33"/>
  <c r="T132" i="35"/>
  <c r="BK144" i="17"/>
  <c r="J144" i="17" s="1"/>
  <c r="J102" i="17" s="1"/>
  <c r="R154" i="17"/>
  <c r="T175" i="17"/>
  <c r="BK130" i="18"/>
  <c r="J130" i="18"/>
  <c r="J101" i="18" s="1"/>
  <c r="R142" i="18"/>
  <c r="R160" i="18"/>
  <c r="T167" i="18"/>
  <c r="BK145" i="19"/>
  <c r="P128" i="20"/>
  <c r="T139" i="20"/>
  <c r="R145" i="20"/>
  <c r="P144" i="21"/>
  <c r="T150" i="21"/>
  <c r="BK147" i="22"/>
  <c r="BK168" i="22"/>
  <c r="J168" i="22" s="1"/>
  <c r="J104" i="22" s="1"/>
  <c r="P175" i="22"/>
  <c r="BK128" i="23"/>
  <c r="J128" i="23"/>
  <c r="J101" i="23" s="1"/>
  <c r="BK134" i="23"/>
  <c r="J134" i="23"/>
  <c r="J102" i="23" s="1"/>
  <c r="T134" i="23"/>
  <c r="P127" i="24"/>
  <c r="R127" i="26"/>
  <c r="T128" i="28"/>
  <c r="R126" i="29"/>
  <c r="R125" i="29" s="1"/>
  <c r="T127" i="33"/>
  <c r="P163" i="33"/>
  <c r="R180" i="33"/>
  <c r="R131" i="34"/>
  <c r="R134" i="34"/>
  <c r="BK132" i="35"/>
  <c r="J132" i="35" s="1"/>
  <c r="J102" i="35" s="1"/>
  <c r="BK151" i="2"/>
  <c r="J151" i="2" s="1"/>
  <c r="J100" i="2" s="1"/>
  <c r="P151" i="2"/>
  <c r="BK172" i="2"/>
  <c r="J172" i="2"/>
  <c r="J103" i="2" s="1"/>
  <c r="T172" i="2"/>
  <c r="T124" i="2" s="1"/>
  <c r="T123" i="2" s="1"/>
  <c r="BK126" i="27"/>
  <c r="J126" i="27" s="1"/>
  <c r="J101" i="27" s="1"/>
  <c r="T166" i="28"/>
  <c r="T126" i="29"/>
  <c r="T125" i="29"/>
  <c r="BK163" i="33"/>
  <c r="J163" i="33" s="1"/>
  <c r="J102" i="33" s="1"/>
  <c r="BK140" i="34"/>
  <c r="J140" i="34" s="1"/>
  <c r="J104" i="34" s="1"/>
  <c r="R132" i="35"/>
  <c r="BK135" i="25"/>
  <c r="J135" i="25" s="1"/>
  <c r="J102" i="25" s="1"/>
  <c r="P171" i="26"/>
  <c r="P128" i="28"/>
  <c r="R185" i="28"/>
  <c r="R127" i="24"/>
  <c r="P135" i="25"/>
  <c r="P131" i="30"/>
  <c r="R210" i="30"/>
  <c r="P209" i="31"/>
  <c r="R274" i="31"/>
  <c r="BK122" i="32"/>
  <c r="J122" i="32" s="1"/>
  <c r="J99" i="32" s="1"/>
  <c r="P127" i="33"/>
  <c r="P153" i="33"/>
  <c r="BK127" i="35"/>
  <c r="J127" i="35" s="1"/>
  <c r="J101" i="35" s="1"/>
  <c r="P132" i="35"/>
  <c r="R127" i="36"/>
  <c r="BK130" i="17"/>
  <c r="P144" i="17"/>
  <c r="T154" i="17"/>
  <c r="T168" i="17"/>
  <c r="R130" i="18"/>
  <c r="T146" i="18"/>
  <c r="R167" i="18"/>
  <c r="P127" i="19"/>
  <c r="P126" i="19"/>
  <c r="AU117" i="1"/>
  <c r="R145" i="19"/>
  <c r="P139" i="20"/>
  <c r="T144" i="21"/>
  <c r="P130" i="22"/>
  <c r="R158" i="22"/>
  <c r="BK175" i="22"/>
  <c r="J175" i="22"/>
  <c r="J105" i="22"/>
  <c r="P128" i="23"/>
  <c r="P127" i="23" s="1"/>
  <c r="AU121" i="1" s="1"/>
  <c r="P134" i="23"/>
  <c r="P137" i="23"/>
  <c r="BK127" i="24"/>
  <c r="J127" i="24"/>
  <c r="J101" i="24"/>
  <c r="P134" i="24"/>
  <c r="T127" i="25"/>
  <c r="T126" i="25" s="1"/>
  <c r="BK166" i="28"/>
  <c r="J166" i="28" s="1"/>
  <c r="J102" i="28" s="1"/>
  <c r="R179" i="30"/>
  <c r="BK238" i="30"/>
  <c r="J238" i="30"/>
  <c r="J106" i="30" s="1"/>
  <c r="BK181" i="31"/>
  <c r="J181" i="31"/>
  <c r="J99" i="31" s="1"/>
  <c r="T200" i="31"/>
  <c r="T253" i="31"/>
  <c r="T122" i="32"/>
  <c r="T121" i="32"/>
  <c r="BK127" i="33"/>
  <c r="J127" i="33" s="1"/>
  <c r="J99" i="33" s="1"/>
  <c r="T153" i="33"/>
  <c r="T180" i="33"/>
  <c r="P134" i="34"/>
  <c r="T140" i="34"/>
  <c r="R127" i="35"/>
  <c r="R126" i="35" s="1"/>
  <c r="T127" i="36"/>
  <c r="T126" i="36"/>
  <c r="P147" i="22"/>
  <c r="T168" i="22"/>
  <c r="P131" i="34"/>
  <c r="P140" i="34"/>
  <c r="T127" i="35"/>
  <c r="T126" i="35" s="1"/>
  <c r="T135" i="36"/>
  <c r="P156" i="3"/>
  <c r="BK232" i="3"/>
  <c r="J232" i="3" s="1"/>
  <c r="J101" i="3" s="1"/>
  <c r="T232" i="3"/>
  <c r="R267" i="3"/>
  <c r="BK428" i="3"/>
  <c r="J428" i="3" s="1"/>
  <c r="J105" i="3" s="1"/>
  <c r="P428" i="3"/>
  <c r="R847" i="3"/>
  <c r="R688" i="3"/>
  <c r="P854" i="3"/>
  <c r="R854" i="3"/>
  <c r="BK873" i="3"/>
  <c r="J873" i="3" s="1"/>
  <c r="J110" i="3" s="1"/>
  <c r="R873" i="3"/>
  <c r="R884" i="3"/>
  <c r="BK1015" i="3"/>
  <c r="J1015" i="3" s="1"/>
  <c r="J114" i="3"/>
  <c r="T1015" i="3"/>
  <c r="BK1167" i="3"/>
  <c r="J1167" i="3"/>
  <c r="J117" i="3" s="1"/>
  <c r="R1167" i="3"/>
  <c r="BK1271" i="3"/>
  <c r="J1271" i="3" s="1"/>
  <c r="J118" i="3"/>
  <c r="R1271" i="3"/>
  <c r="P1292" i="3"/>
  <c r="BK1376" i="3"/>
  <c r="J1376" i="3" s="1"/>
  <c r="J120" i="3" s="1"/>
  <c r="R1376" i="3"/>
  <c r="BK1439" i="3"/>
  <c r="J1439" i="3"/>
  <c r="J121" i="3" s="1"/>
  <c r="T1439" i="3"/>
  <c r="P1463" i="3"/>
  <c r="BK1539" i="3"/>
  <c r="J1539" i="3" s="1"/>
  <c r="J123" i="3" s="1"/>
  <c r="P1539" i="3"/>
  <c r="T1539" i="3"/>
  <c r="T1549" i="3"/>
  <c r="P1586" i="3"/>
  <c r="BK1622" i="3"/>
  <c r="J1622" i="3" s="1"/>
  <c r="J128" i="3" s="1"/>
  <c r="P1622" i="3"/>
  <c r="P1621" i="3" s="1"/>
  <c r="R1681" i="3"/>
  <c r="R1664" i="3" s="1"/>
  <c r="R1686" i="3"/>
  <c r="P129" i="4"/>
  <c r="T190" i="4"/>
  <c r="BK244" i="4"/>
  <c r="J244" i="4"/>
  <c r="J102" i="4" s="1"/>
  <c r="T312" i="4"/>
  <c r="T311" i="4" s="1"/>
  <c r="BK124" i="5"/>
  <c r="BK123" i="5"/>
  <c r="J123" i="5" s="1"/>
  <c r="J99" i="5" s="1"/>
  <c r="R124" i="6"/>
  <c r="R123" i="6" s="1"/>
  <c r="R122" i="6"/>
  <c r="BK139" i="7"/>
  <c r="J139" i="7" s="1"/>
  <c r="J101" i="7" s="1"/>
  <c r="P168" i="7"/>
  <c r="BK172" i="7"/>
  <c r="J172" i="7"/>
  <c r="J104" i="7" s="1"/>
  <c r="BK180" i="7"/>
  <c r="BK185" i="7"/>
  <c r="J185" i="7" s="1"/>
  <c r="J106" i="7" s="1"/>
  <c r="P200" i="7"/>
  <c r="P273" i="7"/>
  <c r="T358" i="7"/>
  <c r="P374" i="7"/>
  <c r="P390" i="7"/>
  <c r="BK440" i="7"/>
  <c r="J440" i="7" s="1"/>
  <c r="J112" i="7" s="1"/>
  <c r="R440" i="7"/>
  <c r="P451" i="7"/>
  <c r="T131" i="8"/>
  <c r="P167" i="8"/>
  <c r="BK180" i="8"/>
  <c r="J180" i="8"/>
  <c r="J104" i="8" s="1"/>
  <c r="T202" i="8"/>
  <c r="T135" i="9"/>
  <c r="T198" i="9"/>
  <c r="T257" i="9"/>
  <c r="T276" i="9"/>
  <c r="T295" i="9"/>
  <c r="T328" i="9"/>
  <c r="R344" i="9"/>
  <c r="BK368" i="9"/>
  <c r="J368" i="9"/>
  <c r="J108" i="9" s="1"/>
  <c r="P384" i="9"/>
  <c r="T400" i="9"/>
  <c r="R134" i="10"/>
  <c r="BK146" i="10"/>
  <c r="J146" i="10" s="1"/>
  <c r="J102" i="10" s="1"/>
  <c r="P162" i="10"/>
  <c r="T182" i="10"/>
  <c r="T213" i="10"/>
  <c r="P225" i="10"/>
  <c r="P245" i="10"/>
  <c r="T245" i="10"/>
  <c r="BK248" i="10"/>
  <c r="J248" i="10" s="1"/>
  <c r="J109" i="10" s="1"/>
  <c r="BK138" i="11"/>
  <c r="J138" i="11"/>
  <c r="J101" i="11" s="1"/>
  <c r="T138" i="11"/>
  <c r="BK170" i="11"/>
  <c r="J170" i="11" s="1"/>
  <c r="J103" i="11" s="1"/>
  <c r="BK180" i="11"/>
  <c r="J180" i="11" s="1"/>
  <c r="J105" i="11" s="1"/>
  <c r="R209" i="11"/>
  <c r="R250" i="11"/>
  <c r="P256" i="11"/>
  <c r="BK263" i="11"/>
  <c r="J263" i="11" s="1"/>
  <c r="J110" i="11" s="1"/>
  <c r="R266" i="11"/>
  <c r="T269" i="11"/>
  <c r="R278" i="11"/>
  <c r="T128" i="12"/>
  <c r="T127" i="12"/>
  <c r="R139" i="12"/>
  <c r="P152" i="12"/>
  <c r="BK141" i="13"/>
  <c r="P141" i="13"/>
  <c r="P165" i="13"/>
  <c r="R182" i="13"/>
  <c r="P133" i="14"/>
  <c r="R176" i="14"/>
  <c r="R127" i="14" s="1"/>
  <c r="P127" i="15"/>
  <c r="BK143" i="15"/>
  <c r="J143" i="15"/>
  <c r="J102" i="15" s="1"/>
  <c r="P130" i="17"/>
  <c r="P129" i="17" s="1"/>
  <c r="AU115" i="1" s="1"/>
  <c r="T130" i="17"/>
  <c r="BK154" i="17"/>
  <c r="J154" i="17" s="1"/>
  <c r="J103" i="17" s="1"/>
  <c r="BK168" i="17"/>
  <c r="J168" i="17"/>
  <c r="J104" i="17" s="1"/>
  <c r="BK175" i="17"/>
  <c r="J175" i="17"/>
  <c r="J105" i="17" s="1"/>
  <c r="BK146" i="18"/>
  <c r="J146" i="18"/>
  <c r="J103" i="18" s="1"/>
  <c r="T160" i="18"/>
  <c r="BK127" i="19"/>
  <c r="J127" i="19" s="1"/>
  <c r="J101" i="19" s="1"/>
  <c r="T128" i="20"/>
  <c r="BK128" i="21"/>
  <c r="J128" i="21"/>
  <c r="J101" i="21" s="1"/>
  <c r="BK150" i="21"/>
  <c r="R150" i="21"/>
  <c r="T147" i="22"/>
  <c r="R168" i="22"/>
  <c r="R128" i="23"/>
  <c r="R134" i="23"/>
  <c r="T137" i="23"/>
  <c r="T171" i="26"/>
  <c r="P126" i="29"/>
  <c r="P125" i="29"/>
  <c r="AU128" i="1" s="1"/>
  <c r="R209" i="31"/>
  <c r="T133" i="14"/>
  <c r="R143" i="15"/>
  <c r="T126" i="16"/>
  <c r="T125" i="16" s="1"/>
  <c r="R144" i="17"/>
  <c r="R168" i="17"/>
  <c r="BK142" i="18"/>
  <c r="J142" i="18" s="1"/>
  <c r="J102" i="18" s="1"/>
  <c r="P160" i="18"/>
  <c r="R144" i="21"/>
  <c r="R127" i="21" s="1"/>
  <c r="BK130" i="22"/>
  <c r="J130" i="22" s="1"/>
  <c r="J101" i="22" s="1"/>
  <c r="T209" i="31"/>
  <c r="R135" i="36"/>
  <c r="R166" i="28"/>
  <c r="T185" i="28"/>
  <c r="BK131" i="30"/>
  <c r="J131" i="30" s="1"/>
  <c r="J101" i="30" s="1"/>
  <c r="R164" i="30"/>
  <c r="P238" i="30"/>
  <c r="R127" i="33"/>
  <c r="R126" i="33" s="1"/>
  <c r="R163" i="33"/>
  <c r="BK180" i="33"/>
  <c r="J180" i="33" s="1"/>
  <c r="J104" i="33"/>
  <c r="P127" i="36"/>
  <c r="BK140" i="37"/>
  <c r="J140" i="37"/>
  <c r="J104" i="37" s="1"/>
  <c r="T151" i="2"/>
  <c r="P172" i="2"/>
  <c r="BK156" i="3"/>
  <c r="J156" i="3" s="1"/>
  <c r="J100" i="3" s="1"/>
  <c r="T156" i="3"/>
  <c r="R232" i="3"/>
  <c r="P267" i="3"/>
  <c r="BK327" i="3"/>
  <c r="BK318" i="3"/>
  <c r="T327" i="3"/>
  <c r="T318" i="3" s="1"/>
  <c r="T428" i="3"/>
  <c r="BK847" i="3"/>
  <c r="J847" i="3" s="1"/>
  <c r="J108" i="3" s="1"/>
  <c r="BK854" i="3"/>
  <c r="J854" i="3" s="1"/>
  <c r="J109" i="3" s="1"/>
  <c r="T854" i="3"/>
  <c r="P873" i="3"/>
  <c r="T873" i="3"/>
  <c r="P884" i="3"/>
  <c r="BK971" i="3"/>
  <c r="J971" i="3" s="1"/>
  <c r="J113" i="3" s="1"/>
  <c r="T971" i="3"/>
  <c r="P1015" i="3"/>
  <c r="BK1132" i="3"/>
  <c r="J1132" i="3" s="1"/>
  <c r="J115" i="3" s="1"/>
  <c r="R1132" i="3"/>
  <c r="BK1143" i="3"/>
  <c r="J1143" i="3" s="1"/>
  <c r="J116" i="3" s="1"/>
  <c r="R1143" i="3"/>
  <c r="P1167" i="3"/>
  <c r="BK1292" i="3"/>
  <c r="J1292" i="3" s="1"/>
  <c r="J119" i="3"/>
  <c r="R1292" i="3"/>
  <c r="P1376" i="3"/>
  <c r="BK1463" i="3"/>
  <c r="J1463" i="3" s="1"/>
  <c r="J122" i="3" s="1"/>
  <c r="T1463" i="3"/>
  <c r="R1539" i="3"/>
  <c r="P1549" i="3"/>
  <c r="BK1586" i="3"/>
  <c r="J1586" i="3" s="1"/>
  <c r="J125" i="3" s="1"/>
  <c r="R1586" i="3"/>
  <c r="BK1615" i="3"/>
  <c r="J1615" i="3"/>
  <c r="J126" i="3" s="1"/>
  <c r="R1615" i="3"/>
  <c r="T1622" i="3"/>
  <c r="T1621" i="3" s="1"/>
  <c r="BK1686" i="3"/>
  <c r="J1686" i="3" s="1"/>
  <c r="J132" i="3" s="1"/>
  <c r="P1686" i="3"/>
  <c r="T129" i="4"/>
  <c r="T128" i="4"/>
  <c r="T127" i="4" s="1"/>
  <c r="P190" i="4"/>
  <c r="P128" i="4"/>
  <c r="P244" i="4"/>
  <c r="BK312" i="4"/>
  <c r="BK311" i="4"/>
  <c r="J311" i="4" s="1"/>
  <c r="J104" i="4"/>
  <c r="R124" i="5"/>
  <c r="R123" i="5" s="1"/>
  <c r="R122" i="5" s="1"/>
  <c r="P124" i="6"/>
  <c r="P123" i="6" s="1"/>
  <c r="P122" i="6" s="1"/>
  <c r="AU100" i="1" s="1"/>
  <c r="P139" i="7"/>
  <c r="BK168" i="7"/>
  <c r="J168" i="7" s="1"/>
  <c r="J103" i="7" s="1"/>
  <c r="T168" i="7"/>
  <c r="R172" i="7"/>
  <c r="P180" i="7"/>
  <c r="R185" i="7"/>
  <c r="BK200" i="7"/>
  <c r="J200" i="7" s="1"/>
  <c r="J107" i="7" s="1"/>
  <c r="R273" i="7"/>
  <c r="P358" i="7"/>
  <c r="R374" i="7"/>
  <c r="T390" i="7"/>
  <c r="T440" i="7"/>
  <c r="T451" i="7"/>
  <c r="P131" i="8"/>
  <c r="P130" i="8" s="1"/>
  <c r="AU104" i="1" s="1"/>
  <c r="R167" i="8"/>
  <c r="P180" i="8"/>
  <c r="BK202" i="8"/>
  <c r="J202" i="8" s="1"/>
  <c r="J106" i="8"/>
  <c r="BK135" i="9"/>
  <c r="P198" i="9"/>
  <c r="R257" i="9"/>
  <c r="P276" i="9"/>
  <c r="BK295" i="9"/>
  <c r="J295" i="9" s="1"/>
  <c r="J105" i="9" s="1"/>
  <c r="P328" i="9"/>
  <c r="P344" i="9"/>
  <c r="R368" i="9"/>
  <c r="R384" i="9"/>
  <c r="R400" i="9"/>
  <c r="T134" i="10"/>
  <c r="R146" i="10"/>
  <c r="R162" i="10"/>
  <c r="R182" i="10"/>
  <c r="R213" i="10"/>
  <c r="R225" i="10"/>
  <c r="BK245" i="10"/>
  <c r="J245" i="10" s="1"/>
  <c r="J108" i="10" s="1"/>
  <c r="T248" i="10"/>
  <c r="P147" i="11"/>
  <c r="BK175" i="11"/>
  <c r="J175" i="11" s="1"/>
  <c r="J104" i="11" s="1"/>
  <c r="T180" i="11"/>
  <c r="R256" i="11"/>
  <c r="P266" i="11"/>
  <c r="BK278" i="11"/>
  <c r="J278" i="11" s="1"/>
  <c r="J113" i="11" s="1"/>
  <c r="P129" i="13"/>
  <c r="BK165" i="13"/>
  <c r="J165" i="13"/>
  <c r="J103" i="13" s="1"/>
  <c r="BK182" i="13"/>
  <c r="J182" i="13" s="1"/>
  <c r="J104" i="13" s="1"/>
  <c r="T127" i="15"/>
  <c r="T126" i="15" s="1"/>
  <c r="T144" i="17"/>
  <c r="R175" i="17"/>
  <c r="R127" i="19"/>
  <c r="T128" i="21"/>
  <c r="T127" i="21" s="1"/>
  <c r="T134" i="24"/>
  <c r="BK127" i="25"/>
  <c r="J127" i="25" s="1"/>
  <c r="J101" i="25" s="1"/>
  <c r="R128" i="28"/>
  <c r="R127" i="28" s="1"/>
  <c r="P185" i="28"/>
  <c r="T181" i="31"/>
  <c r="T127" i="31"/>
  <c r="T126" i="31" s="1"/>
  <c r="T125" i="31" s="1"/>
  <c r="T134" i="37"/>
  <c r="R138" i="11"/>
  <c r="T147" i="11"/>
  <c r="R180" i="11"/>
  <c r="P209" i="11"/>
  <c r="P250" i="11"/>
  <c r="P263" i="11"/>
  <c r="BK266" i="11"/>
  <c r="J266" i="11"/>
  <c r="J111" i="11" s="1"/>
  <c r="P269" i="11"/>
  <c r="P278" i="11"/>
  <c r="BK128" i="12"/>
  <c r="J128" i="12"/>
  <c r="J101" i="12" s="1"/>
  <c r="BK139" i="12"/>
  <c r="J139" i="12"/>
  <c r="J102" i="12" s="1"/>
  <c r="BK152" i="12"/>
  <c r="J152" i="12" s="1"/>
  <c r="J103" i="12" s="1"/>
  <c r="R129" i="13"/>
  <c r="T141" i="13"/>
  <c r="R165" i="13"/>
  <c r="P182" i="13"/>
  <c r="R133" i="14"/>
  <c r="P176" i="14"/>
  <c r="R127" i="15"/>
  <c r="R126" i="16"/>
  <c r="R125" i="16"/>
  <c r="P146" i="18"/>
  <c r="R147" i="22"/>
  <c r="T175" i="22"/>
  <c r="R137" i="23"/>
  <c r="R134" i="24"/>
  <c r="T179" i="30"/>
  <c r="R181" i="31"/>
  <c r="R127" i="31"/>
  <c r="R126" i="31" s="1"/>
  <c r="R125" i="31" s="1"/>
  <c r="R253" i="31"/>
  <c r="T163" i="33"/>
  <c r="P180" i="33"/>
  <c r="R129" i="37"/>
  <c r="P140" i="37"/>
  <c r="R151" i="2"/>
  <c r="R172" i="2"/>
  <c r="R156" i="3"/>
  <c r="P232" i="3"/>
  <c r="BK267" i="3"/>
  <c r="J267" i="3" s="1"/>
  <c r="J102" i="3" s="1"/>
  <c r="T267" i="3"/>
  <c r="P327" i="3"/>
  <c r="P318" i="3" s="1"/>
  <c r="R327" i="3"/>
  <c r="R318" i="3"/>
  <c r="R428" i="3"/>
  <c r="P847" i="3"/>
  <c r="P688" i="3"/>
  <c r="T847" i="3"/>
  <c r="T688" i="3"/>
  <c r="BK884" i="3"/>
  <c r="T884" i="3"/>
  <c r="P971" i="3"/>
  <c r="R971" i="3"/>
  <c r="R1015" i="3"/>
  <c r="P1132" i="3"/>
  <c r="T1132" i="3"/>
  <c r="P1143" i="3"/>
  <c r="T1143" i="3"/>
  <c r="T1167" i="3"/>
  <c r="P1271" i="3"/>
  <c r="T1271" i="3"/>
  <c r="T1292" i="3"/>
  <c r="T1376" i="3"/>
  <c r="P1439" i="3"/>
  <c r="R1439" i="3"/>
  <c r="R1463" i="3"/>
  <c r="BK1549" i="3"/>
  <c r="J1549" i="3"/>
  <c r="J124" i="3" s="1"/>
  <c r="R1549" i="3"/>
  <c r="T1586" i="3"/>
  <c r="P1615" i="3"/>
  <c r="T1615" i="3"/>
  <c r="R1622" i="3"/>
  <c r="R1621" i="3" s="1"/>
  <c r="BK1681" i="3"/>
  <c r="J1681" i="3" s="1"/>
  <c r="J131" i="3" s="1"/>
  <c r="P1681" i="3"/>
  <c r="P1664" i="3" s="1"/>
  <c r="T1681" i="3"/>
  <c r="T1664" i="3" s="1"/>
  <c r="T1686" i="3"/>
  <c r="BK129" i="4"/>
  <c r="BK190" i="4"/>
  <c r="J190" i="4" s="1"/>
  <c r="J101" i="4" s="1"/>
  <c r="R244" i="4"/>
  <c r="P312" i="4"/>
  <c r="P311" i="4" s="1"/>
  <c r="P124" i="5"/>
  <c r="P123" i="5"/>
  <c r="P122" i="5" s="1"/>
  <c r="AU99" i="1" s="1"/>
  <c r="BK124" i="6"/>
  <c r="J124" i="6" s="1"/>
  <c r="J100" i="6"/>
  <c r="T139" i="7"/>
  <c r="R168" i="7"/>
  <c r="T172" i="7"/>
  <c r="T180" i="7"/>
  <c r="T185" i="7"/>
  <c r="T200" i="7"/>
  <c r="BK273" i="7"/>
  <c r="J273" i="7"/>
  <c r="J108" i="7" s="1"/>
  <c r="BK358" i="7"/>
  <c r="J358" i="7"/>
  <c r="J109" i="7" s="1"/>
  <c r="BK374" i="7"/>
  <c r="J374" i="7" s="1"/>
  <c r="J110" i="7" s="1"/>
  <c r="BK390" i="7"/>
  <c r="J390" i="7" s="1"/>
  <c r="J111" i="7" s="1"/>
  <c r="BK131" i="8"/>
  <c r="J131" i="8" s="1"/>
  <c r="J101" i="8" s="1"/>
  <c r="BK167" i="8"/>
  <c r="J167" i="8" s="1"/>
  <c r="J103" i="8" s="1"/>
  <c r="T180" i="8"/>
  <c r="R202" i="8"/>
  <c r="P135" i="9"/>
  <c r="R198" i="9"/>
  <c r="BK257" i="9"/>
  <c r="J257" i="9"/>
  <c r="J103" i="9" s="1"/>
  <c r="R276" i="9"/>
  <c r="R295" i="9"/>
  <c r="BK328" i="9"/>
  <c r="J328" i="9" s="1"/>
  <c r="J106" i="9" s="1"/>
  <c r="T344" i="9"/>
  <c r="P368" i="9"/>
  <c r="T384" i="9"/>
  <c r="P400" i="9"/>
  <c r="BK134" i="10"/>
  <c r="J134" i="10" s="1"/>
  <c r="J101" i="10" s="1"/>
  <c r="P146" i="10"/>
  <c r="BK162" i="10"/>
  <c r="J162" i="10"/>
  <c r="J103" i="10" s="1"/>
  <c r="BK182" i="10"/>
  <c r="J182" i="10"/>
  <c r="J104" i="10" s="1"/>
  <c r="P213" i="10"/>
  <c r="BK225" i="10"/>
  <c r="J225" i="10" s="1"/>
  <c r="J106" i="10" s="1"/>
  <c r="R248" i="10"/>
  <c r="P138" i="11"/>
  <c r="R147" i="11"/>
  <c r="R137" i="11" s="1"/>
  <c r="R170" i="11"/>
  <c r="P180" i="11"/>
  <c r="BK209" i="11"/>
  <c r="J209" i="11"/>
  <c r="J106" i="11" s="1"/>
  <c r="BK250" i="11"/>
  <c r="J250" i="11"/>
  <c r="J107" i="11" s="1"/>
  <c r="T256" i="11"/>
  <c r="R263" i="11"/>
  <c r="BK269" i="11"/>
  <c r="J269" i="11"/>
  <c r="J112" i="11" s="1"/>
  <c r="P128" i="12"/>
  <c r="P127" i="12"/>
  <c r="AU109" i="1" s="1"/>
  <c r="P139" i="12"/>
  <c r="R152" i="12"/>
  <c r="BK129" i="13"/>
  <c r="J129" i="13"/>
  <c r="J101" i="13" s="1"/>
  <c r="BK128" i="14"/>
  <c r="J128" i="14"/>
  <c r="J101" i="14" s="1"/>
  <c r="P128" i="14"/>
  <c r="R128" i="14"/>
  <c r="T128" i="14"/>
  <c r="BK176" i="14"/>
  <c r="BK127" i="14" s="1"/>
  <c r="J127" i="14" s="1"/>
  <c r="J100" i="14" s="1"/>
  <c r="BK127" i="15"/>
  <c r="J127" i="15" s="1"/>
  <c r="J101" i="15" s="1"/>
  <c r="P143" i="15"/>
  <c r="BK126" i="16"/>
  <c r="J126" i="16" s="1"/>
  <c r="J101" i="16" s="1"/>
  <c r="P130" i="18"/>
  <c r="R146" i="18"/>
  <c r="T127" i="19"/>
  <c r="T126" i="19"/>
  <c r="T145" i="19"/>
  <c r="R128" i="20"/>
  <c r="R127" i="20"/>
  <c r="R139" i="20"/>
  <c r="T145" i="20"/>
  <c r="R128" i="21"/>
  <c r="P150" i="21"/>
  <c r="BK158" i="22"/>
  <c r="J158" i="22" s="1"/>
  <c r="J103" i="22" s="1"/>
  <c r="P168" i="22"/>
  <c r="T128" i="23"/>
  <c r="T127" i="23" s="1"/>
  <c r="BK137" i="23"/>
  <c r="J137" i="23"/>
  <c r="J103" i="23" s="1"/>
  <c r="P127" i="26"/>
  <c r="P126" i="26"/>
  <c r="AU124" i="1" s="1"/>
  <c r="R171" i="26"/>
  <c r="T126" i="27"/>
  <c r="T125" i="27"/>
  <c r="BK128" i="28"/>
  <c r="BK209" i="31"/>
  <c r="J209" i="31" s="1"/>
  <c r="J101" i="31" s="1"/>
  <c r="BK274" i="31"/>
  <c r="J274" i="31"/>
  <c r="J104" i="31"/>
  <c r="BK126" i="29"/>
  <c r="BK125" i="29" s="1"/>
  <c r="J125" i="29" s="1"/>
  <c r="J100" i="29" s="1"/>
  <c r="T131" i="30"/>
  <c r="BK210" i="30"/>
  <c r="J210" i="30" s="1"/>
  <c r="J104" i="30" s="1"/>
  <c r="T210" i="30"/>
  <c r="R229" i="30"/>
  <c r="P181" i="31"/>
  <c r="P127" i="31"/>
  <c r="R200" i="31"/>
  <c r="P253" i="31"/>
  <c r="T131" i="34"/>
  <c r="T128" i="34" s="1"/>
  <c r="T134" i="34"/>
  <c r="P127" i="35"/>
  <c r="P126" i="35" s="1"/>
  <c r="AU137" i="1" s="1"/>
  <c r="P135" i="36"/>
  <c r="BK129" i="37"/>
  <c r="J129" i="37" s="1"/>
  <c r="J101" i="37" s="1"/>
  <c r="T129" i="37"/>
  <c r="P134" i="37"/>
  <c r="R140" i="37"/>
  <c r="BK125" i="38"/>
  <c r="J125" i="38"/>
  <c r="J98" i="38"/>
  <c r="T125" i="38"/>
  <c r="BK144" i="38"/>
  <c r="J144" i="38"/>
  <c r="J100" i="38" s="1"/>
  <c r="R144" i="38"/>
  <c r="P179" i="30"/>
  <c r="P210" i="30"/>
  <c r="BK229" i="30"/>
  <c r="J229" i="30" s="1"/>
  <c r="J105" i="30" s="1"/>
  <c r="T229" i="30"/>
  <c r="P200" i="31"/>
  <c r="P274" i="31"/>
  <c r="BK127" i="36"/>
  <c r="J127" i="36"/>
  <c r="J101" i="36"/>
  <c r="BK135" i="36"/>
  <c r="J135" i="36" s="1"/>
  <c r="J102" i="36" s="1"/>
  <c r="P129" i="37"/>
  <c r="P128" i="37" s="1"/>
  <c r="AU140" i="1" s="1"/>
  <c r="AU139" i="1" s="1"/>
  <c r="BK134" i="37"/>
  <c r="J134" i="37"/>
  <c r="J103" i="37" s="1"/>
  <c r="R134" i="37"/>
  <c r="T140" i="37"/>
  <c r="P125" i="38"/>
  <c r="P124" i="38" s="1"/>
  <c r="P123" i="38" s="1"/>
  <c r="AU141" i="1" s="1"/>
  <c r="R125" i="38"/>
  <c r="P144" i="38"/>
  <c r="T144" i="38"/>
  <c r="BK154" i="38"/>
  <c r="J154" i="38" s="1"/>
  <c r="J101" i="38" s="1"/>
  <c r="P154" i="38"/>
  <c r="R154" i="38"/>
  <c r="T154" i="38"/>
  <c r="BK160" i="2"/>
  <c r="J160" i="2" s="1"/>
  <c r="J101" i="2" s="1"/>
  <c r="BK169" i="2"/>
  <c r="J169" i="2" s="1"/>
  <c r="J102" i="2" s="1"/>
  <c r="BK150" i="33"/>
  <c r="J150" i="33"/>
  <c r="J100" i="33" s="1"/>
  <c r="BK177" i="33"/>
  <c r="J177" i="33"/>
  <c r="J103" i="33" s="1"/>
  <c r="BK683" i="3"/>
  <c r="J683" i="3" s="1"/>
  <c r="J106" i="3" s="1"/>
  <c r="BK1659" i="3"/>
  <c r="J1659" i="3" s="1"/>
  <c r="J129" i="3" s="1"/>
  <c r="BK308" i="4"/>
  <c r="J308" i="4" s="1"/>
  <c r="J103" i="4" s="1"/>
  <c r="BK165" i="7"/>
  <c r="J165" i="7"/>
  <c r="J102" i="7"/>
  <c r="BK470" i="7"/>
  <c r="J470" i="7" s="1"/>
  <c r="J114" i="7" s="1"/>
  <c r="BK199" i="8"/>
  <c r="J199" i="8" s="1"/>
  <c r="J105" i="8" s="1"/>
  <c r="BK254" i="11"/>
  <c r="J254" i="11"/>
  <c r="J108" i="11" s="1"/>
  <c r="BK284" i="31"/>
  <c r="J284" i="31"/>
  <c r="J105" i="31" s="1"/>
  <c r="BK148" i="2"/>
  <c r="J148" i="2" s="1"/>
  <c r="J99" i="2" s="1"/>
  <c r="BK688" i="3"/>
  <c r="J688" i="3" s="1"/>
  <c r="J107" i="3" s="1"/>
  <c r="BK164" i="8"/>
  <c r="J164" i="8" s="1"/>
  <c r="J102" i="8" s="1"/>
  <c r="BK243" i="10"/>
  <c r="J243" i="10"/>
  <c r="J107" i="10"/>
  <c r="BK129" i="34"/>
  <c r="J129" i="34" s="1"/>
  <c r="J101" i="34" s="1"/>
  <c r="BK132" i="37"/>
  <c r="J132" i="37" s="1"/>
  <c r="J102" i="37" s="1"/>
  <c r="BK127" i="31"/>
  <c r="BK126" i="31" s="1"/>
  <c r="J126" i="31" s="1"/>
  <c r="J97" i="31" s="1"/>
  <c r="J127" i="31"/>
  <c r="J98" i="31" s="1"/>
  <c r="BK250" i="31"/>
  <c r="J250" i="31"/>
  <c r="J102" i="31" s="1"/>
  <c r="BK140" i="38"/>
  <c r="J140" i="38"/>
  <c r="J99" i="38"/>
  <c r="BK161" i="38"/>
  <c r="J161" i="38" s="1"/>
  <c r="J102" i="38" s="1"/>
  <c r="BK165" i="38"/>
  <c r="J165" i="38" s="1"/>
  <c r="J103" i="38" s="1"/>
  <c r="BE141" i="38"/>
  <c r="J92" i="38"/>
  <c r="F120" i="38"/>
  <c r="BE134" i="38"/>
  <c r="BE137" i="38"/>
  <c r="BE145" i="38"/>
  <c r="BE155" i="38"/>
  <c r="BE162" i="38"/>
  <c r="J89" i="38"/>
  <c r="BE129" i="38"/>
  <c r="BE158" i="38"/>
  <c r="E85" i="38"/>
  <c r="BE126" i="38"/>
  <c r="BE131" i="38"/>
  <c r="BE148" i="38"/>
  <c r="BE151" i="38"/>
  <c r="BE166" i="38"/>
  <c r="BE138" i="37"/>
  <c r="F95" i="37"/>
  <c r="E114" i="37"/>
  <c r="F125" i="37"/>
  <c r="BE130" i="37"/>
  <c r="J96" i="37"/>
  <c r="BE135" i="37"/>
  <c r="BE141" i="37"/>
  <c r="BE147" i="37"/>
  <c r="BE150" i="37"/>
  <c r="J93" i="37"/>
  <c r="BE131" i="37"/>
  <c r="BE133" i="37"/>
  <c r="BE136" i="37"/>
  <c r="BE137" i="37"/>
  <c r="BE142" i="37"/>
  <c r="BE143" i="37"/>
  <c r="BE148" i="37"/>
  <c r="J95" i="37"/>
  <c r="BE139" i="37"/>
  <c r="BE146" i="37"/>
  <c r="BE144" i="37"/>
  <c r="BE145" i="37"/>
  <c r="BE149" i="37"/>
  <c r="J122" i="36"/>
  <c r="BE131" i="36"/>
  <c r="E112" i="36"/>
  <c r="J123" i="36"/>
  <c r="F95" i="36"/>
  <c r="BE128" i="36"/>
  <c r="BE130" i="36"/>
  <c r="BE134" i="36"/>
  <c r="BE136" i="36"/>
  <c r="BE138" i="36"/>
  <c r="BE139" i="36"/>
  <c r="J93" i="36"/>
  <c r="F96" i="36"/>
  <c r="BE129" i="36"/>
  <c r="BE132" i="36"/>
  <c r="BE133" i="36"/>
  <c r="BE137" i="36"/>
  <c r="BE140" i="36"/>
  <c r="E85" i="35"/>
  <c r="F95" i="35"/>
  <c r="J120" i="35"/>
  <c r="BE128" i="35"/>
  <c r="F96" i="35"/>
  <c r="J123" i="35"/>
  <c r="BE135" i="35"/>
  <c r="J122" i="35"/>
  <c r="BE131" i="35"/>
  <c r="BE133" i="35"/>
  <c r="BE134" i="35"/>
  <c r="BE130" i="35"/>
  <c r="BE129" i="35"/>
  <c r="BE136" i="35"/>
  <c r="BK126" i="33"/>
  <c r="J126" i="33"/>
  <c r="J98" i="33" s="1"/>
  <c r="J93" i="34"/>
  <c r="F96" i="34"/>
  <c r="E114" i="34"/>
  <c r="J124" i="34"/>
  <c r="BE132" i="34"/>
  <c r="F95" i="34"/>
  <c r="BE133" i="34"/>
  <c r="BE138" i="34"/>
  <c r="J96" i="34"/>
  <c r="BE130" i="34"/>
  <c r="BE135" i="34"/>
  <c r="BE136" i="34"/>
  <c r="BE137" i="34"/>
  <c r="BE139" i="34"/>
  <c r="BE141" i="34"/>
  <c r="BE144" i="34"/>
  <c r="BE142" i="34"/>
  <c r="BE143" i="34"/>
  <c r="BE145" i="34"/>
  <c r="J93" i="33"/>
  <c r="J120" i="33"/>
  <c r="F123" i="33"/>
  <c r="BE136" i="33"/>
  <c r="BE138" i="33"/>
  <c r="BE148" i="33"/>
  <c r="J94" i="33"/>
  <c r="F122" i="33"/>
  <c r="BE142" i="33"/>
  <c r="BE144" i="33"/>
  <c r="BE146" i="33"/>
  <c r="BE154" i="33"/>
  <c r="E85" i="33"/>
  <c r="BE130" i="33"/>
  <c r="BE143" i="33"/>
  <c r="BE158" i="33"/>
  <c r="BE164" i="33"/>
  <c r="BE171" i="33"/>
  <c r="BE170" i="33"/>
  <c r="BE162" i="33"/>
  <c r="BE165" i="33"/>
  <c r="BE166" i="33"/>
  <c r="BE172" i="33"/>
  <c r="BE174" i="33"/>
  <c r="BE175" i="33"/>
  <c r="BE176" i="33"/>
  <c r="BE178" i="33"/>
  <c r="BE128" i="33"/>
  <c r="BE132" i="33"/>
  <c r="BE134" i="33"/>
  <c r="BE140" i="33"/>
  <c r="BE149" i="33"/>
  <c r="BE151" i="33"/>
  <c r="BE156" i="33"/>
  <c r="BE159" i="33"/>
  <c r="BE160" i="33"/>
  <c r="BE173" i="33"/>
  <c r="BE181" i="33"/>
  <c r="BE183" i="33"/>
  <c r="BE168" i="33"/>
  <c r="F94" i="32"/>
  <c r="BE124" i="32"/>
  <c r="E109" i="32"/>
  <c r="J118" i="32"/>
  <c r="J91" i="32"/>
  <c r="BE123" i="32"/>
  <c r="BE125" i="32"/>
  <c r="BE190" i="31"/>
  <c r="BE128" i="31"/>
  <c r="BE130" i="31"/>
  <c r="BE134" i="31"/>
  <c r="BE150" i="31"/>
  <c r="BE157" i="31"/>
  <c r="BE166" i="31"/>
  <c r="BE168" i="31"/>
  <c r="BE196" i="31"/>
  <c r="BE198" i="31"/>
  <c r="BE203" i="31"/>
  <c r="BE205" i="31"/>
  <c r="BE234" i="31"/>
  <c r="E85" i="31"/>
  <c r="J89" i="31"/>
  <c r="F92" i="31"/>
  <c r="BE132" i="31"/>
  <c r="BE140" i="31"/>
  <c r="BE153" i="31"/>
  <c r="BE159" i="31"/>
  <c r="BE161" i="31"/>
  <c r="BE184" i="31"/>
  <c r="BE186" i="31"/>
  <c r="BE188" i="31"/>
  <c r="BE194" i="31"/>
  <c r="BE201" i="31"/>
  <c r="J92" i="31"/>
  <c r="BE136" i="31"/>
  <c r="BE145" i="31"/>
  <c r="BE163" i="31"/>
  <c r="BE172" i="31"/>
  <c r="BE177" i="31"/>
  <c r="BE182" i="31"/>
  <c r="BE192" i="31"/>
  <c r="BE207" i="31"/>
  <c r="BE210" i="31"/>
  <c r="BE214" i="31"/>
  <c r="BE218" i="31"/>
  <c r="BE222" i="31"/>
  <c r="BE226" i="31"/>
  <c r="BE230" i="31"/>
  <c r="BE238" i="31"/>
  <c r="BE242" i="31"/>
  <c r="BE246" i="31"/>
  <c r="BE258" i="31"/>
  <c r="BE260" i="31"/>
  <c r="BE251" i="31"/>
  <c r="BE254" i="31"/>
  <c r="BE248" i="31"/>
  <c r="BE256" i="31"/>
  <c r="BE268" i="31"/>
  <c r="BE277" i="31"/>
  <c r="BE263" i="31"/>
  <c r="BE279" i="31"/>
  <c r="BE265" i="31"/>
  <c r="BE270" i="31"/>
  <c r="BE272" i="31"/>
  <c r="BE275" i="31"/>
  <c r="BE285" i="31"/>
  <c r="BE282" i="31"/>
  <c r="BE247" i="31"/>
  <c r="F95" i="30"/>
  <c r="F96" i="30"/>
  <c r="BE142" i="30"/>
  <c r="BE150" i="30"/>
  <c r="BE156" i="30"/>
  <c r="J93" i="30"/>
  <c r="E116" i="30"/>
  <c r="BE132" i="30"/>
  <c r="BE144" i="30"/>
  <c r="BE154" i="30"/>
  <c r="BE160" i="30"/>
  <c r="BE162" i="30"/>
  <c r="BE171" i="30"/>
  <c r="BE140" i="30"/>
  <c r="BE146" i="30"/>
  <c r="BE148" i="30"/>
  <c r="BE158" i="30"/>
  <c r="BE165" i="30"/>
  <c r="BE167" i="30"/>
  <c r="BE180" i="30"/>
  <c r="BE182" i="30"/>
  <c r="BE186" i="30"/>
  <c r="BE196" i="30"/>
  <c r="BE138" i="30"/>
  <c r="J126" i="30"/>
  <c r="BE136" i="30"/>
  <c r="BE190" i="30"/>
  <c r="BE198" i="30"/>
  <c r="BE202" i="30"/>
  <c r="BE217" i="30"/>
  <c r="BE219" i="30"/>
  <c r="BE169" i="30"/>
  <c r="BE175" i="30"/>
  <c r="BE177" i="30"/>
  <c r="BE223" i="30"/>
  <c r="BE204" i="30"/>
  <c r="BE206" i="30"/>
  <c r="BE208" i="30"/>
  <c r="BE221" i="30"/>
  <c r="BE225" i="30"/>
  <c r="BE234" i="30"/>
  <c r="BE239" i="30"/>
  <c r="BE188" i="30"/>
  <c r="BE192" i="30"/>
  <c r="BE211" i="30"/>
  <c r="BE230" i="30"/>
  <c r="BE243" i="30"/>
  <c r="BE253" i="30"/>
  <c r="BE259" i="30"/>
  <c r="BE269" i="30"/>
  <c r="J96" i="30"/>
  <c r="BE184" i="30"/>
  <c r="BE194" i="30"/>
  <c r="BE200" i="30"/>
  <c r="BE213" i="30"/>
  <c r="BE215" i="30"/>
  <c r="BE227" i="30"/>
  <c r="BE245" i="30"/>
  <c r="BE251" i="30"/>
  <c r="BE263" i="30"/>
  <c r="BE267" i="30"/>
  <c r="BE273" i="30"/>
  <c r="BE134" i="30"/>
  <c r="BE152" i="30"/>
  <c r="BE173" i="30"/>
  <c r="BE232" i="30"/>
  <c r="BE236" i="30"/>
  <c r="BE241" i="30"/>
  <c r="BE247" i="30"/>
  <c r="BE271" i="30"/>
  <c r="BE261" i="30"/>
  <c r="BE265" i="30"/>
  <c r="BE277" i="30"/>
  <c r="BE249" i="30"/>
  <c r="BE255" i="30"/>
  <c r="BE257" i="30"/>
  <c r="BE275" i="30"/>
  <c r="BE279" i="30"/>
  <c r="F95" i="29"/>
  <c r="J96" i="29"/>
  <c r="J119" i="29"/>
  <c r="F122" i="29"/>
  <c r="BE131" i="29"/>
  <c r="J95" i="29"/>
  <c r="BE129" i="29"/>
  <c r="BE133" i="29"/>
  <c r="E111" i="29"/>
  <c r="BE127" i="29"/>
  <c r="BE135" i="29"/>
  <c r="BE137" i="29"/>
  <c r="BE141" i="29"/>
  <c r="BE149" i="29"/>
  <c r="BE155" i="29"/>
  <c r="BE145" i="29"/>
  <c r="BE147" i="29"/>
  <c r="BE151" i="29"/>
  <c r="BE153" i="29"/>
  <c r="BE139" i="29"/>
  <c r="BE143" i="29"/>
  <c r="BE157" i="29"/>
  <c r="BE140" i="28"/>
  <c r="BE139" i="28"/>
  <c r="BE150" i="28"/>
  <c r="BE141" i="28"/>
  <c r="BE142" i="28"/>
  <c r="BE143" i="28"/>
  <c r="BE148" i="28"/>
  <c r="BE154" i="28"/>
  <c r="BE156" i="28"/>
  <c r="BE151" i="28"/>
  <c r="BE168" i="28"/>
  <c r="BE153" i="28"/>
  <c r="J95" i="28"/>
  <c r="J96" i="28"/>
  <c r="F95" i="28"/>
  <c r="E113" i="28"/>
  <c r="J121" i="28"/>
  <c r="F124" i="28"/>
  <c r="BE129" i="28"/>
  <c r="BE134" i="28"/>
  <c r="BE137" i="28"/>
  <c r="BE138" i="28"/>
  <c r="BE145" i="28"/>
  <c r="BE147" i="28"/>
  <c r="BE152" i="28"/>
  <c r="BE155" i="28"/>
  <c r="BE157" i="28"/>
  <c r="BE162" i="28"/>
  <c r="BE169" i="28"/>
  <c r="BE170" i="28"/>
  <c r="BE178" i="28"/>
  <c r="BE131" i="28"/>
  <c r="BE160" i="28"/>
  <c r="BE172" i="28"/>
  <c r="BE177" i="28"/>
  <c r="BE180" i="28"/>
  <c r="BE133" i="28"/>
  <c r="BE135" i="28"/>
  <c r="BE136" i="28"/>
  <c r="BE144" i="28"/>
  <c r="BE146" i="28"/>
  <c r="BE149" i="28"/>
  <c r="BE158" i="28"/>
  <c r="BE164" i="28"/>
  <c r="BE167" i="28"/>
  <c r="BE174" i="28"/>
  <c r="BE176" i="28"/>
  <c r="BE181" i="28"/>
  <c r="BE182" i="28"/>
  <c r="BE186" i="28"/>
  <c r="BE183" i="28"/>
  <c r="BE184" i="28"/>
  <c r="BE187" i="28"/>
  <c r="BE132" i="28"/>
  <c r="BE188" i="28"/>
  <c r="BE171" i="28"/>
  <c r="BE173" i="28"/>
  <c r="BE175" i="28"/>
  <c r="BE179" i="28"/>
  <c r="BE130" i="28"/>
  <c r="E85" i="27"/>
  <c r="J93" i="27"/>
  <c r="J95" i="27"/>
  <c r="J96" i="27"/>
  <c r="F121" i="27"/>
  <c r="F96" i="27"/>
  <c r="BE127" i="27"/>
  <c r="BE128" i="27"/>
  <c r="E85" i="26"/>
  <c r="F95" i="26"/>
  <c r="J120" i="26"/>
  <c r="J96" i="26"/>
  <c r="BE128" i="26"/>
  <c r="F123" i="26"/>
  <c r="BE129" i="26"/>
  <c r="BE133" i="26"/>
  <c r="BE130" i="26"/>
  <c r="BE135" i="26"/>
  <c r="BE140" i="26"/>
  <c r="BE132" i="26"/>
  <c r="BE134" i="26"/>
  <c r="BE137" i="26"/>
  <c r="BE142" i="26"/>
  <c r="BE145" i="26"/>
  <c r="BE147" i="26"/>
  <c r="BE149" i="26"/>
  <c r="BE150" i="26"/>
  <c r="BE152" i="26"/>
  <c r="BE156" i="26"/>
  <c r="BE144" i="26"/>
  <c r="BE157" i="26"/>
  <c r="J95" i="26"/>
  <c r="BE131" i="26"/>
  <c r="BE136" i="26"/>
  <c r="BE138" i="26"/>
  <c r="BE143" i="26"/>
  <c r="BE146" i="26"/>
  <c r="BE148" i="26"/>
  <c r="BE151" i="26"/>
  <c r="BE154" i="26"/>
  <c r="BE159" i="26"/>
  <c r="BE175" i="26"/>
  <c r="BE139" i="26"/>
  <c r="BE141" i="26"/>
  <c r="BE160" i="26"/>
  <c r="BE170" i="26"/>
  <c r="BE162" i="26"/>
  <c r="BE174" i="26"/>
  <c r="BE178" i="26"/>
  <c r="BE153" i="26"/>
  <c r="BE164" i="26"/>
  <c r="BE166" i="26"/>
  <c r="BE173" i="26"/>
  <c r="BE176" i="26"/>
  <c r="BE180" i="26"/>
  <c r="BE155" i="26"/>
  <c r="BE158" i="26"/>
  <c r="BE161" i="26"/>
  <c r="BE163" i="26"/>
  <c r="BE165" i="26"/>
  <c r="BE167" i="26"/>
  <c r="BE168" i="26"/>
  <c r="BE169" i="26"/>
  <c r="BE172" i="26"/>
  <c r="BE177" i="26"/>
  <c r="BE179" i="26"/>
  <c r="BE181" i="26"/>
  <c r="J134" i="24"/>
  <c r="J102" i="24"/>
  <c r="E85" i="25"/>
  <c r="F95" i="25"/>
  <c r="J96" i="25"/>
  <c r="F123" i="25"/>
  <c r="BE129" i="25"/>
  <c r="BE130" i="25"/>
  <c r="J95" i="25"/>
  <c r="J93" i="25"/>
  <c r="BE128" i="25"/>
  <c r="BE131" i="25"/>
  <c r="BE132" i="25"/>
  <c r="BE133" i="25"/>
  <c r="BE137" i="25"/>
  <c r="BE134" i="25"/>
  <c r="BE136" i="25"/>
  <c r="BE138" i="25"/>
  <c r="F122" i="24"/>
  <c r="F96" i="24"/>
  <c r="J122" i="24"/>
  <c r="E85" i="24"/>
  <c r="BE129" i="24"/>
  <c r="BE130" i="24"/>
  <c r="BE135" i="24"/>
  <c r="J93" i="24"/>
  <c r="J123" i="24"/>
  <c r="BE128" i="24"/>
  <c r="BE131" i="24"/>
  <c r="BE132" i="24"/>
  <c r="BE133" i="24"/>
  <c r="BE136" i="24"/>
  <c r="F96" i="23"/>
  <c r="J93" i="23"/>
  <c r="E113" i="23"/>
  <c r="BE129" i="23"/>
  <c r="J95" i="23"/>
  <c r="J124" i="23"/>
  <c r="BE131" i="23"/>
  <c r="BE132" i="23"/>
  <c r="BE133" i="23"/>
  <c r="BE135" i="23"/>
  <c r="BE136" i="23"/>
  <c r="BE139" i="23"/>
  <c r="BE141" i="23"/>
  <c r="F95" i="23"/>
  <c r="BE130" i="23"/>
  <c r="BE138" i="23"/>
  <c r="BE140" i="23"/>
  <c r="F125" i="22"/>
  <c r="F96" i="22"/>
  <c r="J126" i="22"/>
  <c r="BE133" i="22"/>
  <c r="BE135" i="22"/>
  <c r="E85" i="22"/>
  <c r="J93" i="22"/>
  <c r="BE132" i="22"/>
  <c r="BE136" i="22"/>
  <c r="BE139" i="22"/>
  <c r="BE141" i="22"/>
  <c r="BE145" i="22"/>
  <c r="BE140" i="22"/>
  <c r="BE143" i="22"/>
  <c r="BE149" i="22"/>
  <c r="BE151" i="22"/>
  <c r="BE154" i="22"/>
  <c r="BE146" i="22"/>
  <c r="J95" i="22"/>
  <c r="BE131" i="22"/>
  <c r="BE134" i="22"/>
  <c r="BE137" i="22"/>
  <c r="BE138" i="22"/>
  <c r="BE142" i="22"/>
  <c r="BE144" i="22"/>
  <c r="BE152" i="22"/>
  <c r="BE153" i="22"/>
  <c r="BE159" i="22"/>
  <c r="BE148" i="22"/>
  <c r="BE155" i="22"/>
  <c r="BE156" i="22"/>
  <c r="BE157" i="22"/>
  <c r="BE165" i="22"/>
  <c r="BE150" i="22"/>
  <c r="BE160" i="22"/>
  <c r="BE161" i="22"/>
  <c r="BE162" i="22"/>
  <c r="BE163" i="22"/>
  <c r="BE166" i="22"/>
  <c r="BE167" i="22"/>
  <c r="BE169" i="22"/>
  <c r="BE171" i="22"/>
  <c r="BE172" i="22"/>
  <c r="BE173" i="22"/>
  <c r="BE177" i="22"/>
  <c r="BE164" i="22"/>
  <c r="BE174" i="22"/>
  <c r="BE176" i="22"/>
  <c r="BE178" i="22"/>
  <c r="BK127" i="20"/>
  <c r="J127" i="20" s="1"/>
  <c r="J34" i="20" s="1"/>
  <c r="J96" i="21"/>
  <c r="J121" i="21"/>
  <c r="BE129" i="21"/>
  <c r="F96" i="21"/>
  <c r="BE133" i="21"/>
  <c r="J95" i="21"/>
  <c r="BE138" i="21"/>
  <c r="E85" i="21"/>
  <c r="F95" i="21"/>
  <c r="BE132" i="21"/>
  <c r="BE136" i="21"/>
  <c r="BE137" i="21"/>
  <c r="BE141" i="21"/>
  <c r="BE151" i="21"/>
  <c r="BE139" i="21"/>
  <c r="BE143" i="21"/>
  <c r="BE153" i="21"/>
  <c r="BE140" i="21"/>
  <c r="BE145" i="21"/>
  <c r="BE147" i="21"/>
  <c r="BE130" i="21"/>
  <c r="BE134" i="21"/>
  <c r="BE135" i="21"/>
  <c r="BE142" i="21"/>
  <c r="BE146" i="21"/>
  <c r="BE149" i="21"/>
  <c r="BE154" i="21"/>
  <c r="BE148" i="21"/>
  <c r="BE152" i="21"/>
  <c r="BE155" i="21"/>
  <c r="J93" i="20"/>
  <c r="F123" i="20"/>
  <c r="J96" i="20"/>
  <c r="F124" i="20"/>
  <c r="BE136" i="20"/>
  <c r="BE137" i="20"/>
  <c r="E85" i="20"/>
  <c r="J123" i="20"/>
  <c r="BE130" i="20"/>
  <c r="BE131" i="20"/>
  <c r="BE134" i="20"/>
  <c r="BE135" i="20"/>
  <c r="BE143" i="20"/>
  <c r="BE146" i="20"/>
  <c r="BE148" i="20"/>
  <c r="BE150" i="20"/>
  <c r="BE132" i="20"/>
  <c r="BE133" i="20"/>
  <c r="BE138" i="20"/>
  <c r="BE147" i="20"/>
  <c r="BE129" i="20"/>
  <c r="BE141" i="20"/>
  <c r="BE144" i="20"/>
  <c r="BE149" i="20"/>
  <c r="BE140" i="20"/>
  <c r="BE142" i="20"/>
  <c r="F122" i="19"/>
  <c r="J93" i="19"/>
  <c r="J96" i="19"/>
  <c r="F123" i="19"/>
  <c r="BE140" i="19"/>
  <c r="E112" i="19"/>
  <c r="BE130" i="19"/>
  <c r="BE132" i="19"/>
  <c r="BE141" i="19"/>
  <c r="J95" i="19"/>
  <c r="BE128" i="19"/>
  <c r="BE129" i="19"/>
  <c r="BE131" i="19"/>
  <c r="BE133" i="19"/>
  <c r="BE135" i="19"/>
  <c r="BE137" i="19"/>
  <c r="BE139" i="19"/>
  <c r="BE143" i="19"/>
  <c r="BE144" i="19"/>
  <c r="BE146" i="19"/>
  <c r="BE148" i="19"/>
  <c r="BE134" i="19"/>
  <c r="BE138" i="19"/>
  <c r="BE142" i="19"/>
  <c r="BE147" i="19"/>
  <c r="J130" i="17"/>
  <c r="J101" i="17"/>
  <c r="F95" i="18"/>
  <c r="E115" i="18"/>
  <c r="J123" i="18"/>
  <c r="F96" i="18"/>
  <c r="BE135" i="18"/>
  <c r="J125" i="18"/>
  <c r="BE134" i="18"/>
  <c r="BE136" i="18"/>
  <c r="BE147" i="18"/>
  <c r="BE137" i="18"/>
  <c r="BE140" i="18"/>
  <c r="BE141" i="18"/>
  <c r="BE143" i="18"/>
  <c r="BE149" i="18"/>
  <c r="BE150" i="18"/>
  <c r="J96" i="18"/>
  <c r="BE131" i="18"/>
  <c r="BE132" i="18"/>
  <c r="BE133" i="18"/>
  <c r="BE138" i="18"/>
  <c r="BE139" i="18"/>
  <c r="BE144" i="18"/>
  <c r="BE152" i="18"/>
  <c r="BE154" i="18"/>
  <c r="BE155" i="18"/>
  <c r="BE157" i="18"/>
  <c r="BE159" i="18"/>
  <c r="BE156" i="18"/>
  <c r="BE145" i="18"/>
  <c r="BE158" i="18"/>
  <c r="BE161" i="18"/>
  <c r="BE162" i="18"/>
  <c r="BE166" i="18"/>
  <c r="BE170" i="18"/>
  <c r="BE171" i="18"/>
  <c r="BE148" i="18"/>
  <c r="BE151" i="18"/>
  <c r="BE153" i="18"/>
  <c r="BE165" i="18"/>
  <c r="BE169" i="18"/>
  <c r="BE163" i="18"/>
  <c r="BE164" i="18"/>
  <c r="BE168" i="18"/>
  <c r="J93" i="17"/>
  <c r="F126" i="17"/>
  <c r="BE134" i="17"/>
  <c r="E85" i="17"/>
  <c r="F95" i="17"/>
  <c r="J125" i="17"/>
  <c r="BE133" i="17"/>
  <c r="BE136" i="17"/>
  <c r="J96" i="17"/>
  <c r="BE131" i="17"/>
  <c r="BE140" i="17"/>
  <c r="BE143" i="17"/>
  <c r="BE139" i="17"/>
  <c r="BE146" i="17"/>
  <c r="BE148" i="17"/>
  <c r="BE135" i="17"/>
  <c r="BE141" i="17"/>
  <c r="BE145" i="17"/>
  <c r="BE137" i="17"/>
  <c r="BE147" i="17"/>
  <c r="BE151" i="17"/>
  <c r="BE157" i="17"/>
  <c r="BE162" i="17"/>
  <c r="BE142" i="17"/>
  <c r="BE150" i="17"/>
  <c r="BE152" i="17"/>
  <c r="BE153" i="17"/>
  <c r="BE155" i="17"/>
  <c r="BE159" i="17"/>
  <c r="BE164" i="17"/>
  <c r="BE170" i="17"/>
  <c r="BE180" i="17"/>
  <c r="BE163" i="17"/>
  <c r="BE165" i="17"/>
  <c r="BE166" i="17"/>
  <c r="BE167" i="17"/>
  <c r="BE132" i="17"/>
  <c r="BE138" i="17"/>
  <c r="BE174" i="17"/>
  <c r="BE176" i="17"/>
  <c r="BE178" i="17"/>
  <c r="BE181" i="17"/>
  <c r="BE149" i="17"/>
  <c r="BE156" i="17"/>
  <c r="BE158" i="17"/>
  <c r="BE160" i="17"/>
  <c r="BE161" i="17"/>
  <c r="BE169" i="17"/>
  <c r="BE173" i="17"/>
  <c r="BE182" i="17"/>
  <c r="BE183" i="17"/>
  <c r="BE171" i="17"/>
  <c r="BE172" i="17"/>
  <c r="BE177" i="17"/>
  <c r="BE179" i="17"/>
  <c r="BK126" i="15"/>
  <c r="J126" i="15" s="1"/>
  <c r="J100" i="15" s="1"/>
  <c r="J122" i="16"/>
  <c r="E85" i="16"/>
  <c r="J93" i="16"/>
  <c r="F95" i="16"/>
  <c r="J95" i="16"/>
  <c r="F96" i="16"/>
  <c r="BE127" i="16"/>
  <c r="BE128" i="16"/>
  <c r="E85" i="15"/>
  <c r="J122" i="15"/>
  <c r="J120" i="15"/>
  <c r="BE131" i="15"/>
  <c r="F95" i="15"/>
  <c r="BE145" i="15"/>
  <c r="BE128" i="15"/>
  <c r="BE133" i="15"/>
  <c r="BE137" i="15"/>
  <c r="J96" i="15"/>
  <c r="BE129" i="15"/>
  <c r="BE135" i="15"/>
  <c r="BE136" i="15"/>
  <c r="BE139" i="15"/>
  <c r="BE140" i="15"/>
  <c r="BE144" i="15"/>
  <c r="BE130" i="15"/>
  <c r="BE141" i="15"/>
  <c r="F96" i="15"/>
  <c r="BE132" i="15"/>
  <c r="BE134" i="15"/>
  <c r="BE138" i="15"/>
  <c r="BE146" i="15"/>
  <c r="BE147" i="15"/>
  <c r="F124" i="14"/>
  <c r="J141" i="13"/>
  <c r="J102" i="13"/>
  <c r="E85" i="14"/>
  <c r="F95" i="14"/>
  <c r="BE135" i="14"/>
  <c r="J95" i="14"/>
  <c r="BE131" i="14"/>
  <c r="BE132" i="14"/>
  <c r="BE137" i="14"/>
  <c r="BE129" i="14"/>
  <c r="BE130" i="14"/>
  <c r="BE134" i="14"/>
  <c r="BE140" i="14"/>
  <c r="BE141" i="14"/>
  <c r="BE145" i="14"/>
  <c r="BE154" i="14"/>
  <c r="BE139" i="14"/>
  <c r="BE142" i="14"/>
  <c r="BE146" i="14"/>
  <c r="BE148" i="14"/>
  <c r="BE159" i="14"/>
  <c r="BE144" i="14"/>
  <c r="BE150" i="14"/>
  <c r="BE157" i="14"/>
  <c r="BE151" i="14"/>
  <c r="BE153" i="14"/>
  <c r="BE160" i="14"/>
  <c r="BE165" i="14"/>
  <c r="J96" i="14"/>
  <c r="BE138" i="14"/>
  <c r="BE143" i="14"/>
  <c r="BE147" i="14"/>
  <c r="BE149" i="14"/>
  <c r="BE152" i="14"/>
  <c r="BE155" i="14"/>
  <c r="BE158" i="14"/>
  <c r="BE161" i="14"/>
  <c r="BE162" i="14"/>
  <c r="BE168" i="14"/>
  <c r="BE156" i="14"/>
  <c r="BE163" i="14"/>
  <c r="BE177" i="14"/>
  <c r="BE166" i="14"/>
  <c r="BE171" i="14"/>
  <c r="BE173" i="14"/>
  <c r="J93" i="14"/>
  <c r="BE172" i="14"/>
  <c r="BE174" i="14"/>
  <c r="BE179" i="14"/>
  <c r="BE180" i="14"/>
  <c r="BE181" i="14"/>
  <c r="BE182" i="14"/>
  <c r="BE167" i="14"/>
  <c r="BE169" i="14"/>
  <c r="BE170" i="14"/>
  <c r="BK127" i="12"/>
  <c r="J127" i="12" s="1"/>
  <c r="J100" i="12" s="1"/>
  <c r="E85" i="13"/>
  <c r="F95" i="13"/>
  <c r="J96" i="13"/>
  <c r="J122" i="13"/>
  <c r="BE132" i="13"/>
  <c r="BE134" i="13"/>
  <c r="BE135" i="13"/>
  <c r="BE137" i="13"/>
  <c r="BE133" i="13"/>
  <c r="BE138" i="13"/>
  <c r="F96" i="13"/>
  <c r="BE130" i="13"/>
  <c r="BE142" i="13"/>
  <c r="BE146" i="13"/>
  <c r="BE139" i="13"/>
  <c r="BE140" i="13"/>
  <c r="BE143" i="13"/>
  <c r="BE148" i="13"/>
  <c r="BE149" i="13"/>
  <c r="BE151" i="13"/>
  <c r="BE152" i="13"/>
  <c r="BE160" i="13"/>
  <c r="BE161" i="13"/>
  <c r="BE163" i="13"/>
  <c r="BE164" i="13"/>
  <c r="BE150" i="13"/>
  <c r="BE156" i="13"/>
  <c r="J124" i="13"/>
  <c r="BE172" i="13"/>
  <c r="BE159" i="13"/>
  <c r="BE167" i="13"/>
  <c r="BE169" i="13"/>
  <c r="BE170" i="13"/>
  <c r="BE173" i="13"/>
  <c r="BE175" i="13"/>
  <c r="BE181" i="13"/>
  <c r="BE183" i="13"/>
  <c r="BE189" i="13"/>
  <c r="BE178" i="13"/>
  <c r="BE145" i="13"/>
  <c r="BE147" i="13"/>
  <c r="BE154" i="13"/>
  <c r="BE155" i="13"/>
  <c r="BE158" i="13"/>
  <c r="BE166" i="13"/>
  <c r="BE168" i="13"/>
  <c r="BE174" i="13"/>
  <c r="BE176" i="13"/>
  <c r="BE180" i="13"/>
  <c r="BE184" i="13"/>
  <c r="BE185" i="13"/>
  <c r="BE188" i="13"/>
  <c r="BE131" i="13"/>
  <c r="BE136" i="13"/>
  <c r="BE144" i="13"/>
  <c r="BE153" i="13"/>
  <c r="BE157" i="13"/>
  <c r="BE162" i="13"/>
  <c r="BE171" i="13"/>
  <c r="BE177" i="13"/>
  <c r="BE179" i="13"/>
  <c r="BE187" i="13"/>
  <c r="BE191" i="13"/>
  <c r="E113" i="12"/>
  <c r="BE133" i="12"/>
  <c r="J124" i="12"/>
  <c r="BE129" i="12"/>
  <c r="BE132" i="12"/>
  <c r="F95" i="12"/>
  <c r="J123" i="12"/>
  <c r="BE134" i="12"/>
  <c r="BE136" i="12"/>
  <c r="BE138" i="12"/>
  <c r="BE130" i="12"/>
  <c r="BE145" i="12"/>
  <c r="BE155" i="12"/>
  <c r="BE144" i="12"/>
  <c r="BE149" i="12"/>
  <c r="BE153" i="12"/>
  <c r="J93" i="12"/>
  <c r="F96" i="12"/>
  <c r="BE131" i="12"/>
  <c r="BE135" i="12"/>
  <c r="BE137" i="12"/>
  <c r="BE140" i="12"/>
  <c r="BE141" i="12"/>
  <c r="BE143" i="12"/>
  <c r="BE147" i="12"/>
  <c r="BE151" i="12"/>
  <c r="BE154" i="12"/>
  <c r="BE156" i="12"/>
  <c r="BE157" i="12"/>
  <c r="BE142" i="12"/>
  <c r="BE148" i="12"/>
  <c r="BE150" i="12"/>
  <c r="BE158" i="12"/>
  <c r="BE159" i="12"/>
  <c r="BE223" i="11"/>
  <c r="BE229" i="11"/>
  <c r="BE233" i="11"/>
  <c r="J93" i="11"/>
  <c r="J133" i="11"/>
  <c r="BE146" i="11"/>
  <c r="BE183" i="11"/>
  <c r="BE184" i="11"/>
  <c r="BE186" i="11"/>
  <c r="BE192" i="11"/>
  <c r="BE227" i="11"/>
  <c r="BE228" i="11"/>
  <c r="BE232" i="11"/>
  <c r="BE235" i="11"/>
  <c r="BE237" i="11"/>
  <c r="BE239" i="11"/>
  <c r="BE197" i="11"/>
  <c r="BE213" i="11"/>
  <c r="BE214" i="11"/>
  <c r="BE240" i="11"/>
  <c r="BE241" i="11"/>
  <c r="E85" i="11"/>
  <c r="J134" i="11"/>
  <c r="BE141" i="11"/>
  <c r="BE143" i="11"/>
  <c r="BE149" i="11"/>
  <c r="BE182" i="11"/>
  <c r="BE189" i="11"/>
  <c r="BE206" i="11"/>
  <c r="BE217" i="11"/>
  <c r="BE219" i="11"/>
  <c r="BE216" i="11"/>
  <c r="BE220" i="11"/>
  <c r="BE236" i="11"/>
  <c r="BE238" i="11"/>
  <c r="BE244" i="11"/>
  <c r="BE246" i="11"/>
  <c r="BE142" i="11"/>
  <c r="BE144" i="11"/>
  <c r="BE160" i="11"/>
  <c r="BE161" i="11"/>
  <c r="BE174" i="11"/>
  <c r="BE181" i="11"/>
  <c r="BE211" i="11"/>
  <c r="BE139" i="11"/>
  <c r="BE173" i="11"/>
  <c r="BE226" i="11"/>
  <c r="BE255" i="11"/>
  <c r="BE247" i="11"/>
  <c r="BE249" i="11"/>
  <c r="BK133" i="10"/>
  <c r="J133" i="10"/>
  <c r="J100" i="10" s="1"/>
  <c r="F96" i="11"/>
  <c r="BE151" i="11"/>
  <c r="BE152" i="11"/>
  <c r="BE156" i="11"/>
  <c r="BE159" i="11"/>
  <c r="BE163" i="11"/>
  <c r="BE166" i="11"/>
  <c r="BE168" i="11"/>
  <c r="BE198" i="11"/>
  <c r="BE199" i="11"/>
  <c r="BE201" i="11"/>
  <c r="BE203" i="11"/>
  <c r="BE225" i="11"/>
  <c r="BE230" i="11"/>
  <c r="BE231" i="11"/>
  <c r="BE234" i="11"/>
  <c r="BE251" i="11"/>
  <c r="BE252" i="11"/>
  <c r="F95" i="11"/>
  <c r="BE140" i="11"/>
  <c r="BE145" i="11"/>
  <c r="BE164" i="11"/>
  <c r="BE169" i="11"/>
  <c r="BE185" i="11"/>
  <c r="BE260" i="11"/>
  <c r="BE261" i="11"/>
  <c r="BE265" i="11"/>
  <c r="BE267" i="11"/>
  <c r="BE148" i="11"/>
  <c r="BE150" i="11"/>
  <c r="BE157" i="11"/>
  <c r="BE162" i="11"/>
  <c r="BE205" i="11"/>
  <c r="BE208" i="11"/>
  <c r="BE221" i="11"/>
  <c r="BE248" i="11"/>
  <c r="BE253" i="11"/>
  <c r="BE171" i="11"/>
  <c r="BE172" i="11"/>
  <c r="BE188" i="11"/>
  <c r="BE191" i="11"/>
  <c r="BE196" i="11"/>
  <c r="BE200" i="11"/>
  <c r="BE202" i="11"/>
  <c r="BE207" i="11"/>
  <c r="BE242" i="11"/>
  <c r="BE243" i="11"/>
  <c r="BE245" i="11"/>
  <c r="BE268" i="11"/>
  <c r="BE273" i="11"/>
  <c r="BE153" i="11"/>
  <c r="BE154" i="11"/>
  <c r="BE194" i="11"/>
  <c r="BE218" i="11"/>
  <c r="BE222" i="11"/>
  <c r="BE224" i="11"/>
  <c r="BE280" i="11"/>
  <c r="BE257" i="11"/>
  <c r="BE258" i="11"/>
  <c r="BE259" i="11"/>
  <c r="BE262" i="11"/>
  <c r="BE264" i="11"/>
  <c r="BE167" i="11"/>
  <c r="BE178" i="11"/>
  <c r="BE193" i="11"/>
  <c r="BE204" i="11"/>
  <c r="BE210" i="11"/>
  <c r="BE215" i="11"/>
  <c r="BE277" i="11"/>
  <c r="BE279" i="11"/>
  <c r="BE158" i="11"/>
  <c r="BE272" i="11"/>
  <c r="BE155" i="11"/>
  <c r="BE165" i="11"/>
  <c r="BE176" i="11"/>
  <c r="BE187" i="11"/>
  <c r="BE195" i="11"/>
  <c r="BE212" i="11"/>
  <c r="BE271" i="11"/>
  <c r="BE276" i="11"/>
  <c r="BE190" i="11"/>
  <c r="BE270" i="11"/>
  <c r="BE274" i="11"/>
  <c r="BE275" i="11"/>
  <c r="J135" i="9"/>
  <c r="J101" i="9"/>
  <c r="BE187" i="10"/>
  <c r="BE214" i="10"/>
  <c r="BE219" i="10"/>
  <c r="BE221" i="10"/>
  <c r="BE224" i="10"/>
  <c r="J93" i="10"/>
  <c r="E119" i="10"/>
  <c r="F129" i="10"/>
  <c r="BE137" i="10"/>
  <c r="BE141" i="10"/>
  <c r="BE148" i="10"/>
  <c r="BE149" i="10"/>
  <c r="BE179" i="10"/>
  <c r="BE186" i="10"/>
  <c r="BE199" i="10"/>
  <c r="BE203" i="10"/>
  <c r="BE207" i="10"/>
  <c r="BE211" i="10"/>
  <c r="BE220" i="10"/>
  <c r="BE231" i="10"/>
  <c r="BE170" i="10"/>
  <c r="BE175" i="10"/>
  <c r="J95" i="10"/>
  <c r="BE147" i="10"/>
  <c r="BE152" i="10"/>
  <c r="BE153" i="10"/>
  <c r="BE156" i="10"/>
  <c r="BE159" i="10"/>
  <c r="BE161" i="10"/>
  <c r="BE164" i="10"/>
  <c r="BE169" i="10"/>
  <c r="BE173" i="10"/>
  <c r="BE222" i="10"/>
  <c r="BE229" i="10"/>
  <c r="BE232" i="10"/>
  <c r="BE236" i="10"/>
  <c r="J96" i="10"/>
  <c r="F130" i="10"/>
  <c r="BE135" i="10"/>
  <c r="BE155" i="10"/>
  <c r="BE158" i="10"/>
  <c r="BE174" i="10"/>
  <c r="BE195" i="10"/>
  <c r="BE197" i="10"/>
  <c r="BE206" i="10"/>
  <c r="BE209" i="10"/>
  <c r="BE210" i="10"/>
  <c r="BE212" i="10"/>
  <c r="BE215" i="10"/>
  <c r="BE242" i="10"/>
  <c r="BE139" i="10"/>
  <c r="BE160" i="10"/>
  <c r="BE177" i="10"/>
  <c r="BE178" i="10"/>
  <c r="BE192" i="10"/>
  <c r="BE196" i="10"/>
  <c r="BE201" i="10"/>
  <c r="BE204" i="10"/>
  <c r="BE142" i="10"/>
  <c r="BE171" i="10"/>
  <c r="BE250" i="10"/>
  <c r="BE235" i="10"/>
  <c r="BE237" i="10"/>
  <c r="BE189" i="10"/>
  <c r="BE240" i="10"/>
  <c r="BE157" i="10"/>
  <c r="BE176" i="10"/>
  <c r="BE185" i="10"/>
  <c r="BE226" i="10"/>
  <c r="BE230" i="10"/>
  <c r="BE234" i="10"/>
  <c r="BE140" i="10"/>
  <c r="BE167" i="10"/>
  <c r="BE180" i="10"/>
  <c r="BE190" i="10"/>
  <c r="BE191" i="10"/>
  <c r="BE202" i="10"/>
  <c r="BE205" i="10"/>
  <c r="BE143" i="10"/>
  <c r="BE144" i="10"/>
  <c r="BE145" i="10"/>
  <c r="BE151" i="10"/>
  <c r="BE165" i="10"/>
  <c r="BE168" i="10"/>
  <c r="BE172" i="10"/>
  <c r="BE183" i="10"/>
  <c r="BE184" i="10"/>
  <c r="BE193" i="10"/>
  <c r="BE194" i="10"/>
  <c r="BE198" i="10"/>
  <c r="BE200" i="10"/>
  <c r="BE233" i="10"/>
  <c r="BE238" i="10"/>
  <c r="BE239" i="10"/>
  <c r="BE251" i="10"/>
  <c r="BE255" i="10"/>
  <c r="BE256" i="10"/>
  <c r="BE136" i="10"/>
  <c r="BE138" i="10"/>
  <c r="BE150" i="10"/>
  <c r="BE163" i="10"/>
  <c r="BE181" i="10"/>
  <c r="BE188" i="10"/>
  <c r="BE259" i="10"/>
  <c r="BE260" i="10"/>
  <c r="BE266" i="10"/>
  <c r="BE267" i="10"/>
  <c r="BE166" i="10"/>
  <c r="BE216" i="10"/>
  <c r="BE217" i="10"/>
  <c r="BE218" i="10"/>
  <c r="BE223" i="10"/>
  <c r="BE227" i="10"/>
  <c r="BE228" i="10"/>
  <c r="BE241" i="10"/>
  <c r="BE247" i="10"/>
  <c r="BE252" i="10"/>
  <c r="BE258" i="10"/>
  <c r="BE263" i="10"/>
  <c r="BE254" i="10"/>
  <c r="BE257" i="10"/>
  <c r="BE261" i="10"/>
  <c r="BE262" i="10"/>
  <c r="BE265" i="10"/>
  <c r="BE208" i="10"/>
  <c r="BE244" i="10"/>
  <c r="BE246" i="10"/>
  <c r="BE249" i="10"/>
  <c r="BE253" i="10"/>
  <c r="E85" i="9"/>
  <c r="J96" i="9"/>
  <c r="F130" i="9"/>
  <c r="BE153" i="9"/>
  <c r="BE162" i="9"/>
  <c r="BE164" i="9"/>
  <c r="BE179" i="9"/>
  <c r="BE197" i="9"/>
  <c r="BE201" i="9"/>
  <c r="BE205" i="9"/>
  <c r="BE207" i="9"/>
  <c r="BE211" i="9"/>
  <c r="BE213" i="9"/>
  <c r="BE215" i="9"/>
  <c r="BE218" i="9"/>
  <c r="BE247" i="9"/>
  <c r="BE316" i="9"/>
  <c r="BE350" i="9"/>
  <c r="BE223" i="9"/>
  <c r="BE237" i="9"/>
  <c r="BE241" i="9"/>
  <c r="BE280" i="9"/>
  <c r="BE285" i="9"/>
  <c r="BE320" i="9"/>
  <c r="BE324" i="9"/>
  <c r="BE338" i="9"/>
  <c r="BE342" i="9"/>
  <c r="BK130" i="8"/>
  <c r="J130" i="8" s="1"/>
  <c r="J100" i="8" s="1"/>
  <c r="J95" i="9"/>
  <c r="BE142" i="9"/>
  <c r="BE144" i="9"/>
  <c r="BE146" i="9"/>
  <c r="BE154" i="9"/>
  <c r="BE156" i="9"/>
  <c r="BE158" i="9"/>
  <c r="BE168" i="9"/>
  <c r="BE174" i="9"/>
  <c r="BE184" i="9"/>
  <c r="BE194" i="9"/>
  <c r="BE219" i="9"/>
  <c r="BE221" i="9"/>
  <c r="BE231" i="9"/>
  <c r="BE255" i="9"/>
  <c r="BE261" i="9"/>
  <c r="BE264" i="9"/>
  <c r="BE265" i="9"/>
  <c r="BE266" i="9"/>
  <c r="BE274" i="9"/>
  <c r="BE300" i="9"/>
  <c r="BE306" i="9"/>
  <c r="BE307" i="9"/>
  <c r="BE309" i="9"/>
  <c r="BE313" i="9"/>
  <c r="BE314" i="9"/>
  <c r="BE323" i="9"/>
  <c r="BE325" i="9"/>
  <c r="BE326" i="9"/>
  <c r="BE327" i="9"/>
  <c r="BE331" i="9"/>
  <c r="BE333" i="9"/>
  <c r="BE340" i="9"/>
  <c r="BE230" i="9"/>
  <c r="BE268" i="9"/>
  <c r="BE270" i="9"/>
  <c r="BE312" i="9"/>
  <c r="BE348" i="9"/>
  <c r="BE349" i="9"/>
  <c r="BE359" i="9"/>
  <c r="BE360" i="9"/>
  <c r="J93" i="9"/>
  <c r="BE181" i="9"/>
  <c r="BE189" i="9"/>
  <c r="BE195" i="9"/>
  <c r="BE222" i="9"/>
  <c r="BE239" i="9"/>
  <c r="BE253" i="9"/>
  <c r="BE273" i="9"/>
  <c r="BE275" i="9"/>
  <c r="BE288" i="9"/>
  <c r="BE334" i="9"/>
  <c r="BE335" i="9"/>
  <c r="BE336" i="9"/>
  <c r="BE343" i="9"/>
  <c r="BE352" i="9"/>
  <c r="BE354" i="9"/>
  <c r="BE355" i="9"/>
  <c r="BE356" i="9"/>
  <c r="BE357" i="9"/>
  <c r="BE361" i="9"/>
  <c r="BE363" i="9"/>
  <c r="BE155" i="9"/>
  <c r="BE157" i="9"/>
  <c r="BE166" i="9"/>
  <c r="BE170" i="9"/>
  <c r="BE217" i="9"/>
  <c r="BE296" i="9"/>
  <c r="BE298" i="9"/>
  <c r="BE310" i="9"/>
  <c r="F96" i="9"/>
  <c r="BE136" i="9"/>
  <c r="BE140" i="9"/>
  <c r="BE150" i="9"/>
  <c r="BE176" i="9"/>
  <c r="BE177" i="9"/>
  <c r="BE180" i="9"/>
  <c r="BE182" i="9"/>
  <c r="BE183" i="9"/>
  <c r="BE185" i="9"/>
  <c r="BE193" i="9"/>
  <c r="BE224" i="9"/>
  <c r="BE366" i="9"/>
  <c r="BE374" i="9"/>
  <c r="BE373" i="9"/>
  <c r="BE376" i="9"/>
  <c r="BE138" i="9"/>
  <c r="BE152" i="9"/>
  <c r="BE209" i="9"/>
  <c r="BE245" i="9"/>
  <c r="BE318" i="9"/>
  <c r="BE317" i="9"/>
  <c r="BE385" i="9"/>
  <c r="BE148" i="9"/>
  <c r="BE163" i="9"/>
  <c r="BE187" i="9"/>
  <c r="BE199" i="9"/>
  <c r="BE220" i="9"/>
  <c r="BE229" i="9"/>
  <c r="BE234" i="9"/>
  <c r="BE250" i="9"/>
  <c r="BE256" i="9"/>
  <c r="BE258" i="9"/>
  <c r="BE260" i="9"/>
  <c r="BE279" i="9"/>
  <c r="BE290" i="9"/>
  <c r="BE293" i="9"/>
  <c r="BE294" i="9"/>
  <c r="BE329" i="9"/>
  <c r="BE362" i="9"/>
  <c r="BE364" i="9"/>
  <c r="BE365" i="9"/>
  <c r="BE381" i="9"/>
  <c r="BE393" i="9"/>
  <c r="BE321" i="9"/>
  <c r="BE395" i="9"/>
  <c r="BE404" i="9"/>
  <c r="BE406" i="9"/>
  <c r="BE375" i="9"/>
  <c r="BE397" i="9"/>
  <c r="BE398" i="9"/>
  <c r="BE399" i="9"/>
  <c r="BE159" i="9"/>
  <c r="BE160" i="9"/>
  <c r="BE172" i="9"/>
  <c r="BE178" i="9"/>
  <c r="BE191" i="9"/>
  <c r="BE227" i="9"/>
  <c r="BE249" i="9"/>
  <c r="BE252" i="9"/>
  <c r="BE291" i="9"/>
  <c r="BE292" i="9"/>
  <c r="BE302" i="9"/>
  <c r="BE319" i="9"/>
  <c r="BE322" i="9"/>
  <c r="BE339" i="9"/>
  <c r="BE341" i="9"/>
  <c r="BE345" i="9"/>
  <c r="BE347" i="9"/>
  <c r="BE369" i="9"/>
  <c r="BE371" i="9"/>
  <c r="BE377" i="9"/>
  <c r="BE378" i="9"/>
  <c r="BE379" i="9"/>
  <c r="BE380" i="9"/>
  <c r="BE382" i="9"/>
  <c r="BE389" i="9"/>
  <c r="BE391" i="9"/>
  <c r="BE403" i="9"/>
  <c r="BE186" i="9"/>
  <c r="BE232" i="9"/>
  <c r="BE243" i="9"/>
  <c r="BE251" i="9"/>
  <c r="BE269" i="9"/>
  <c r="BE271" i="9"/>
  <c r="BE304" i="9"/>
  <c r="BE225" i="9"/>
  <c r="BE226" i="9"/>
  <c r="BE272" i="9"/>
  <c r="BE283" i="9"/>
  <c r="BE284" i="9"/>
  <c r="BE287" i="9"/>
  <c r="BE394" i="9"/>
  <c r="BE396" i="9"/>
  <c r="BE203" i="9"/>
  <c r="BE235" i="9"/>
  <c r="BE254" i="9"/>
  <c r="BE262" i="9"/>
  <c r="BE277" i="9"/>
  <c r="BE281" i="9"/>
  <c r="BE289" i="9"/>
  <c r="BE311" i="9"/>
  <c r="BE383" i="9"/>
  <c r="BE387" i="9"/>
  <c r="BE402" i="9"/>
  <c r="BE408" i="9"/>
  <c r="BE410" i="9"/>
  <c r="BE413" i="9"/>
  <c r="BE401" i="9"/>
  <c r="BE405" i="9"/>
  <c r="BE409" i="9"/>
  <c r="BE411" i="9"/>
  <c r="BE412" i="9"/>
  <c r="J96" i="8"/>
  <c r="E116" i="8"/>
  <c r="F126" i="8"/>
  <c r="F96" i="8"/>
  <c r="BE136" i="8"/>
  <c r="BE146" i="8"/>
  <c r="BE152" i="8"/>
  <c r="BE162" i="8"/>
  <c r="J124" i="8"/>
  <c r="BE138" i="8"/>
  <c r="BE140" i="8"/>
  <c r="BE150" i="8"/>
  <c r="BE155" i="8"/>
  <c r="BE158" i="8"/>
  <c r="BE160" i="8"/>
  <c r="BE168" i="8"/>
  <c r="BE189" i="8"/>
  <c r="BE193" i="8"/>
  <c r="BE195" i="8"/>
  <c r="BE197" i="8"/>
  <c r="BE163" i="8"/>
  <c r="BE179" i="8"/>
  <c r="BE181" i="8"/>
  <c r="BE174" i="8"/>
  <c r="BE191" i="8"/>
  <c r="BE200" i="8"/>
  <c r="J126" i="8"/>
  <c r="BE134" i="8"/>
  <c r="BE142" i="8"/>
  <c r="BE144" i="8"/>
  <c r="BE156" i="8"/>
  <c r="BE161" i="8"/>
  <c r="BE170" i="8"/>
  <c r="BE187" i="8"/>
  <c r="BE198" i="8"/>
  <c r="BE205" i="8"/>
  <c r="BE132" i="8"/>
  <c r="BE148" i="8"/>
  <c r="BE154" i="8"/>
  <c r="BE165" i="8"/>
  <c r="BE172" i="8"/>
  <c r="BE176" i="8"/>
  <c r="BE177" i="8"/>
  <c r="BE183" i="8"/>
  <c r="BE185" i="8"/>
  <c r="BE190" i="8"/>
  <c r="BE192" i="8"/>
  <c r="BE203" i="8"/>
  <c r="BE362" i="7"/>
  <c r="BE378" i="7"/>
  <c r="BE219" i="7"/>
  <c r="BE238" i="7"/>
  <c r="BE248" i="7"/>
  <c r="BE223" i="7"/>
  <c r="BE225" i="7"/>
  <c r="BE233" i="7"/>
  <c r="BE382" i="7"/>
  <c r="BE391" i="7"/>
  <c r="BE392" i="7"/>
  <c r="BE397" i="7"/>
  <c r="BE406" i="7"/>
  <c r="BE412" i="7"/>
  <c r="BE243" i="7"/>
  <c r="BE308" i="7"/>
  <c r="BE317" i="7"/>
  <c r="BE322" i="7"/>
  <c r="BE367" i="7"/>
  <c r="BE164" i="7"/>
  <c r="BE177" i="7"/>
  <c r="BE209" i="7"/>
  <c r="BE229" i="7"/>
  <c r="BE292" i="7"/>
  <c r="BE377" i="7"/>
  <c r="E124" i="7"/>
  <c r="J135" i="7"/>
  <c r="BE146" i="7"/>
  <c r="BE166" i="7"/>
  <c r="BE188" i="7"/>
  <c r="BE241" i="7"/>
  <c r="BE375" i="7"/>
  <c r="BE376" i="7"/>
  <c r="BE421" i="7"/>
  <c r="BE207" i="7"/>
  <c r="BE215" i="7"/>
  <c r="BE252" i="7"/>
  <c r="BE253" i="7"/>
  <c r="BE258" i="7"/>
  <c r="BE268" i="7"/>
  <c r="BE302" i="7"/>
  <c r="BE348" i="7"/>
  <c r="BE351" i="7"/>
  <c r="BE353" i="7"/>
  <c r="BE379" i="7"/>
  <c r="BE381" i="7"/>
  <c r="BE270" i="7"/>
  <c r="BE354" i="7"/>
  <c r="BE423" i="7"/>
  <c r="BE425" i="7"/>
  <c r="BE426" i="7"/>
  <c r="J93" i="7"/>
  <c r="F135" i="7"/>
  <c r="BE160" i="7"/>
  <c r="BE173" i="7"/>
  <c r="BE181" i="7"/>
  <c r="BE198" i="7"/>
  <c r="BE237" i="7"/>
  <c r="BE244" i="7"/>
  <c r="BE262" i="7"/>
  <c r="BE274" i="7"/>
  <c r="BE280" i="7"/>
  <c r="BE294" i="7"/>
  <c r="BE326" i="7"/>
  <c r="BE328" i="7"/>
  <c r="BE329" i="7"/>
  <c r="BE331" i="7"/>
  <c r="BE340" i="7"/>
  <c r="BE424" i="7"/>
  <c r="BE428" i="7"/>
  <c r="BE148" i="7"/>
  <c r="BE154" i="7"/>
  <c r="BE192" i="7"/>
  <c r="BE201" i="7"/>
  <c r="BE227" i="7"/>
  <c r="BE235" i="7"/>
  <c r="BE260" i="7"/>
  <c r="BE306" i="7"/>
  <c r="BE366" i="7"/>
  <c r="BE409" i="7"/>
  <c r="BE413" i="7"/>
  <c r="BE416" i="7"/>
  <c r="BE417" i="7"/>
  <c r="BK123" i="6"/>
  <c r="J123" i="6" s="1"/>
  <c r="J99" i="6" s="1"/>
  <c r="F95" i="7"/>
  <c r="BE158" i="7"/>
  <c r="BE190" i="7"/>
  <c r="BE251" i="7"/>
  <c r="BE269" i="7"/>
  <c r="BE312" i="7"/>
  <c r="BE315" i="7"/>
  <c r="BE372" i="7"/>
  <c r="BE402" i="7"/>
  <c r="BE430" i="7"/>
  <c r="BE436" i="7"/>
  <c r="BE276" i="7"/>
  <c r="BE346" i="7"/>
  <c r="BE369" i="7"/>
  <c r="BE370" i="7"/>
  <c r="BE431" i="7"/>
  <c r="BE434" i="7"/>
  <c r="BE445" i="7"/>
  <c r="BE447" i="7"/>
  <c r="BE247" i="7"/>
  <c r="BE250" i="7"/>
  <c r="BE344" i="7"/>
  <c r="BE352" i="7"/>
  <c r="BE356" i="7"/>
  <c r="BE361" i="7"/>
  <c r="BE386" i="7"/>
  <c r="BE388" i="7"/>
  <c r="BE396" i="7"/>
  <c r="BE401" i="7"/>
  <c r="BE404" i="7"/>
  <c r="BE407" i="7"/>
  <c r="BE410" i="7"/>
  <c r="BE422" i="7"/>
  <c r="BE433" i="7"/>
  <c r="BE435" i="7"/>
  <c r="BE438" i="7"/>
  <c r="BE441" i="7"/>
  <c r="BE449" i="7"/>
  <c r="BE462" i="7"/>
  <c r="BE179" i="7"/>
  <c r="BE203" i="7"/>
  <c r="BE144" i="7"/>
  <c r="BE150" i="7"/>
  <c r="BE159" i="7"/>
  <c r="BE162" i="7"/>
  <c r="BE169" i="7"/>
  <c r="BE171" i="7"/>
  <c r="BE175" i="7"/>
  <c r="BE194" i="7"/>
  <c r="BE196" i="7"/>
  <c r="BE217" i="7"/>
  <c r="BE231" i="7"/>
  <c r="BE264" i="7"/>
  <c r="BE318" i="7"/>
  <c r="BE347" i="7"/>
  <c r="BE349" i="7"/>
  <c r="BE350" i="7"/>
  <c r="BE355" i="7"/>
  <c r="BE359" i="7"/>
  <c r="BE360" i="7"/>
  <c r="BE364" i="7"/>
  <c r="BE380" i="7"/>
  <c r="BE393" i="7"/>
  <c r="BE183" i="7"/>
  <c r="BE186" i="7"/>
  <c r="BE221" i="7"/>
  <c r="BE239" i="7"/>
  <c r="BE242" i="7"/>
  <c r="BE278" i="7"/>
  <c r="BE284" i="7"/>
  <c r="BE290" i="7"/>
  <c r="BE338" i="7"/>
  <c r="BE342" i="7"/>
  <c r="BE387" i="7"/>
  <c r="BE395" i="7"/>
  <c r="BE398" i="7"/>
  <c r="BE399" i="7"/>
  <c r="BE403" i="7"/>
  <c r="BE408" i="7"/>
  <c r="BE414" i="7"/>
  <c r="BE415" i="7"/>
  <c r="BE418" i="7"/>
  <c r="BE419" i="7"/>
  <c r="BE420" i="7"/>
  <c r="BE427" i="7"/>
  <c r="BE429" i="7"/>
  <c r="BE432" i="7"/>
  <c r="BE437" i="7"/>
  <c r="BE448" i="7"/>
  <c r="BE452" i="7"/>
  <c r="BE456" i="7"/>
  <c r="BE460" i="7"/>
  <c r="BE466" i="7"/>
  <c r="BE468" i="7"/>
  <c r="J95" i="7"/>
  <c r="BE152" i="7"/>
  <c r="BE174" i="7"/>
  <c r="BE205" i="7"/>
  <c r="BE211" i="7"/>
  <c r="BE213" i="7"/>
  <c r="BE246" i="7"/>
  <c r="BE259" i="7"/>
  <c r="BE266" i="7"/>
  <c r="BE267" i="7"/>
  <c r="BE282" i="7"/>
  <c r="BE296" i="7"/>
  <c r="BE300" i="7"/>
  <c r="BE310" i="7"/>
  <c r="BE314" i="7"/>
  <c r="BE319" i="7"/>
  <c r="BE321" i="7"/>
  <c r="BE334" i="7"/>
  <c r="BE443" i="7"/>
  <c r="BE458" i="7"/>
  <c r="BE298" i="7"/>
  <c r="BE304" i="7"/>
  <c r="BE320" i="7"/>
  <c r="BE323" i="7"/>
  <c r="BE324" i="7"/>
  <c r="BE325" i="7"/>
  <c r="BE327" i="7"/>
  <c r="BE330" i="7"/>
  <c r="BE333" i="7"/>
  <c r="BE336" i="7"/>
  <c r="BE385" i="7"/>
  <c r="BE140" i="7"/>
  <c r="BE142" i="7"/>
  <c r="BE156" i="7"/>
  <c r="BE178" i="7"/>
  <c r="BE240" i="7"/>
  <c r="BE254" i="7"/>
  <c r="BE256" i="7"/>
  <c r="BE271" i="7"/>
  <c r="BE286" i="7"/>
  <c r="BE288" i="7"/>
  <c r="BE316" i="7"/>
  <c r="BE332" i="7"/>
  <c r="BE371" i="7"/>
  <c r="BE384" i="7"/>
  <c r="BE454" i="7"/>
  <c r="BE464" i="7"/>
  <c r="BE471" i="7"/>
  <c r="J124" i="5"/>
  <c r="J100" i="5" s="1"/>
  <c r="BE125" i="6"/>
  <c r="BK122" i="5"/>
  <c r="J122" i="5"/>
  <c r="J98" i="5"/>
  <c r="J91" i="6"/>
  <c r="F94" i="6"/>
  <c r="J94" i="6"/>
  <c r="BE129" i="6"/>
  <c r="BE131" i="6"/>
  <c r="E85" i="6"/>
  <c r="BE127" i="6"/>
  <c r="BE128" i="6"/>
  <c r="J129" i="4"/>
  <c r="J100" i="4"/>
  <c r="J312" i="4"/>
  <c r="J105" i="4" s="1"/>
  <c r="E110" i="5"/>
  <c r="BE125" i="5"/>
  <c r="J91" i="5"/>
  <c r="F119" i="5"/>
  <c r="J94" i="5"/>
  <c r="BE129" i="5"/>
  <c r="BK1664" i="3"/>
  <c r="J1664" i="3" s="1"/>
  <c r="J130" i="3" s="1"/>
  <c r="E85" i="4"/>
  <c r="F94" i="4"/>
  <c r="J121" i="4"/>
  <c r="BE135" i="4"/>
  <c r="BE139" i="4"/>
  <c r="BE175" i="4"/>
  <c r="J94" i="4"/>
  <c r="BE146" i="4"/>
  <c r="BE153" i="4"/>
  <c r="BE159" i="4"/>
  <c r="BE171" i="4"/>
  <c r="BE182" i="4"/>
  <c r="J884" i="3"/>
  <c r="J112" i="3"/>
  <c r="BE141" i="4"/>
  <c r="BE166" i="4"/>
  <c r="BE191" i="4"/>
  <c r="BE195" i="4"/>
  <c r="BE199" i="4"/>
  <c r="BE211" i="4"/>
  <c r="BE216" i="4"/>
  <c r="BE245" i="4"/>
  <c r="J327" i="3"/>
  <c r="J104" i="3"/>
  <c r="BE177" i="4"/>
  <c r="BE186" i="4"/>
  <c r="BE219" i="4"/>
  <c r="BE224" i="4"/>
  <c r="BE229" i="4"/>
  <c r="BE235" i="4"/>
  <c r="BE255" i="4"/>
  <c r="BE257" i="4"/>
  <c r="BE261" i="4"/>
  <c r="BE263" i="4"/>
  <c r="BE268" i="4"/>
  <c r="BE273" i="4"/>
  <c r="BE130" i="4"/>
  <c r="BE157" i="4"/>
  <c r="BE164" i="4"/>
  <c r="BE217" i="4"/>
  <c r="BE233" i="4"/>
  <c r="BE283" i="4"/>
  <c r="BE313" i="4"/>
  <c r="BE285" i="4"/>
  <c r="BE279" i="4"/>
  <c r="BE292" i="4"/>
  <c r="BE296" i="4"/>
  <c r="BE317" i="4"/>
  <c r="BE239" i="4"/>
  <c r="BE277" i="4"/>
  <c r="BE287" i="4"/>
  <c r="BE294" i="4"/>
  <c r="BE298" i="4"/>
  <c r="BE300" i="4"/>
  <c r="BE302" i="4"/>
  <c r="BE309" i="4"/>
  <c r="BE250" i="4"/>
  <c r="E85" i="3"/>
  <c r="F151" i="3"/>
  <c r="BE193" i="3"/>
  <c r="BE213" i="3"/>
  <c r="BE228" i="3"/>
  <c r="BE247" i="3"/>
  <c r="BE280" i="3"/>
  <c r="BE295" i="3"/>
  <c r="BE358" i="3"/>
  <c r="BE364" i="3"/>
  <c r="BE366" i="3"/>
  <c r="BE375" i="3"/>
  <c r="BE379" i="3"/>
  <c r="BE383" i="3"/>
  <c r="BE387" i="3"/>
  <c r="BE393" i="3"/>
  <c r="BE426" i="3"/>
  <c r="BE437" i="3"/>
  <c r="BE445" i="3"/>
  <c r="BE462" i="3"/>
  <c r="BE485" i="3"/>
  <c r="BE524" i="3"/>
  <c r="BE532" i="3"/>
  <c r="BE538" i="3"/>
  <c r="BE576" i="3"/>
  <c r="BE626" i="3"/>
  <c r="BE633" i="3"/>
  <c r="BE653" i="3"/>
  <c r="BE658" i="3"/>
  <c r="BE665" i="3"/>
  <c r="BE722" i="3"/>
  <c r="BE741" i="3"/>
  <c r="BE752" i="3"/>
  <c r="BE782" i="3"/>
  <c r="BE790" i="3"/>
  <c r="BE795" i="3"/>
  <c r="BE803" i="3"/>
  <c r="BE805" i="3"/>
  <c r="BE815" i="3"/>
  <c r="BE822" i="3"/>
  <c r="BE837" i="3"/>
  <c r="BE841" i="3"/>
  <c r="BE848" i="3"/>
  <c r="BE852" i="3"/>
  <c r="BE855" i="3"/>
  <c r="BE858" i="3"/>
  <c r="BE877" i="3"/>
  <c r="BE942" i="3"/>
  <c r="BE955" i="3"/>
  <c r="BE963" i="3"/>
  <c r="BE969" i="3"/>
  <c r="BE972" i="3"/>
  <c r="BE979" i="3"/>
  <c r="BE985" i="3"/>
  <c r="BE1016" i="3"/>
  <c r="BE1056" i="3"/>
  <c r="BE1066" i="3"/>
  <c r="BE1068" i="3"/>
  <c r="BE1102" i="3"/>
  <c r="BE1104" i="3"/>
  <c r="BE1135" i="3"/>
  <c r="BE1183" i="3"/>
  <c r="BE1217" i="3"/>
  <c r="BE1225" i="3"/>
  <c r="BE1227" i="3"/>
  <c r="BE1229" i="3"/>
  <c r="BE1233" i="3"/>
  <c r="BE1257" i="3"/>
  <c r="BE1409" i="3"/>
  <c r="BE1466" i="3"/>
  <c r="BE1531" i="3"/>
  <c r="BE1537" i="3"/>
  <c r="BE1552" i="3"/>
  <c r="BE1557" i="3"/>
  <c r="BE1429" i="3"/>
  <c r="BE1435" i="3"/>
  <c r="BE1446" i="3"/>
  <c r="BE1492" i="3"/>
  <c r="BE885" i="3"/>
  <c r="BE893" i="3"/>
  <c r="BE895" i="3"/>
  <c r="BE926" i="3"/>
  <c r="BE1013" i="3"/>
  <c r="BE1021" i="3"/>
  <c r="BE1023" i="3"/>
  <c r="BE1035" i="3"/>
  <c r="BE1044" i="3"/>
  <c r="BE1048" i="3"/>
  <c r="BE1054" i="3"/>
  <c r="BE1090" i="3"/>
  <c r="BE1110" i="3"/>
  <c r="BE1144" i="3"/>
  <c r="BE1149" i="3"/>
  <c r="BE1161" i="3"/>
  <c r="BE1269" i="3"/>
  <c r="BE1276" i="3"/>
  <c r="BE1284" i="3"/>
  <c r="BE1288" i="3"/>
  <c r="BE1320" i="3"/>
  <c r="BE1322" i="3"/>
  <c r="BE1340" i="3"/>
  <c r="BE1342" i="3"/>
  <c r="BE1358" i="3"/>
  <c r="BE1362" i="3"/>
  <c r="BE1370" i="3"/>
  <c r="BE1372" i="3"/>
  <c r="BE1387" i="3"/>
  <c r="BE1413" i="3"/>
  <c r="BE1457" i="3"/>
  <c r="BE1459" i="3"/>
  <c r="BE1464" i="3"/>
  <c r="BE1521" i="3"/>
  <c r="BE1525" i="3"/>
  <c r="BE1547" i="3"/>
  <c r="BE1554" i="3"/>
  <c r="BE1564" i="3"/>
  <c r="BE1567" i="3"/>
  <c r="BE1572" i="3"/>
  <c r="J94" i="3"/>
  <c r="BE171" i="3"/>
  <c r="BE201" i="3"/>
  <c r="BE230" i="3"/>
  <c r="BE233" i="3"/>
  <c r="BE276" i="3"/>
  <c r="BE284" i="3"/>
  <c r="BE286" i="3"/>
  <c r="BE300" i="3"/>
  <c r="BE316" i="3"/>
  <c r="BE319" i="3"/>
  <c r="BE346" i="3"/>
  <c r="BE368" i="3"/>
  <c r="BE403" i="3"/>
  <c r="BE413" i="3"/>
  <c r="BE419" i="3"/>
  <c r="BE422" i="3"/>
  <c r="BE429" i="3"/>
  <c r="BE433" i="3"/>
  <c r="BE457" i="3"/>
  <c r="BE495" i="3"/>
  <c r="BE505" i="3"/>
  <c r="BE509" i="3"/>
  <c r="BE513" i="3"/>
  <c r="BE522" i="3"/>
  <c r="BE542" i="3"/>
  <c r="BE615" i="3"/>
  <c r="BE624" i="3"/>
  <c r="BE651" i="3"/>
  <c r="BE714" i="3"/>
  <c r="BE725" i="3"/>
  <c r="BE780" i="3"/>
  <c r="BE799" i="3"/>
  <c r="BE809" i="3"/>
  <c r="BE866" i="3"/>
  <c r="BE871" i="3"/>
  <c r="BE880" i="3"/>
  <c r="BE889" i="3"/>
  <c r="BE932" i="3"/>
  <c r="BE961" i="3"/>
  <c r="BE992" i="3"/>
  <c r="BE1042" i="3"/>
  <c r="BE1060" i="3"/>
  <c r="BE1074" i="3"/>
  <c r="BE1080" i="3"/>
  <c r="BE1133" i="3"/>
  <c r="BE1141" i="3"/>
  <c r="BE1180" i="3"/>
  <c r="BE1197" i="3"/>
  <c r="BE1274" i="3"/>
  <c r="BE1280" i="3"/>
  <c r="BE1282" i="3"/>
  <c r="BE1286" i="3"/>
  <c r="BE1290" i="3"/>
  <c r="BE1293" i="3"/>
  <c r="BE1296" i="3"/>
  <c r="BE1298" i="3"/>
  <c r="BE1300" i="3"/>
  <c r="BE1318" i="3"/>
  <c r="BE1338" i="3"/>
  <c r="BE1612" i="3"/>
  <c r="BE157" i="3"/>
  <c r="BE204" i="3"/>
  <c r="BE219" i="3"/>
  <c r="BE237" i="3"/>
  <c r="BE241" i="3"/>
  <c r="BE243" i="3"/>
  <c r="BE251" i="3"/>
  <c r="BE260" i="3"/>
  <c r="BE262" i="3"/>
  <c r="BE310" i="3"/>
  <c r="BE328" i="3"/>
  <c r="BE336" i="3"/>
  <c r="BE342" i="3"/>
  <c r="BE349" i="3"/>
  <c r="BE352" i="3"/>
  <c r="BE356" i="3"/>
  <c r="BE360" i="3"/>
  <c r="BE371" i="3"/>
  <c r="BE395" i="3"/>
  <c r="BE397" i="3"/>
  <c r="BE401" i="3"/>
  <c r="BE408" i="3"/>
  <c r="BE410" i="3"/>
  <c r="BE415" i="3"/>
  <c r="BE439" i="3"/>
  <c r="BE441" i="3"/>
  <c r="BE448" i="3"/>
  <c r="BE453" i="3"/>
  <c r="BE464" i="3"/>
  <c r="BE475" i="3"/>
  <c r="BE501" i="3"/>
  <c r="BE530" i="3"/>
  <c r="BE536" i="3"/>
  <c r="BE548" i="3"/>
  <c r="BE556" i="3"/>
  <c r="BE561" i="3"/>
  <c r="BE563" i="3"/>
  <c r="BE567" i="3"/>
  <c r="BE582" i="3"/>
  <c r="BE584" i="3"/>
  <c r="BE586" i="3"/>
  <c r="BE590" i="3"/>
  <c r="BE592" i="3"/>
  <c r="BE605" i="3"/>
  <c r="BE619" i="3"/>
  <c r="BE630" i="3"/>
  <c r="BE673" i="3"/>
  <c r="BE706" i="3"/>
  <c r="BE747" i="3"/>
  <c r="BE758" i="3"/>
  <c r="BE765" i="3"/>
  <c r="BE773" i="3"/>
  <c r="BE801" i="3"/>
  <c r="BE820" i="3"/>
  <c r="BE828" i="3"/>
  <c r="BE833" i="3"/>
  <c r="BE850" i="3"/>
  <c r="BE905" i="3"/>
  <c r="BE907" i="3"/>
  <c r="BE951" i="3"/>
  <c r="BE967" i="3"/>
  <c r="BE1001" i="3"/>
  <c r="BE1007" i="3"/>
  <c r="BE1011" i="3"/>
  <c r="BE1078" i="3"/>
  <c r="BE1098" i="3"/>
  <c r="BE1114" i="3"/>
  <c r="BE1116" i="3"/>
  <c r="BE1122" i="3"/>
  <c r="BE1130" i="3"/>
  <c r="BE1165" i="3"/>
  <c r="BE1168" i="3"/>
  <c r="BE1245" i="3"/>
  <c r="BE1267" i="3"/>
  <c r="BE1272" i="3"/>
  <c r="BE1302" i="3"/>
  <c r="BE1314" i="3"/>
  <c r="BE1399" i="3"/>
  <c r="BE1411" i="3"/>
  <c r="BE1419" i="3"/>
  <c r="BE1635" i="3"/>
  <c r="BE1637" i="3"/>
  <c r="BE1618" i="3"/>
  <c r="BE1625" i="3"/>
  <c r="BE1627" i="3"/>
  <c r="BE1631" i="3"/>
  <c r="BE1203" i="3"/>
  <c r="BE1215" i="3"/>
  <c r="BE1221" i="3"/>
  <c r="BE1223" i="3"/>
  <c r="BE1381" i="3"/>
  <c r="BE1385" i="3"/>
  <c r="BE1495" i="3"/>
  <c r="BE1503" i="3"/>
  <c r="BE1514" i="3"/>
  <c r="BE1639" i="3"/>
  <c r="BE1641" i="3"/>
  <c r="BE1647" i="3"/>
  <c r="BE1579" i="3"/>
  <c r="BE1587" i="3"/>
  <c r="BE1620" i="3"/>
  <c r="BE1623" i="3"/>
  <c r="BE1649" i="3"/>
  <c r="BE1201" i="3"/>
  <c r="BE1209" i="3"/>
  <c r="BE1344" i="3"/>
  <c r="BE1346" i="3"/>
  <c r="BE1348" i="3"/>
  <c r="BE1350" i="3"/>
  <c r="BE1391" i="3"/>
  <c r="BE1407" i="3"/>
  <c r="BE1421" i="3"/>
  <c r="J91" i="3"/>
  <c r="BE179" i="3"/>
  <c r="BE183" i="3"/>
  <c r="BE198" i="3"/>
  <c r="BE207" i="3"/>
  <c r="BE209" i="3"/>
  <c r="BE224" i="3"/>
  <c r="BE226" i="3"/>
  <c r="BE312" i="3"/>
  <c r="BE323" i="3"/>
  <c r="BE332" i="3"/>
  <c r="BE338" i="3"/>
  <c r="BE399" i="3"/>
  <c r="BE468" i="3"/>
  <c r="BE472" i="3"/>
  <c r="BE480" i="3"/>
  <c r="BE483" i="3"/>
  <c r="BE489" i="3"/>
  <c r="BE491" i="3"/>
  <c r="BE554" i="3"/>
  <c r="BE571" i="3"/>
  <c r="BE601" i="3"/>
  <c r="BE610" i="3"/>
  <c r="BE643" i="3"/>
  <c r="BE684" i="3"/>
  <c r="BE689" i="3"/>
  <c r="BE695" i="3"/>
  <c r="BE733" i="3"/>
  <c r="BE754" i="3"/>
  <c r="BE756" i="3"/>
  <c r="BE760" i="3"/>
  <c r="BE769" i="3"/>
  <c r="BE776" i="3"/>
  <c r="BE786" i="3"/>
  <c r="BE824" i="3"/>
  <c r="BE826" i="3"/>
  <c r="BE845" i="3"/>
  <c r="BE874" i="3"/>
  <c r="BE918" i="3"/>
  <c r="BE924" i="3"/>
  <c r="BE944" i="3"/>
  <c r="BE949" i="3"/>
  <c r="BE977" i="3"/>
  <c r="BE1005" i="3"/>
  <c r="BE1037" i="3"/>
  <c r="BE1050" i="3"/>
  <c r="BE1084" i="3"/>
  <c r="BE1092" i="3"/>
  <c r="BE1153" i="3"/>
  <c r="BE1172" i="3"/>
  <c r="BE1187" i="3"/>
  <c r="BE1251" i="3"/>
  <c r="BE1278" i="3"/>
  <c r="BE1368" i="3"/>
  <c r="BE1653" i="3"/>
  <c r="BE1655" i="3"/>
  <c r="BE1679" i="3"/>
  <c r="BE1717" i="3"/>
  <c r="BE1326" i="3"/>
  <c r="BE1328" i="3"/>
  <c r="BE1332" i="3"/>
  <c r="BE1334" i="3"/>
  <c r="BE1356" i="3"/>
  <c r="BE1364" i="3"/>
  <c r="BE1366" i="3"/>
  <c r="BE1415" i="3"/>
  <c r="BE1417" i="3"/>
  <c r="BE1431" i="3"/>
  <c r="BE1433" i="3"/>
  <c r="BE1437" i="3"/>
  <c r="BE1440" i="3"/>
  <c r="BE1442" i="3"/>
  <c r="BE1468" i="3"/>
  <c r="BE1476" i="3"/>
  <c r="BE1519" i="3"/>
  <c r="BE1559" i="3"/>
  <c r="BE1584" i="3"/>
  <c r="BE1591" i="3"/>
  <c r="BE1594" i="3"/>
  <c r="BE1616" i="3"/>
  <c r="BE162" i="3"/>
  <c r="BE167" i="3"/>
  <c r="BE175" i="3"/>
  <c r="BE186" i="3"/>
  <c r="BE190" i="3"/>
  <c r="BE217" i="3"/>
  <c r="BE256" i="3"/>
  <c r="BE268" i="3"/>
  <c r="BE274" i="3"/>
  <c r="BE278" i="3"/>
  <c r="BE282" i="3"/>
  <c r="BE288" i="3"/>
  <c r="BE291" i="3"/>
  <c r="BE305" i="3"/>
  <c r="BE389" i="3"/>
  <c r="BE450" i="3"/>
  <c r="BE466" i="3"/>
  <c r="BE497" i="3"/>
  <c r="BE526" i="3"/>
  <c r="BE544" i="3"/>
  <c r="BE550" i="3"/>
  <c r="BE588" i="3"/>
  <c r="BE596" i="3"/>
  <c r="BE628" i="3"/>
  <c r="BE637" i="3"/>
  <c r="BE647" i="3"/>
  <c r="BE660" i="3"/>
  <c r="BE681" i="3"/>
  <c r="BE703" i="3"/>
  <c r="BE737" i="3"/>
  <c r="BE745" i="3"/>
  <c r="BE749" i="3"/>
  <c r="BE811" i="3"/>
  <c r="BE813" i="3"/>
  <c r="BE818" i="3"/>
  <c r="BE861" i="3"/>
  <c r="BE864" i="3"/>
  <c r="BE868" i="3"/>
  <c r="BE899" i="3"/>
  <c r="BE901" i="3"/>
  <c r="BE912" i="3"/>
  <c r="BE914" i="3"/>
  <c r="BE920" i="3"/>
  <c r="BE930" i="3"/>
  <c r="BE936" i="3"/>
  <c r="BE938" i="3"/>
  <c r="BE957" i="3"/>
  <c r="BE983" i="3"/>
  <c r="BE990" i="3"/>
  <c r="BE1028" i="3"/>
  <c r="BE1030" i="3"/>
  <c r="BE1062" i="3"/>
  <c r="BE1072" i="3"/>
  <c r="BE1086" i="3"/>
  <c r="BE1108" i="3"/>
  <c r="BE1139" i="3"/>
  <c r="BE1157" i="3"/>
  <c r="BE1191" i="3"/>
  <c r="BE1195" i="3"/>
  <c r="BE1239" i="3"/>
  <c r="BE1263" i="3"/>
  <c r="BE1304" i="3"/>
  <c r="BE1308" i="3"/>
  <c r="BE1312" i="3"/>
  <c r="BE1354" i="3"/>
  <c r="BE1374" i="3"/>
  <c r="BE1377" i="3"/>
  <c r="BE1379" i="3"/>
  <c r="BE1393" i="3"/>
  <c r="BE1395" i="3"/>
  <c r="BE1397" i="3"/>
  <c r="BE1401" i="3"/>
  <c r="BE1403" i="3"/>
  <c r="BE1427" i="3"/>
  <c r="BE1474" i="3"/>
  <c r="BE1629" i="3"/>
  <c r="BE1643" i="3"/>
  <c r="BE1645" i="3"/>
  <c r="BE1569" i="3"/>
  <c r="BE1517" i="3"/>
  <c r="BE1096" i="3"/>
  <c r="BE1120" i="3"/>
  <c r="BE1137" i="3"/>
  <c r="BE1176" i="3"/>
  <c r="BE1235" i="3"/>
  <c r="BE1306" i="3"/>
  <c r="BE1310" i="3"/>
  <c r="BE1316" i="3"/>
  <c r="BE1324" i="3"/>
  <c r="BE1330" i="3"/>
  <c r="BE1336" i="3"/>
  <c r="BE1352" i="3"/>
  <c r="BE1360" i="3"/>
  <c r="BE1389" i="3"/>
  <c r="BE1405" i="3"/>
  <c r="BE1454" i="3"/>
  <c r="BE1461" i="3"/>
  <c r="BE1470" i="3"/>
  <c r="BE1478" i="3"/>
  <c r="BE1484" i="3"/>
  <c r="BE1523" i="3"/>
  <c r="BE1527" i="3"/>
  <c r="BE1529" i="3"/>
  <c r="BE1533" i="3"/>
  <c r="BE1535" i="3"/>
  <c r="BE1540" i="3"/>
  <c r="BE1550" i="3"/>
  <c r="BE1582" i="3"/>
  <c r="BE1598" i="3"/>
  <c r="BE1605" i="3"/>
  <c r="BE1633" i="3"/>
  <c r="BE1651" i="3"/>
  <c r="BE1657" i="3"/>
  <c r="BE1660" i="3"/>
  <c r="BE1665" i="3"/>
  <c r="BE1670" i="3"/>
  <c r="BE1682" i="3"/>
  <c r="BE1506" i="3"/>
  <c r="BE1684" i="3"/>
  <c r="BE1685" i="3"/>
  <c r="BE1687" i="3"/>
  <c r="BE1383" i="3"/>
  <c r="BE1423" i="3"/>
  <c r="BE1425" i="3"/>
  <c r="BE1444" i="3"/>
  <c r="BE1472" i="3"/>
  <c r="BE1683" i="3"/>
  <c r="BE1693" i="3"/>
  <c r="BE1699" i="3"/>
  <c r="BE1705" i="3"/>
  <c r="BE1711" i="3"/>
  <c r="BE1723" i="3"/>
  <c r="BE126" i="2"/>
  <c r="J92" i="2"/>
  <c r="J117" i="2"/>
  <c r="BE134" i="2"/>
  <c r="E113" i="2"/>
  <c r="F120" i="2"/>
  <c r="BE132" i="2"/>
  <c r="BE136" i="2"/>
  <c r="BE138" i="2"/>
  <c r="BE154" i="2"/>
  <c r="BE156" i="2"/>
  <c r="BE147" i="2"/>
  <c r="BE149" i="2"/>
  <c r="BE158" i="2"/>
  <c r="BE128" i="2"/>
  <c r="BE141" i="2"/>
  <c r="BE144" i="2"/>
  <c r="BE152" i="2"/>
  <c r="BE161" i="2"/>
  <c r="BE167" i="2"/>
  <c r="BE173" i="2"/>
  <c r="BE175" i="2"/>
  <c r="BE180" i="2"/>
  <c r="BE130" i="2"/>
  <c r="BE164" i="2"/>
  <c r="BE170" i="2"/>
  <c r="BE177" i="2"/>
  <c r="F34" i="2"/>
  <c r="BA95" i="1"/>
  <c r="F35" i="2"/>
  <c r="BB95" i="1" s="1"/>
  <c r="F38" i="3"/>
  <c r="BC97" i="1"/>
  <c r="J38" i="8"/>
  <c r="AW104" i="1" s="1"/>
  <c r="F40" i="8"/>
  <c r="BC104" i="1"/>
  <c r="F39" i="9"/>
  <c r="BB105" i="1"/>
  <c r="J38" i="10"/>
  <c r="AW106" i="1"/>
  <c r="J38" i="11"/>
  <c r="AW107" i="1" s="1"/>
  <c r="J38" i="12"/>
  <c r="AW109" i="1"/>
  <c r="F40" i="13"/>
  <c r="BC110" i="1"/>
  <c r="F38" i="14"/>
  <c r="BA111" i="1" s="1"/>
  <c r="F39" i="15"/>
  <c r="BB112" i="1" s="1"/>
  <c r="F39" i="16"/>
  <c r="BB113" i="1"/>
  <c r="F40" i="16"/>
  <c r="BC113" i="1"/>
  <c r="F41" i="17"/>
  <c r="BD115" i="1"/>
  <c r="F41" i="18"/>
  <c r="BD116" i="1" s="1"/>
  <c r="F41" i="20"/>
  <c r="BD118" i="1"/>
  <c r="J38" i="21"/>
  <c r="AW119" i="1" s="1"/>
  <c r="F40" i="22"/>
  <c r="BC120" i="1"/>
  <c r="J38" i="23"/>
  <c r="AW121" i="1" s="1"/>
  <c r="F41" i="24"/>
  <c r="BD122" i="1"/>
  <c r="F41" i="25"/>
  <c r="BD123" i="1" s="1"/>
  <c r="F39" i="26"/>
  <c r="BB124" i="1"/>
  <c r="F36" i="31"/>
  <c r="BC130" i="1" s="1"/>
  <c r="F39" i="37"/>
  <c r="BB140" i="1"/>
  <c r="BB139" i="1"/>
  <c r="AX139" i="1"/>
  <c r="F34" i="38"/>
  <c r="BA141" i="1" s="1"/>
  <c r="AS101" i="1"/>
  <c r="AS96" i="1" s="1"/>
  <c r="J36" i="3"/>
  <c r="AW97" i="1"/>
  <c r="F41" i="9"/>
  <c r="BD105" i="1"/>
  <c r="F40" i="12"/>
  <c r="BC109" i="1" s="1"/>
  <c r="F39" i="13"/>
  <c r="BB110" i="1" s="1"/>
  <c r="F38" i="16"/>
  <c r="BA113" i="1"/>
  <c r="J38" i="17"/>
  <c r="AW115" i="1" s="1"/>
  <c r="F38" i="19"/>
  <c r="BA117" i="1"/>
  <c r="J38" i="20"/>
  <c r="AW118" i="1" s="1"/>
  <c r="F39" i="22"/>
  <c r="BB120" i="1"/>
  <c r="F40" i="24"/>
  <c r="BC122" i="1"/>
  <c r="F38" i="26"/>
  <c r="BA124" i="1"/>
  <c r="F36" i="32"/>
  <c r="BA132" i="1" s="1"/>
  <c r="BA131" i="1" s="1"/>
  <c r="AW131" i="1" s="1"/>
  <c r="J36" i="32"/>
  <c r="AW132" i="1"/>
  <c r="F38" i="32"/>
  <c r="BC132" i="1" s="1"/>
  <c r="BC131" i="1" s="1"/>
  <c r="AY131" i="1" s="1"/>
  <c r="J36" i="33"/>
  <c r="AW134" i="1" s="1"/>
  <c r="J38" i="34"/>
  <c r="AW136" i="1"/>
  <c r="F38" i="35"/>
  <c r="BA137" i="1"/>
  <c r="F38" i="36"/>
  <c r="BA138" i="1" s="1"/>
  <c r="J38" i="37"/>
  <c r="AW140" i="1"/>
  <c r="AU131" i="1"/>
  <c r="F39" i="3"/>
  <c r="BD97" i="1" s="1"/>
  <c r="F41" i="11"/>
  <c r="BD107" i="1"/>
  <c r="J38" i="15"/>
  <c r="AW112" i="1"/>
  <c r="F40" i="17"/>
  <c r="BC115" i="1" s="1"/>
  <c r="F39" i="19"/>
  <c r="BB117" i="1" s="1"/>
  <c r="F38" i="21"/>
  <c r="BA119" i="1"/>
  <c r="F39" i="23"/>
  <c r="BB121" i="1"/>
  <c r="J38" i="24"/>
  <c r="AW122" i="1" s="1"/>
  <c r="F40" i="26"/>
  <c r="BC124" i="1" s="1"/>
  <c r="F35" i="31"/>
  <c r="BB130" i="1"/>
  <c r="F41" i="36"/>
  <c r="BD138" i="1"/>
  <c r="F36" i="38"/>
  <c r="BC141" i="1" s="1"/>
  <c r="F37" i="4"/>
  <c r="BB98" i="1" s="1"/>
  <c r="F38" i="4"/>
  <c r="BC98" i="1"/>
  <c r="F36" i="5"/>
  <c r="BA99" i="1"/>
  <c r="J36" i="5"/>
  <c r="AW99" i="1" s="1"/>
  <c r="F37" i="5"/>
  <c r="BB99" i="1" s="1"/>
  <c r="F36" i="6"/>
  <c r="BA100" i="1"/>
  <c r="F38" i="6"/>
  <c r="BC100" i="1"/>
  <c r="J36" i="6"/>
  <c r="AW100" i="1" s="1"/>
  <c r="F39" i="7"/>
  <c r="BB103" i="1" s="1"/>
  <c r="F40" i="7"/>
  <c r="BC103" i="1"/>
  <c r="F38" i="10"/>
  <c r="BA106" i="1"/>
  <c r="F39" i="11"/>
  <c r="BB107" i="1" s="1"/>
  <c r="F40" i="14"/>
  <c r="BC111" i="1" s="1"/>
  <c r="J38" i="18"/>
  <c r="AW116" i="1"/>
  <c r="F41" i="19"/>
  <c r="BD117" i="1"/>
  <c r="F41" i="21"/>
  <c r="BD119" i="1" s="1"/>
  <c r="F40" i="23"/>
  <c r="BC121" i="1" s="1"/>
  <c r="F40" i="25"/>
  <c r="BC123" i="1"/>
  <c r="F38" i="27"/>
  <c r="BA125" i="1"/>
  <c r="F39" i="27"/>
  <c r="BB125" i="1" s="1"/>
  <c r="J34" i="31"/>
  <c r="AW130" i="1" s="1"/>
  <c r="F41" i="35"/>
  <c r="BD137" i="1"/>
  <c r="F40" i="36"/>
  <c r="BC138" i="1"/>
  <c r="J34" i="38"/>
  <c r="AW141" i="1" s="1"/>
  <c r="J34" i="2"/>
  <c r="AW95" i="1" s="1"/>
  <c r="F36" i="3"/>
  <c r="BA97" i="1" s="1"/>
  <c r="F41" i="8"/>
  <c r="BD104" i="1"/>
  <c r="F39" i="8"/>
  <c r="BB104" i="1" s="1"/>
  <c r="F40" i="9"/>
  <c r="BC105" i="1" s="1"/>
  <c r="F39" i="10"/>
  <c r="BB106" i="1"/>
  <c r="F40" i="11"/>
  <c r="BC107" i="1"/>
  <c r="F39" i="12"/>
  <c r="BB109" i="1" s="1"/>
  <c r="J38" i="13"/>
  <c r="AW110" i="1" s="1"/>
  <c r="J38" i="14"/>
  <c r="AW111" i="1"/>
  <c r="F39" i="14"/>
  <c r="BB111" i="1"/>
  <c r="J38" i="16"/>
  <c r="AW113" i="1" s="1"/>
  <c r="F41" i="16"/>
  <c r="BD113" i="1" s="1"/>
  <c r="F38" i="17"/>
  <c r="BA115" i="1"/>
  <c r="F40" i="18"/>
  <c r="BC116" i="1"/>
  <c r="F40" i="19"/>
  <c r="BC117" i="1" s="1"/>
  <c r="F40" i="20"/>
  <c r="BC118" i="1" s="1"/>
  <c r="F39" i="21"/>
  <c r="BB119" i="1"/>
  <c r="F41" i="22"/>
  <c r="BD120" i="1"/>
  <c r="F41" i="23"/>
  <c r="BD121" i="1" s="1"/>
  <c r="F38" i="24"/>
  <c r="BA122" i="1"/>
  <c r="F39" i="25"/>
  <c r="BB123" i="1" s="1"/>
  <c r="J38" i="26"/>
  <c r="AW124" i="1"/>
  <c r="J38" i="30"/>
  <c r="AW129" i="1" s="1"/>
  <c r="F38" i="33"/>
  <c r="BC134" i="1"/>
  <c r="F38" i="34"/>
  <c r="BA136" i="1" s="1"/>
  <c r="F40" i="34"/>
  <c r="BC136" i="1"/>
  <c r="J38" i="35"/>
  <c r="AW137" i="1" s="1"/>
  <c r="F40" i="37"/>
  <c r="BC140" i="1"/>
  <c r="BC139" i="1"/>
  <c r="AY139" i="1" s="1"/>
  <c r="F35" i="38"/>
  <c r="BB141" i="1"/>
  <c r="F36" i="2"/>
  <c r="BC95" i="1" s="1"/>
  <c r="AS133" i="1"/>
  <c r="F37" i="3"/>
  <c r="BB97" i="1" s="1"/>
  <c r="F41" i="7"/>
  <c r="BD103" i="1"/>
  <c r="F38" i="9"/>
  <c r="BA105" i="1" s="1"/>
  <c r="F41" i="10"/>
  <c r="BD106" i="1" s="1"/>
  <c r="F38" i="11"/>
  <c r="BA107" i="1" s="1"/>
  <c r="F38" i="12"/>
  <c r="BA109" i="1"/>
  <c r="F38" i="13"/>
  <c r="BA110" i="1" s="1"/>
  <c r="F41" i="14"/>
  <c r="BD111" i="1" s="1"/>
  <c r="F38" i="15"/>
  <c r="BA112" i="1" s="1"/>
  <c r="F41" i="15"/>
  <c r="BD112" i="1"/>
  <c r="F39" i="17"/>
  <c r="BB115" i="1" s="1"/>
  <c r="F39" i="18"/>
  <c r="BB116" i="1" s="1"/>
  <c r="J38" i="19"/>
  <c r="AW117" i="1" s="1"/>
  <c r="F39" i="20"/>
  <c r="BB118" i="1"/>
  <c r="F40" i="21"/>
  <c r="BC119" i="1" s="1"/>
  <c r="F38" i="22"/>
  <c r="BA120" i="1" s="1"/>
  <c r="F38" i="23"/>
  <c r="BA121" i="1" s="1"/>
  <c r="F39" i="24"/>
  <c r="BB122" i="1"/>
  <c r="J38" i="25"/>
  <c r="AW123" i="1" s="1"/>
  <c r="F40" i="27"/>
  <c r="BC125" i="1" s="1"/>
  <c r="F41" i="27"/>
  <c r="BD125" i="1" s="1"/>
  <c r="J38" i="27"/>
  <c r="AW125" i="1"/>
  <c r="F38" i="28"/>
  <c r="BA126" i="1" s="1"/>
  <c r="J38" i="28"/>
  <c r="AW126" i="1" s="1"/>
  <c r="F40" i="28"/>
  <c r="BC126" i="1" s="1"/>
  <c r="F38" i="29"/>
  <c r="BA128" i="1"/>
  <c r="F40" i="29"/>
  <c r="BC128" i="1" s="1"/>
  <c r="F41" i="30"/>
  <c r="BD129" i="1" s="1"/>
  <c r="F38" i="30"/>
  <c r="BA129" i="1" s="1"/>
  <c r="F37" i="31"/>
  <c r="BD130" i="1"/>
  <c r="F39" i="33"/>
  <c r="BD134" i="1" s="1"/>
  <c r="F41" i="34"/>
  <c r="BD136" i="1" s="1"/>
  <c r="F39" i="35"/>
  <c r="BB137" i="1" s="1"/>
  <c r="J38" i="36"/>
  <c r="AW138" i="1"/>
  <c r="F41" i="37"/>
  <c r="BD140" i="1" s="1"/>
  <c r="BD139" i="1" s="1"/>
  <c r="F37" i="38"/>
  <c r="BD141" i="1"/>
  <c r="F37" i="2"/>
  <c r="BD95" i="1"/>
  <c r="J36" i="4"/>
  <c r="AW98" i="1"/>
  <c r="F36" i="4"/>
  <c r="BA98" i="1"/>
  <c r="F39" i="4"/>
  <c r="BD98" i="1"/>
  <c r="F39" i="5"/>
  <c r="BD99" i="1"/>
  <c r="F38" i="5"/>
  <c r="BC99" i="1"/>
  <c r="F37" i="6"/>
  <c r="BB100" i="1"/>
  <c r="F39" i="6"/>
  <c r="BD100" i="1"/>
  <c r="F38" i="7"/>
  <c r="BA103" i="1"/>
  <c r="J38" i="7"/>
  <c r="AW103" i="1"/>
  <c r="F38" i="8"/>
  <c r="BA104" i="1" s="1"/>
  <c r="J38" i="9"/>
  <c r="AW105" i="1" s="1"/>
  <c r="F40" i="10"/>
  <c r="BC106" i="1"/>
  <c r="F41" i="12"/>
  <c r="BD109" i="1" s="1"/>
  <c r="F41" i="13"/>
  <c r="BD110" i="1" s="1"/>
  <c r="F40" i="15"/>
  <c r="BC112" i="1"/>
  <c r="F38" i="18"/>
  <c r="BA116" i="1"/>
  <c r="F38" i="20"/>
  <c r="BA118" i="1" s="1"/>
  <c r="J38" i="22"/>
  <c r="AW120" i="1" s="1"/>
  <c r="F38" i="25"/>
  <c r="BA123" i="1"/>
  <c r="F41" i="26"/>
  <c r="BD124" i="1"/>
  <c r="F39" i="28"/>
  <c r="BB126" i="1" s="1"/>
  <c r="F41" i="28"/>
  <c r="BD126" i="1" s="1"/>
  <c r="F39" i="29"/>
  <c r="BB128" i="1"/>
  <c r="J38" i="29"/>
  <c r="AW128" i="1"/>
  <c r="F41" i="29"/>
  <c r="BD128" i="1" s="1"/>
  <c r="F40" i="30"/>
  <c r="BC129" i="1" s="1"/>
  <c r="F39" i="30"/>
  <c r="BB129" i="1" s="1"/>
  <c r="F34" i="31"/>
  <c r="BA130" i="1"/>
  <c r="F37" i="32"/>
  <c r="BB132" i="1" s="1"/>
  <c r="BB131" i="1" s="1"/>
  <c r="AX131" i="1" s="1"/>
  <c r="F39" i="32"/>
  <c r="BD132" i="1"/>
  <c r="BD131" i="1"/>
  <c r="F36" i="33"/>
  <c r="BA134" i="1"/>
  <c r="F37" i="33"/>
  <c r="BB134" i="1"/>
  <c r="F39" i="34"/>
  <c r="BB136" i="1"/>
  <c r="F40" i="35"/>
  <c r="BC137" i="1"/>
  <c r="F39" i="36"/>
  <c r="BB138" i="1"/>
  <c r="F38" i="37"/>
  <c r="BA140" i="1"/>
  <c r="BA139" i="1" s="1"/>
  <c r="AW139" i="1" s="1"/>
  <c r="J145" i="19" l="1"/>
  <c r="J102" i="19" s="1"/>
  <c r="BK126" i="19"/>
  <c r="J126" i="19" s="1"/>
  <c r="J100" i="19" s="1"/>
  <c r="J147" i="22"/>
  <c r="J102" i="22" s="1"/>
  <c r="BK129" i="22"/>
  <c r="J129" i="22" s="1"/>
  <c r="J100" i="22" s="1"/>
  <c r="BK155" i="3"/>
  <c r="J155" i="3" s="1"/>
  <c r="J99" i="3" s="1"/>
  <c r="J318" i="3"/>
  <c r="J103" i="3" s="1"/>
  <c r="P126" i="31"/>
  <c r="P125" i="31" s="1"/>
  <c r="AU130" i="1" s="1"/>
  <c r="P129" i="18"/>
  <c r="AU116" i="1" s="1"/>
  <c r="P134" i="9"/>
  <c r="AU105" i="1" s="1"/>
  <c r="BK127" i="21"/>
  <c r="J127" i="21" s="1"/>
  <c r="J34" i="21" s="1"/>
  <c r="J150" i="21"/>
  <c r="J103" i="21" s="1"/>
  <c r="R126" i="19"/>
  <c r="BK127" i="28"/>
  <c r="J127" i="28" s="1"/>
  <c r="J100" i="28" s="1"/>
  <c r="J128" i="28"/>
  <c r="J101" i="28" s="1"/>
  <c r="BK138" i="7"/>
  <c r="J138" i="7" s="1"/>
  <c r="J34" i="7" s="1"/>
  <c r="J180" i="7"/>
  <c r="J105" i="7" s="1"/>
  <c r="BK126" i="26"/>
  <c r="J126" i="26" s="1"/>
  <c r="J100" i="26" s="1"/>
  <c r="J127" i="26"/>
  <c r="J101" i="26" s="1"/>
  <c r="J126" i="29"/>
  <c r="J101" i="29" s="1"/>
  <c r="J176" i="14"/>
  <c r="J103" i="14" s="1"/>
  <c r="P138" i="7"/>
  <c r="AU103" i="1" s="1"/>
  <c r="AU102" i="1" s="1"/>
  <c r="P883" i="3"/>
  <c r="T155" i="3"/>
  <c r="R129" i="17"/>
  <c r="R126" i="15"/>
  <c r="T130" i="8"/>
  <c r="P155" i="3"/>
  <c r="P154" i="3" s="1"/>
  <c r="AU97" i="1" s="1"/>
  <c r="P130" i="30"/>
  <c r="AU129" i="1"/>
  <c r="AU127" i="1" s="1"/>
  <c r="BK134" i="9"/>
  <c r="J134" i="9"/>
  <c r="P127" i="4"/>
  <c r="AU98" i="1"/>
  <c r="BK130" i="30"/>
  <c r="J130" i="30" s="1"/>
  <c r="J34" i="30" s="1"/>
  <c r="AG129" i="1" s="1"/>
  <c r="T127" i="14"/>
  <c r="T134" i="9"/>
  <c r="R128" i="37"/>
  <c r="T127" i="20"/>
  <c r="P128" i="13"/>
  <c r="AU110" i="1"/>
  <c r="R883" i="3"/>
  <c r="T130" i="30"/>
  <c r="P133" i="10"/>
  <c r="AU106" i="1"/>
  <c r="R126" i="26"/>
  <c r="R126" i="24"/>
  <c r="R155" i="3"/>
  <c r="R154" i="3"/>
  <c r="P126" i="33"/>
  <c r="AU134" i="1" s="1"/>
  <c r="BK128" i="4"/>
  <c r="J128" i="4"/>
  <c r="J99" i="4" s="1"/>
  <c r="T127" i="28"/>
  <c r="R127" i="23"/>
  <c r="P126" i="15"/>
  <c r="AU112" i="1" s="1"/>
  <c r="T883" i="3"/>
  <c r="T129" i="17"/>
  <c r="T137" i="11"/>
  <c r="P129" i="22"/>
  <c r="AU120" i="1"/>
  <c r="BK129" i="17"/>
  <c r="J129" i="17"/>
  <c r="J100" i="17" s="1"/>
  <c r="P124" i="2"/>
  <c r="P123" i="2"/>
  <c r="AU95" i="1"/>
  <c r="P126" i="24"/>
  <c r="AU122" i="1"/>
  <c r="P127" i="20"/>
  <c r="AU118" i="1"/>
  <c r="P127" i="21"/>
  <c r="AU119" i="1" s="1"/>
  <c r="T124" i="38"/>
  <c r="T123" i="38"/>
  <c r="T138" i="7"/>
  <c r="BK883" i="3"/>
  <c r="J883" i="3" s="1"/>
  <c r="J111" i="3" s="1"/>
  <c r="P126" i="36"/>
  <c r="AU138" i="1" s="1"/>
  <c r="BK128" i="13"/>
  <c r="J128" i="13"/>
  <c r="R126" i="36"/>
  <c r="P127" i="28"/>
  <c r="AU126" i="1" s="1"/>
  <c r="R128" i="34"/>
  <c r="P126" i="25"/>
  <c r="AU123" i="1" s="1"/>
  <c r="R124" i="38"/>
  <c r="R123" i="38"/>
  <c r="R124" i="2"/>
  <c r="R123" i="2"/>
  <c r="P137" i="11"/>
  <c r="AU107" i="1"/>
  <c r="P127" i="14"/>
  <c r="AU111" i="1" s="1"/>
  <c r="R133" i="10"/>
  <c r="P128" i="34"/>
  <c r="AU136" i="1" s="1"/>
  <c r="R129" i="18"/>
  <c r="R129" i="22"/>
  <c r="T126" i="24"/>
  <c r="T128" i="13"/>
  <c r="T133" i="10"/>
  <c r="T128" i="37"/>
  <c r="BK126" i="24"/>
  <c r="J126" i="24" s="1"/>
  <c r="J100" i="24" s="1"/>
  <c r="T126" i="26"/>
  <c r="T129" i="18"/>
  <c r="R127" i="12"/>
  <c r="T126" i="33"/>
  <c r="R130" i="30"/>
  <c r="T129" i="22"/>
  <c r="R130" i="8"/>
  <c r="R138" i="7"/>
  <c r="R128" i="4"/>
  <c r="R127" i="4"/>
  <c r="R126" i="25"/>
  <c r="R128" i="13"/>
  <c r="R134" i="9"/>
  <c r="BK125" i="2"/>
  <c r="J125" i="2" s="1"/>
  <c r="J98" i="2" s="1"/>
  <c r="BK137" i="11"/>
  <c r="J137" i="11"/>
  <c r="BK125" i="16"/>
  <c r="J125" i="16" s="1"/>
  <c r="J100" i="16" s="1"/>
  <c r="BK125" i="27"/>
  <c r="J125" i="27" s="1"/>
  <c r="J34" i="27" s="1"/>
  <c r="AG125" i="1" s="1"/>
  <c r="BK121" i="32"/>
  <c r="J121" i="32" s="1"/>
  <c r="J32" i="32" s="1"/>
  <c r="AG132" i="1" s="1"/>
  <c r="BK128" i="34"/>
  <c r="J128" i="34" s="1"/>
  <c r="J100" i="34" s="1"/>
  <c r="BK126" i="35"/>
  <c r="J126" i="35"/>
  <c r="J100" i="35" s="1"/>
  <c r="BK126" i="36"/>
  <c r="J126" i="36" s="1"/>
  <c r="J100" i="36" s="1"/>
  <c r="BK129" i="18"/>
  <c r="J129" i="18" s="1"/>
  <c r="J100" i="18" s="1"/>
  <c r="BK1621" i="3"/>
  <c r="J1621" i="3" s="1"/>
  <c r="J127" i="3" s="1"/>
  <c r="BK128" i="37"/>
  <c r="J128" i="37"/>
  <c r="J100" i="37" s="1"/>
  <c r="BK127" i="23"/>
  <c r="J127" i="23"/>
  <c r="J100" i="23"/>
  <c r="BK126" i="25"/>
  <c r="J126" i="25" s="1"/>
  <c r="J100" i="25" s="1"/>
  <c r="BK124" i="38"/>
  <c r="J124" i="38" s="1"/>
  <c r="J97" i="38" s="1"/>
  <c r="BK125" i="31"/>
  <c r="J125" i="31"/>
  <c r="AG119" i="1"/>
  <c r="J100" i="21"/>
  <c r="AG118" i="1"/>
  <c r="J100" i="20"/>
  <c r="AG103" i="1"/>
  <c r="J100" i="7"/>
  <c r="BK122" i="6"/>
  <c r="J122" i="6"/>
  <c r="J98" i="6" s="1"/>
  <c r="J35" i="4"/>
  <c r="AV98" i="1" s="1"/>
  <c r="AT98" i="1" s="1"/>
  <c r="J37" i="10"/>
  <c r="AV106" i="1" s="1"/>
  <c r="AT106" i="1" s="1"/>
  <c r="J37" i="13"/>
  <c r="AV110" i="1"/>
  <c r="AT110" i="1" s="1"/>
  <c r="BD108" i="1"/>
  <c r="F37" i="18"/>
  <c r="AZ116" i="1" s="1"/>
  <c r="J37" i="23"/>
  <c r="AV121" i="1"/>
  <c r="AT121" i="1" s="1"/>
  <c r="J37" i="25"/>
  <c r="AV123" i="1" s="1"/>
  <c r="AT123" i="1" s="1"/>
  <c r="BD114" i="1"/>
  <c r="J34" i="28"/>
  <c r="AG126" i="1" s="1"/>
  <c r="BA127" i="1"/>
  <c r="AW127" i="1" s="1"/>
  <c r="J34" i="29"/>
  <c r="AG128" i="1" s="1"/>
  <c r="J33" i="31"/>
  <c r="AV130" i="1" s="1"/>
  <c r="AT130" i="1" s="1"/>
  <c r="J34" i="9"/>
  <c r="AG105" i="1"/>
  <c r="J34" i="13"/>
  <c r="AG110" i="1"/>
  <c r="F37" i="13"/>
  <c r="AZ110" i="1" s="1"/>
  <c r="BC108" i="1"/>
  <c r="AY108" i="1"/>
  <c r="J37" i="19"/>
  <c r="AV117" i="1"/>
  <c r="AT117" i="1" s="1"/>
  <c r="F37" i="20"/>
  <c r="AZ118" i="1" s="1"/>
  <c r="J37" i="24"/>
  <c r="AV122" i="1" s="1"/>
  <c r="AT122" i="1" s="1"/>
  <c r="BA114" i="1"/>
  <c r="AW114" i="1"/>
  <c r="F37" i="28"/>
  <c r="AZ126" i="1"/>
  <c r="J32" i="33"/>
  <c r="AG134" i="1" s="1"/>
  <c r="F37" i="35"/>
  <c r="AZ137" i="1"/>
  <c r="F37" i="36"/>
  <c r="AZ138" i="1"/>
  <c r="AS94" i="1"/>
  <c r="F35" i="3"/>
  <c r="AZ97" i="1" s="1"/>
  <c r="J34" i="11"/>
  <c r="AG107" i="1"/>
  <c r="J35" i="5"/>
  <c r="AV99" i="1" s="1"/>
  <c r="AT99" i="1" s="1"/>
  <c r="F35" i="6"/>
  <c r="AZ100" i="1" s="1"/>
  <c r="J35" i="6"/>
  <c r="AV100" i="1"/>
  <c r="AT100" i="1"/>
  <c r="BA102" i="1"/>
  <c r="BB102" i="1"/>
  <c r="AX102" i="1"/>
  <c r="BD102" i="1"/>
  <c r="BC102" i="1"/>
  <c r="F37" i="8"/>
  <c r="AZ104" i="1"/>
  <c r="J37" i="11"/>
  <c r="AV107" i="1" s="1"/>
  <c r="AT107" i="1" s="1"/>
  <c r="AN107" i="1" s="1"/>
  <c r="J37" i="15"/>
  <c r="AV112" i="1" s="1"/>
  <c r="AT112" i="1" s="1"/>
  <c r="BA108" i="1"/>
  <c r="AW108" i="1"/>
  <c r="F37" i="19"/>
  <c r="AZ117" i="1" s="1"/>
  <c r="J37" i="20"/>
  <c r="AV118" i="1" s="1"/>
  <c r="AT118" i="1" s="1"/>
  <c r="AN118" i="1" s="1"/>
  <c r="F37" i="24"/>
  <c r="AZ122" i="1"/>
  <c r="J34" i="26"/>
  <c r="AG124" i="1" s="1"/>
  <c r="F37" i="27"/>
  <c r="AZ125" i="1" s="1"/>
  <c r="BC114" i="1"/>
  <c r="AY114" i="1"/>
  <c r="J37" i="29"/>
  <c r="AV128" i="1"/>
  <c r="AT128" i="1"/>
  <c r="F33" i="31"/>
  <c r="AZ130" i="1"/>
  <c r="F33" i="38"/>
  <c r="AZ141" i="1" s="1"/>
  <c r="F33" i="2"/>
  <c r="AZ95" i="1" s="1"/>
  <c r="F37" i="9"/>
  <c r="AZ105" i="1" s="1"/>
  <c r="J37" i="22"/>
  <c r="AV120" i="1"/>
  <c r="AT120" i="1" s="1"/>
  <c r="J37" i="28"/>
  <c r="AV126" i="1"/>
  <c r="AT126" i="1" s="1"/>
  <c r="F35" i="33"/>
  <c r="AZ134" i="1" s="1"/>
  <c r="F35" i="4"/>
  <c r="AZ98" i="1"/>
  <c r="F37" i="12"/>
  <c r="AZ109" i="1" s="1"/>
  <c r="J37" i="14"/>
  <c r="AV111" i="1" s="1"/>
  <c r="AT111" i="1" s="1"/>
  <c r="F37" i="17"/>
  <c r="AZ115" i="1" s="1"/>
  <c r="F37" i="25"/>
  <c r="AZ123" i="1" s="1"/>
  <c r="BB114" i="1"/>
  <c r="AX114" i="1"/>
  <c r="F37" i="29"/>
  <c r="AZ128" i="1"/>
  <c r="F35" i="32"/>
  <c r="AZ132" i="1" s="1"/>
  <c r="AZ131" i="1" s="1"/>
  <c r="AV131" i="1" s="1"/>
  <c r="AT131" i="1" s="1"/>
  <c r="F37" i="34"/>
  <c r="AZ136" i="1"/>
  <c r="BC135" i="1"/>
  <c r="AY135" i="1" s="1"/>
  <c r="J37" i="37"/>
  <c r="AV140" i="1" s="1"/>
  <c r="AT140" i="1" s="1"/>
  <c r="J35" i="3"/>
  <c r="AV97" i="1" s="1"/>
  <c r="AT97" i="1" s="1"/>
  <c r="J33" i="2"/>
  <c r="AV95" i="1" s="1"/>
  <c r="AT95" i="1" s="1"/>
  <c r="J34" i="8"/>
  <c r="AG104" i="1" s="1"/>
  <c r="AG102" i="1" s="1"/>
  <c r="F37" i="10"/>
  <c r="AZ106" i="1"/>
  <c r="J34" i="15"/>
  <c r="AG112" i="1" s="1"/>
  <c r="J37" i="17"/>
  <c r="AV115" i="1" s="1"/>
  <c r="AT115" i="1" s="1"/>
  <c r="BC127" i="1"/>
  <c r="AY127" i="1" s="1"/>
  <c r="J30" i="31"/>
  <c r="AG130" i="1"/>
  <c r="J35" i="33"/>
  <c r="AV134" i="1"/>
  <c r="AT134" i="1" s="1"/>
  <c r="J32" i="5"/>
  <c r="AG99" i="1"/>
  <c r="J37" i="7"/>
  <c r="AV103" i="1" s="1"/>
  <c r="AT103" i="1" s="1"/>
  <c r="AN103" i="1" s="1"/>
  <c r="F35" i="5"/>
  <c r="AZ99" i="1"/>
  <c r="J37" i="9"/>
  <c r="AV105" i="1"/>
  <c r="AT105" i="1"/>
  <c r="AN105" i="1" s="1"/>
  <c r="J35" i="32"/>
  <c r="AV132" i="1" s="1"/>
  <c r="AT132" i="1" s="1"/>
  <c r="BA135" i="1"/>
  <c r="AW135" i="1"/>
  <c r="F37" i="37"/>
  <c r="AZ140" i="1" s="1"/>
  <c r="AZ139" i="1" s="1"/>
  <c r="AV139" i="1" s="1"/>
  <c r="AT139" i="1" s="1"/>
  <c r="F37" i="7"/>
  <c r="AZ103" i="1" s="1"/>
  <c r="J37" i="8"/>
  <c r="AV104" i="1"/>
  <c r="AT104" i="1" s="1"/>
  <c r="F37" i="11"/>
  <c r="AZ107" i="1" s="1"/>
  <c r="J34" i="14"/>
  <c r="AG111" i="1"/>
  <c r="F37" i="15"/>
  <c r="AZ112" i="1"/>
  <c r="F37" i="16"/>
  <c r="AZ113" i="1" s="1"/>
  <c r="BB108" i="1"/>
  <c r="AX108" i="1" s="1"/>
  <c r="J37" i="18"/>
  <c r="AV116" i="1"/>
  <c r="AT116" i="1" s="1"/>
  <c r="J37" i="21"/>
  <c r="AV119" i="1"/>
  <c r="AT119" i="1" s="1"/>
  <c r="AN119" i="1" s="1"/>
  <c r="F37" i="26"/>
  <c r="AZ124" i="1" s="1"/>
  <c r="J37" i="30"/>
  <c r="AV129" i="1" s="1"/>
  <c r="AT129" i="1" s="1"/>
  <c r="BD135" i="1"/>
  <c r="J34" i="10"/>
  <c r="AG106" i="1" s="1"/>
  <c r="J37" i="12"/>
  <c r="AV109" i="1"/>
  <c r="AT109" i="1" s="1"/>
  <c r="J37" i="16"/>
  <c r="AV113" i="1"/>
  <c r="AT113" i="1" s="1"/>
  <c r="J34" i="19"/>
  <c r="AG117" i="1" s="1"/>
  <c r="F37" i="21"/>
  <c r="AZ119" i="1"/>
  <c r="BB127" i="1"/>
  <c r="AX127" i="1" s="1"/>
  <c r="J37" i="36"/>
  <c r="AV138" i="1" s="1"/>
  <c r="AT138" i="1" s="1"/>
  <c r="J34" i="12"/>
  <c r="AG109" i="1" s="1"/>
  <c r="F37" i="14"/>
  <c r="AZ111" i="1" s="1"/>
  <c r="F37" i="23"/>
  <c r="AZ121" i="1"/>
  <c r="J37" i="27"/>
  <c r="AV125" i="1"/>
  <c r="AT125" i="1" s="1"/>
  <c r="F37" i="30"/>
  <c r="AZ129" i="1" s="1"/>
  <c r="J34" i="22"/>
  <c r="AG120" i="1"/>
  <c r="BD127" i="1"/>
  <c r="J37" i="35"/>
  <c r="AV137" i="1" s="1"/>
  <c r="AT137" i="1" s="1"/>
  <c r="F37" i="22"/>
  <c r="AZ120" i="1" s="1"/>
  <c r="J37" i="34"/>
  <c r="AV136" i="1"/>
  <c r="AT136" i="1" s="1"/>
  <c r="J37" i="26"/>
  <c r="AV124" i="1" s="1"/>
  <c r="AT124" i="1" s="1"/>
  <c r="BB135" i="1"/>
  <c r="AX135" i="1" s="1"/>
  <c r="J33" i="38"/>
  <c r="AV141" i="1"/>
  <c r="AT141" i="1" s="1"/>
  <c r="AN129" i="1" l="1"/>
  <c r="AN125" i="1"/>
  <c r="AN132" i="1"/>
  <c r="AG131" i="1"/>
  <c r="AN131" i="1" s="1"/>
  <c r="BK154" i="3"/>
  <c r="J154" i="3" s="1"/>
  <c r="J32" i="3" s="1"/>
  <c r="AG97" i="1" s="1"/>
  <c r="T154" i="3"/>
  <c r="J100" i="13"/>
  <c r="J98" i="32"/>
  <c r="J100" i="27"/>
  <c r="J100" i="11"/>
  <c r="J100" i="9"/>
  <c r="BK124" i="2"/>
  <c r="J124" i="2" s="1"/>
  <c r="J97" i="2" s="1"/>
  <c r="J100" i="30"/>
  <c r="BK127" i="4"/>
  <c r="J127" i="4" s="1"/>
  <c r="J98" i="4" s="1"/>
  <c r="BK123" i="38"/>
  <c r="J123" i="38"/>
  <c r="J96" i="38" s="1"/>
  <c r="AN134" i="1"/>
  <c r="J41" i="33"/>
  <c r="AN130" i="1"/>
  <c r="J96" i="31"/>
  <c r="J41" i="32"/>
  <c r="J39" i="31"/>
  <c r="AN128" i="1"/>
  <c r="J43" i="30"/>
  <c r="AN126" i="1"/>
  <c r="J43" i="29"/>
  <c r="J43" i="28"/>
  <c r="AN124" i="1"/>
  <c r="J43" i="27"/>
  <c r="J43" i="26"/>
  <c r="AN120" i="1"/>
  <c r="J43" i="22"/>
  <c r="J43" i="21"/>
  <c r="AN117" i="1"/>
  <c r="J43" i="20"/>
  <c r="J43" i="19"/>
  <c r="AN112" i="1"/>
  <c r="AN111" i="1"/>
  <c r="J43" i="15"/>
  <c r="J43" i="14"/>
  <c r="AN109" i="1"/>
  <c r="J43" i="13"/>
  <c r="J43" i="12"/>
  <c r="AN106" i="1"/>
  <c r="J43" i="11"/>
  <c r="J43" i="10"/>
  <c r="AN104" i="1"/>
  <c r="J43" i="9"/>
  <c r="J43" i="8"/>
  <c r="J43" i="7"/>
  <c r="AN99" i="1"/>
  <c r="J41" i="5"/>
  <c r="AN97" i="1"/>
  <c r="J98" i="3"/>
  <c r="J41" i="3"/>
  <c r="AN110" i="1"/>
  <c r="AG127" i="1"/>
  <c r="AU114" i="1"/>
  <c r="J34" i="35"/>
  <c r="AG137" i="1" s="1"/>
  <c r="J34" i="18"/>
  <c r="AG116" i="1"/>
  <c r="J34" i="34"/>
  <c r="AG136" i="1" s="1"/>
  <c r="J34" i="25"/>
  <c r="AG123" i="1"/>
  <c r="J34" i="37"/>
  <c r="AG140" i="1" s="1"/>
  <c r="AG139" i="1" s="1"/>
  <c r="AN139" i="1" s="1"/>
  <c r="J34" i="17"/>
  <c r="AG115" i="1" s="1"/>
  <c r="AZ102" i="1"/>
  <c r="AV102" i="1"/>
  <c r="BB101" i="1"/>
  <c r="BD133" i="1"/>
  <c r="AU135" i="1"/>
  <c r="AU108" i="1"/>
  <c r="J34" i="36"/>
  <c r="AG138" i="1" s="1"/>
  <c r="J32" i="6"/>
  <c r="AG100" i="1"/>
  <c r="AN100" i="1"/>
  <c r="AY102" i="1"/>
  <c r="AZ114" i="1"/>
  <c r="AV114" i="1"/>
  <c r="AT114" i="1"/>
  <c r="BD101" i="1"/>
  <c r="BC133" i="1"/>
  <c r="AY133" i="1"/>
  <c r="J34" i="16"/>
  <c r="AG113" i="1" s="1"/>
  <c r="AG108" i="1" s="1"/>
  <c r="J34" i="24"/>
  <c r="AG122" i="1"/>
  <c r="AW102" i="1"/>
  <c r="BC101" i="1"/>
  <c r="AY101" i="1"/>
  <c r="AZ127" i="1"/>
  <c r="AV127" i="1" s="1"/>
  <c r="AT127" i="1" s="1"/>
  <c r="AN127" i="1" s="1"/>
  <c r="BB133" i="1"/>
  <c r="AX133" i="1" s="1"/>
  <c r="J34" i="23"/>
  <c r="AG121" i="1"/>
  <c r="AZ108" i="1"/>
  <c r="AV108" i="1" s="1"/>
  <c r="AT108" i="1" s="1"/>
  <c r="BA101" i="1"/>
  <c r="AW101" i="1"/>
  <c r="AZ135" i="1"/>
  <c r="AV135" i="1"/>
  <c r="AT135" i="1"/>
  <c r="BA133" i="1"/>
  <c r="AW133" i="1" s="1"/>
  <c r="J43" i="34" l="1"/>
  <c r="J43" i="18"/>
  <c r="J43" i="23"/>
  <c r="J43" i="17"/>
  <c r="J43" i="24"/>
  <c r="J43" i="25"/>
  <c r="J43" i="35"/>
  <c r="J43" i="36"/>
  <c r="J43" i="16"/>
  <c r="J43" i="37"/>
  <c r="BK123" i="2"/>
  <c r="J123" i="2" s="1"/>
  <c r="J30" i="2" s="1"/>
  <c r="AG95" i="1" s="1"/>
  <c r="AN95" i="1" s="1"/>
  <c r="AN108" i="1"/>
  <c r="J41" i="6"/>
  <c r="AU101" i="1"/>
  <c r="AU96" i="1" s="1"/>
  <c r="AN121" i="1"/>
  <c r="AN123" i="1"/>
  <c r="AN122" i="1"/>
  <c r="AN140" i="1"/>
  <c r="AN115" i="1"/>
  <c r="AN116" i="1"/>
  <c r="AN113" i="1"/>
  <c r="AN138" i="1"/>
  <c r="AN137" i="1"/>
  <c r="AN136" i="1"/>
  <c r="AU133" i="1"/>
  <c r="J32" i="4"/>
  <c r="AG98" i="1"/>
  <c r="AN98" i="1" s="1"/>
  <c r="AZ133" i="1"/>
  <c r="AV133" i="1" s="1"/>
  <c r="AT133" i="1" s="1"/>
  <c r="BD96" i="1"/>
  <c r="AG135" i="1"/>
  <c r="AG133" i="1" s="1"/>
  <c r="AT102" i="1"/>
  <c r="AN102" i="1"/>
  <c r="BC96" i="1"/>
  <c r="AY96" i="1" s="1"/>
  <c r="AX101" i="1"/>
  <c r="J30" i="38"/>
  <c r="AG141" i="1"/>
  <c r="BA96" i="1"/>
  <c r="AW96" i="1" s="1"/>
  <c r="AG114" i="1"/>
  <c r="AZ101" i="1"/>
  <c r="AV101" i="1"/>
  <c r="AT101" i="1" s="1"/>
  <c r="BB96" i="1"/>
  <c r="AX96" i="1" s="1"/>
  <c r="J39" i="38" l="1"/>
  <c r="J41" i="4"/>
  <c r="J39" i="2"/>
  <c r="J96" i="2"/>
  <c r="AU94" i="1"/>
  <c r="AN141" i="1"/>
  <c r="AN114" i="1"/>
  <c r="AN135" i="1"/>
  <c r="AN133" i="1"/>
  <c r="BD94" i="1"/>
  <c r="W33" i="1" s="1"/>
  <c r="AG101" i="1"/>
  <c r="AZ96" i="1"/>
  <c r="AV96" i="1" s="1"/>
  <c r="AT96" i="1" s="1"/>
  <c r="BA94" i="1"/>
  <c r="AW94" i="1" s="1"/>
  <c r="AK30" i="1" s="1"/>
  <c r="BB94" i="1"/>
  <c r="W31" i="1" s="1"/>
  <c r="BC94" i="1"/>
  <c r="W32" i="1" s="1"/>
  <c r="AN101" i="1" l="1"/>
  <c r="AZ94" i="1"/>
  <c r="W29" i="1" s="1"/>
  <c r="AY94" i="1"/>
  <c r="AG96" i="1"/>
  <c r="W30" i="1"/>
  <c r="AX94" i="1"/>
  <c r="AN96" i="1" l="1"/>
  <c r="AV94" i="1"/>
  <c r="AK29" i="1"/>
  <c r="AG94" i="1"/>
  <c r="AK26" i="1" s="1"/>
  <c r="AK35" i="1" l="1"/>
  <c r="AT94" i="1"/>
  <c r="AN94" i="1" s="1"/>
</calcChain>
</file>

<file path=xl/sharedStrings.xml><?xml version="1.0" encoding="utf-8"?>
<sst xmlns="http://schemas.openxmlformats.org/spreadsheetml/2006/main" count="46584" uniqueCount="6183">
  <si>
    <t>Export Komplet</t>
  </si>
  <si>
    <t/>
  </si>
  <si>
    <t>2.0</t>
  </si>
  <si>
    <t>ZAMOK</t>
  </si>
  <si>
    <t>False</t>
  </si>
  <si>
    <t>{f2bb5121-9632-4c99-8355-383c60d537b2}</t>
  </si>
  <si>
    <t>0,01</t>
  </si>
  <si>
    <t>21</t>
  </si>
  <si>
    <t>12</t>
  </si>
  <si>
    <t>REKAPITULACE STAVBY</t>
  </si>
  <si>
    <t>v ---  níže se nacházejí doplnkové a pomocné údaje k sestavám  --- v</t>
  </si>
  <si>
    <t>Návod na vyplnění</t>
  </si>
  <si>
    <t>0,001</t>
  </si>
  <si>
    <t>Kód:</t>
  </si>
  <si>
    <t>N25-074_exp4_VR04</t>
  </si>
  <si>
    <t>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</si>
  <si>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</si>
  <si>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NEMOCNICE TGM HODONÍN – VÝSTAVBA PAVILONU URGENTNÍHO PŘÍJMU ETAPA II.</t>
  </si>
  <si>
    <t>KSO:</t>
  </si>
  <si>
    <t>CC-CZ:</t>
  </si>
  <si>
    <t>Místo:</t>
  </si>
  <si>
    <t xml:space="preserve"> </t>
  </si>
  <si>
    <t>Datum:</t>
  </si>
  <si>
    <t>23. 6. 2025</t>
  </si>
  <si>
    <t>Zadavatel:</t>
  </si>
  <si>
    <t>IČ:</t>
  </si>
  <si>
    <t>NEMOCNICE TGM HODONÍN, p.o.</t>
  </si>
  <si>
    <t>DIČ:</t>
  </si>
  <si>
    <t>Uchazeč:</t>
  </si>
  <si>
    <t>Vyplň údaj</t>
  </si>
  <si>
    <t>Projektant:</t>
  </si>
  <si>
    <t>KANIA a.s.</t>
  </si>
  <si>
    <t>True</t>
  </si>
  <si>
    <t>Zpracovatel:</t>
  </si>
  <si>
    <t>Poznámka:</t>
  </si>
  <si>
    <t xml:space="preserve">Soupis prací je sestaven za využití položek Cenové soustavy ÚRS. Cenové a technické podmínky položek CS ÚRS, které nejsou uvedeny v soupisu prací (tzv. úvodní části katalogů) jsou neomezeně dálkově k dispozici na www.cs-urs.cz. Položky soupisu prací, které nemají ve sloupci „Cenová soustava“ uveden žádný údaj, nepochází z Cenové soustavy ÚRS (takové položky soupisu prací mají Cenovou soustavu „VLASTNÍ“). Ocenění "vlastní" položky:na základě odborných znalostí a zkušeností projektanta při realizaci obdobných zakázek za období 5-ti let. nebo na základě CN) Nedílnou součástí soupisu prací je projektová dokumentace vč. textových příloh, na kterou se položky soupisu prací plně odkazují. (S ohledem na charekter stavby budou provedené práce odsouhlaseny a případně upřesněny v rámci realizace zástupcem objednatele). Zhotovitel je POVINEN před objednání všech materiálů si ověřit objem dodávek přímo na stavbě (v objemech / množství vykázaných ve VV jsou započítány předpokládané ztratné/ostatní kce, které se může lišit od skutečnosti) !!  </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</si>
  <si>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</si>
  <si>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</si>
  <si>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</si>
  <si>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</si>
  <si>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</si>
  <si>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</si>
  <si>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</si>
  <si>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</si>
  <si>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</si>
  <si>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</si>
  <si>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</si>
  <si>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</si>
  <si>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</si>
  <si>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</si>
  <si>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</si>
  <si>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</si>
  <si>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</si>
  <si>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</si>
  <si>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</si>
  <si>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</si>
  <si>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</si>
  <si>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</si>
  <si>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</si>
  <si>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</si>
  <si>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</si>
  <si>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</si>
  <si>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</si>
  <si>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</si>
  <si>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</si>
  <si>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</si>
  <si>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</si>
  <si>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</si>
  <si>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</si>
  <si>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</si>
  <si>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</si>
  <si>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</si>
  <si>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</si>
  <si>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</si>
  <si>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</si>
  <si>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</si>
  <si>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</si>
  <si>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</si>
  <si>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</si>
  <si>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</si>
  <si>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t>
  </si>
  <si>
    <t>D.1</t>
  </si>
  <si>
    <t>Příprava území</t>
  </si>
  <si>
    <t>STA</t>
  </si>
  <si>
    <t>1</t>
  </si>
  <si>
    <t>{abbdb7b5-826b-4ff5-9f2b-341b36a9a275}</t>
  </si>
  <si>
    <t>2</t>
  </si>
  <si>
    <t>SO 01</t>
  </si>
  <si>
    <t>Pavilon urgentního příjmu</t>
  </si>
  <si>
    <t>{fd920135-a18d-4555-a303-91eb96b7b1d7}</t>
  </si>
  <si>
    <t>D.1.1</t>
  </si>
  <si>
    <t>Architektonicko-stavební řešení</t>
  </si>
  <si>
    <t>Soupis</t>
  </si>
  <si>
    <t>{179c0101-e96e-4731-bfbe-f07da44e2971}</t>
  </si>
  <si>
    <t>D.1.2.1</t>
  </si>
  <si>
    <t>Stavebně-konstrukční řešení-betonové kce</t>
  </si>
  <si>
    <t>{a04fd0b6-b68d-4482-991d-675ab3fc129e}</t>
  </si>
  <si>
    <t>D.1.2.2</t>
  </si>
  <si>
    <t>Stavebně-konstrukční řešení-ocelové kce</t>
  </si>
  <si>
    <t>{cfc80a80-fd67-4767-9bba-fd611cbd3332}</t>
  </si>
  <si>
    <t>D.1.3</t>
  </si>
  <si>
    <t>Požárně bezpečnostní řešení</t>
  </si>
  <si>
    <t>{965e8a85-0469-45e0-8901-fa5c02b324bc}</t>
  </si>
  <si>
    <t>D.1.4</t>
  </si>
  <si>
    <t>Technika prostředí staveb</t>
  </si>
  <si>
    <t>{747b8ba3-670c-4d1c-a085-458f42b81305}</t>
  </si>
  <si>
    <t>D.1.4.1</t>
  </si>
  <si>
    <t>Zdravotně technické instalace</t>
  </si>
  <si>
    <t>3</t>
  </si>
  <si>
    <t>{10898b2e-4334-42c6-9005-b2bf56eb7c1f}</t>
  </si>
  <si>
    <t>4</t>
  </si>
  <si>
    <t>{351e4145-df55-4678-9075-c74f62143663}</t>
  </si>
  <si>
    <t>Venkovní rozvody</t>
  </si>
  <si>
    <t>{16600c20-a3ca-4dd5-b2f0-0c161cb30023}</t>
  </si>
  <si>
    <t>D.1.4.2</t>
  </si>
  <si>
    <t>Vzduchotechnika</t>
  </si>
  <si>
    <t>{fe05398d-6f7c-47e7-a421-f29d09c3ccd4}</t>
  </si>
  <si>
    <t>D.1.4.3</t>
  </si>
  <si>
    <t>Vytápění</t>
  </si>
  <si>
    <t>{fdeab80d-d9b8-4772-b2da-7ef36a8aefc2}</t>
  </si>
  <si>
    <t>D.1.4.4</t>
  </si>
  <si>
    <t>MaR</t>
  </si>
  <si>
    <t>{70daf2b4-7103-4ff6-a056-ae2bca4fea4c}</t>
  </si>
  <si>
    <t>D.1.4.5</t>
  </si>
  <si>
    <t>Silnoproudá elektrotechnika</t>
  </si>
  <si>
    <t>{d94c5479-ed7c-452e-b947-bd4e7b63c01e}</t>
  </si>
  <si>
    <t>LPS</t>
  </si>
  <si>
    <t>{3ef8acd7-7ac1-4c3b-a45c-3dca4d4e7fc5}</t>
  </si>
  <si>
    <t>KT</t>
  </si>
  <si>
    <t>{7fd77e44-2a9f-47ee-b3e9-d16a84857302}</t>
  </si>
  <si>
    <t>SP</t>
  </si>
  <si>
    <t>{3f11b91a-1474-4f96-bd98-04943d49b107}</t>
  </si>
  <si>
    <t>SV</t>
  </si>
  <si>
    <t>{3ab09f63-4361-4e2f-82f7-c66509f35a55}</t>
  </si>
  <si>
    <t>5</t>
  </si>
  <si>
    <t>Ostatní</t>
  </si>
  <si>
    <t>{4f346cdc-9334-49a9-a590-af927a4ee121}</t>
  </si>
  <si>
    <t>D.1.4.6</t>
  </si>
  <si>
    <t>Slaboproudá elektrotechnika</t>
  </si>
  <si>
    <t>{3d536422-3f79-4830-a5c4-cbdd49e01395}</t>
  </si>
  <si>
    <t>ELEKTRICKÁ POŽÁRNÍ SIGNALIZACE - EPS</t>
  </si>
  <si>
    <t>{1ef3ce43-8083-4893-acb8-ff91dca41cef}</t>
  </si>
  <si>
    <t>NOUZOVÝ ZVUKOVÝ SYSTÉM - NZS</t>
  </si>
  <si>
    <t>{9a2a12ce-2ffe-47c0-8a23-dcf1b42d71ac}</t>
  </si>
  <si>
    <t>KAMEROVÝ SYSTÉM - CCTV</t>
  </si>
  <si>
    <t>{e700dce8-259e-4113-ad76-1ada82445eb0}</t>
  </si>
  <si>
    <t>PZTS-Poplachový zabezpečovací a tísňový systém</t>
  </si>
  <si>
    <t>{ab62d065-7f8a-4afe-b5e3-8ff7333e7f13}</t>
  </si>
  <si>
    <t>EKV+DT Elektronická kontrola vstupu + Domovní telefony</t>
  </si>
  <si>
    <t>{424ea88a-d9a2-44a7-899e-857d03dd1523}</t>
  </si>
  <si>
    <t>6</t>
  </si>
  <si>
    <t xml:space="preserve">STRUKTUROVANÁ KABELÁŽ - SK </t>
  </si>
  <si>
    <t>{38cf7510-572e-4b0e-ade6-688f3ed53f3f}</t>
  </si>
  <si>
    <t>7</t>
  </si>
  <si>
    <t>STA - Společná televizní anténa</t>
  </si>
  <si>
    <t>{a08ecdb5-76bb-43a0-b51e-9376e21e3ca3}</t>
  </si>
  <si>
    <t>8</t>
  </si>
  <si>
    <t>Jednotný čas - JČ</t>
  </si>
  <si>
    <t>{9c3d6ce8-01e2-4349-857e-907e278f95c7}</t>
  </si>
  <si>
    <t>9</t>
  </si>
  <si>
    <t>VYVOLÁVACÍ SYSTÉM - VS</t>
  </si>
  <si>
    <t>{c7b10787-74eb-4442-a726-3a6d4d28960e}</t>
  </si>
  <si>
    <t>10</t>
  </si>
  <si>
    <t>KABELOVÉ TRASY  - KT</t>
  </si>
  <si>
    <t>{0585b127-3210-4f90-a935-947ad3f355d1}</t>
  </si>
  <si>
    <t>11</t>
  </si>
  <si>
    <t>Osttaní</t>
  </si>
  <si>
    <t>{80adfe2f-4063-4f1d-8a35-bda50c1a9f85}</t>
  </si>
  <si>
    <t>D.1.4.7</t>
  </si>
  <si>
    <t>Mediciální plyny</t>
  </si>
  <si>
    <t>{63e60737-4193-4f6b-a7a5-730643052669}</t>
  </si>
  <si>
    <t>IN-SO 01</t>
  </si>
  <si>
    <t>Interiér</t>
  </si>
  <si>
    <t>{e3298c4c-6523-45d7-b228-949b1ec8089f}</t>
  </si>
  <si>
    <t xml:space="preserve">Pracovní linky </t>
  </si>
  <si>
    <t>{e4775237-fa5c-4cce-84b5-d97817db8657}</t>
  </si>
  <si>
    <t>{ccf3848f-3537-4194-9ab2-e20452129c04}</t>
  </si>
  <si>
    <t>SO 02</t>
  </si>
  <si>
    <t>Komunikace a zpevněné plochy</t>
  </si>
  <si>
    <t>{46596759-3b80-4cb2-b84c-b1baed3f7f65}</t>
  </si>
  <si>
    <t>D.2</t>
  </si>
  <si>
    <t>Technická a technologická zařízení</t>
  </si>
  <si>
    <t>{ba6b61a7-14a1-4ed3-9b83-ee39f9c011bb}</t>
  </si>
  <si>
    <t>D.2.1</t>
  </si>
  <si>
    <t>Zdravotnická technologie</t>
  </si>
  <si>
    <t>{394a5021-ed4a-426b-a17f-1d6ce28a6b40}</t>
  </si>
  <si>
    <t>D.2.IO</t>
  </si>
  <si>
    <t>Inženýrské objekty</t>
  </si>
  <si>
    <t>{8cd0e13a-a197-412e-b9e5-3c4f1f0b1a7c}</t>
  </si>
  <si>
    <t>IO 01</t>
  </si>
  <si>
    <t>Prodloužení areálového vodovodu</t>
  </si>
  <si>
    <t>{98420ea5-1348-4f29-b136-d3ef87b916ac}</t>
  </si>
  <si>
    <t>IO 02</t>
  </si>
  <si>
    <t>PŘELOŽKA AREÁLOVÉHO OSVĚTLENÍ</t>
  </si>
  <si>
    <t>{60a3382f-5a1a-4132-b914-2142a84103b6}</t>
  </si>
  <si>
    <t>IO 02.1</t>
  </si>
  <si>
    <t>{78f3d86e-3f7e-49da-ac4c-28d9a1eb1d53}</t>
  </si>
  <si>
    <t>IO 02.2</t>
  </si>
  <si>
    <t>{9a5c3463-092f-4c77-94ec-f8b026f85054}</t>
  </si>
  <si>
    <t>IO 02.3</t>
  </si>
  <si>
    <t>{56467614-dace-436d-9fd3-da56df444eb8}</t>
  </si>
  <si>
    <t>IO 03</t>
  </si>
  <si>
    <t>PŘELOŽKA NN - ROZVADĚCE</t>
  </si>
  <si>
    <t>{d9c2a2c9-6511-4350-9fe0-54782a0a0e17}</t>
  </si>
  <si>
    <t>IO 03.1</t>
  </si>
  <si>
    <t>{06e2e6d9-a023-411a-82b4-70bc484a651c}</t>
  </si>
  <si>
    <t>VON</t>
  </si>
  <si>
    <t xml:space="preserve">Vedlejší a ostatní náklady stavby </t>
  </si>
  <si>
    <t>{c108ab03-9b78-4b0e-b313-65b367778eaa}</t>
  </si>
  <si>
    <t>KRYCÍ LIST SOUPISU PRACÍ</t>
  </si>
  <si>
    <t>Objekt:</t>
  </si>
  <si>
    <t>D.1 - Příprava území</t>
  </si>
  <si>
    <t>REKAPITULACE ČLENĚNÍ SOUPISU PRACÍ</t>
  </si>
  <si>
    <t>Kód dílu - Popis</t>
  </si>
  <si>
    <t>Cena celkem [CZK]</t>
  </si>
  <si>
    <t>Náklady ze soupisu prací</t>
  </si>
  <si>
    <t>-1</t>
  </si>
  <si>
    <t>HSV - Práce a dodávky HSV</t>
  </si>
  <si>
    <t xml:space="preserve">    1 - Zemní práce</t>
  </si>
  <si>
    <t xml:space="preserve">      18 - Povrchové úpravy terénu</t>
  </si>
  <si>
    <t xml:space="preserve">    17. - Technologie výsadby _ náhradní výsadba</t>
  </si>
  <si>
    <t xml:space="preserve">    9 - Ostatní konstrukce a práce, bourání</t>
  </si>
  <si>
    <t xml:space="preserve">      95 - Dokončovací konstrukce a práce pozemních staveb</t>
  </si>
  <si>
    <t xml:space="preserve">    997 - Přesun sutě</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</si>
  <si>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</si>
  <si>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</si>
  <si>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</si>
  <si>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</si>
  <si>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</si>
  <si>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</si>
  <si>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</si>
  <si>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</si>
  <si>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</si>
  <si>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</si>
  <si>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</si>
  <si>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</si>
  <si>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</si>
  <si>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</si>
  <si>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</si>
  <si>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</si>
  <si>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</si>
  <si>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</si>
  <si>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111251101</t>
  </si>
  <si>
    <t>Odstranění křovin a stromů průměru kmene do 100 mm i s kořeny sklonu terénu do 1:5 z celkové plochy do 100 m2 strojně</t>
  </si>
  <si>
    <t>m2</t>
  </si>
  <si>
    <t>CS ÚRS 2025 01</t>
  </si>
  <si>
    <t>669671665</t>
  </si>
  <si>
    <t>Online PSC</t>
  </si>
  <si>
    <t>https://podminky.urs.cz/item/CS_URS_2025_01/111251101</t>
  </si>
  <si>
    <t>112151352</t>
  </si>
  <si>
    <t>Kácení stromu s postupným spouštěním koruny a kmene D do 0,3 m</t>
  </si>
  <si>
    <t>kus</t>
  </si>
  <si>
    <t>-673191967</t>
  </si>
  <si>
    <t>https://podminky.urs.cz/item/CS_URS_2025_01/112151352</t>
  </si>
  <si>
    <t>112201113</t>
  </si>
  <si>
    <t>Odstranění pařezů D do 0,4 m v rovině a svahu do 1:5 s odklizením do 20 m a zasypáním jámy</t>
  </si>
  <si>
    <t>1871210857</t>
  </si>
  <si>
    <t>https://podminky.urs.cz/item/CS_URS_2025_01/112201113</t>
  </si>
  <si>
    <t>162201401</t>
  </si>
  <si>
    <t>Vodorovné přemístění větví stromů do 1 km D kmene přes 100 do 300 mm</t>
  </si>
  <si>
    <t>611920895</t>
  </si>
  <si>
    <t>https://podminky.urs.cz/item/CS_URS_2025_01/162201401</t>
  </si>
  <si>
    <t>162201411</t>
  </si>
  <si>
    <t>Vodorovné přemístění kmenů stromů do 1 km D kmene přes 100 do 300 mm</t>
  </si>
  <si>
    <t>-916367664</t>
  </si>
  <si>
    <t>https://podminky.urs.cz/item/CS_URS_2025_01/162201411</t>
  </si>
  <si>
    <t>162201422</t>
  </si>
  <si>
    <t>Vodorovné přemístění pařezů do 1 km D do 500 mm</t>
  </si>
  <si>
    <t>-1381968386</t>
  </si>
  <si>
    <t>https://podminky.urs.cz/item/CS_URS_2025_01/162201422</t>
  </si>
  <si>
    <t>162301931</t>
  </si>
  <si>
    <t>Příplatek k vodorovnému přemístění větví stromů D kmene přes 100 do 300 mm ZKD 1 km</t>
  </si>
  <si>
    <t>632352693</t>
  </si>
  <si>
    <t>https://podminky.urs.cz/item/CS_URS_2025_01/162301931</t>
  </si>
  <si>
    <t>VV</t>
  </si>
  <si>
    <t>28*15 'Přepočtené koeficientem množství</t>
  </si>
  <si>
    <t>162301951</t>
  </si>
  <si>
    <t>Příplatek k vodorovnému přemístění kmenů stromů D kmene přes 100 do 300 mm ZKD 1 km</t>
  </si>
  <si>
    <t>-435606222</t>
  </si>
  <si>
    <t>https://podminky.urs.cz/item/CS_URS_2025_01/162301951</t>
  </si>
  <si>
    <t>162301972</t>
  </si>
  <si>
    <t>Příplatek k vodorovnému přemístění pařezů D do 500 mm ZKD 1 km</t>
  </si>
  <si>
    <t>-1671768848</t>
  </si>
  <si>
    <t>https://podminky.urs.cz/item/CS_URS_2025_01/162301972</t>
  </si>
  <si>
    <t>115015R01</t>
  </si>
  <si>
    <t xml:space="preserve">Likvidace stromů, větví, pařezů _ dle zákona o odpadech </t>
  </si>
  <si>
    <t>kpl.</t>
  </si>
  <si>
    <t>CS VLASTNÍ</t>
  </si>
  <si>
    <t>-556205918</t>
  </si>
  <si>
    <t>18</t>
  </si>
  <si>
    <t>Povrchové úpravy terénu</t>
  </si>
  <si>
    <t>180015R01</t>
  </si>
  <si>
    <t xml:space="preserve">Hrubé terénní úpravy </t>
  </si>
  <si>
    <t>-1205044686</t>
  </si>
  <si>
    <t>P</t>
  </si>
  <si>
    <t>Poznámka k položce:_x000D_
JC obsahuje : kompletní provedení dle specifikace PD a TZ včetně všech přímo souvisejících prací/činností a dodávek + přesuny a likvidace vzniklých odpadů dle zákona o odpadech.</t>
  </si>
  <si>
    <t>17.</t>
  </si>
  <si>
    <t>Technologie výsadby _ náhradní výsadba</t>
  </si>
  <si>
    <t>170015R01</t>
  </si>
  <si>
    <t>Výsadba_(liguetrum vulgare)</t>
  </si>
  <si>
    <t>-2061788014</t>
  </si>
  <si>
    <t>Poznámka k položce:_x000D_
JC obsahuje: kompletní systémové dodávky a provedení dle specifikace PD a TZ včetně všech přímo souvisejících prací/činností a dodávek/doplňků a příslušenství_x000D_
----------------------------------------------------------------------------------------------------------------------------------------------------------------------------------------------------</t>
  </si>
  <si>
    <t>13</t>
  </si>
  <si>
    <t>170015R02</t>
  </si>
  <si>
    <t>Výsadba_(ambroň západní)</t>
  </si>
  <si>
    <t>-418763402</t>
  </si>
  <si>
    <t>14</t>
  </si>
  <si>
    <t>170015R03</t>
  </si>
  <si>
    <t>Výsadba_(skupina kalin á 5 kus)</t>
  </si>
  <si>
    <t>soubor</t>
  </si>
  <si>
    <t>-71010807</t>
  </si>
  <si>
    <t>15</t>
  </si>
  <si>
    <t>170015R04</t>
  </si>
  <si>
    <t>Výsadba_(jasan ztepilý)</t>
  </si>
  <si>
    <t>-1313730323</t>
  </si>
  <si>
    <t>Ostatní konstrukce a práce, bourání</t>
  </si>
  <si>
    <t>16</t>
  </si>
  <si>
    <t>961044111</t>
  </si>
  <si>
    <t>Bourání základů z betonu prostého</t>
  </si>
  <si>
    <t>m3</t>
  </si>
  <si>
    <t>1344545356</t>
  </si>
  <si>
    <t>https://podminky.urs.cz/item/CS_URS_2025_01/961044111</t>
  </si>
  <si>
    <t>Poznámka k položce:_x000D_
Skryté konstrukce _ odsouhlasení v dílenské dokumentaci.</t>
  </si>
  <si>
    <t>17</t>
  </si>
  <si>
    <t>961055111</t>
  </si>
  <si>
    <t>Bourání základů ze ŽB</t>
  </si>
  <si>
    <t>-1196350963</t>
  </si>
  <si>
    <t>https://podminky.urs.cz/item/CS_URS_2025_01/961055111</t>
  </si>
  <si>
    <t>981011316</t>
  </si>
  <si>
    <t>Demolice budov zděných na MVC podíl konstrukcí přes 30 do 35 % postupným rozebíráním</t>
  </si>
  <si>
    <t>419677274</t>
  </si>
  <si>
    <t>https://podminky.urs.cz/item/CS_URS_2025_01/981011316</t>
  </si>
  <si>
    <t>95</t>
  </si>
  <si>
    <t>Dokončovací konstrukce a práce pozemních staveb</t>
  </si>
  <si>
    <t>19</t>
  </si>
  <si>
    <t>950015R01</t>
  </si>
  <si>
    <t>Přesun sochy TGM Masaryka</t>
  </si>
  <si>
    <t>574462185</t>
  </si>
  <si>
    <t>Poznámka k položce:_x000D_
JC obsahuje : kompletní systémové dodávky a provedení dle specifikace PD a TZ včetně všech přímo souvisejících prací/činností a dodávek_x000D_
(detailní návrh bude odsouhlasen v dílenské dokumentaci)_x000D_
Upřesnění dle TZ:_x000D_
-Před zahájením prací je nutné přesunout sochu a památník, který se nachází ve středu daného pozemku z důvodu poničení během výstavby. Následně po dokončení výstavby bude navráceno zpět na původní místo._x000D_
------------------------------------------------------------</t>
  </si>
  <si>
    <t>997</t>
  </si>
  <si>
    <t>Přesun sutě</t>
  </si>
  <si>
    <t>20</t>
  </si>
  <si>
    <t>997013R31</t>
  </si>
  <si>
    <t xml:space="preserve">Poplatek za uložení na skládce (skládkovné) stavebního odpadu bez rozlišení </t>
  </si>
  <si>
    <t>t</t>
  </si>
  <si>
    <t>302547295</t>
  </si>
  <si>
    <t>Poznámka k položce:_x000D_
Jednotková cena stanovena pro stavební odpad BEZ ROZLIŠENÍ _x000D_
------------------------------------------------------------------------------</t>
  </si>
  <si>
    <t>997321511</t>
  </si>
  <si>
    <t>Vodorovná doprava suti a vybouraných hmot po suchu do 1 km</t>
  </si>
  <si>
    <t>-1953080602</t>
  </si>
  <si>
    <t>https://podminky.urs.cz/item/CS_URS_2025_01/997321511</t>
  </si>
  <si>
    <t>22</t>
  </si>
  <si>
    <t>997321519</t>
  </si>
  <si>
    <t>Příplatek ZKD 1 km vodorovné dopravy suti a vybouraných hmot po suchu</t>
  </si>
  <si>
    <t>1695978597</t>
  </si>
  <si>
    <t>https://podminky.urs.cz/item/CS_URS_2025_01/997321519</t>
  </si>
  <si>
    <t>42,64*20 'Přepočtené koeficientem množství</t>
  </si>
  <si>
    <t>23</t>
  </si>
  <si>
    <t>997321611</t>
  </si>
  <si>
    <t>Nakládání nebo překládání suti a vybouraných hmot</t>
  </si>
  <si>
    <t>1237139132</t>
  </si>
  <si>
    <t>https://podminky.urs.cz/item/CS_URS_2025_01/997321611</t>
  </si>
  <si>
    <t>SO 01 - Pavilon urgentního příjmu</t>
  </si>
  <si>
    <t>Soupis:</t>
  </si>
  <si>
    <t>D.1.1 - Architektonicko-stavební řešení</t>
  </si>
  <si>
    <t xml:space="preserve">    2 - Zakládání</t>
  </si>
  <si>
    <t xml:space="preserve">    3 - Svislé a kompletní konstrukce</t>
  </si>
  <si>
    <t xml:space="preserve">    4 - Vodorovné konstrukce</t>
  </si>
  <si>
    <t xml:space="preserve">      43 - Schodišťové konstrukce a rampy</t>
  </si>
  <si>
    <t xml:space="preserve">    6 - Úpravy povrchů, podlahy a osazování výplní</t>
  </si>
  <si>
    <t xml:space="preserve">    8 - Vedení trubní dálková a přípojná</t>
  </si>
  <si>
    <t xml:space="preserve">    998 - Přesun hmot</t>
  </si>
  <si>
    <t>PSV - Práce a dodávky PSV</t>
  </si>
  <si>
    <t xml:space="preserve">    711 - Izolace proti vodě, vlhkosti a plynům</t>
  </si>
  <si>
    <t xml:space="preserve">    712 - Povlakové krytiny</t>
  </si>
  <si>
    <t xml:space="preserve">    713 - Izolace tepelné</t>
  </si>
  <si>
    <t xml:space="preserve">    725 - Zdravotechnika - zařizovací předměty</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</si>
  <si>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</si>
  <si>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</si>
  <si>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</si>
  <si>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</si>
  <si>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</si>
  <si>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</si>
  <si>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776 - Podlahy povlakové</t>
  </si>
  <si>
    <t xml:space="preserve">    777 - Podlahy lité</t>
  </si>
  <si>
    <t xml:space="preserve">    781 - Dokončovací práce - obklady</t>
  </si>
  <si>
    <t xml:space="preserve">    783 - Dokončovací práce - nátěry</t>
  </si>
  <si>
    <t xml:space="preserve">    784 - Dokončovací práce - malby a tapety</t>
  </si>
  <si>
    <t>M - M</t>
  </si>
  <si>
    <t xml:space="preserve">    99-M - Výpisy ostatních prvků a výrobků </t>
  </si>
  <si>
    <t>HZS - Hodinové zúčtovací sazby</t>
  </si>
  <si>
    <t>N00 - Nepojmenované, ostatní práce a dodávky</t>
  </si>
  <si>
    <t xml:space="preserve">    N01 - Záchytný systém proti pádu </t>
  </si>
  <si>
    <t xml:space="preserve">    N1_VR02 - Informační systém, ochranné prvky </t>
  </si>
  <si>
    <t>115101201</t>
  </si>
  <si>
    <t>Čerpání vody na dopravní výšku do 10 m průměrný přítok do 500 l/min</t>
  </si>
  <si>
    <t>hod</t>
  </si>
  <si>
    <t>1217848372</t>
  </si>
  <si>
    <t>https://podminky.urs.cz/item/CS_URS_2025_01/115101201</t>
  </si>
  <si>
    <t>Poznámka k položce:_x000D_
JC, nad rámec ceníkového obsahu, také zahrnuje náklady na likvidaci čerpané vody (dle zákona)</t>
  </si>
  <si>
    <t>"předpoklad_bude odsouhlaseno v dílenské dokumentaci" (24,0)*4*15</t>
  </si>
  <si>
    <t>Součet</t>
  </si>
  <si>
    <t>131313701</t>
  </si>
  <si>
    <t>Hloubení nezapažených jam v soudržných horninách třídy těžitelnosti II skupiny 4 ručně</t>
  </si>
  <si>
    <t>-874938789</t>
  </si>
  <si>
    <t>https://podminky.urs.cz/item/CS_URS_2025_01/131313701</t>
  </si>
  <si>
    <t>"rozsah_D.1.1_SO 01_07,08,13-14, TZ_spodní stavba_odměř. elektronicky" (1633,078)*0,2</t>
  </si>
  <si>
    <t>(dokopávky, začištění stavební jámy)</t>
  </si>
  <si>
    <t>131351106</t>
  </si>
  <si>
    <t>Hloubení jam nezapažených v hornině třídy těžitelnosti II skupiny 4 objem do 5000 m3 strojně</t>
  </si>
  <si>
    <t>223168974</t>
  </si>
  <si>
    <t>https://podminky.urs.cz/item/CS_URS_2025_01/131351106</t>
  </si>
  <si>
    <t>"rozsah_D.1.1_SO 01_07,08,13-14, TZ_spodní stavba_odměř. elektronicky" (1633,078)*0,8</t>
  </si>
  <si>
    <t>139711111</t>
  </si>
  <si>
    <t>Vykopávky v uzavřených prostorech v hornině třídy těžitelnosti I skupiny 1 až 3 ručně</t>
  </si>
  <si>
    <t>797444351</t>
  </si>
  <si>
    <t>https://podminky.urs.cz/item/CS_URS_2025_01/139711111</t>
  </si>
  <si>
    <t>"rozsah_D.1.1_SO 01_02-06 B, TZ_ BP podlah 1.PP (rozvody ZTI + výtah. dojezd)" (50,0*1,0)+(30,375)</t>
  </si>
  <si>
    <t>161151113</t>
  </si>
  <si>
    <t>Svislé přemístění výkopku z horniny třídy těžitelnosti II skupiny 4 a 5 hl výkopu do 8 m</t>
  </si>
  <si>
    <t>1871684115</t>
  </si>
  <si>
    <t>https://podminky.urs.cz/item/CS_URS_2025_01/161151113</t>
  </si>
  <si>
    <t>"rozsah_D.1.1_SO 01_07,08,13-14, TZ_spodní stavba_odměř. elektronicky" (1633,078)*0,03</t>
  </si>
  <si>
    <t>162211311</t>
  </si>
  <si>
    <t>Vodorovné přemístění výkopku z horniny třídy těžitelnosti I skupiny 1 až 3 stavebním kolečkem do 10 m</t>
  </si>
  <si>
    <t>1643257615</t>
  </si>
  <si>
    <t>https://podminky.urs.cz/item/CS_URS_2025_01/162211311</t>
  </si>
  <si>
    <t>162211319</t>
  </si>
  <si>
    <t>Příplatek k vodorovnému přemístění výkopku z horniny třídy těžitelnosti I skupiny 1 až 3 stavebním kolečkem za každých dalších 10 m</t>
  </si>
  <si>
    <t>-1530489963</t>
  </si>
  <si>
    <t>https://podminky.urs.cz/item/CS_URS_2025_01/162211319</t>
  </si>
  <si>
    <t>80,375*4 'Přepočtené koeficientem množství</t>
  </si>
  <si>
    <t>162751117</t>
  </si>
  <si>
    <t>Vodorovné přemístění přes 9 000 do 10000 m výkopku/sypaniny z horniny třídy těžitelnosti I skupiny 1 až 3</t>
  </si>
  <si>
    <t>-2028186391</t>
  </si>
  <si>
    <t>https://podminky.urs.cz/item/CS_URS_2025_01/162751117</t>
  </si>
  <si>
    <t>162751119</t>
  </si>
  <si>
    <t>Příplatek k vodorovnému přemístění výkopku/sypaniny z horniny třídy těžitelnosti I skupiny 1 až 3 ZKD 1000 m přes 10000 m</t>
  </si>
  <si>
    <t>-55767949</t>
  </si>
  <si>
    <t>https://podminky.urs.cz/item/CS_URS_2025_01/162751119</t>
  </si>
  <si>
    <t>80,375*10 'Přepočtené koeficientem množství</t>
  </si>
  <si>
    <t>162751137</t>
  </si>
  <si>
    <t>Vodorovné přemístění přes 9 000 do 10000 m výkopku/sypaniny z horniny třídy těžitelnosti II skupiny 4 a 5</t>
  </si>
  <si>
    <t>-369415327</t>
  </si>
  <si>
    <t>https://podminky.urs.cz/item/CS_URS_2025_01/162751137</t>
  </si>
  <si>
    <t>"rozsah_D.1.1_SO 01_07,08,13-14, TZ_spodní stavba_odměř. elektronicky" (1633,078)</t>
  </si>
  <si>
    <t>(vv předpokládá nevhodnost výkopku pro zpětné využití_odsouhlasení v dílenské dokumentaci)</t>
  </si>
  <si>
    <t>162751139</t>
  </si>
  <si>
    <t>Příplatek k vodorovnému přemístění výkopku/sypaniny z horniny třídy těžitelnosti II skupiny 4 a 5 ZKD 1000 m přes 10000 m</t>
  </si>
  <si>
    <t>-1112620618</t>
  </si>
  <si>
    <t>https://podminky.urs.cz/item/CS_URS_2025_01/162751139</t>
  </si>
  <si>
    <t>1633,078*10 'Přepočtené koeficientem množství</t>
  </si>
  <si>
    <t>171201221</t>
  </si>
  <si>
    <t>Poplatek za uložení na skládce (skládkovné) zeminy a kamení kód odpadu 17 05 04</t>
  </si>
  <si>
    <t>1336181851</t>
  </si>
  <si>
    <t>https://podminky.urs.cz/item/CS_URS_2025_01/171201221</t>
  </si>
  <si>
    <t>80,375*2 'Přepočtené koeficientem množství</t>
  </si>
  <si>
    <t>-507898095</t>
  </si>
  <si>
    <t>1633,078*2 'Přepočtené koeficientem množství</t>
  </si>
  <si>
    <t>171251201</t>
  </si>
  <si>
    <t>Uložení sypaniny na skládky nebo meziskládky</t>
  </si>
  <si>
    <t>228135328</t>
  </si>
  <si>
    <t>https://podminky.urs.cz/item/CS_URS_2025_01/171251201</t>
  </si>
  <si>
    <t>-437676411</t>
  </si>
  <si>
    <t>174111102</t>
  </si>
  <si>
    <t>Zásyp v uzavřených prostorech sypaninou se zhutněním ručně</t>
  </si>
  <si>
    <t>-1372229858</t>
  </si>
  <si>
    <t>https://podminky.urs.cz/item/CS_URS_2025_01/174111102</t>
  </si>
  <si>
    <t>"rozsah_D.1.1_SO 01_02-06 B, TZ_ BP podlah 1.PP (rozvody ZTI + výtah. dojezd)" (48,225)</t>
  </si>
  <si>
    <t>M</t>
  </si>
  <si>
    <t>58344198R</t>
  </si>
  <si>
    <t xml:space="preserve">externí zásypový, nenamrzavý, zhutnitelný materiál _ specifikace dle PD a TZ </t>
  </si>
  <si>
    <t>-1755875429</t>
  </si>
  <si>
    <t>48,225*1,1 'Přepočtené koeficientem množství</t>
  </si>
  <si>
    <t>174151101</t>
  </si>
  <si>
    <t>Zásyp jam, šachet rýh nebo kolem objektů sypaninou se zhutněním</t>
  </si>
  <si>
    <t>-311439226</t>
  </si>
  <si>
    <t>https://podminky.urs.cz/item/CS_URS_2025_01/174151101</t>
  </si>
  <si>
    <t>"rozsah_D.1.1_SO 01_07,08,13-14, TZ_spodní stavba" ((326,616+1306,462)/2)-(100,776+14,85)+(11,65*26,25*2,25)</t>
  </si>
  <si>
    <t>-2064513896</t>
  </si>
  <si>
    <t>1388,991*1,1 'Přepočtené koeficientem množství</t>
  </si>
  <si>
    <t>181913112</t>
  </si>
  <si>
    <t>Úprava pláně v hornině třídy těžitelnosti II skupiny 4 se zhutněním ručně</t>
  </si>
  <si>
    <t>518224071</t>
  </si>
  <si>
    <t>https://podminky.urs.cz/item/CS_URS_2025_01/181913112</t>
  </si>
  <si>
    <t>181951114</t>
  </si>
  <si>
    <t>Úprava pláně v hornině třídy těžitelnosti II skupiny 4 a 5 se zhutněním strojně</t>
  </si>
  <si>
    <t>2004570129</t>
  </si>
  <si>
    <t>https://podminky.urs.cz/item/CS_URS_2025_01/181951114</t>
  </si>
  <si>
    <t>460371111</t>
  </si>
  <si>
    <t>Naložení výkopku ručně z hornin třídy I skupiny 1 až 3</t>
  </si>
  <si>
    <t>-1921003269</t>
  </si>
  <si>
    <t>https://podminky.urs.cz/item/CS_URS_2025_01/460371111</t>
  </si>
  <si>
    <t>Zakládání</t>
  </si>
  <si>
    <t>211531111</t>
  </si>
  <si>
    <t>Výplň odvodňovacích žeber nebo trativodů kamenivem hrubým drceným frakce 16 až 63 mm</t>
  </si>
  <si>
    <t>-828802036</t>
  </si>
  <si>
    <t>https://podminky.urs.cz/item/CS_URS_2025_01/211531111</t>
  </si>
  <si>
    <t>"rozsah_D.1.1_SO 01_07,08,13-14, TZ_spodní stavba_(drenážní systém)" (67,0)*0,8*0,6</t>
  </si>
  <si>
    <t>24</t>
  </si>
  <si>
    <t>211971110</t>
  </si>
  <si>
    <t>Zřízení opláštění žeber nebo trativodů geotextilií v rýze nebo zářezu sklonu do 1:2</t>
  </si>
  <si>
    <t>1397610743</t>
  </si>
  <si>
    <t>https://podminky.urs.cz/item/CS_URS_2025_01/211971110</t>
  </si>
  <si>
    <t>"rozsah_D.1.1_SO 01_07,08,13-14, TZ_spodní stavba_(drenážní systém)" (67,0)*(0,8+0,6)*2</t>
  </si>
  <si>
    <t>25</t>
  </si>
  <si>
    <t>69311081</t>
  </si>
  <si>
    <t>geotextilie netkaná separační, ochranná, filtrační, drenážní PES 300g/m2</t>
  </si>
  <si>
    <t>1039599515</t>
  </si>
  <si>
    <t>187,6*1,1845 'Přepočtené koeficientem množství</t>
  </si>
  <si>
    <t>26</t>
  </si>
  <si>
    <t>212755215</t>
  </si>
  <si>
    <t>Trativody z drenážních trubek plastových flexibilních DN 125 mm bez lože a obsypu</t>
  </si>
  <si>
    <t>m</t>
  </si>
  <si>
    <t>1039908745</t>
  </si>
  <si>
    <t>https://podminky.urs.cz/item/CS_URS_2025_01/212755215</t>
  </si>
  <si>
    <t>"rozsah_D.1.1_SO 01_07,08,13-14, TZ_spodní stavba_(drenážní systém)" (67,0)</t>
  </si>
  <si>
    <t>27</t>
  </si>
  <si>
    <t>213311151</t>
  </si>
  <si>
    <t>Polštáře zhutněné pod základy ze štěrkodrti netříděné</t>
  </si>
  <si>
    <t>2010821390</t>
  </si>
  <si>
    <t>https://podminky.urs.cz/item/CS_URS_2025_01/213311151</t>
  </si>
  <si>
    <t>"rozsah_D.1.1_SO 01_07,08,13-14, TZ_spodní stavba" 0,5*(15,9*26,25)</t>
  </si>
  <si>
    <t>28</t>
  </si>
  <si>
    <t>273322511</t>
  </si>
  <si>
    <t>Základové desky ze ŽB se zvýšenými nároky na prostředí tř. C 25/30</t>
  </si>
  <si>
    <t>-1031213647</t>
  </si>
  <si>
    <t>https://podminky.urs.cz/item/CS_URS_2025_01/273322511</t>
  </si>
  <si>
    <t>Poznámka k položce:_x000D_
JC obsahuje náklady na specifikaci betonové směsy : C 25/30 XC2</t>
  </si>
  <si>
    <t>"rozsah_D.1.1_SO 01_07,08,13-14, TZ_spodní stavba" (15,9*26,25)*0,15</t>
  </si>
  <si>
    <t>29</t>
  </si>
  <si>
    <t>273351121</t>
  </si>
  <si>
    <t>Zřízení bednění základových desek</t>
  </si>
  <si>
    <t>-601371455</t>
  </si>
  <si>
    <t>https://podminky.urs.cz/item/CS_URS_2025_01/273351121</t>
  </si>
  <si>
    <t>"rozsah_D.1.1_SO 01_07,08,13-14, TZ_spodní stavba" (15,9+26,25)*2*0,15</t>
  </si>
  <si>
    <t>30</t>
  </si>
  <si>
    <t>273351122</t>
  </si>
  <si>
    <t>Odstranění bednění základových desek</t>
  </si>
  <si>
    <t>-1760949938</t>
  </si>
  <si>
    <t>https://podminky.urs.cz/item/CS_URS_2025_01/273351122</t>
  </si>
  <si>
    <t>31</t>
  </si>
  <si>
    <t>273361821</t>
  </si>
  <si>
    <t>Výztuž základových desek betonářskou ocelí 10 505 (R)</t>
  </si>
  <si>
    <t>526519110</t>
  </si>
  <si>
    <t>https://podminky.urs.cz/item/CS_URS_2025_01/273361821</t>
  </si>
  <si>
    <t>"rozsah_D.1.1_SO 01_07,08,13-14, TZ_spodní stavba" (15,9*26,25)*0,15*180/1000</t>
  </si>
  <si>
    <t>(bude odsouhlaseno v dílenské dokumentaci)</t>
  </si>
  <si>
    <t>Svislé a kompletní konstrukce</t>
  </si>
  <si>
    <t>32</t>
  </si>
  <si>
    <t>311235141</t>
  </si>
  <si>
    <t>Zdivo jednovrstvé z cihel broušených přes P10 do P15 na tenkovrstvou maltu tl 240 mm</t>
  </si>
  <si>
    <t>1020864774</t>
  </si>
  <si>
    <t>https://podminky.urs.cz/item/CS_URS_2025_01/311235141</t>
  </si>
  <si>
    <t>Poznámka k položce:_x000D_
JC, nad rámec ceníkového obsahu, zahrnuje také náklady na :_x000D_
- systémové ukotvení zdiva k okolním konstrukcím_viz PD a TZ_x000D_
- podkladní prvky a napojení zdiva na okolní kce_viz PD a TZ_x000D_
---------------------------------------------------------------------------</t>
  </si>
  <si>
    <t>"svislý zděný systém_1.PP, 1.NP_odm. elektronicky" (2,85*(24,64))+(3,55*(57,65))</t>
  </si>
  <si>
    <t>"odečet výplní" -(20,974+61,08)</t>
  </si>
  <si>
    <t>33</t>
  </si>
  <si>
    <t>317168022</t>
  </si>
  <si>
    <t>Překlad keramický plochý š 145 mm dl 1250 mm</t>
  </si>
  <si>
    <t>1151189757</t>
  </si>
  <si>
    <t>https://podminky.urs.cz/item/CS_URS_2025_01/317168022</t>
  </si>
  <si>
    <t>34</t>
  </si>
  <si>
    <t>317168023</t>
  </si>
  <si>
    <t>Překlad keramický plochý š 145 mm dl 1500 mm</t>
  </si>
  <si>
    <t>632483915</t>
  </si>
  <si>
    <t>https://podminky.urs.cz/item/CS_URS_2025_01/317168023</t>
  </si>
  <si>
    <t>35</t>
  </si>
  <si>
    <t>317168024</t>
  </si>
  <si>
    <t>Překlad keramický plochý š 145 mm dl 1750 mm</t>
  </si>
  <si>
    <t>-1046565594</t>
  </si>
  <si>
    <t>https://podminky.urs.cz/item/CS_URS_2025_01/317168024</t>
  </si>
  <si>
    <t>36</t>
  </si>
  <si>
    <t>317168053</t>
  </si>
  <si>
    <t>Překlad keramický vysoký v 238 mm dl 1500 mm</t>
  </si>
  <si>
    <t>-1024245977</t>
  </si>
  <si>
    <t>https://podminky.urs.cz/item/CS_URS_2025_01/317168053</t>
  </si>
  <si>
    <t>37</t>
  </si>
  <si>
    <t>317168054</t>
  </si>
  <si>
    <t>Překlad keramický vysoký v 238 mm dl 1750 mm</t>
  </si>
  <si>
    <t>-787381075</t>
  </si>
  <si>
    <t>https://podminky.urs.cz/item/CS_URS_2025_01/317168054</t>
  </si>
  <si>
    <t>38</t>
  </si>
  <si>
    <t>317168057</t>
  </si>
  <si>
    <t>Překlad keramický vysoký v 238 mm dl 2500 mm</t>
  </si>
  <si>
    <t>247930920</t>
  </si>
  <si>
    <t>https://podminky.urs.cz/item/CS_URS_2025_01/317168057</t>
  </si>
  <si>
    <t>39</t>
  </si>
  <si>
    <t>317168061</t>
  </si>
  <si>
    <t>Překlad keramický vysoký v 238 mm dl 3500 mm</t>
  </si>
  <si>
    <t>-341281849</t>
  </si>
  <si>
    <t>https://podminky.urs.cz/item/CS_URS_2025_01/317168061</t>
  </si>
  <si>
    <t>40</t>
  </si>
  <si>
    <t>317944321</t>
  </si>
  <si>
    <t>Válcované nosníky do č.12 dodatečně osazované do připravených otvorů</t>
  </si>
  <si>
    <t>-1899346594</t>
  </si>
  <si>
    <t>https://podminky.urs.cz/item/CS_URS_2025_01/317944321</t>
  </si>
  <si>
    <t>Poznámka k položce:_x000D_
JC, nad rámec ceníkového obsahu, také zahrnuje náklady na vybourání souvisejících kapes + dodávka a provedení podkladních bloků</t>
  </si>
  <si>
    <t>41</t>
  </si>
  <si>
    <t>317998130</t>
  </si>
  <si>
    <t>Tepelná izolace mezi překlady v 24 cm z XPS tl do 30 mm</t>
  </si>
  <si>
    <t>747938993</t>
  </si>
  <si>
    <t>https://podminky.urs.cz/item/CS_URS_2025_01/317998130</t>
  </si>
  <si>
    <t>(1,5*7)+(1,75*1)+(2,5*1)+(1,5*21)+(3,5*1)</t>
  </si>
  <si>
    <t>42</t>
  </si>
  <si>
    <t>342244211</t>
  </si>
  <si>
    <t>Příčka z cihel broušených na tenkovrstvou maltu tloušťky 115 mm</t>
  </si>
  <si>
    <t>-368672119</t>
  </si>
  <si>
    <t>https://podminky.urs.cz/item/CS_URS_2025_01/342244211</t>
  </si>
  <si>
    <t>"svislý zděný systém_1.PP, 1.NP_odm. elektronicky" (2,85*(0,0))+(3,55*(3,35))</t>
  </si>
  <si>
    <t>43</t>
  </si>
  <si>
    <t>342244221</t>
  </si>
  <si>
    <t>Příčka z cihel broušených na tenkovrstvou maltu tloušťky 140 mm</t>
  </si>
  <si>
    <t>234757918</t>
  </si>
  <si>
    <t>https://podminky.urs.cz/item/CS_URS_2025_01/342244221</t>
  </si>
  <si>
    <t>"svislý zděný systém_1.PP, 1.NP_odm. elektronicky" (2,85*(14,2))+(3,55*(0,0))+(1,89)</t>
  </si>
  <si>
    <t>44</t>
  </si>
  <si>
    <t>342271531</t>
  </si>
  <si>
    <t>Příčka z vápenopískových přesných plných tvárnic přes P15 do P25 tl 150 mm</t>
  </si>
  <si>
    <t>499429948</t>
  </si>
  <si>
    <t>https://podminky.urs.cz/item/CS_URS_2025_01/342271531</t>
  </si>
  <si>
    <t>"svislý zděný systém_1.PP, 1.NP_odm. elektronicky" (2,85*(11,08))+(3,55*(0,0))</t>
  </si>
  <si>
    <t>45</t>
  </si>
  <si>
    <t>346244381</t>
  </si>
  <si>
    <t xml:space="preserve">Plentování jednostranné v do 200 mm válcovaných nosníků </t>
  </si>
  <si>
    <t>-22616450</t>
  </si>
  <si>
    <t>https://podminky.urs.cz/item/CS_URS_2025_01/346244381</t>
  </si>
  <si>
    <t>46</t>
  </si>
  <si>
    <t>346271113</t>
  </si>
  <si>
    <t>Přizdívky z cihel betonových tl 65 mm</t>
  </si>
  <si>
    <t>1833785657</t>
  </si>
  <si>
    <t>https://podminky.urs.cz/item/CS_URS_2025_01/346271113</t>
  </si>
  <si>
    <t>"rozsah_D.1.1_SO 01_07,08,13-14, TZ_spodní stavba_(svislé izolace)" (22,5)</t>
  </si>
  <si>
    <t>47</t>
  </si>
  <si>
    <t>346271129</t>
  </si>
  <si>
    <t>Příplatek k přizdívkám za ochranu izolace zaléváním maltou</t>
  </si>
  <si>
    <t>1631279231</t>
  </si>
  <si>
    <t>https://podminky.urs.cz/item/CS_URS_2025_01/346271129</t>
  </si>
  <si>
    <t>Vodorovné konstrukce</t>
  </si>
  <si>
    <t>48</t>
  </si>
  <si>
    <t>451315114</t>
  </si>
  <si>
    <t>Podkladní nebo výplňová vrstva z betonu C 12/15 tl do 100 mm</t>
  </si>
  <si>
    <t>-918869656</t>
  </si>
  <si>
    <t>https://podminky.urs.cz/item/CS_URS_2025_01/451315114</t>
  </si>
  <si>
    <t>"rozsah_D.1.1_SO 01_02-06 B, TZ_ doplnění podlah 1.PP (rozvody ZTI + výtah. dojezd)" (50,0+4,25)</t>
  </si>
  <si>
    <t>49</t>
  </si>
  <si>
    <t>452312162</t>
  </si>
  <si>
    <t>Sedlové lože z betonu prostého se zvýšenými nároky na prostředí tř. C 25/30 otevřený výkop</t>
  </si>
  <si>
    <t>1470109711</t>
  </si>
  <si>
    <t>https://podminky.urs.cz/item/CS_URS_2025_01/452312162</t>
  </si>
  <si>
    <t>"rozsah_D.1.1_SO 01_07,08,13-14, TZ_spodní stavba_(drenážní systém)" (67,0)*0,65*0,15</t>
  </si>
  <si>
    <t>Schodišťové konstrukce a rampy</t>
  </si>
  <si>
    <t>50</t>
  </si>
  <si>
    <t>767996701</t>
  </si>
  <si>
    <t>Demontáž atypických zámečnických konstrukcí řezáním hm jednotlivých dílů do 50 kg</t>
  </si>
  <si>
    <t>kg</t>
  </si>
  <si>
    <t>-2132922576</t>
  </si>
  <si>
    <t>https://podminky.urs.cz/item/CS_URS_2025_01/767996701</t>
  </si>
  <si>
    <t>"úprava venkovní rampy_D.1.1_SO 01_v.č. 16, TZ" 2501,15</t>
  </si>
  <si>
    <t>51</t>
  </si>
  <si>
    <t>113107142</t>
  </si>
  <si>
    <t>Odstranění podkladu živičného tl přes 50 do 100 mm ručně</t>
  </si>
  <si>
    <t>232656212</t>
  </si>
  <si>
    <t>https://podminky.urs.cz/item/CS_URS_2025_01/113107142</t>
  </si>
  <si>
    <t>"úprava venkovní rampy_D.1.1_SO 01_v.č. 16, TZ" ((37,05*2,79)+(21,45*5,35))</t>
  </si>
  <si>
    <t>52</t>
  </si>
  <si>
    <t>113107124</t>
  </si>
  <si>
    <t>Odstranění podkladu z kameniva drceného tl přes 300 do 400 mm ručně</t>
  </si>
  <si>
    <t>842277151</t>
  </si>
  <si>
    <t>https://podminky.urs.cz/item/CS_URS_2025_01/113107124</t>
  </si>
  <si>
    <t>53</t>
  </si>
  <si>
    <t>122211101</t>
  </si>
  <si>
    <t>Odkopávky a prokopávky v hornině třídy těžitelnosti I, skupiny 3 ručně</t>
  </si>
  <si>
    <t>-618843595</t>
  </si>
  <si>
    <t>https://podminky.urs.cz/item/CS_URS_2025_01/122211101</t>
  </si>
  <si>
    <t>"úprava venkovní rampy_D.1.1_SO 01_v.č. 16, TZ" (0,75*2,79*0,3*18)</t>
  </si>
  <si>
    <t>54</t>
  </si>
  <si>
    <t>893924907</t>
  </si>
  <si>
    <t>55</t>
  </si>
  <si>
    <t>1005532283</t>
  </si>
  <si>
    <t>11,3*10 'Přepočtené koeficientem množství</t>
  </si>
  <si>
    <t>56</t>
  </si>
  <si>
    <t>1360811584</t>
  </si>
  <si>
    <t>11,3*2 'Přepočtené koeficientem množství</t>
  </si>
  <si>
    <t>57</t>
  </si>
  <si>
    <t>372376371</t>
  </si>
  <si>
    <t>58</t>
  </si>
  <si>
    <t>1740474230</t>
  </si>
  <si>
    <t>59</t>
  </si>
  <si>
    <t>443308225</t>
  </si>
  <si>
    <t>11,3*1,1 'Přepočtené koeficientem množství</t>
  </si>
  <si>
    <t>60</t>
  </si>
  <si>
    <t>181912112</t>
  </si>
  <si>
    <t>Úprava pláně v hornině třídy těžitelnosti I skupiny 3 se zhutněním ručně</t>
  </si>
  <si>
    <t>1471832298</t>
  </si>
  <si>
    <t>https://podminky.urs.cz/item/CS_URS_2025_01/181912112</t>
  </si>
  <si>
    <t>61</t>
  </si>
  <si>
    <t>-2028658350</t>
  </si>
  <si>
    <t>62</t>
  </si>
  <si>
    <t>991017R99</t>
  </si>
  <si>
    <t xml:space="preserve">D+M _ odvodňovací liniový žlab (ZL 01) </t>
  </si>
  <si>
    <t>-960625375</t>
  </si>
  <si>
    <t>Poznámka k položce:_x000D_
JC bsahuje : Kompletní provedení dle specifikace PD a TZ vč. všech přímo souvisejících prací/činností, dodávek, příslušenství, doplňků a komponentů dle konkrétního výpisu prvků a výrobků. V jednotkové ceně započítáno: systémová dodávka, výroba, montáž/osazení/kotvení (vč.kotvících prvků), povrchová úprava, přesuny. Kompletní specifikace/rozsah viz výpis prvků a výrobků.</t>
  </si>
  <si>
    <t>63</t>
  </si>
  <si>
    <t>564211011</t>
  </si>
  <si>
    <t>Podklad nebo podsyp ze štěrkopísku ŠP plochy do 100 m2 tl 50 mm</t>
  </si>
  <si>
    <t>74839887</t>
  </si>
  <si>
    <t>https://podminky.urs.cz/item/CS_URS_2025_01/564211011</t>
  </si>
  <si>
    <t>64</t>
  </si>
  <si>
    <t>564821011</t>
  </si>
  <si>
    <t>Podklad ze štěrkodrtě ŠD plochy do 100 m2 tl 80 mm</t>
  </si>
  <si>
    <t>-618141325</t>
  </si>
  <si>
    <t>https://podminky.urs.cz/item/CS_URS_2025_01/564821011</t>
  </si>
  <si>
    <t>65</t>
  </si>
  <si>
    <t>564861011</t>
  </si>
  <si>
    <t>Podklad ze štěrkodrtě ŠD plochy do 100 m2 tl 200 mm</t>
  </si>
  <si>
    <t>-2090938634</t>
  </si>
  <si>
    <t>https://podminky.urs.cz/item/CS_URS_2025_01/564861011</t>
  </si>
  <si>
    <t>66</t>
  </si>
  <si>
    <t>91972112R</t>
  </si>
  <si>
    <t xml:space="preserve">Geomříž pro stabilizaci podkladu PET 20/20 dvouosá </t>
  </si>
  <si>
    <t>-1711638495</t>
  </si>
  <si>
    <t>Poznámka k položce:_x000D_
JC obsahuje: kompletní systémové dodávky a provedení dle specifikace PD a TZ včetně všech přímo souvisejících prací/činností a dodávek/doplňků a příslušenství_x000D_
-------------------------------------------------------------------------------------------------------------------------------------------------------------------------------------------------</t>
  </si>
  <si>
    <t>"úprava venkovní rampy_D.1.1_SO 01_v.č. 16, TZ" ((37,05*2,79)+(21,45*5,35))*1,15</t>
  </si>
  <si>
    <t>67</t>
  </si>
  <si>
    <t>711491171</t>
  </si>
  <si>
    <t>Provedení doplňků izolace proti vodě na vodorovné ploše z textilií vrstva podkladní</t>
  </si>
  <si>
    <t>-777373920</t>
  </si>
  <si>
    <t>https://podminky.urs.cz/item/CS_URS_2025_01/711491171</t>
  </si>
  <si>
    <t>68</t>
  </si>
  <si>
    <t>69311082</t>
  </si>
  <si>
    <t>geotextilie netkaná separační, ochranná, filtrační, drenážní PP 500g/m2</t>
  </si>
  <si>
    <t>-923093838</t>
  </si>
  <si>
    <t>218,127*1,1 'Přepočtené koeficientem množství</t>
  </si>
  <si>
    <t>69</t>
  </si>
  <si>
    <t>711491172</t>
  </si>
  <si>
    <t>Provedení doplňků izolace proti vodě na vodorovné ploše z textilií vrstva ochranná</t>
  </si>
  <si>
    <t>42635520</t>
  </si>
  <si>
    <t>https://podminky.urs.cz/item/CS_URS_2025_01/711491172</t>
  </si>
  <si>
    <t>70</t>
  </si>
  <si>
    <t>-891858908</t>
  </si>
  <si>
    <t>71</t>
  </si>
  <si>
    <t>711491271</t>
  </si>
  <si>
    <t>Provedení doplňků izolace proti vodě na ploše svislé z textilií vrstva podkladní</t>
  </si>
  <si>
    <t>-448358949</t>
  </si>
  <si>
    <t>https://podminky.urs.cz/item/CS_URS_2025_01/711491271</t>
  </si>
  <si>
    <t>72</t>
  </si>
  <si>
    <t>-672442899</t>
  </si>
  <si>
    <t>62,5*1,1 'Přepočtené koeficientem množství</t>
  </si>
  <si>
    <t>73</t>
  </si>
  <si>
    <t>711491272</t>
  </si>
  <si>
    <t>Provedení doplňků izolace proti vodě na ploše svislé z textilií vrstva ochranná</t>
  </si>
  <si>
    <t>-448508524</t>
  </si>
  <si>
    <t>https://podminky.urs.cz/item/CS_URS_2025_01/711491272</t>
  </si>
  <si>
    <t>74</t>
  </si>
  <si>
    <t>219762595</t>
  </si>
  <si>
    <t>75</t>
  </si>
  <si>
    <t>711471301</t>
  </si>
  <si>
    <t>Provedení hydroizolačního systému spodní stavby na ploše vodorovné fólií PVC volně s horkovzdušným navařením segmentů</t>
  </si>
  <si>
    <t>1123787298</t>
  </si>
  <si>
    <t>https://podminky.urs.cz/item/CS_URS_2025_01/711471301</t>
  </si>
  <si>
    <t>Poznámka k položce:_x000D_
JC, nad rámec ceníkového obsahu, zahrnuje také náklady na provedení systémových detailů (dle PD a TZ).</t>
  </si>
  <si>
    <t>76</t>
  </si>
  <si>
    <t>28322004R</t>
  </si>
  <si>
    <t>fólie hydroizolační pro spodní stavbu PVC-P tl 1,5mm včetně detailů, doplňků a příslušenství</t>
  </si>
  <si>
    <t>1940602041</t>
  </si>
  <si>
    <t>218,127*1,1655 'Přepočtené koeficientem množství</t>
  </si>
  <si>
    <t>77</t>
  </si>
  <si>
    <t>711472301</t>
  </si>
  <si>
    <t>Provedení hydroizolačního systému spodní stavby na ploše svislé fólií PVC volně s horkovzdušným navařením segmentů</t>
  </si>
  <si>
    <t>1386640822</t>
  </si>
  <si>
    <t>https://podminky.urs.cz/item/CS_URS_2025_01/711472301</t>
  </si>
  <si>
    <t>78</t>
  </si>
  <si>
    <t>-1231309182</t>
  </si>
  <si>
    <t>62,5*1,221 'Přepočtené koeficientem množství</t>
  </si>
  <si>
    <t>79</t>
  </si>
  <si>
    <t>596211222</t>
  </si>
  <si>
    <t>Kladení zámkové dlažby komunikací pro pěší ručně tl 80 mm skupiny B pl přes 100 do 300 m2</t>
  </si>
  <si>
    <t>-893899611</t>
  </si>
  <si>
    <t>https://podminky.urs.cz/item/CS_URS_2025_01/596211222</t>
  </si>
  <si>
    <t>80</t>
  </si>
  <si>
    <t>59245013R</t>
  </si>
  <si>
    <t xml:space="preserve">dlažba betonová tl 80mm _ specifikace dle PD a TZ </t>
  </si>
  <si>
    <t>-913699729</t>
  </si>
  <si>
    <t>Poznámka k položce:_x000D_
Spotřeba: 36 kus/m2</t>
  </si>
  <si>
    <t>81</t>
  </si>
  <si>
    <t>98531131R</t>
  </si>
  <si>
    <t xml:space="preserve">Sanace betonových konstrukcí </t>
  </si>
  <si>
    <t>-799078819</t>
  </si>
  <si>
    <t xml:space="preserve">Poznámka k položce:_x000D_
JC obsahuje: kompletní systémové dodávky a provedení dle specifikace PD a TZ včetně všech přímo souvisejících prací/činností a dodávek/doplňků a příslušenství_x000D_
-------------------------------------------------------------------------------------------------------------------------------------------------------------------------------------------------_x000D_
- otryskání / otlučení uvolněných částí + systémová penetrace + síranovzdorná vysprávková malta s PPL vlákny + celoplošné vyrovnání povrchu + 2x nízkoviskozní hydrofobní nátěr na bázi siloxanu. </t>
  </si>
  <si>
    <t>"úprava venkovní rampy_D.1.1_SO 01_v.č. 16, TZ" 95,045</t>
  </si>
  <si>
    <t>82</t>
  </si>
  <si>
    <t>212755213</t>
  </si>
  <si>
    <t xml:space="preserve">Trativody z drenážních trubek plastových flexibilních DN 75 mm </t>
  </si>
  <si>
    <t>996762969</t>
  </si>
  <si>
    <t>https://podminky.urs.cz/item/CS_URS_2025_01/212755213</t>
  </si>
  <si>
    <t>Úpravy povrchů, podlahy a osazování výplní</t>
  </si>
  <si>
    <t>83</t>
  </si>
  <si>
    <t>611131100</t>
  </si>
  <si>
    <t>Vápenný postřik vnitřních stropů nanášený ručně</t>
  </si>
  <si>
    <t>2013650296</t>
  </si>
  <si>
    <t>https://podminky.urs.cz/item/CS_URS_2025_01/611131100</t>
  </si>
  <si>
    <t>"rozsah_D.1.1_SO 01_podhledové skladby_v.č. 17-18, TZ_1.PP_viz tab. místností" (99,18+0,0)</t>
  </si>
  <si>
    <t>84</t>
  </si>
  <si>
    <t>611131121</t>
  </si>
  <si>
    <t>Penetrační disperzní nátěr vnitřních stropů nanášený ručně</t>
  </si>
  <si>
    <t>-1146740454</t>
  </si>
  <si>
    <t>https://podminky.urs.cz/item/CS_URS_2025_01/611131121</t>
  </si>
  <si>
    <t>85</t>
  </si>
  <si>
    <t>611131303</t>
  </si>
  <si>
    <t>Vápenný postřik vnitřních schodišťových konstrukcí nanášený strojně</t>
  </si>
  <si>
    <t>-527760126</t>
  </si>
  <si>
    <t>https://podminky.urs.cz/item/CS_URS_2025_01/611131303</t>
  </si>
  <si>
    <t>86</t>
  </si>
  <si>
    <t>611131325</t>
  </si>
  <si>
    <t>Penetrační disperzní nátěr vnitřních schodišťových konstrukcí nanášený strojně</t>
  </si>
  <si>
    <t>-1825042246</t>
  </si>
  <si>
    <t>https://podminky.urs.cz/item/CS_URS_2025_01/611131325</t>
  </si>
  <si>
    <t>87</t>
  </si>
  <si>
    <t>611341121</t>
  </si>
  <si>
    <t>Sádrová nebo vápenosádrová omítka hladká jednovrstvá vnitřních stropů rovných nanášená ručně</t>
  </si>
  <si>
    <t>-991225343</t>
  </si>
  <si>
    <t>https://podminky.urs.cz/item/CS_URS_2025_01/611341121</t>
  </si>
  <si>
    <t>88</t>
  </si>
  <si>
    <t>611341191</t>
  </si>
  <si>
    <t>Příplatek k sádrové omítce vnitřních stropů za každých dalších 5 mm tloušťky ručně</t>
  </si>
  <si>
    <t>344980944</t>
  </si>
  <si>
    <t>https://podminky.urs.cz/item/CS_URS_2025_01/611341191</t>
  </si>
  <si>
    <t>99,18*2 'Přepočtené koeficientem množství</t>
  </si>
  <si>
    <t>89</t>
  </si>
  <si>
    <t>611341325</t>
  </si>
  <si>
    <t>Sádrová omítka hladká jednovrstvá vnitřních schodišťových konstrukcí nanášená strojně</t>
  </si>
  <si>
    <t>-754395543</t>
  </si>
  <si>
    <t>https://podminky.urs.cz/item/CS_URS_2025_01/611341325</t>
  </si>
  <si>
    <t>90</t>
  </si>
  <si>
    <t>611341395</t>
  </si>
  <si>
    <t>Příplatek k sádrové omítce schodišťových konstrukcí za každých dalších 5 mm tloušťky strojně</t>
  </si>
  <si>
    <t>2046104808</t>
  </si>
  <si>
    <t>https://podminky.urs.cz/item/CS_URS_2025_01/611341395</t>
  </si>
  <si>
    <t>126,65*2 'Přepočtené koeficientem množství</t>
  </si>
  <si>
    <t>91</t>
  </si>
  <si>
    <t>612131101</t>
  </si>
  <si>
    <t>Cementový postřik vnitřních stěn nanášený celoplošně ručně</t>
  </si>
  <si>
    <t>1192569761</t>
  </si>
  <si>
    <t>https://podminky.urs.cz/item/CS_URS_2025_01/612131101</t>
  </si>
  <si>
    <t>"povrchy svislých kcí_podklad viz keram. obklady" (543,145)</t>
  </si>
  <si>
    <t>92</t>
  </si>
  <si>
    <t>612131300</t>
  </si>
  <si>
    <t>Vápenný postřik vnitřních stěn nanášený strojně</t>
  </si>
  <si>
    <t>-1180392273</t>
  </si>
  <si>
    <t>https://podminky.urs.cz/item/CS_URS_2025_01/612131300</t>
  </si>
  <si>
    <t>"vnitřní povrchy svislých kcí_viz zděné kce" (2*(42,36+31,578+11,893))+(1*(197,828))+(114,188)+(2*118,652)+(0,25*(211,5))</t>
  </si>
  <si>
    <t>"odečet omítka schodišť" -(126,65)</t>
  </si>
  <si>
    <t>93</t>
  </si>
  <si>
    <t>612131321</t>
  </si>
  <si>
    <t>Penetrační disperzní nátěr vnitřních stěn nanášený strojně</t>
  </si>
  <si>
    <t>-520924814</t>
  </si>
  <si>
    <t>https://podminky.urs.cz/item/CS_URS_2025_01/612131321</t>
  </si>
  <si>
    <t>94</t>
  </si>
  <si>
    <t>612135101</t>
  </si>
  <si>
    <t>Hrubá výplň rýh ve stěnách maltou jakékoli šířky rýhy</t>
  </si>
  <si>
    <t>-1774713245</t>
  </si>
  <si>
    <t>https://podminky.urs.cz/item/CS_URS_2025_01/612135101</t>
  </si>
  <si>
    <t>6121430R0</t>
  </si>
  <si>
    <t>Příplatek za dodávku a osazení veškerých omítkových lišt, rohovníků a profilů vnitřních omítek stěn a stropů - viz specifikace systému a TP výrobce, TZ</t>
  </si>
  <si>
    <t>1477453474</t>
  </si>
  <si>
    <t>Poznámka k položce:_x000D_
JC obsahuje : kompletní systémové dodávky a provedení dle specifikace PD a TZ včetně všech přímo souvisejících prací/činností a dodávek/doplňků a příslušenství_x000D_
"dle TP konkrétního výrobce omítkového systému + požadavky PD a TZ" _x000D_
"množství/rozsah vztažen na celkové štukové plochy"</t>
  </si>
  <si>
    <t>96</t>
  </si>
  <si>
    <t>612321111</t>
  </si>
  <si>
    <t>Vápenocementová omítka hrubá jednovrstvá zatřená vnitřních stěn nanášená ručně</t>
  </si>
  <si>
    <t>-739047702</t>
  </si>
  <si>
    <t>https://podminky.urs.cz/item/CS_URS_2025_01/612321111</t>
  </si>
  <si>
    <t>97</t>
  </si>
  <si>
    <t>612321191</t>
  </si>
  <si>
    <t>Příplatek k vápenocementové omítce vnitřních stěn za každých dalších 5 mm tloušťky ručně</t>
  </si>
  <si>
    <t>228227058</t>
  </si>
  <si>
    <t>https://podminky.urs.cz/item/CS_URS_2025_01/612321191</t>
  </si>
  <si>
    <t>543,145*2 'Přepočtené koeficientem množství</t>
  </si>
  <si>
    <t>98</t>
  </si>
  <si>
    <t>612341321</t>
  </si>
  <si>
    <t>Sádrová nebo vápenosádrová omítka hladká jednovrstvá vnitřních stěn nanášená strojně</t>
  </si>
  <si>
    <t>-1995647914</t>
  </si>
  <si>
    <t>https://podminky.urs.cz/item/CS_URS_2025_01/612341321</t>
  </si>
  <si>
    <t>99</t>
  </si>
  <si>
    <t>612341391</t>
  </si>
  <si>
    <t>Příplatek k sádrové omítce vnitřních stěn za každých dalších 5 mm tloušťky strojně</t>
  </si>
  <si>
    <t>-1425903896</t>
  </si>
  <si>
    <t>https://podminky.urs.cz/item/CS_URS_2025_01/612341391</t>
  </si>
  <si>
    <t>647,207*2 'Přepočtené koeficientem množství</t>
  </si>
  <si>
    <t>100</t>
  </si>
  <si>
    <t>615142012</t>
  </si>
  <si>
    <t>Pletivo rabicové vnitřních nosníků provizorně přichycené</t>
  </si>
  <si>
    <t>-1247332955</t>
  </si>
  <si>
    <t>https://podminky.urs.cz/item/CS_URS_2025_01/615142012</t>
  </si>
  <si>
    <t>101</t>
  </si>
  <si>
    <t>621131121</t>
  </si>
  <si>
    <t>Penetrační nátěr vnějších podhledů nanášený ručně</t>
  </si>
  <si>
    <t>1444644939</t>
  </si>
  <si>
    <t>https://podminky.urs.cz/item/CS_URS_2025_01/621131121</t>
  </si>
  <si>
    <t>"rozsah_D.1.1_SO 01_11-12,13-14, TZ_podhled. skladba_S2" (9,95*13,0)</t>
  </si>
  <si>
    <t>102</t>
  </si>
  <si>
    <t>621151031</t>
  </si>
  <si>
    <t>Penetrační silikonový nátěr vnějších pastovitých tenkovrstvých omítek podhledů</t>
  </si>
  <si>
    <t>-749122319</t>
  </si>
  <si>
    <t>https://podminky.urs.cz/item/CS_URS_2025_01/621151031</t>
  </si>
  <si>
    <t>103</t>
  </si>
  <si>
    <t>621221113</t>
  </si>
  <si>
    <t>Montáž kontaktního zateplení vnějších podhledů lepením a mechanickým kotvením desek z minerální vlny s kolmou orientací do dřeva přes 40 do 80 mm</t>
  </si>
  <si>
    <t>-1855293090</t>
  </si>
  <si>
    <t>https://podminky.urs.cz/item/CS_URS_2025_01/621221113</t>
  </si>
  <si>
    <t>104</t>
  </si>
  <si>
    <t>63151509R</t>
  </si>
  <si>
    <t>deska tepelně izolační minerální kontaktních fasád kolmé vlákno tl 60mm</t>
  </si>
  <si>
    <t>-1660388208</t>
  </si>
  <si>
    <t>129,35*1,1 'Přepočtené koeficientem množství</t>
  </si>
  <si>
    <t>105</t>
  </si>
  <si>
    <t>621251105</t>
  </si>
  <si>
    <t>Příplatek k cenám kontaktního zateplení podhledů za zápustnou montáž a použití tepelněizolačních zátek z minerální vlny</t>
  </si>
  <si>
    <t>1655144994</t>
  </si>
  <si>
    <t>https://podminky.urs.cz/item/CS_URS_2025_01/621251105</t>
  </si>
  <si>
    <t>106</t>
  </si>
  <si>
    <t>621531022</t>
  </si>
  <si>
    <t>Tenkovrstvá silikonová zatíraná omítka zrnitost 2,0 mm vnějších podhledů</t>
  </si>
  <si>
    <t>-650417093</t>
  </si>
  <si>
    <t>https://podminky.urs.cz/item/CS_URS_2025_01/621531022</t>
  </si>
  <si>
    <t>107</t>
  </si>
  <si>
    <t>622131101</t>
  </si>
  <si>
    <t>Cementový postřik vnějších stěn nanášený celoplošně ručně</t>
  </si>
  <si>
    <t>1522889191</t>
  </si>
  <si>
    <t>https://podminky.urs.cz/item/CS_URS_2025_01/622131101</t>
  </si>
  <si>
    <t>"rozsah_D.1.1_SO 01_07,08,13-14, TZ_spodní stavba_(svislé izolace)" ((1,75*(31,8))+(5,5*(26,25)))</t>
  </si>
  <si>
    <t>108</t>
  </si>
  <si>
    <t>-1917908650</t>
  </si>
  <si>
    <t>"rozsah_D.1.1_SO 01_11-12,13-14, TZ_atiky_viz S1" (83,6)*1,2</t>
  </si>
  <si>
    <t>109</t>
  </si>
  <si>
    <t>1759265137</t>
  </si>
  <si>
    <t>(podkladní - vyrovnávací vrstva podkladu)</t>
  </si>
  <si>
    <t>"rozsah_D.1.1_SO 01_13-15, TZ_fasádní skladba_F1" ((16,07*5,2*2)+(26,75*5,2))-55,5</t>
  </si>
  <si>
    <t>"rozsah_D.1.1_SO 01_13-15, TZ_fasádní skladba_F1_ostění" (141,8)*0,25</t>
  </si>
  <si>
    <t>"rozsah_D.1.1_SO 01_13-15, TZ_fasádní skladba_F2" ((16,07*3,15*2)+(5,75*3,15))-22,82</t>
  </si>
  <si>
    <t>"rozsah_D.1.1_SO 01_13-15, TZ_fasádní skladba_F3" ((26,75*0,3)+(16,0*0,4*2))</t>
  </si>
  <si>
    <t>"rozsah_D.1.1_SO 01_13-15, TZ_fasádní skladba_F2_ostění" (69,7)*0,2</t>
  </si>
  <si>
    <t>110</t>
  </si>
  <si>
    <t>622151031</t>
  </si>
  <si>
    <t>Penetrační silikonový nátěr vnějších pastovitých tenkovrstvých omítek stěn</t>
  </si>
  <si>
    <t>1302627105</t>
  </si>
  <si>
    <t>https://podminky.urs.cz/item/CS_URS_2025_01/622151031</t>
  </si>
  <si>
    <t>111</t>
  </si>
  <si>
    <t>1086102001</t>
  </si>
  <si>
    <t>112</t>
  </si>
  <si>
    <t>622211041</t>
  </si>
  <si>
    <t>Montáž kontaktního zateplení vnějších stěn lepením a mechanickým kotvením polystyrénových desek do betonu a zdiva tl přes 160 do 200 mm</t>
  </si>
  <si>
    <t>-701271135</t>
  </si>
  <si>
    <t>https://podminky.urs.cz/item/CS_URS_2025_01/622211041</t>
  </si>
  <si>
    <t>113</t>
  </si>
  <si>
    <t>28376022R</t>
  </si>
  <si>
    <t>deska perimetrická fasádní soklová tl 180mm</t>
  </si>
  <si>
    <t>-1718670713</t>
  </si>
  <si>
    <t>20,825*1,1 'Přepočtené koeficientem množství</t>
  </si>
  <si>
    <t>114</t>
  </si>
  <si>
    <t>622212051</t>
  </si>
  <si>
    <t>Montáž kontaktního zateplení vnějšího ostění, nadpraží nebo parapetu hl. špalety do 400 mm lepením desek z polystyrenu tl do 40 mm</t>
  </si>
  <si>
    <t>-1401395604</t>
  </si>
  <si>
    <t>https://podminky.urs.cz/item/CS_URS_2025_01/622212051</t>
  </si>
  <si>
    <t>"rozsah_D.1.1_SO 01_13-15, TZ_fasádní skladby_zateplení parapetů" (43,4)</t>
  </si>
  <si>
    <t>115</t>
  </si>
  <si>
    <t>28376416R</t>
  </si>
  <si>
    <t>deska XPS hrana polodrážková a hladký povrch tl 40mm</t>
  </si>
  <si>
    <t>-85479599</t>
  </si>
  <si>
    <t>43,4*0,25 'Přepočtené koeficientem množství</t>
  </si>
  <si>
    <t>116</t>
  </si>
  <si>
    <t>622221113</t>
  </si>
  <si>
    <t>Montáž kontaktního zateplení vnějších stěn lepením a mechanickým kotvením desek z minerální vlny s kolmou orientací do dřeva přes 40 do 80 mm</t>
  </si>
  <si>
    <t>1755771988</t>
  </si>
  <si>
    <t>https://podminky.urs.cz/item/CS_URS_2025_01/622221113</t>
  </si>
  <si>
    <t>"rozsah_D.1.1_SO 01_11-12,13-14, TZ_atiky_viz S2" (32,9)*1,1</t>
  </si>
  <si>
    <t>117</t>
  </si>
  <si>
    <t>1213390351</t>
  </si>
  <si>
    <t>36,19*1,1 'Přepočtené koeficientem množství</t>
  </si>
  <si>
    <t>118</t>
  </si>
  <si>
    <t>622221141</t>
  </si>
  <si>
    <t>Montáž kontaktního zateplení vnějších stěn lepením a mechanickým kotvením desek z minerální vlny s kolmou orientací do zdiva a betonu tl přes 160 do 200 mm</t>
  </si>
  <si>
    <t>-1442999644</t>
  </si>
  <si>
    <t>https://podminky.urs.cz/item/CS_URS_2025_01/622221141</t>
  </si>
  <si>
    <t>119</t>
  </si>
  <si>
    <t>63151535R</t>
  </si>
  <si>
    <t>deska tepelně izolační minerální kontaktních fasád kolmé vlákno tl 200mm</t>
  </si>
  <si>
    <t>642953320</t>
  </si>
  <si>
    <t>96,534*1,1 'Přepočtené koeficientem množství</t>
  </si>
  <si>
    <t>120</t>
  </si>
  <si>
    <t>622221151</t>
  </si>
  <si>
    <t>Montáž kontaktního zateplení vnějších stěn lepením a mechanickým kotvením desek z minerální vlny s kolmou orientací do zdiva a betonu tl přes 200 do 240 mm</t>
  </si>
  <si>
    <t>1411712608</t>
  </si>
  <si>
    <t>https://podminky.urs.cz/item/CS_URS_2025_01/622221151</t>
  </si>
  <si>
    <t>121</t>
  </si>
  <si>
    <t>63151536R</t>
  </si>
  <si>
    <t>deska tepelně izolační minerální kontaktních fasád kolmé vlákno tl 220mm</t>
  </si>
  <si>
    <t>-1761636372</t>
  </si>
  <si>
    <t>250,728*1,1 'Přepočtené koeficientem množství</t>
  </si>
  <si>
    <t>122</t>
  </si>
  <si>
    <t>622222051</t>
  </si>
  <si>
    <t>Montáž kontaktního zateplení vnějšího ostění, nadpraží nebo parapetu hl. špalety do 400 mm lepením desek z minerální vlny tl do 40 mm</t>
  </si>
  <si>
    <t>1052004302</t>
  </si>
  <si>
    <t>https://podminky.urs.cz/item/CS_URS_2025_01/622222051</t>
  </si>
  <si>
    <t>"rozsah_D.1.1_SO 01_13-15, TZ_fasádní skladba_F1_ostění" (141,8)</t>
  </si>
  <si>
    <t>"rozsah_D.1.1_SO 01_13-15, TZ_fasádní skladba_F2_ostění" (69,7)</t>
  </si>
  <si>
    <t>123</t>
  </si>
  <si>
    <t>63151507R</t>
  </si>
  <si>
    <t>deska tepelně izolační minerální kontaktních fasád kolmé vlákno tl 40mm</t>
  </si>
  <si>
    <t>552452344</t>
  </si>
  <si>
    <t>211,5*0,25 'Přepočtené koeficientem množství</t>
  </si>
  <si>
    <t>124</t>
  </si>
  <si>
    <t>622251101</t>
  </si>
  <si>
    <t>Příplatek k cenám kontaktního zateplení vnějších stěn za zápustnou montáž a použití tepelněizolačních zátek z polystyrenu</t>
  </si>
  <si>
    <t>505635429</t>
  </si>
  <si>
    <t>https://podminky.urs.cz/item/CS_URS_2025_01/622251101</t>
  </si>
  <si>
    <t>125</t>
  </si>
  <si>
    <t>622251105</t>
  </si>
  <si>
    <t>Příplatek k cenám kontaktního zateplení vnějších stěn za zápustnou montáž a použití tepelněizolačních zátek z minerální vlny</t>
  </si>
  <si>
    <t>715267771</t>
  </si>
  <si>
    <t>https://podminky.urs.cz/item/CS_URS_2025_01/622251105</t>
  </si>
  <si>
    <t>126</t>
  </si>
  <si>
    <t>-811944707</t>
  </si>
  <si>
    <t>127</t>
  </si>
  <si>
    <t>622251209</t>
  </si>
  <si>
    <t>Příplatek k cenám kontaktního zateplení vnějších stěn za použití pancéřového sklovláknitého pletiva</t>
  </si>
  <si>
    <t>1503415598</t>
  </si>
  <si>
    <t>https://podminky.urs.cz/item/CS_URS_2025_01/622251209</t>
  </si>
  <si>
    <t>128</t>
  </si>
  <si>
    <t>622251211</t>
  </si>
  <si>
    <t>Příplatek k cenám kontaktního zateplení vnějších stěn za zesílení vyztužení základní vrstvy</t>
  </si>
  <si>
    <t>1860058338</t>
  </si>
  <si>
    <t>https://podminky.urs.cz/item/CS_URS_2025_01/622251211</t>
  </si>
  <si>
    <t>129</t>
  </si>
  <si>
    <t>622321111</t>
  </si>
  <si>
    <t>Vápenocementová omítka hrubá jednovrstvá zatřená vnějších stěn nanášená ručně</t>
  </si>
  <si>
    <t>-245062905</t>
  </si>
  <si>
    <t>https://podminky.urs.cz/item/CS_URS_2025_01/622321111</t>
  </si>
  <si>
    <t>130</t>
  </si>
  <si>
    <t>-1811869531</t>
  </si>
  <si>
    <t>131</t>
  </si>
  <si>
    <t>1500459724</t>
  </si>
  <si>
    <t>132</t>
  </si>
  <si>
    <t>622454R04</t>
  </si>
  <si>
    <t>Příplatek ke KZS za systémové doplňky a příslušenství</t>
  </si>
  <si>
    <t>551121629</t>
  </si>
  <si>
    <t xml:space="preserve">Poznámka k položce:_x000D_
JC obsahuje : kompletní systémové dodávky a provedení dle specifiakce PD a TZ včetně všech přímo souvisejících prací/činností a dodávek._x000D_
"dle TP konkrétního výrobce KZS + požadavky PD a TZ, PBŘ" _x000D_
-veškeré systémové lišty, rohovníky, profily_x000D_
ROZSAH VZTAŽEN NA PLOCHU KZS. </t>
  </si>
  <si>
    <t>133</t>
  </si>
  <si>
    <t>622531022</t>
  </si>
  <si>
    <t>Tenkovrstvá silikonová zatíraná omítka zrnitost 2,0 mm vnějších stěn</t>
  </si>
  <si>
    <t>-478860263</t>
  </si>
  <si>
    <t>https://podminky.urs.cz/item/CS_URS_2025_01/622531022</t>
  </si>
  <si>
    <t>134</t>
  </si>
  <si>
    <t>1428294649</t>
  </si>
  <si>
    <t>135</t>
  </si>
  <si>
    <t>629995105</t>
  </si>
  <si>
    <t>Očištění vnějších ploch čističem s následným omytím tlakovou vodou</t>
  </si>
  <si>
    <t>-1291955556</t>
  </si>
  <si>
    <t>https://podminky.urs.cz/item/CS_URS_2025_01/629995105</t>
  </si>
  <si>
    <t>"rozsah_D.1.1_SO 01_13-15, TZ_fasádní skladby_sjednocení" (255,375)</t>
  </si>
  <si>
    <t>136</t>
  </si>
  <si>
    <t>631311116</t>
  </si>
  <si>
    <t>Mazanina tl přes 50 do 80 mm z betonu prostého bez zvýšených nároků na prostředí tř. C 25/30</t>
  </si>
  <si>
    <t>-1956421378</t>
  </si>
  <si>
    <t>https://podminky.urs.cz/item/CS_URS_2025_01/631311116</t>
  </si>
  <si>
    <t xml:space="preserve">"rozsah_D.1.1_SO 01_podlahové skladby_v.č. 09-10, 13-14, TZ_viz tab. místností (1.PP+1.NP)" </t>
  </si>
  <si>
    <t>"P4" 80,92*0,075</t>
  </si>
  <si>
    <t>137</t>
  </si>
  <si>
    <t>631311126</t>
  </si>
  <si>
    <t>Mazanina tl přes 80 do 120 mm z betonu prostého bez zvýšených nároků na prostředí tř. C 25/30</t>
  </si>
  <si>
    <t>854124671</t>
  </si>
  <si>
    <t>https://podminky.urs.cz/item/CS_URS_2025_01/631311126</t>
  </si>
  <si>
    <t>"P5, P6, P7, P8" ((55,79+78,26)+4,97+4,35+18,26)*0,12</t>
  </si>
  <si>
    <t>138</t>
  </si>
  <si>
    <t>631311136</t>
  </si>
  <si>
    <t>Mazanina tl přes 120 do 240 mm z betonu prostého bez zvýšených nároků na prostředí tř. C 25/30</t>
  </si>
  <si>
    <t>-1036888632</t>
  </si>
  <si>
    <t>https://podminky.urs.cz/item/CS_URS_2025_01/631311136</t>
  </si>
  <si>
    <t>"rozsah_D.1.1_SO 01_02-06 B, TZ_ doplnění podlah 1.PP (rozvody ZTI + výtah. dojezd)" (50,0+4,25)*0,15</t>
  </si>
  <si>
    <t>139</t>
  </si>
  <si>
    <t>631311214</t>
  </si>
  <si>
    <t>Mazanina tl přes 50 do 80 mm z betonu prostého se zvýšenými nároky na prostředí tř. C 25/30</t>
  </si>
  <si>
    <t>2103690427</t>
  </si>
  <si>
    <t>https://podminky.urs.cz/item/CS_URS_2025_01/631311214</t>
  </si>
  <si>
    <t>"rozsah_D.1.1_SO 01_07,08,13-14, TZ_spodní stavba" (15,9*26,25)*0,07</t>
  </si>
  <si>
    <t>(ochranná vrstva !!)</t>
  </si>
  <si>
    <t>140</t>
  </si>
  <si>
    <t>631319171</t>
  </si>
  <si>
    <t>Příplatek k mazanině tl přes 50 do 80 mm za stržení povrchu spodní vrstvy před vložením výztuže</t>
  </si>
  <si>
    <t>1648740611</t>
  </si>
  <si>
    <t>https://podminky.urs.cz/item/CS_URS_2025_01/631319171</t>
  </si>
  <si>
    <t>141</t>
  </si>
  <si>
    <t>631319173</t>
  </si>
  <si>
    <t>Příplatek k mazanině tl přes 80 do 120 mm za stržení povrchu spodní vrstvy před vložením výztuže</t>
  </si>
  <si>
    <t>53616521</t>
  </si>
  <si>
    <t>https://podminky.urs.cz/item/CS_URS_2025_01/631319173</t>
  </si>
  <si>
    <t>142</t>
  </si>
  <si>
    <t>631319175</t>
  </si>
  <si>
    <t>Příplatek k mazanině tl přes 120 do 240 mm za stržení povrchu spodní vrstvy před vložením výztuže</t>
  </si>
  <si>
    <t>2021239813</t>
  </si>
  <si>
    <t>https://podminky.urs.cz/item/CS_URS_2025_01/631319175</t>
  </si>
  <si>
    <t>143</t>
  </si>
  <si>
    <t>63131921R</t>
  </si>
  <si>
    <t xml:space="preserve">Příplatek k mazaninám a potěrům za přidání PP mikrovláken _ specifikace dle PD a TZ </t>
  </si>
  <si>
    <t>-759874997</t>
  </si>
  <si>
    <t>(51,24*0,025)+(1183,0*0,05)+(7499,53*0,005)</t>
  </si>
  <si>
    <t>144</t>
  </si>
  <si>
    <t>631362021</t>
  </si>
  <si>
    <t>Výztuž mazanin svařovanými sítěmi Kari</t>
  </si>
  <si>
    <t>-1627327118</t>
  </si>
  <si>
    <t>https://podminky.urs.cz/item/CS_URS_2025_01/631362021</t>
  </si>
  <si>
    <t>"rozsah_D.1.1_SO 01_02-06 B, TZ_ doplnění podlah 1.PP (rozvody ZTI + výtah. dojezd)" (50,0+4,25)*1*(4,44*1,25)/1000</t>
  </si>
  <si>
    <t>145</t>
  </si>
  <si>
    <t>-1761532537</t>
  </si>
  <si>
    <t>"P4" 80,92*1*(7,9*1,25)/1000</t>
  </si>
  <si>
    <t>"P5, P6, P7, P8" ((55,79+78,26)+4,97+4,35+18,26)*1*(7,9*1,25)/1000</t>
  </si>
  <si>
    <t>146</t>
  </si>
  <si>
    <t>632450122</t>
  </si>
  <si>
    <t>Vyrovnávací cementový potěr tl přes 20 do 30 mm ze suchých směsí provedený v pásu</t>
  </si>
  <si>
    <t>1647605937</t>
  </si>
  <si>
    <t>https://podminky.urs.cz/item/CS_URS_2025_01/632450122</t>
  </si>
  <si>
    <t>"rozsah_D.1.1_SO 01_07,08,13-14, TZ_spodní stavba_(svislé izolace)" ((0,5*(31,8))+(0,5*(26,25)))</t>
  </si>
  <si>
    <t>147</t>
  </si>
  <si>
    <t>632450124</t>
  </si>
  <si>
    <t>Vyrovnávací cementový potěr tl přes 40 do 50 mm ze suchých směsí provedený v pásu</t>
  </si>
  <si>
    <t>-327199453</t>
  </si>
  <si>
    <t>https://podminky.urs.cz/item/CS_URS_2025_01/632450124</t>
  </si>
  <si>
    <t>"vyrovnání parapetního zdiva" (43,4*0,25)</t>
  </si>
  <si>
    <t>148</t>
  </si>
  <si>
    <t>632451101</t>
  </si>
  <si>
    <t>Cementový samonivelační potěr ze suchých směsí tl přes 2 do 5 mm</t>
  </si>
  <si>
    <t>-1285268633</t>
  </si>
  <si>
    <t>https://podminky.urs.cz/item/CS_URS_2025_01/632451101</t>
  </si>
  <si>
    <t>149</t>
  </si>
  <si>
    <t>632451103</t>
  </si>
  <si>
    <t>Cementový samonivelační potěr ze suchých směsí tl přes 5 do 10 mm</t>
  </si>
  <si>
    <t>1072058519</t>
  </si>
  <si>
    <t>https://podminky.urs.cz/item/CS_URS_2025_01/632451103</t>
  </si>
  <si>
    <t>"P16A, P21B" (88,08)</t>
  </si>
  <si>
    <t>150</t>
  </si>
  <si>
    <t>632451105</t>
  </si>
  <si>
    <t>Cementový samonivelační potěr ze suchých směsí tl přes 10 do 15 mm</t>
  </si>
  <si>
    <t>-1796154248</t>
  </si>
  <si>
    <t>https://podminky.urs.cz/item/CS_URS_2025_01/632451105</t>
  </si>
  <si>
    <t>151</t>
  </si>
  <si>
    <t>632451109</t>
  </si>
  <si>
    <t>Cementový samonivelační potěr ze suchých směsí tl přes 20 do 25 mm</t>
  </si>
  <si>
    <t>-1225557575</t>
  </si>
  <si>
    <t>https://podminky.urs.cz/item/CS_URS_2025_01/632451109</t>
  </si>
  <si>
    <t>"P13, P15, P17, P25, P26" (6,31+6,61+7,19+3,49+27,64)</t>
  </si>
  <si>
    <t>152</t>
  </si>
  <si>
    <t>632451254</t>
  </si>
  <si>
    <t>Potěr cementový samonivelační litý C30 tl přes 45 do 50 mm</t>
  </si>
  <si>
    <t>-699340561</t>
  </si>
  <si>
    <t>https://podminky.urs.cz/item/CS_URS_2025_01/632451254</t>
  </si>
  <si>
    <t>"P1, P2, P3" ((171,78+31,68)+106,54+15,63)</t>
  </si>
  <si>
    <t>"P4" 80,92</t>
  </si>
  <si>
    <t>"P11A, P11B, P12A, P12B, P14, P21A, P22A, P22B, P23, P24" ((162,04+15,66)+169,73+8,02+3,6+4,1+318,99+11,95+2,6+12,29+16,23)</t>
  </si>
  <si>
    <t>153</t>
  </si>
  <si>
    <t>632451293</t>
  </si>
  <si>
    <t>Příplatek k cementovému samonivelačnímu litému potěru C30 ZKD 5 mm tl přes 50 mm</t>
  </si>
  <si>
    <t>138023725</t>
  </si>
  <si>
    <t>https://podminky.urs.cz/item/CS_URS_2025_01/632451293</t>
  </si>
  <si>
    <t>"P1, P2, P3" ((171,78+31,68)+106,54+15,63)*6</t>
  </si>
  <si>
    <t>"P4" 80,92*2</t>
  </si>
  <si>
    <t>"P11A, P11B, P12A, P12B, P14, P21A, P22A, P22B, P23, P24" ((162,04+15,66)+169,73+8,02+3,6+4,1+318,99+11,95+2,6+12,29+16,23)*7</t>
  </si>
  <si>
    <t>"P13, P15, P17, P25, P26" (6,31+6,61+7,19+3,49+27,64)*6</t>
  </si>
  <si>
    <t>154</t>
  </si>
  <si>
    <t>633811111</t>
  </si>
  <si>
    <t>Broušení nerovností betonových podlah do 2 mm - stržení šlemu</t>
  </si>
  <si>
    <t>-501345433</t>
  </si>
  <si>
    <t>https://podminky.urs.cz/item/CS_URS_2025_01/633811111</t>
  </si>
  <si>
    <t>Vedení trubní dálková a přípojná</t>
  </si>
  <si>
    <t>155</t>
  </si>
  <si>
    <t>89481211R</t>
  </si>
  <si>
    <t xml:space="preserve">Revizní a čistící šachta z PP DN 315 včetně systémového poklopu </t>
  </si>
  <si>
    <t>-2077250594</t>
  </si>
  <si>
    <t>Poznámka k položce:_x000D_
JC obsahuje: kompletní systémové dodávky a provedení dle specifikace PD a TZ včetně všech přímo souvisejících prací/činností a dodávek/doplňků a příslušenství</t>
  </si>
  <si>
    <t>"rozsah_D.1.1_SO 01_07,08,13-14, TZ_spodní stavba_(drenážní systém)" (5,0)</t>
  </si>
  <si>
    <t>156</t>
  </si>
  <si>
    <t>919726123</t>
  </si>
  <si>
    <t>Geotextilie pro ochranu, separaci a filtraci netkaná měrná hm přes 300 do 500 g/m2</t>
  </si>
  <si>
    <t>1750767131</t>
  </si>
  <si>
    <t>https://podminky.urs.cz/item/CS_URS_2025_01/919726123</t>
  </si>
  <si>
    <t xml:space="preserve">"rozsah_D.1.1_SO 01_07,08,13-14, TZ_spodní stavba" </t>
  </si>
  <si>
    <t>"stavební jáma" (476,0)</t>
  </si>
  <si>
    <t>"základ. deska" (15,9*26,25)</t>
  </si>
  <si>
    <t>157</t>
  </si>
  <si>
    <t>941221112</t>
  </si>
  <si>
    <t>Montáž lešení řadového rámového těžkého zatížení do 300 kg/m2 š od 0,9 do 1,2 m v přes 10 do 25 m</t>
  </si>
  <si>
    <t>-2054595822</t>
  </si>
  <si>
    <t>https://podminky.urs.cz/item/CS_URS_2025_01/941221112</t>
  </si>
  <si>
    <t xml:space="preserve">"rozsah_D.1.1_SO 01_13-15, TZ_fasádní skladby" </t>
  </si>
  <si>
    <t>(26,1*8,25*2)</t>
  </si>
  <si>
    <t>((38,5*12,4)-(26,75*3,3))</t>
  </si>
  <si>
    <t>Mezisoučet</t>
  </si>
  <si>
    <t>"ostatní plocha a přesahy_odsouhlasení v dílenské dokumentaci" (0,2)*819,775</t>
  </si>
  <si>
    <t>158</t>
  </si>
  <si>
    <t>941221212</t>
  </si>
  <si>
    <t>Příplatek k lešení řadovému rámovému těžkému do 300 kg/m2 š 0,9 do 1,2 m v přes 10 do 25 m za každý den použití</t>
  </si>
  <si>
    <t>874247469</t>
  </si>
  <si>
    <t>https://podminky.urs.cz/item/CS_URS_2025_01/941221212</t>
  </si>
  <si>
    <t>983,73*60 'Přepočtené koeficientem množství</t>
  </si>
  <si>
    <t>159</t>
  </si>
  <si>
    <t>941221812</t>
  </si>
  <si>
    <t>Demontáž lešení řadového rámového těžkého zatížení do 300 kg/m2 š od 0,9 do 1,2 m v přes 10 do 25 m</t>
  </si>
  <si>
    <t>-1273093435</t>
  </si>
  <si>
    <t>https://podminky.urs.cz/item/CS_URS_2025_01/941221812</t>
  </si>
  <si>
    <t>160</t>
  </si>
  <si>
    <t>944511111</t>
  </si>
  <si>
    <t>Montáž ochranné sítě z textilie z umělých vláken</t>
  </si>
  <si>
    <t>1703904421</t>
  </si>
  <si>
    <t>https://podminky.urs.cz/item/CS_URS_2025_01/944511111</t>
  </si>
  <si>
    <t>161</t>
  </si>
  <si>
    <t>944511211</t>
  </si>
  <si>
    <t>Příplatek k ochranné síti za každý den použití</t>
  </si>
  <si>
    <t>-2127106257</t>
  </si>
  <si>
    <t>https://podminky.urs.cz/item/CS_URS_2025_01/944511211</t>
  </si>
  <si>
    <t>162</t>
  </si>
  <si>
    <t>944511811</t>
  </si>
  <si>
    <t>Demontáž ochranné sítě z textilie z umělých vláken</t>
  </si>
  <si>
    <t>1408097594</t>
  </si>
  <si>
    <t>https://podminky.urs.cz/item/CS_URS_2025_01/944511811</t>
  </si>
  <si>
    <t>163</t>
  </si>
  <si>
    <t>949101111</t>
  </si>
  <si>
    <t>Lešení pomocné pro objekty pozemních staveb s lešeňovou podlahou v do 1,9 m zatížení do 150 kg/m2</t>
  </si>
  <si>
    <t>2030404896</t>
  </si>
  <si>
    <t>https://podminky.urs.cz/item/CS_URS_2025_01/949101111</t>
  </si>
  <si>
    <t>"rozsah_D.1.1_SO 01_02-06 B, TZ_ BP 1.PP-1.NP_viz tab. místností" (205,11+520,21)</t>
  </si>
  <si>
    <t>164</t>
  </si>
  <si>
    <t>1226526446</t>
  </si>
  <si>
    <t>"1.PP + 1.NP" (568,18+873,1)</t>
  </si>
  <si>
    <t>165</t>
  </si>
  <si>
    <t>949101112</t>
  </si>
  <si>
    <t>Lešení pomocné pro objekty pozemních staveb s lešeňovou podlahou v přes 1,9 do 3,5 m zatížení do 150 kg/m2</t>
  </si>
  <si>
    <t>-910335472</t>
  </si>
  <si>
    <t>https://podminky.urs.cz/item/CS_URS_2025_01/949101112</t>
  </si>
  <si>
    <t>166</t>
  </si>
  <si>
    <t>156984164</t>
  </si>
  <si>
    <t>167</t>
  </si>
  <si>
    <t>949311111</t>
  </si>
  <si>
    <t>Montáž lešení trubkového do šachet o půdorysné ploše do 6 m2 v do 10 m</t>
  </si>
  <si>
    <t>1731661768</t>
  </si>
  <si>
    <t>https://podminky.urs.cz/item/CS_URS_2025_01/949311111</t>
  </si>
  <si>
    <t>168</t>
  </si>
  <si>
    <t>949311211</t>
  </si>
  <si>
    <t>Příplatek k lešení trubkovému do šachet do 6 m2 v do 10 m za každý den použití</t>
  </si>
  <si>
    <t>449768257</t>
  </si>
  <si>
    <t>https://podminky.urs.cz/item/CS_URS_2025_01/949311211</t>
  </si>
  <si>
    <t>8,26*30 'Přepočtené koeficientem množství</t>
  </si>
  <si>
    <t>169</t>
  </si>
  <si>
    <t>949311811</t>
  </si>
  <si>
    <t>Demontáž lešení trubkového do šachet o půdorysné ploše do 6 m2 v do 10 m</t>
  </si>
  <si>
    <t>739255116</t>
  </si>
  <si>
    <t>https://podminky.urs.cz/item/CS_URS_2025_01/949311811</t>
  </si>
  <si>
    <t>170</t>
  </si>
  <si>
    <t>952901111</t>
  </si>
  <si>
    <t>Vyčištění budov bytové a občanské výstavby při výšce podlaží do 4 m</t>
  </si>
  <si>
    <t>1890160143</t>
  </si>
  <si>
    <t>https://podminky.urs.cz/item/CS_URS_2025_01/952901111</t>
  </si>
  <si>
    <t>171</t>
  </si>
  <si>
    <t>953312125</t>
  </si>
  <si>
    <t>Vložky do svislých dilatačních spár z extrudovaných polystyrénových desek tl. přes 40 do 50 mm</t>
  </si>
  <si>
    <t>1288940801</t>
  </si>
  <si>
    <t>https://podminky.urs.cz/item/CS_URS_2025_01/953312125</t>
  </si>
  <si>
    <t>172</t>
  </si>
  <si>
    <t>953321113</t>
  </si>
  <si>
    <t>Vložky do svislých dilatačních spár z minerální plsti tl. přes 40 do 50 mm</t>
  </si>
  <si>
    <t>-127617029</t>
  </si>
  <si>
    <t>https://podminky.urs.cz/item/CS_URS_2025_01/953321113</t>
  </si>
  <si>
    <t>173</t>
  </si>
  <si>
    <t>1828535870</t>
  </si>
  <si>
    <t xml:space="preserve">"rozsah_D.1.1_SO 01_02-06 B, TZ" </t>
  </si>
  <si>
    <t>"základové kce" (0,225*2,65*1,5)+(0,5*2,65*1,5)</t>
  </si>
  <si>
    <t>174</t>
  </si>
  <si>
    <t>962031132</t>
  </si>
  <si>
    <t>Bourání příček nebo přizdívek z cihel pálených tl do 100 mm</t>
  </si>
  <si>
    <t>883853540</t>
  </si>
  <si>
    <t>https://podminky.urs.cz/item/CS_URS_2025_01/962031132</t>
  </si>
  <si>
    <t>"rozsah_D.1.1_SO 01_02-06 B, TZ_ BP 1.PP-1.NP (odměř. elektronicky)" (3,08*(17,13))+(3,85*(26,4))</t>
  </si>
  <si>
    <t>175</t>
  </si>
  <si>
    <t>962031133</t>
  </si>
  <si>
    <t>Bourání příček nebo přizdívek z cihel pálených tl přes 100 do 150 mm</t>
  </si>
  <si>
    <t>-355114172</t>
  </si>
  <si>
    <t>https://podminky.urs.cz/item/CS_URS_2025_01/962031133</t>
  </si>
  <si>
    <t>"rozsah_D.1.1_SO 01_02-06 B, TZ_ BP 1.PP-1.NP (odměř. elektronicky)" (3,08*(22,975))+(3,85*(26,965))</t>
  </si>
  <si>
    <t>176</t>
  </si>
  <si>
    <t>962032230</t>
  </si>
  <si>
    <t>Bourání zdiva z cihel pálených nebo vápenopískových na MV nebo MVC do 1 m3</t>
  </si>
  <si>
    <t>1795159160</t>
  </si>
  <si>
    <t>https://podminky.urs.cz/item/CS_URS_2025_01/962032230</t>
  </si>
  <si>
    <t>131,745*0,15 'Přepočtené koeficientem množství</t>
  </si>
  <si>
    <t>177</t>
  </si>
  <si>
    <t>962032231</t>
  </si>
  <si>
    <t>Bourání zdiva z cihel pálených nebo vápenopískových na MV nebo MVC přes 1 m3</t>
  </si>
  <si>
    <t>1632582746</t>
  </si>
  <si>
    <t>https://podminky.urs.cz/item/CS_URS_2025_01/962032231</t>
  </si>
  <si>
    <t>"rozsah_D.1.1_SO 01_02-06 B, TZ_ BP 1.PP-1.NP (odměř. elektronicky)" 131,745</t>
  </si>
  <si>
    <t>178</t>
  </si>
  <si>
    <t>962052211</t>
  </si>
  <si>
    <t>Bourání zdiva nadzákladového ze ŽB přes 1 m3</t>
  </si>
  <si>
    <t>1566613079</t>
  </si>
  <si>
    <t>https://podminky.urs.cz/item/CS_URS_2025_01/962052211</t>
  </si>
  <si>
    <t>179</t>
  </si>
  <si>
    <t>963051113</t>
  </si>
  <si>
    <t>Bourání ŽB stropů deskových tl přes 80 mm</t>
  </si>
  <si>
    <t>1294252655</t>
  </si>
  <si>
    <t>https://podminky.urs.cz/item/CS_URS_2025_01/963051113</t>
  </si>
  <si>
    <t>"rozsah_D.1.1_SO 01_02-06 B, TZ_ BP 1.PP (odměř. elektronicky)" (0,4*(20,95))</t>
  </si>
  <si>
    <t>180</t>
  </si>
  <si>
    <t>965042141</t>
  </si>
  <si>
    <t>Bourání podkladů pod dlažby nebo mazanin betonových nebo z litého asfaltu tl do 100 mm pl přes 4 m2</t>
  </si>
  <si>
    <t>-81841954</t>
  </si>
  <si>
    <t>https://podminky.urs.cz/item/CS_URS_2025_01/965042141</t>
  </si>
  <si>
    <t>"rozsah_D.1.1_SO 01_02-06 B, TZ_ BP podlah 1.PP-1.NP_viz tab. místností" (520,21)*0,1</t>
  </si>
  <si>
    <t>181</t>
  </si>
  <si>
    <t>965042241</t>
  </si>
  <si>
    <t>Bourání podkladů pod dlažby nebo mazanin betonových nebo z litého asfaltu tl přes 100 mm pl přes 4 m2</t>
  </si>
  <si>
    <t>1331209203</t>
  </si>
  <si>
    <t>https://podminky.urs.cz/item/CS_URS_2025_01/965042241</t>
  </si>
  <si>
    <t>"rozsah_D.1.1_SO 01_02-06 B, TZ_ BP podlah 1.PP-1.NP_viz tab. místností" (205,11)*0,12</t>
  </si>
  <si>
    <t>"rozsah_D.1.1_SO 01_02-06 B, TZ_ BP podlah 1.PP (rozvody ZTI)" 50,0*0,15</t>
  </si>
  <si>
    <t>182</t>
  </si>
  <si>
    <t>965043441</t>
  </si>
  <si>
    <t>Bourání podkladů pod dlažby betonových s potěrem nebo teracem tl do 150 mm pl přes 4 m2</t>
  </si>
  <si>
    <t>-2094662687</t>
  </si>
  <si>
    <t>https://podminky.urs.cz/item/CS_URS_2025_01/965043441</t>
  </si>
  <si>
    <t>"rozsah_D.1.1_SO 01_02-06 B, TZ_ BP podlah 1.PP-1.NP_viz tab. místností" (520,21)*0,12</t>
  </si>
  <si>
    <t>183</t>
  </si>
  <si>
    <t>965049111</t>
  </si>
  <si>
    <t>Příplatek k bourání betonových mazanin za bourání mazanin se svařovanou sítí tl do 100 mm</t>
  </si>
  <si>
    <t>-824073183</t>
  </si>
  <si>
    <t>https://podminky.urs.cz/item/CS_URS_2025_01/965049111</t>
  </si>
  <si>
    <t>184</t>
  </si>
  <si>
    <t>965049112</t>
  </si>
  <si>
    <t>Příplatek k bourání betonových mazanin za bourání mazanin se svařovanou sítí tl přes 100 mm</t>
  </si>
  <si>
    <t>-66196369</t>
  </si>
  <si>
    <t>https://podminky.urs.cz/item/CS_URS_2025_01/965049112</t>
  </si>
  <si>
    <t>185</t>
  </si>
  <si>
    <t>-1131653267</t>
  </si>
  <si>
    <t>186</t>
  </si>
  <si>
    <t>965082923</t>
  </si>
  <si>
    <t>Odstranění násypů pod podlahami tl do 100 mm pl přes 2 m2</t>
  </si>
  <si>
    <t>-1425581416</t>
  </si>
  <si>
    <t>https://podminky.urs.cz/item/CS_URS_2025_01/965082923</t>
  </si>
  <si>
    <t>187</t>
  </si>
  <si>
    <t>966080115</t>
  </si>
  <si>
    <t>Bourání kontaktního zateplení z desek z minerální vlny tl přes 120 do 180 mm</t>
  </si>
  <si>
    <t>1456153056</t>
  </si>
  <si>
    <t>https://podminky.urs.cz/item/CS_URS_2025_01/966080115</t>
  </si>
  <si>
    <t>188</t>
  </si>
  <si>
    <t>966080117</t>
  </si>
  <si>
    <t>Bourání kontaktního zateplení z desek z minerální vlny tl přes 180 mm</t>
  </si>
  <si>
    <t>598169174</t>
  </si>
  <si>
    <t>https://podminky.urs.cz/item/CS_URS_2025_01/966080117</t>
  </si>
  <si>
    <t>189</t>
  </si>
  <si>
    <t>968062R00</t>
  </si>
  <si>
    <t>Vybourání výplní otvorů bez materiálového a plošného rozlišení</t>
  </si>
  <si>
    <t>528907281</t>
  </si>
  <si>
    <t>Poznámka k položce:_x000D_
JC obsahuje : kompletní provedení dle specifikace PD a TZ včetně všech přímo souvisejících prací/činností a dodávek_x000D_
Specifikace / rozsah JC:_x000D_
-vyvěšení křídel (v případě otevíravých výplní)_x000D_
-vybourání rámu (bez rozlišení systému otevírání)_x000D_
--------------------------------------------------------_x000D_
-vybourání pevných (neotevíravých) výplní bez rozlišení _x000D_
--------------------------------------------------------_x000D_
-demontáže a odstranění přímo souvisejících příslušenství a doplňků_x000D_
(parapety, garnyže, rolety, žaluzie, ocel. mříže, ostatní doplňky)_x000D_
---------------------------------------------------------_x000D_
-veškeré demontážní práce a přesuny jesou zahrnuty v jednotkové ceně</t>
  </si>
  <si>
    <t>190</t>
  </si>
  <si>
    <t>968072455</t>
  </si>
  <si>
    <t>Vybourání dveřních zárubní pl do 2 m2</t>
  </si>
  <si>
    <t>19016951</t>
  </si>
  <si>
    <t>https://podminky.urs.cz/item/CS_URS_2025_01/968072455</t>
  </si>
  <si>
    <t>Poznámka k položce:_x000D_
Vybourání rámů oken s křídly, dveřních zárubní, vrat, stěn, ostění nebo obkladů dveřních zárubní, plochy do 2 m2. JC zahrnuje také náklady na demontáž křídel.</t>
  </si>
  <si>
    <t>191</t>
  </si>
  <si>
    <t>977151114</t>
  </si>
  <si>
    <t>Jádrové vrty diamantovými korunkami do stavebních materiálů D přes 50 do 60 mm</t>
  </si>
  <si>
    <t>-962783052</t>
  </si>
  <si>
    <t>https://podminky.urs.cz/item/CS_URS_2025_01/977151114</t>
  </si>
  <si>
    <t>192</t>
  </si>
  <si>
    <t>977151118</t>
  </si>
  <si>
    <t>Jádrové vrty diamantovými korunkami do stavebních materiálů D přes 90 do 100 mm</t>
  </si>
  <si>
    <t>869073104</t>
  </si>
  <si>
    <t>https://podminky.urs.cz/item/CS_URS_2025_01/977151118</t>
  </si>
  <si>
    <t>193</t>
  </si>
  <si>
    <t>977151123</t>
  </si>
  <si>
    <t>Jádrové vrty diamantovými korunkami do stavebních materiálů D přes 130 do 150 mm</t>
  </si>
  <si>
    <t>1880262605</t>
  </si>
  <si>
    <t>https://podminky.urs.cz/item/CS_URS_2025_01/977151123</t>
  </si>
  <si>
    <t>194</t>
  </si>
  <si>
    <t>977151125</t>
  </si>
  <si>
    <t>Jádrové vrty diamantovými korunkami do stavebních materiálů D přes 180 do 200 mm</t>
  </si>
  <si>
    <t>381275534</t>
  </si>
  <si>
    <t>https://podminky.urs.cz/item/CS_URS_2025_01/977151125</t>
  </si>
  <si>
    <t>195</t>
  </si>
  <si>
    <t>977211112</t>
  </si>
  <si>
    <t>Řezání pilou betonových nebo ŽB kcí s výztuží průměru do 16 mm hl přes 200 do 350 mm</t>
  </si>
  <si>
    <t>-418888992</t>
  </si>
  <si>
    <t>https://podminky.urs.cz/item/CS_URS_2025_01/977211112</t>
  </si>
  <si>
    <t>196</t>
  </si>
  <si>
    <t>977211114</t>
  </si>
  <si>
    <t>Řezání pilou betonových nebo ŽB kcí s výztuží průměru do 16 mm hl přes 420 do 520 mm</t>
  </si>
  <si>
    <t>-233696635</t>
  </si>
  <si>
    <t>https://podminky.urs.cz/item/CS_URS_2025_01/977211114</t>
  </si>
  <si>
    <t>"základové kce" (1,5*4)</t>
  </si>
  <si>
    <t>197</t>
  </si>
  <si>
    <t>978012191</t>
  </si>
  <si>
    <t>Otlučení (osekání) vnitřní vápenné nebo vápenocementové omítky stropů rákosových v rozsahu přes 50 do 100 %</t>
  </si>
  <si>
    <t>-871553028</t>
  </si>
  <si>
    <t>https://podminky.urs.cz/item/CS_URS_2025_01/978012191</t>
  </si>
  <si>
    <t>"rozsah_D.1.1_SO 01_02-06 B, TZ_ podhledy BP 1.PP-1.NP_viz tab. místností" (520,21)*0,7</t>
  </si>
  <si>
    <t>198</t>
  </si>
  <si>
    <t>978013191</t>
  </si>
  <si>
    <t>Otlučení (osekání) vnitřní vápenné nebo vápenocementové omítky stěn v rozsahu přes 50 do 100 %</t>
  </si>
  <si>
    <t>-850127262</t>
  </si>
  <si>
    <t>https://podminky.urs.cz/item/CS_URS_2025_01/978013191</t>
  </si>
  <si>
    <t>"rozsah_D.1.1_SO 01_02-06 B, TZ_ BP 1.PP-1.NP (odměř. elektronicky)" (3,08*(85,95))+(3,85*(133,62))</t>
  </si>
  <si>
    <t>199</t>
  </si>
  <si>
    <t>978059541</t>
  </si>
  <si>
    <t>Odsekání a odebrání obkladů stěn z vnitřních obkládaček plochy přes 1 m2</t>
  </si>
  <si>
    <t>-1484934828</t>
  </si>
  <si>
    <t>https://podminky.urs.cz/item/CS_URS_2025_01/978059541</t>
  </si>
  <si>
    <t>"rozsah_D.1.1_SO 01_02-06 B, TZ_ BP 1.PP-1.NP (odměř. elektronicky)" (2,5*(10,55+74,12))+(1,5*(3,0+10,16))</t>
  </si>
  <si>
    <t>200</t>
  </si>
  <si>
    <t>978059641</t>
  </si>
  <si>
    <t>Odsekání a odebrání obkladů stěn z vnějších obkládaček plochy přes 1 m2</t>
  </si>
  <si>
    <t>-2070143474</t>
  </si>
  <si>
    <t>https://podminky.urs.cz/item/CS_URS_2025_01/978059641</t>
  </si>
  <si>
    <t>201</t>
  </si>
  <si>
    <t>950015R11</t>
  </si>
  <si>
    <t>Dodávka a provedení _ čistící zóna tl. 20 mm (nerez rám , al lamely, kobercová vložka) včetně epoxido/PU přípravou podkladu (viz P17)</t>
  </si>
  <si>
    <t>-447816721</t>
  </si>
  <si>
    <t>Poznámka k položce:_x000D_
JC obsahuje : kompletní systémové dodávky a provedení dle specifikace PD a TZ včetně všech přímo souvisejících prací/činností a dodávek/doplňků a příslušenství</t>
  </si>
  <si>
    <t>202</t>
  </si>
  <si>
    <t>950015R12</t>
  </si>
  <si>
    <t>Dodávka a provedení _ skladba vinylové krytiny pro sportovní účely , včetně přípravou podkladu</t>
  </si>
  <si>
    <t>-157870301</t>
  </si>
  <si>
    <t>203</t>
  </si>
  <si>
    <t>950015R21</t>
  </si>
  <si>
    <t xml:space="preserve">Dodávka a provedení : pružná hydrooizolační stěrka betonových povrchů včetně penetrace podkladu a disperzního finálního nátěru </t>
  </si>
  <si>
    <t>1153222300</t>
  </si>
  <si>
    <t>Poznámka k položce:_x000D_
JC obsahuje: kompletní systémové dodávky a provedení dle specifikace PD a TZ včetně všech přímo souvisejících prací/činností a dodávek/doplňků a příslušenství.</t>
  </si>
  <si>
    <t>204</t>
  </si>
  <si>
    <t>997013113</t>
  </si>
  <si>
    <t xml:space="preserve">Vnitrostaveništní doprava suti a vybouraných hmot pro budovy v přes 9 do 12 m </t>
  </si>
  <si>
    <t>-516908622</t>
  </si>
  <si>
    <t>https://podminky.urs.cz/item/CS_URS_2025_01/997013113</t>
  </si>
  <si>
    <t>1123,602*0,7 'Přepočtené koeficientem množství</t>
  </si>
  <si>
    <t>205</t>
  </si>
  <si>
    <t>997013153</t>
  </si>
  <si>
    <t>Vnitrostaveništní doprava suti a vybouraných hmot pro budovy v přes 9 do 12 m s omezením mechanizace</t>
  </si>
  <si>
    <t>209364426</t>
  </si>
  <si>
    <t>https://podminky.urs.cz/item/CS_URS_2025_01/997013153</t>
  </si>
  <si>
    <t>1123,602*0,2 'Přepočtené koeficientem množství</t>
  </si>
  <si>
    <t>206</t>
  </si>
  <si>
    <t>997013213</t>
  </si>
  <si>
    <t>Vnitrostaveništní doprava suti a vybouraných hmot pro budovy v přes 9 do 12 m ručně</t>
  </si>
  <si>
    <t>-122872579</t>
  </si>
  <si>
    <t>https://podminky.urs.cz/item/CS_URS_2025_01/997013213</t>
  </si>
  <si>
    <t>1123,602*0,1 'Přepočtené koeficientem množství</t>
  </si>
  <si>
    <t>207</t>
  </si>
  <si>
    <t>997013631</t>
  </si>
  <si>
    <t>Poplatek za uložení na skládce (skládkovné) stavebního odpadu směsného kód odpadu 17 09 04</t>
  </si>
  <si>
    <t>-705404190</t>
  </si>
  <si>
    <t>https://podminky.urs.cz/item/CS_URS_2025_01/997013631</t>
  </si>
  <si>
    <t>208</t>
  </si>
  <si>
    <t>-1075811427</t>
  </si>
  <si>
    <t>209</t>
  </si>
  <si>
    <t>2116213864</t>
  </si>
  <si>
    <t>1123,602*20 'Přepočtené koeficientem množství</t>
  </si>
  <si>
    <t>210</t>
  </si>
  <si>
    <t>-2054828627</t>
  </si>
  <si>
    <t>998</t>
  </si>
  <si>
    <t>Přesun hmot</t>
  </si>
  <si>
    <t>211</t>
  </si>
  <si>
    <t>998011002</t>
  </si>
  <si>
    <t>Přesun hmot pro budovy zděné v přes 6 do 12 m</t>
  </si>
  <si>
    <t>-1528484223</t>
  </si>
  <si>
    <t>https://podminky.urs.cz/item/CS_URS_2025_01/998011002</t>
  </si>
  <si>
    <t>1366,333*0,7 'Přepočtené koeficientem množství</t>
  </si>
  <si>
    <t>212</t>
  </si>
  <si>
    <t>998011009</t>
  </si>
  <si>
    <t>Přesun hmot pro budovy zděné s omezením mechanizace pro budovy v přes 6 do 12 m</t>
  </si>
  <si>
    <t>-2127208277</t>
  </si>
  <si>
    <t>https://podminky.urs.cz/item/CS_URS_2025_01/998011009</t>
  </si>
  <si>
    <t>1366,333*0,2 'Přepočtené koeficientem množství</t>
  </si>
  <si>
    <t>213</t>
  </si>
  <si>
    <t>998018002</t>
  </si>
  <si>
    <t>Přesun hmot pro budovy ruční pro budovy v přes 6 do 12 m</t>
  </si>
  <si>
    <t>2042953695</t>
  </si>
  <si>
    <t>https://podminky.urs.cz/item/CS_URS_2025_01/998018002</t>
  </si>
  <si>
    <t>1366,333*0,1 'Přepočtené koeficientem množství</t>
  </si>
  <si>
    <t>PSV</t>
  </si>
  <si>
    <t>Práce a dodávky PSV</t>
  </si>
  <si>
    <t>711</t>
  </si>
  <si>
    <t>Izolace proti vodě, vlhkosti a plynům</t>
  </si>
  <si>
    <t>214</t>
  </si>
  <si>
    <t>711141821</t>
  </si>
  <si>
    <t>Odstranění izolace proti vodě, vlhkosti a plynům z pásů NAIP přitavených dvouvrstvých z plochy vodorovné</t>
  </si>
  <si>
    <t>234495110</t>
  </si>
  <si>
    <t>https://podminky.urs.cz/item/CS_URS_2025_01/711141821</t>
  </si>
  <si>
    <t>"rozsah_D.1.1_SO 01_02-06 B, TZ_ BP podlah 1.PP (rozvody ZTI)" 50,0</t>
  </si>
  <si>
    <t>215</t>
  </si>
  <si>
    <t>711161222</t>
  </si>
  <si>
    <t>Izolace proti zemní vlhkosti nopovou fólií s textilií svislá, výška nopu 8,0 mm, tl do 0,6 mm</t>
  </si>
  <si>
    <t>-63360039</t>
  </si>
  <si>
    <t>https://podminky.urs.cz/item/CS_URS_2025_01/711161222</t>
  </si>
  <si>
    <t>"rozsah_D.1.1_SO 01_07,08,13-14, TZ_spodní stavba_(svislé izolace)" ((1,5*(31,8))+(5,7*(26,25)))</t>
  </si>
  <si>
    <t>216</t>
  </si>
  <si>
    <t>711161383</t>
  </si>
  <si>
    <t>Izolace proti zemní vlhkosti nopovou fólií ukončení horní lištou</t>
  </si>
  <si>
    <t>1664529360</t>
  </si>
  <si>
    <t>https://podminky.urs.cz/item/CS_URS_2025_01/711161383</t>
  </si>
  <si>
    <t>217</t>
  </si>
  <si>
    <t>711411001</t>
  </si>
  <si>
    <t>Provedení izolace proti tlakové vodě vodorovné za studena nátěrem penetračním</t>
  </si>
  <si>
    <t>1812469610</t>
  </si>
  <si>
    <t>https://podminky.urs.cz/item/CS_URS_2025_01/711411001</t>
  </si>
  <si>
    <t>218</t>
  </si>
  <si>
    <t>11163150</t>
  </si>
  <si>
    <t>lak penetrační asfaltový</t>
  </si>
  <si>
    <t>-2027133978</t>
  </si>
  <si>
    <t>54,25*0,00033 'Přepočtené koeficientem množství</t>
  </si>
  <si>
    <t>219</t>
  </si>
  <si>
    <t>1470651172</t>
  </si>
  <si>
    <t>"rozsah_D.1.1_SO 01_07,08,13-14, TZ_spodní stavba" ((15,9*26,25)+10,0)*2</t>
  </si>
  <si>
    <t>220</t>
  </si>
  <si>
    <t>1306951892</t>
  </si>
  <si>
    <t>854,75*0,00033 'Přepočtené koeficientem množství</t>
  </si>
  <si>
    <t>221</t>
  </si>
  <si>
    <t>130902238</t>
  </si>
  <si>
    <t>"P5, P6, P7, P8" ((55,79+78,26)+4,97+4,35+18,26)*2</t>
  </si>
  <si>
    <t>222</t>
  </si>
  <si>
    <t>-1810947519</t>
  </si>
  <si>
    <t>323,26*0,00033 'Přepočtené koeficientem množství</t>
  </si>
  <si>
    <t>223</t>
  </si>
  <si>
    <t>711412001</t>
  </si>
  <si>
    <t>Provedení izolace proti tlakové vodě svislé za studena nátěrem penetračním</t>
  </si>
  <si>
    <t>1572323175</t>
  </si>
  <si>
    <t>https://podminky.urs.cz/item/CS_URS_2025_01/711412001</t>
  </si>
  <si>
    <t>"rozsah_D.1.1_SO 01_07,08,13-14, TZ_spodní stavba_(svislé izolace)" ((1,75*(31,8))+(5,5*(26,25))+22,5)*2</t>
  </si>
  <si>
    <t>224</t>
  </si>
  <si>
    <t>1249957102</t>
  </si>
  <si>
    <t>445,05*0,00034 'Přepočtené koeficientem množství</t>
  </si>
  <si>
    <t>225</t>
  </si>
  <si>
    <t>711441559</t>
  </si>
  <si>
    <t>Provedení izolace proti tlakové vodě vodorovné přitavením pásu NAIP</t>
  </si>
  <si>
    <t>855425328</t>
  </si>
  <si>
    <t>https://podminky.urs.cz/item/CS_URS_2025_01/711441559</t>
  </si>
  <si>
    <t>226</t>
  </si>
  <si>
    <t>62853004R</t>
  </si>
  <si>
    <t xml:space="preserve">pás asfaltový natavitelný modifikovaný SBS s vložkou a spalitelnou PE fólií nebo jemnozrnným minerálním posypem na horním povrchu tl 4,0mm_specifikace dle PD a TZ </t>
  </si>
  <si>
    <t>1825017222</t>
  </si>
  <si>
    <t>54,25*1,1655 'Přepočtené koeficientem množství</t>
  </si>
  <si>
    <t>227</t>
  </si>
  <si>
    <t>-529785974</t>
  </si>
  <si>
    <t>228</t>
  </si>
  <si>
    <t>62855001R</t>
  </si>
  <si>
    <t>1278722178</t>
  </si>
  <si>
    <t>229</t>
  </si>
  <si>
    <t>1716651876</t>
  </si>
  <si>
    <t>"rozsah_D.1.1_SO 01_07,08,13-14, TZ_spodní stavba" ((15,9*26,25)+10,0)</t>
  </si>
  <si>
    <t>230</t>
  </si>
  <si>
    <t>1826055216</t>
  </si>
  <si>
    <t>427,375*1,1655 'Přepočtené koeficientem množství</t>
  </si>
  <si>
    <t>231</t>
  </si>
  <si>
    <t>2062935984</t>
  </si>
  <si>
    <t>232</t>
  </si>
  <si>
    <t>730685551</t>
  </si>
  <si>
    <t>233</t>
  </si>
  <si>
    <t>1737197164</t>
  </si>
  <si>
    <t>"P5, P6, P7, P8" ((55,79+78,26)+4,97+4,35+18,26)</t>
  </si>
  <si>
    <t>234</t>
  </si>
  <si>
    <t>-100829744</t>
  </si>
  <si>
    <t>161,63*1,1655 'Přepočtené koeficientem množství</t>
  </si>
  <si>
    <t>235</t>
  </si>
  <si>
    <t>711442559</t>
  </si>
  <si>
    <t>Provedení izolace proti tlakové vodě svislé přitavením pásu NAIP</t>
  </si>
  <si>
    <t>1912003778</t>
  </si>
  <si>
    <t>https://podminky.urs.cz/item/CS_URS_2025_01/711442559</t>
  </si>
  <si>
    <t>"rozsah_D.1.1_SO 01_07,08,13-14, TZ_spodní stavba_(svislé izolace)" ((1,75*(31,8))+(5,5*(26,25))+22,5)</t>
  </si>
  <si>
    <t>236</t>
  </si>
  <si>
    <t>1439380476</t>
  </si>
  <si>
    <t>222,525*1,221 'Přepočtené koeficientem množství</t>
  </si>
  <si>
    <t>237</t>
  </si>
  <si>
    <t>-2084830817</t>
  </si>
  <si>
    <t>238</t>
  </si>
  <si>
    <t>-495507716</t>
  </si>
  <si>
    <t>239</t>
  </si>
  <si>
    <t>69335732</t>
  </si>
  <si>
    <t>240</t>
  </si>
  <si>
    <t>69311068</t>
  </si>
  <si>
    <t>geotextilie netkaná separační, ochranná, filtrační, drenážní PP 300g/m2</t>
  </si>
  <si>
    <t>527277916</t>
  </si>
  <si>
    <t>197,325*1,1 'Přepočtené koeficientem množství</t>
  </si>
  <si>
    <t>241</t>
  </si>
  <si>
    <t>998711112</t>
  </si>
  <si>
    <t>Přesun hmot tonážní pro izolace proti vodě, vlhkosti a plynům s omezením mechanizace v objektech v přes 6 do 12 m</t>
  </si>
  <si>
    <t>-483432187</t>
  </si>
  <si>
    <t>https://podminky.urs.cz/item/CS_URS_2025_01/998711112</t>
  </si>
  <si>
    <t>712</t>
  </si>
  <si>
    <t>Povlakové krytiny</t>
  </si>
  <si>
    <t>242</t>
  </si>
  <si>
    <t>712311101</t>
  </si>
  <si>
    <t>Provedení povlakové krytiny střech do 10° za studena lakem penetračním nebo asfaltovým</t>
  </si>
  <si>
    <t>-727420662</t>
  </si>
  <si>
    <t>https://podminky.urs.cz/item/CS_URS_2025_01/712311101</t>
  </si>
  <si>
    <t>"rozsah_D.1.1_SO 01_11-12,13-14, TZ_střešní skladba_S1" (15,05*26,75)</t>
  </si>
  <si>
    <t>"rozsah_D.1.1_SO 01_11-12,13-14, TZ_střešní skladba_S2" (9,95*13,0)</t>
  </si>
  <si>
    <t>243</t>
  </si>
  <si>
    <t>-1544616712</t>
  </si>
  <si>
    <t>531,938*0,00032 'Přepočtené koeficientem množství</t>
  </si>
  <si>
    <t>244</t>
  </si>
  <si>
    <t>712331111</t>
  </si>
  <si>
    <t>Provedení povlakové krytiny střech do 10° podkladní vrstvy pásy na sucho samolepící</t>
  </si>
  <si>
    <t>818885427</t>
  </si>
  <si>
    <t>https://podminky.urs.cz/item/CS_URS_2025_01/712331111</t>
  </si>
  <si>
    <t>"rozsah_D.1.1_SO 01_11-12,13-14, TZ_atiky_viz S2" (45,9)*0,7</t>
  </si>
  <si>
    <t>245</t>
  </si>
  <si>
    <t>62856002R</t>
  </si>
  <si>
    <t xml:space="preserve">pás asfaltový samolepicí modifikovaný SBS s vložkou a se spalitelnou fólií nebo jemnozrnným minerálním posypem nebo textilií na horním povrchu tl 4,0mm_specifikace dle PD a TZ </t>
  </si>
  <si>
    <t>473641242</t>
  </si>
  <si>
    <t>32,13*1,1655 'Přepočtené koeficientem množství</t>
  </si>
  <si>
    <t>246</t>
  </si>
  <si>
    <t>712341559</t>
  </si>
  <si>
    <t>Provedení povlakové krytiny střech do 10° pásy NAIP přitavením v plné ploše</t>
  </si>
  <si>
    <t>-149588920</t>
  </si>
  <si>
    <t>https://podminky.urs.cz/item/CS_URS_2025_01/712341559</t>
  </si>
  <si>
    <t>247</t>
  </si>
  <si>
    <t>62856011R</t>
  </si>
  <si>
    <t>1448257147</t>
  </si>
  <si>
    <t>531,938*1,1655 'Přepočtené koeficientem množství</t>
  </si>
  <si>
    <t>248</t>
  </si>
  <si>
    <t>712525R01</t>
  </si>
  <si>
    <t xml:space="preserve">Střešní povlaková krytina , mechanicky kotvená do nosného podkladu, mPVC folie tl. 2,0 mm - kompletní, systémové provedení </t>
  </si>
  <si>
    <t>1079190565</t>
  </si>
  <si>
    <t xml:space="preserve">Poznámka k položce:_x000D_
-JC obsahuje kompletní systémové dodávky a provedení dle specifikace PD a TZ vč. všech souvisejících prací/činností a dodávek/doplňků/příslušenství/kotevních prvků_x000D_
JC obsahuje kompletní systémové řešení jednoho výrobce_x000D_
-systémové lišty, doplňky, příslušenství, řešení detailů a ukončení_x000D_
-mechanické kotvení přes všechny vrstvy střešního pláště do nosné konstrukce_x000D_
(KOMPLETNÍ SYSTÉMOVÉ ŘEŠENÍ ROVNÝCH STŘECH / TERAS)_x000D_
(v jednotkové ceně zahrnuty všechny prořezy a navýšení materiálů)_x000D_
--------------------------------------------------------------------------_x000D_
Dopřesnění dodávky/součást JC:_x000D_
-střešní krytina je navržena rozměrově stálá střešní hydroizolační fólie z mPVC tloušťky DLE ZADÁVACÍ DOKUMENTACE ; fólie vyztužena. _x000D_
Součásti dodávky střešní krytiny jsou veškeré přechodové a ukončovací profily z poplastovaného plechu (přechod krytiny na svislé konstrukce, ukončovací a přítlačné lišty apod.) _x000D_
-podkladní ochranná separační vrstva (např. geotextílie 300 g/m2). _x000D_
Součásti dodávky povlakové krytiny je dále ošetření prostupů střechou/terasou - budou využity typové doplňky ze sortimentu použité povlakové krytiny _x000D_
(tj. manžety s otvorem 2/3 průměru prostupu, doplňková fólie bude vytažena na prostupující potrubí do výšky min.150mm na úroveň střešní krytiny, fólie bude stažena systémovou plechovou objímkou a spoj zatmelen PU tmelem)_x000D_
Hydroizolace bude ukončena na prostupujících konstrukcích a u stěn min. 150 mm nad vnější povrch přiléhající střešní plochy, u atiky bude ukončena na koruně._x000D_
-----------------------------------------------------------------------------------------------------------------------------------------------------------------------------------------------_x000D_
</t>
  </si>
  <si>
    <t>"rozsah_D.1.1_SO 01_11-12,13-14, TZ_atiky_viz S2" (45,9)*1,0</t>
  </si>
  <si>
    <t>"rozsah_D.1.1_SO 01_11-12,13-14, TZ_atiky_viz S1" (83,6)*1,8</t>
  </si>
  <si>
    <t>249</t>
  </si>
  <si>
    <t>712811101</t>
  </si>
  <si>
    <t>Provedení povlakové krytiny vytažením na konstrukce za studena nátěrem penetračním</t>
  </si>
  <si>
    <t>192085471</t>
  </si>
  <si>
    <t>https://podminky.urs.cz/item/CS_URS_2025_01/712811101</t>
  </si>
  <si>
    <t>250</t>
  </si>
  <si>
    <t>-980678810</t>
  </si>
  <si>
    <t>100,32*0,00035 'Přepočtené koeficientem množství</t>
  </si>
  <si>
    <t>251</t>
  </si>
  <si>
    <t>712841559</t>
  </si>
  <si>
    <t>Provedení povlakové krytiny vytažením na konstrukce pásy přitavením NAIP</t>
  </si>
  <si>
    <t>1120650315</t>
  </si>
  <si>
    <t>https://podminky.urs.cz/item/CS_URS_2025_01/712841559</t>
  </si>
  <si>
    <t>252</t>
  </si>
  <si>
    <t>-2087501368</t>
  </si>
  <si>
    <t>100,32*1,2 'Přepočtené koeficientem množství</t>
  </si>
  <si>
    <t>253</t>
  </si>
  <si>
    <t>998712112</t>
  </si>
  <si>
    <t>Přesun hmot tonážní pro krytiny povlakové s omezením mechanizace v objektech v přes 6 do 12 m</t>
  </si>
  <si>
    <t>1724514059</t>
  </si>
  <si>
    <t>https://podminky.urs.cz/item/CS_URS_2025_01/998712112</t>
  </si>
  <si>
    <t>713</t>
  </si>
  <si>
    <t>Izolace tepelné</t>
  </si>
  <si>
    <t>254</t>
  </si>
  <si>
    <t>713121111</t>
  </si>
  <si>
    <t>Montáž izolace tepelné podlah volně kladenými rohožemi, pásy, dílci, deskami 1 vrstva</t>
  </si>
  <si>
    <t>1538193590</t>
  </si>
  <si>
    <t>https://podminky.urs.cz/item/CS_URS_2025_01/713121111</t>
  </si>
  <si>
    <t>255</t>
  </si>
  <si>
    <t>28375914R</t>
  </si>
  <si>
    <t>deska EPS 150 pro konstrukce s vysokým zatížením tl 100mm</t>
  </si>
  <si>
    <t>924596099</t>
  </si>
  <si>
    <t>325,63*1,1 'Přepočtené koeficientem množství</t>
  </si>
  <si>
    <t>256</t>
  </si>
  <si>
    <t>115260264</t>
  </si>
  <si>
    <t>257</t>
  </si>
  <si>
    <t>28376456R</t>
  </si>
  <si>
    <t>deska XPS hrana polodrážková a hladký povrch 500kPA tl 80mm</t>
  </si>
  <si>
    <t>605276669</t>
  </si>
  <si>
    <t>80,92*1,1 'Přepočtené koeficientem množství</t>
  </si>
  <si>
    <t>258</t>
  </si>
  <si>
    <t>-206025642</t>
  </si>
  <si>
    <t>259</t>
  </si>
  <si>
    <t>63231202</t>
  </si>
  <si>
    <t>deska čedičová minerální pro snížení kročejového hluku (max. zatížení 5 kN/m2) tl 30mm</t>
  </si>
  <si>
    <t>-692505074</t>
  </si>
  <si>
    <t>725,21*1,1 'Přepočtené koeficientem množství</t>
  </si>
  <si>
    <t>260</t>
  </si>
  <si>
    <t>60387080</t>
  </si>
  <si>
    <t>261</t>
  </si>
  <si>
    <t>63231200</t>
  </si>
  <si>
    <t>deska čedičová minerální pro snížení kročejového hluku (max. zatížení 5 kN/m2) tl 20mm</t>
  </si>
  <si>
    <t>-524103972</t>
  </si>
  <si>
    <t>51,24*1,1 'Přepočtené koeficientem množství</t>
  </si>
  <si>
    <t>262</t>
  </si>
  <si>
    <t>713131141</t>
  </si>
  <si>
    <t>Montáž izolace tepelné stěn lepením celoplošně rohoží, pásů, dílců, desek</t>
  </si>
  <si>
    <t>1060884027</t>
  </si>
  <si>
    <t>https://podminky.urs.cz/item/CS_URS_2025_01/713131141</t>
  </si>
  <si>
    <t>"rozsah_D.1.1_SO 01_07,08,13-14, TZ_spodní stavba_(svislé izolace)" ((1,0*(31,8))+(4,7*(26,25)))</t>
  </si>
  <si>
    <t>263</t>
  </si>
  <si>
    <t>28376459R</t>
  </si>
  <si>
    <t>deska XPS hrana polodrážková a hladký povrch 500kPA tl 140mm</t>
  </si>
  <si>
    <t>-1387693410</t>
  </si>
  <si>
    <t>155,175*1,1 'Přepočtené koeficientem množství</t>
  </si>
  <si>
    <t>264</t>
  </si>
  <si>
    <t>779956861</t>
  </si>
  <si>
    <t>265</t>
  </si>
  <si>
    <t>28376379R</t>
  </si>
  <si>
    <t>deska XPS hrana polodrážková a hladký povrch 500kPA tl 50mm</t>
  </si>
  <si>
    <t>1291406943</t>
  </si>
  <si>
    <t>29,025*1,1 'Přepočtené koeficientem množství</t>
  </si>
  <si>
    <t>266</t>
  </si>
  <si>
    <t>2114818221</t>
  </si>
  <si>
    <t>267</t>
  </si>
  <si>
    <t>28376382R</t>
  </si>
  <si>
    <t>deska XPS hrana polodrážková a hladký povrch 500kPA tl 100mm</t>
  </si>
  <si>
    <t>-1023342469</t>
  </si>
  <si>
    <t>22,5*1,1 'Přepočtené koeficientem množství</t>
  </si>
  <si>
    <t>268</t>
  </si>
  <si>
    <t>713141136</t>
  </si>
  <si>
    <t>Montáž izolace tepelné střech plochých lepené za studena nízkoexpanzní (PUR) pěnou 1 vrstva rohoží, pásů, dílců, desek</t>
  </si>
  <si>
    <t>1442659647</t>
  </si>
  <si>
    <t>https://podminky.urs.cz/item/CS_URS_2025_01/713141136</t>
  </si>
  <si>
    <t>269</t>
  </si>
  <si>
    <t>28375992R</t>
  </si>
  <si>
    <t>deska EPS 150 pro konstrukce s vysokým zatížením tl 180mm</t>
  </si>
  <si>
    <t>1696729857</t>
  </si>
  <si>
    <t>402,588*1,1 'Přepočtené koeficientem množství</t>
  </si>
  <si>
    <t>270</t>
  </si>
  <si>
    <t>402060910</t>
  </si>
  <si>
    <t>271</t>
  </si>
  <si>
    <t>63140400R</t>
  </si>
  <si>
    <t>deska tepelně izolační minerální plochých střech tl 60mm</t>
  </si>
  <si>
    <t>-883059325</t>
  </si>
  <si>
    <t>272</t>
  </si>
  <si>
    <t>713141338</t>
  </si>
  <si>
    <t>Montáž izolace tepelné střech plochých lepené za studena nízkoexpanzní (PUR) pěnou, spádová vrstva z dvouspádových klínů</t>
  </si>
  <si>
    <t>-251403798</t>
  </si>
  <si>
    <t>https://podminky.urs.cz/item/CS_URS_2025_01/713141338</t>
  </si>
  <si>
    <t>273</t>
  </si>
  <si>
    <t>28376142R</t>
  </si>
  <si>
    <t>klín izolační spádový EPS 150</t>
  </si>
  <si>
    <t>-1807125314</t>
  </si>
  <si>
    <t>402,588*0,175 'Přepočtené koeficientem množství</t>
  </si>
  <si>
    <t>274</t>
  </si>
  <si>
    <t>-2123797124</t>
  </si>
  <si>
    <t>275</t>
  </si>
  <si>
    <t>63152476R</t>
  </si>
  <si>
    <t xml:space="preserve">deska tepelně izolační minerální plochých střech _ spádová vrstva </t>
  </si>
  <si>
    <t>2129088444</t>
  </si>
  <si>
    <t>129,35*0,2 'Přepočtené koeficientem množství</t>
  </si>
  <si>
    <t>276</t>
  </si>
  <si>
    <t>713141358</t>
  </si>
  <si>
    <t>Montáž spádové izolace na zhlaví atiky š do 500 mm ukotvené šrouby</t>
  </si>
  <si>
    <t>-1721460461</t>
  </si>
  <si>
    <t>https://podminky.urs.cz/item/CS_URS_2025_01/713141358</t>
  </si>
  <si>
    <t>"rozsah_D.1.1_SO 01_11-12,13-14, TZ_atiky_viz S2" (32,9)</t>
  </si>
  <si>
    <t>277</t>
  </si>
  <si>
    <t>28376105</t>
  </si>
  <si>
    <t>klín izolační z XPS spádový</t>
  </si>
  <si>
    <t>217066656</t>
  </si>
  <si>
    <t>32,9*0,02 'Přepočtené koeficientem množství</t>
  </si>
  <si>
    <t>278</t>
  </si>
  <si>
    <t>1237010213</t>
  </si>
  <si>
    <t>"rozsah_D.1.1_SO 01_11-12,13-14, TZ_atiky_viz S1" (56,85)</t>
  </si>
  <si>
    <t>279</t>
  </si>
  <si>
    <t>100380563</t>
  </si>
  <si>
    <t>56,85*0,05 'Přepočtené koeficientem množství</t>
  </si>
  <si>
    <t>280</t>
  </si>
  <si>
    <t>713141396</t>
  </si>
  <si>
    <t>Montáž izolace tepelné stěn v do 1000 mm na atiky a prostupy střechou lepené nízkoexpanzní (PUR) pěnou</t>
  </si>
  <si>
    <t>-1993449852</t>
  </si>
  <si>
    <t>https://podminky.urs.cz/item/CS_URS_2025_01/713141396</t>
  </si>
  <si>
    <t>"rozsah_D.1.1_SO 01_11-12,13-14, TZ_atiky_viz S2" (45,9)*0,6</t>
  </si>
  <si>
    <t>281</t>
  </si>
  <si>
    <t>2029535750</t>
  </si>
  <si>
    <t>27,54*1,1 'Přepočtené koeficientem množství</t>
  </si>
  <si>
    <t>282</t>
  </si>
  <si>
    <t>-376271478</t>
  </si>
  <si>
    <t>"rozsah_D.1.1_SO 01_11-12,13-14, TZ_atiky_viz S1" (56,85)*1,2</t>
  </si>
  <si>
    <t>283</t>
  </si>
  <si>
    <t>28375990R</t>
  </si>
  <si>
    <t>deska EPS 150 pro konstrukce s vysokým zatížením tl 140mm</t>
  </si>
  <si>
    <t>-43773680</t>
  </si>
  <si>
    <t>68,22*1,1 'Přepočtené koeficientem množství</t>
  </si>
  <si>
    <t>284</t>
  </si>
  <si>
    <t>-1243428260</t>
  </si>
  <si>
    <t>"rozsah_D.1.1_SO 01_11-12,13-14, TZ_atiky_viz S1" (26,75)*1,2</t>
  </si>
  <si>
    <t>285</t>
  </si>
  <si>
    <t>63151532R</t>
  </si>
  <si>
    <t>deska tepelně izolační minerální kontaktních fasád kolmé vlákno tl 140mm</t>
  </si>
  <si>
    <t>-457276026</t>
  </si>
  <si>
    <t>32,1*1,1 'Přepočtené koeficientem množství</t>
  </si>
  <si>
    <t>286</t>
  </si>
  <si>
    <t>2121432538</t>
  </si>
  <si>
    <t>287</t>
  </si>
  <si>
    <t>28376523R</t>
  </si>
  <si>
    <t>deska izolační PIR tl 30mm</t>
  </si>
  <si>
    <t>-1103916156</t>
  </si>
  <si>
    <t>288</t>
  </si>
  <si>
    <t>713191R32</t>
  </si>
  <si>
    <t>Překrytí izolace tepelné separační a parotěsnou fólií tl 0,2 mm u podlah a stropů vč. vytažení na svislé konstrukce v = do cca 150 mm</t>
  </si>
  <si>
    <t>-218528191</t>
  </si>
  <si>
    <t>Poznámka k položce:_x000D_
JC obsahuje : kompletní systémové dodávky a provedení dle specifikace PD a TZ včetně všech přímo souvisejících prací/činností a dodávek/doplňků a příslušenství_x000D_
----------------------------------------------------------------------------------------------------------------------------------------------------------------------------------------------------_x000D_
JC zahrnuje také náklady na :_x000D_
-vytažení separační vrstvy na svislé konstrukce v = do cca 150 mm_x000D_
-vytvoření a vyplnění obvodových / dilatačních spár (profily/pásky) tl. min 10 mm v = min 150 mm</t>
  </si>
  <si>
    <t>"P1, P2, P3" ((171,78+31,68)+106,54+15,63)*1,15</t>
  </si>
  <si>
    <t>"P4" 80,92*1,15</t>
  </si>
  <si>
    <t>"P11A, P11B, P12A, P12B, P14, P21A, P22A, P22B, P23, P24" ((162,04+15,66)+169,73+8,02+3,6+4,1+318,99+11,95+2,6+12,29+16,23)*1,15</t>
  </si>
  <si>
    <t>"P13, P15, P17, P25, P26" (6,31+6,61+7,19+3,49+27,64)*1,15</t>
  </si>
  <si>
    <t>289</t>
  </si>
  <si>
    <t>998713112</t>
  </si>
  <si>
    <t>Přesun hmot tonážní pro izolace tepelné s omezením mechanizace v objektech v přes 6 do 12 m</t>
  </si>
  <si>
    <t>-214614631</t>
  </si>
  <si>
    <t>https://podminky.urs.cz/item/CS_URS_2025_01/998713112</t>
  </si>
  <si>
    <t>725</t>
  </si>
  <si>
    <t>Zdravotechnika - zařizovací předměty</t>
  </si>
  <si>
    <t>290</t>
  </si>
  <si>
    <t>725110811</t>
  </si>
  <si>
    <t>Demontáž klozetů splachovacích s nádrží</t>
  </si>
  <si>
    <t>-2134137020</t>
  </si>
  <si>
    <t>https://podminky.urs.cz/item/CS_URS_2025_01/725110811</t>
  </si>
  <si>
    <t>291</t>
  </si>
  <si>
    <t>725210821</t>
  </si>
  <si>
    <t>Demontáž umyvadel bez výtokových armatur</t>
  </si>
  <si>
    <t>-1133129463</t>
  </si>
  <si>
    <t>https://podminky.urs.cz/item/CS_URS_2025_01/725210821</t>
  </si>
  <si>
    <t>292</t>
  </si>
  <si>
    <t>725240811</t>
  </si>
  <si>
    <t>Demontáž kabin sprchových bez výtokových armatur</t>
  </si>
  <si>
    <t>806388050</t>
  </si>
  <si>
    <t>https://podminky.urs.cz/item/CS_URS_2025_01/725240811</t>
  </si>
  <si>
    <t>293</t>
  </si>
  <si>
    <t>725240812</t>
  </si>
  <si>
    <t>Demontáž vaniček sprchových bez výtokových armatur</t>
  </si>
  <si>
    <t>-367651043</t>
  </si>
  <si>
    <t>https://podminky.urs.cz/item/CS_URS_2025_01/725240812</t>
  </si>
  <si>
    <t>294</t>
  </si>
  <si>
    <t>725330840</t>
  </si>
  <si>
    <t>Demontáž výlevka litinová nebo ocelová</t>
  </si>
  <si>
    <t>-666035282</t>
  </si>
  <si>
    <t>https://podminky.urs.cz/item/CS_URS_2025_01/725330840</t>
  </si>
  <si>
    <t>762</t>
  </si>
  <si>
    <t>Konstrukce tesařské</t>
  </si>
  <si>
    <t>295</t>
  </si>
  <si>
    <t>762361332</t>
  </si>
  <si>
    <t>Konstrukční a vyrovnávací vrstva pod klempířské prvky (atiky) z vodovzdorné překližky tl 21 mm</t>
  </si>
  <si>
    <t>1592142239</t>
  </si>
  <si>
    <t>https://podminky.urs.cz/item/CS_URS_2025_01/762361332</t>
  </si>
  <si>
    <t>"rozsah_D.1.1_SO 01_11-12,13-14, TZ_atiky_viz S2" (32,9)*0,35</t>
  </si>
  <si>
    <t>"rozsah_D.1.1_SO 01_11-12,13-14, TZ_atiky_viz S1" (56,85)*0,65</t>
  </si>
  <si>
    <t>296</t>
  </si>
  <si>
    <t>76236133R</t>
  </si>
  <si>
    <t>Konstrukční a vyrovnávací vrstva vnějších podhledů z vodovzdorné překližky tl 21 mm kotvené do OK</t>
  </si>
  <si>
    <t>-727579978</t>
  </si>
  <si>
    <t>297</t>
  </si>
  <si>
    <t>76236134R</t>
  </si>
  <si>
    <t>Konstrukční a vyrovnávací vrstva vnějších stěn z vodovzdorné překližky tl 21 mm kotvené do OK</t>
  </si>
  <si>
    <t>-447627530</t>
  </si>
  <si>
    <t>"rozsah_D.1.1_SO 01_11-12,13-14, TZ_atiky_viz S2" (32,9)*1,55</t>
  </si>
  <si>
    <t>298</t>
  </si>
  <si>
    <t>762431033</t>
  </si>
  <si>
    <t xml:space="preserve">Obložení stěn z desek OSB tl 15 mm broušených na pero a drážku </t>
  </si>
  <si>
    <t>1118410501</t>
  </si>
  <si>
    <t>https://podminky.urs.cz/item/CS_URS_2025_01/762431033</t>
  </si>
  <si>
    <t>299</t>
  </si>
  <si>
    <t>762841812</t>
  </si>
  <si>
    <t>Demontáž podbíjení obkladů stropů a střech sklonu do 60° z hrubých prken s omítkou</t>
  </si>
  <si>
    <t>1325587788</t>
  </si>
  <si>
    <t>https://podminky.urs.cz/item/CS_URS_2025_01/762841812</t>
  </si>
  <si>
    <t>300</t>
  </si>
  <si>
    <t>998762112</t>
  </si>
  <si>
    <t>Přesun hmot tonážní pro kce tesařské s omezením mechanizace v objektech v přes 6 do 12 m</t>
  </si>
  <si>
    <t>-1147401117</t>
  </si>
  <si>
    <t>https://podminky.urs.cz/item/CS_URS_2025_01/998762112</t>
  </si>
  <si>
    <t>763</t>
  </si>
  <si>
    <t>Konstrukce suché výstavby</t>
  </si>
  <si>
    <t>301</t>
  </si>
  <si>
    <t>763111338</t>
  </si>
  <si>
    <t>SDK příčka tl 100 mm profil CW+UW 75 desky s vysokou mechanickou odolností 1xDFRIH2 12,5 s izolací EI 45 Rw do 51 dB</t>
  </si>
  <si>
    <t>664051161</t>
  </si>
  <si>
    <t>https://podminky.urs.cz/item/CS_URS_2025_01/763111338</t>
  </si>
  <si>
    <t>"svislý nenosný systém_1.PP, 1.NP_odm. elektronicky" (2,85*(10,675))+(3,55*(32,45))</t>
  </si>
  <si>
    <t>302</t>
  </si>
  <si>
    <t>763111491</t>
  </si>
  <si>
    <t>SDK příčka tl 125 mm profil CW+UW 75 desky s vysokou mechanickou odolností 2xDFRIH2 12,5 s izolací EI 90 Rw do 58 dB</t>
  </si>
  <si>
    <t>1049666618</t>
  </si>
  <si>
    <t>https://podminky.urs.cz/item/CS_URS_2025_01/763111491</t>
  </si>
  <si>
    <t>"svislý nenosný systém_1.PP, 1.NP_odm. elektronicky" (2,85*(197,31+10,425))+(3,55*(245,31+18,525))</t>
  </si>
  <si>
    <t>303</t>
  </si>
  <si>
    <t>763111717</t>
  </si>
  <si>
    <t>SDK příčka základní penetrační nátěr (oboustranně)</t>
  </si>
  <si>
    <t>-143237502</t>
  </si>
  <si>
    <t>https://podminky.urs.cz/item/CS_URS_2025_01/763111717</t>
  </si>
  <si>
    <t>(145,621+1528,659+8,964)</t>
  </si>
  <si>
    <t>304</t>
  </si>
  <si>
    <t>763111771</t>
  </si>
  <si>
    <t>Příplatek k SDK příčce za rovinnost kvality Q3</t>
  </si>
  <si>
    <t>236816453</t>
  </si>
  <si>
    <t>https://podminky.urs.cz/item/CS_URS_2025_01/763111771</t>
  </si>
  <si>
    <t>1683,244*2 'Přepočtené koeficientem množství</t>
  </si>
  <si>
    <t>305</t>
  </si>
  <si>
    <t>763113351</t>
  </si>
  <si>
    <t>SDK příčka itl 155 - 650 mm zdvojený profil CW+UW 50 desky 2xDFRIH2 12,5 s izolací EI 90 Rw do 62 dB</t>
  </si>
  <si>
    <t>-1631013762</t>
  </si>
  <si>
    <t>https://podminky.urs.cz/item/CS_URS_2025_01/763113351</t>
  </si>
  <si>
    <t>"svislý nenosný systém_1.PP, 1.NP_odm. elektronicky" (2,85*(0,0))+(3,55*(2,525))</t>
  </si>
  <si>
    <t>306</t>
  </si>
  <si>
    <t>763121458</t>
  </si>
  <si>
    <t>SDK stěna předsazená profil CW+UW 100 deska s vysokou mechanickou odolností 1xDFRIH2 12,5 s izolací EI 30 Rw do 15 dB</t>
  </si>
  <si>
    <t>128908998</t>
  </si>
  <si>
    <t>https://podminky.urs.cz/item/CS_URS_2025_01/763121458</t>
  </si>
  <si>
    <t>"svislý nenosný systém_1.PP, 1.NP_odm. elektronicky" (2,85*(37,12))+(3,55*(45,77))</t>
  </si>
  <si>
    <t>307</t>
  </si>
  <si>
    <t>76312157R</t>
  </si>
  <si>
    <t xml:space="preserve">SDK stěna předsazená desky s vysokou mechanickou odolností 2x DFRIH2 15 mm s izolací </t>
  </si>
  <si>
    <t>-1338701883</t>
  </si>
  <si>
    <t>"svislý nenosný systém_1.PP, 1.NP_odm. elektronicky" (2,85*(1,5))+(3,55*(4,7+29,52))</t>
  </si>
  <si>
    <t>308</t>
  </si>
  <si>
    <t>763121590</t>
  </si>
  <si>
    <t>SDK stěna předsazená pro osazení závěsného WC tl 150 - 250 mm profil CW+UW 50 desky 2xH2 12,5 bez TI</t>
  </si>
  <si>
    <t>-1120700600</t>
  </si>
  <si>
    <t>https://podminky.urs.cz/item/CS_URS_2025_01/763121590</t>
  </si>
  <si>
    <t>309</t>
  </si>
  <si>
    <t>763121714</t>
  </si>
  <si>
    <t>SDK stěna předsazená základní penetrační nátěr</t>
  </si>
  <si>
    <t>-472409186</t>
  </si>
  <si>
    <t>https://podminky.urs.cz/item/CS_URS_2025_01/763121714</t>
  </si>
  <si>
    <t>(268,276+125,756)</t>
  </si>
  <si>
    <t>310</t>
  </si>
  <si>
    <t>763121761</t>
  </si>
  <si>
    <t>Příplatek k SDK stěně předsazené za rovinnost kvality Q3</t>
  </si>
  <si>
    <t>2143964263</t>
  </si>
  <si>
    <t>https://podminky.urs.cz/item/CS_URS_2025_01/763121761</t>
  </si>
  <si>
    <t>311</t>
  </si>
  <si>
    <t>763131412</t>
  </si>
  <si>
    <t>SDK podhled desky 1xA 12,5 s izolací dvouvrstvá spodní kce profil CD+UD</t>
  </si>
  <si>
    <t>1158010023</t>
  </si>
  <si>
    <t>https://podminky.urs.cz/item/CS_URS_2025_01/763131412</t>
  </si>
  <si>
    <t>"rozsah_D.1.1_SO 01_podhledové skladby_v.č. 17-18, TZ_viz tab. místností"</t>
  </si>
  <si>
    <t>"1.PP" 2,68</t>
  </si>
  <si>
    <t>"1.NP" 0,0</t>
  </si>
  <si>
    <t>312</t>
  </si>
  <si>
    <t>763131432</t>
  </si>
  <si>
    <t>SDK podhled deska 1xDF 15 bez izolace dvouvrstvá spodní kce profil CD+UD REI 90</t>
  </si>
  <si>
    <t>-420619299</t>
  </si>
  <si>
    <t>https://podminky.urs.cz/item/CS_URS_2025_01/763131432</t>
  </si>
  <si>
    <t>"1.PP" 0,0</t>
  </si>
  <si>
    <t>"1.NP" 5,44</t>
  </si>
  <si>
    <t>313</t>
  </si>
  <si>
    <t>763131714</t>
  </si>
  <si>
    <t>SDK podhled základní penetrační nátěr</t>
  </si>
  <si>
    <t>48746536</t>
  </si>
  <si>
    <t>https://podminky.urs.cz/item/CS_URS_2025_01/763131714</t>
  </si>
  <si>
    <t>314</t>
  </si>
  <si>
    <t>763131721</t>
  </si>
  <si>
    <t>SDK podhled skoková změna v do 0,5 m</t>
  </si>
  <si>
    <t>707186393</t>
  </si>
  <si>
    <t>https://podminky.urs.cz/item/CS_URS_2025_01/763131721</t>
  </si>
  <si>
    <t>"rozsah_D.1.1_SO 01_podhledové skladby_v.č. 17-18, TZ" (1,2*(40,5+31,35))</t>
  </si>
  <si>
    <t>315</t>
  </si>
  <si>
    <t>763131751</t>
  </si>
  <si>
    <t>Montáž parotěsné zábrany do SDK podhledu</t>
  </si>
  <si>
    <t>1198900553</t>
  </si>
  <si>
    <t>https://podminky.urs.cz/item/CS_URS_2025_01/763131751</t>
  </si>
  <si>
    <t>316</t>
  </si>
  <si>
    <t>28329274R</t>
  </si>
  <si>
    <t>fólie PE vyztužená pro parotěsnou vrstvu</t>
  </si>
  <si>
    <t>1652138682</t>
  </si>
  <si>
    <t>8,12*1,1235 'Přepočtené koeficientem množství</t>
  </si>
  <si>
    <t>317</t>
  </si>
  <si>
    <t>763131752</t>
  </si>
  <si>
    <t>Montáž jedné vrstvy tepelné izolace do SDK podhledu</t>
  </si>
  <si>
    <t>899436718</t>
  </si>
  <si>
    <t>https://podminky.urs.cz/item/CS_URS_2025_01/763131752</t>
  </si>
  <si>
    <t>318</t>
  </si>
  <si>
    <t>63152097R</t>
  </si>
  <si>
    <t>pás tepelně izolační tl 60mm (obj. hmotnost 40 kg/m3)</t>
  </si>
  <si>
    <t>1039771913</t>
  </si>
  <si>
    <t>8,12*1,1 'Přepočtené koeficientem množství</t>
  </si>
  <si>
    <t>319</t>
  </si>
  <si>
    <t>763131766</t>
  </si>
  <si>
    <t>Příplatek k SDK podhledu za výšku zavěšení do 1,5 m</t>
  </si>
  <si>
    <t>-1995285042</t>
  </si>
  <si>
    <t>https://podminky.urs.cz/item/CS_URS_2025_01/763131766</t>
  </si>
  <si>
    <t>"rozsah_D.1.1_SO 01_podhledové skladby_v.č. 17-18, TZ" (0,0+5,44)+(2,68+0,0)</t>
  </si>
  <si>
    <t>320</t>
  </si>
  <si>
    <t>763131771</t>
  </si>
  <si>
    <t>Příplatek k SDK podhledu za rovinnost kvality Q3</t>
  </si>
  <si>
    <t>-686670846</t>
  </si>
  <si>
    <t>https://podminky.urs.cz/item/CS_URS_2025_01/763131771</t>
  </si>
  <si>
    <t>321</t>
  </si>
  <si>
    <t>763131821</t>
  </si>
  <si>
    <t>Demontáž SDK podhledu s dvouvrstvou nosnou kcí z ocelových profilů opláštění jednoduché</t>
  </si>
  <si>
    <t>451673659</t>
  </si>
  <si>
    <t>https://podminky.urs.cz/item/CS_URS_2025_01/763131821</t>
  </si>
  <si>
    <t>"rozsah_D.1.1_SO 01_02-06 B, TZ_ podhledy BP 1.PP-1.NP_viz tab. místností" 205,11</t>
  </si>
  <si>
    <t>322</t>
  </si>
  <si>
    <t>7631351R1</t>
  </si>
  <si>
    <t xml:space="preserve">Dodávka a montáž kazetového podhledu z kazet 600x600 mm na zavěšenou  nosnou konstrukci_PH1_600/600/15 mm </t>
  </si>
  <si>
    <t>-1608238347</t>
  </si>
  <si>
    <t>Poznámka k položce:_x000D_
JC zahrnuje: kompletní systémové dodávky a provedení dle specifikace PD a TZ včetně všech přímo souvisejících prací/činností a dodávek/doplňků a příslušenství_x000D_
(kompletní rozsah (součást JC) _ viz D.1.1_SO 01_v.č. 17, 18)</t>
  </si>
  <si>
    <t>"1.PP" 441,7</t>
  </si>
  <si>
    <t>"1.NP" 517,26</t>
  </si>
  <si>
    <t>323</t>
  </si>
  <si>
    <t>7631351R2</t>
  </si>
  <si>
    <t xml:space="preserve">Dodávka a montáž kazetového podhledu z kazet 600x600 mm na zavěšenou  nosnou konstrukci_PH2_600/600/15 mm </t>
  </si>
  <si>
    <t>1656697218</t>
  </si>
  <si>
    <t>"1.PP" 9,32</t>
  </si>
  <si>
    <t>"1.NP" 39,69</t>
  </si>
  <si>
    <t>324</t>
  </si>
  <si>
    <t>7631351R3</t>
  </si>
  <si>
    <t xml:space="preserve">Dodávka a montáž kazetového podhledu z kazet 600x600 mm na zavěšenou  nosnou konstrukci_PH3_600/600/20 mm </t>
  </si>
  <si>
    <t>-258786821</t>
  </si>
  <si>
    <t>"1.PP" 15,63</t>
  </si>
  <si>
    <t>"1.NP" 40,45</t>
  </si>
  <si>
    <t>325</t>
  </si>
  <si>
    <t>7631351R4</t>
  </si>
  <si>
    <t xml:space="preserve">Dodávka a montáž kazetového podhledu z kazet 600x600 mm na zavěšenou  nosnou konstrukci_PH4_600/600/20 mm </t>
  </si>
  <si>
    <t>-173119034</t>
  </si>
  <si>
    <t>"1.NP" 261,69</t>
  </si>
  <si>
    <t>326</t>
  </si>
  <si>
    <t>763135811</t>
  </si>
  <si>
    <t>Demontáž podhledu kazetového na roštu viditelném</t>
  </si>
  <si>
    <t>1625340771</t>
  </si>
  <si>
    <t>https://podminky.urs.cz/item/CS_URS_2025_01/763135811</t>
  </si>
  <si>
    <t>"rozsah_D.1.1_SO 01_02-06 B, TZ_ podhledy BP 1.PP-1.NP_viz tab. místností" (520,21)*0,3</t>
  </si>
  <si>
    <t>327</t>
  </si>
  <si>
    <t>763755R01</t>
  </si>
  <si>
    <t xml:space="preserve">Příplatek k vodorovným a svislým SDK konstrukcím </t>
  </si>
  <si>
    <t>-836428390</t>
  </si>
  <si>
    <t>Poznámka k položce:_x000D_
JC obsahuje náklady na :_x000D_
Příplatek za dodávku a osazení veškerých doplňkových prvků SDK konstrukcí (lišt, profilů, výztužných nosných profilů (kolem otvorů, pro zavěšení prvků/kcí/ZP) , ukončovacích prvků, dilatačních a přechod. prvků , napojení na okolní konstrukce, revízní dvířek, atd.)_x000D_
-kompletní systémová dodávka a provedení dle specifikace PD a TZ  vč. všech souvisejících prací/činností a dodávek_x000D_
SYSTÉMOVÉ PROVEDENÍ (DLE KONKRÉTNÍHO DODAVATELE SYSTÉMU)_x000D_
(specifikace materiálů dle PD a TZ)_SPECIFIKACE A ROZSAH DLE TP KONKRÉTNĚ VYBRANÉHO DODAVATELE _x000D_
-----------------------------------------------------------------------------------------------------------------------------------_x000D_
(JC = příplatek ke svislým a vodorovným SDK konstrukcím)_x000D_
"rozsah a množství vztaženo na celkovou plochu SDK konstrukcí"</t>
  </si>
  <si>
    <t>328</t>
  </si>
  <si>
    <t>998763322</t>
  </si>
  <si>
    <t>Přesun hmot tonážní pro konstrukce montované z desek s omezením mechanizace v objektech v přes 6 do 12 m</t>
  </si>
  <si>
    <t>1460508881</t>
  </si>
  <si>
    <t>https://podminky.urs.cz/item/CS_URS_2025_01/998763322</t>
  </si>
  <si>
    <t>764</t>
  </si>
  <si>
    <t>Konstrukce klempířské</t>
  </si>
  <si>
    <t>329</t>
  </si>
  <si>
    <t>764959C01</t>
  </si>
  <si>
    <t>K-01 - D+M Oplechování okenního parapetu, žárově pozink plech tl. 0,6mm, r.š. 350mm</t>
  </si>
  <si>
    <t>bm</t>
  </si>
  <si>
    <t>-1700329497</t>
  </si>
  <si>
    <t>Poznámka k položce:_x000D_
Kompletní provedení dle specifikace PD a TZ vč. všech přímo souvisejících prací/činností, dodávek, příslušenství, doplňků a komponentů dle konkrétního výpisu prvků a výrobků. V jednotkové ceně započítáno: systémová dodávka, výroba, montáž/osazení/kotvení (vč.kotvících prvků), povrchová úprava, přesuny. Kompletní specifikace/rozsah viz výpis klempířských výrobků.</t>
  </si>
  <si>
    <t>330</t>
  </si>
  <si>
    <t>764959C02</t>
  </si>
  <si>
    <t>K-02 - D+M Oplechování okenního parapetu, žárově pozink plech tl. 0,6mm, r.š. 350mm</t>
  </si>
  <si>
    <t>1470234721</t>
  </si>
  <si>
    <t>331</t>
  </si>
  <si>
    <t>764959C03</t>
  </si>
  <si>
    <t>K-03 - D+M Oplechování okenního parapetu, žárově pozink plech tl. 0,6mm, r.š. 350mm</t>
  </si>
  <si>
    <t>1430431833</t>
  </si>
  <si>
    <t>332</t>
  </si>
  <si>
    <t>764959C04</t>
  </si>
  <si>
    <t>K-04 - D+M Oplechování okenního parapetu, žárově pozink plech tl. 0,6mm, r.š. 350mm</t>
  </si>
  <si>
    <t>1472222950</t>
  </si>
  <si>
    <t>333</t>
  </si>
  <si>
    <t>764959C05</t>
  </si>
  <si>
    <t>K-05 - D+M Okapnice háková, žárově pozink plech tl. 0,6mm, r.š. 250mm</t>
  </si>
  <si>
    <t>-921937649</t>
  </si>
  <si>
    <t>334</t>
  </si>
  <si>
    <t>764959C06</t>
  </si>
  <si>
    <t>K-06 - D+M Okapnice háková, žárově pozink plech tl. 0,6mm, r.š. 250mm</t>
  </si>
  <si>
    <t>859327000</t>
  </si>
  <si>
    <t>335</t>
  </si>
  <si>
    <t>764959C07</t>
  </si>
  <si>
    <t>K-07 - D+M Krycí lišta, žárově pozink plech tl. 0,6mm, r.š. 300mm</t>
  </si>
  <si>
    <t>-604138053</t>
  </si>
  <si>
    <t>336</t>
  </si>
  <si>
    <t>764959C08</t>
  </si>
  <si>
    <t>K-08 - D+M Kruhový dešťový svod prům. 120mm, žárově pozink plech tl. 0,6mm</t>
  </si>
  <si>
    <t>1397393759</t>
  </si>
  <si>
    <t>337</t>
  </si>
  <si>
    <t>764959C09</t>
  </si>
  <si>
    <t>K-09 - D+M Krycí lišta, AL plech tl. 0,8mm, r.š. 165mm</t>
  </si>
  <si>
    <t>-757436123</t>
  </si>
  <si>
    <t>338</t>
  </si>
  <si>
    <t>998764212</t>
  </si>
  <si>
    <t>Přesun hmot procentní pro konstrukce klempířské s omezením mechanizace v objektech v přes 6 do 12 m</t>
  </si>
  <si>
    <t>%</t>
  </si>
  <si>
    <t>-687345015</t>
  </si>
  <si>
    <t>https://podminky.urs.cz/item/CS_URS_2025_01/998764212</t>
  </si>
  <si>
    <t>766</t>
  </si>
  <si>
    <t>Konstrukce truhlářské</t>
  </si>
  <si>
    <t>339</t>
  </si>
  <si>
    <t>766629214</t>
  </si>
  <si>
    <t>Příplatek k montáži oken za izolaci pro rovné ostění připojovací spára do 15 mm - páska</t>
  </si>
  <si>
    <t>-1645307128</t>
  </si>
  <si>
    <t>https://podminky.urs.cz/item/CS_URS_2025_01/766629214</t>
  </si>
  <si>
    <t>Poznámka k položce:_x000D_
 V cenách " Příplatek k cenám za izolaci mezi ostěním a rámem okna jsou započteny náklady na izolaci vnější i vnitřní"_x000D_
ZPŮSOB MĚŘENÍ_x000D_
Délka izolace se určuje v metrech délky rámu okna.</t>
  </si>
  <si>
    <t>340</t>
  </si>
  <si>
    <t>766812830</t>
  </si>
  <si>
    <t>Demontáž kuchyňských linek dřevěných nebo kovových dl přes 1,5 do 1,8 m</t>
  </si>
  <si>
    <t>-2047609563</t>
  </si>
  <si>
    <t>https://podminky.urs.cz/item/CS_URS_2025_01/766812830</t>
  </si>
  <si>
    <t>341</t>
  </si>
  <si>
    <t>766957C01</t>
  </si>
  <si>
    <t>D-13L, 13P - D+M Interiérové dveře dřevěné, plné, protipožární, 800x2100mm, s PO</t>
  </si>
  <si>
    <t>ks</t>
  </si>
  <si>
    <t>-1605273801</t>
  </si>
  <si>
    <t>Poznámka k položce:_x000D_
Kompletní provedení dle specifikace PD a TZ vč. všech přímo souvisejících prací/činností, dodávek, příslušenství, doplňků a komponentů dle konkrétního výpisu prvků a výrobků. V jednotkové ceně započítáno: systémová dodávka, výroba, montáž/osazení/kotvení (vč.kotvících prvků), povrchová úprava, přesuny. Kompletní specifikace/rozsah viz výpis dveří. + (dodávka a provedení "polepy dveří_ (B1, B2) viz projekt interiéru !!)</t>
  </si>
  <si>
    <t>342</t>
  </si>
  <si>
    <t>766957C02</t>
  </si>
  <si>
    <t>D-14P - D+M Interiérové dveře dřevěné, plné, protipožární, 800x2100mm, s PO</t>
  </si>
  <si>
    <t>-387784471</t>
  </si>
  <si>
    <t>343</t>
  </si>
  <si>
    <t>766957C03</t>
  </si>
  <si>
    <t>D-15L, 15P - D+M Interiérové dveře dřevěné, plné, protipožární, 900x2100mm, s PO</t>
  </si>
  <si>
    <t>408539122</t>
  </si>
  <si>
    <t>344</t>
  </si>
  <si>
    <t>766957C04</t>
  </si>
  <si>
    <t>D-16L - D+M Interiérové dveře dřevěné, plné, protipožární, 900x2100mm, s PO</t>
  </si>
  <si>
    <t>-965421878</t>
  </si>
  <si>
    <t>345</t>
  </si>
  <si>
    <t>766957C05</t>
  </si>
  <si>
    <t>D-17P - D+M Interiérové dveře dřevěné, plné, protipožární, 1100x2100mm, s PO</t>
  </si>
  <si>
    <t>-100694391</t>
  </si>
  <si>
    <t>346</t>
  </si>
  <si>
    <t>766957C06</t>
  </si>
  <si>
    <t>D-18L - D+M Interiérové dveře dřevěné, plné, protipožární, 1100x2100mm, s PO</t>
  </si>
  <si>
    <t>-543998664</t>
  </si>
  <si>
    <t>347</t>
  </si>
  <si>
    <t>766957C07</t>
  </si>
  <si>
    <t>D-19P - D+M Interiérové dveře dřevěné, plné, protipožární, 1250x2100mm, s PO</t>
  </si>
  <si>
    <t>-916825047</t>
  </si>
  <si>
    <t>348</t>
  </si>
  <si>
    <t>766957C08</t>
  </si>
  <si>
    <t>D-20L - D+M Interiérové dveře dřevěné, plné, protipožární, 1250x2100mm, s PO</t>
  </si>
  <si>
    <t>-1737203453</t>
  </si>
  <si>
    <t>349</t>
  </si>
  <si>
    <t>766957C09</t>
  </si>
  <si>
    <t>D-21L - D+M Interiérové dveře dřevěné, plné, protipožární, 1800x2300mm, s PO</t>
  </si>
  <si>
    <t>1242744061</t>
  </si>
  <si>
    <t>350</t>
  </si>
  <si>
    <t>766957C10</t>
  </si>
  <si>
    <t>D-22L, 22P - D+M Interiérové dveře dřevěné, plné, protipožární, 900x2100mm, s PO, včetně dveřních mřížek</t>
  </si>
  <si>
    <t>-2065271685</t>
  </si>
  <si>
    <t>351</t>
  </si>
  <si>
    <t>766957C11</t>
  </si>
  <si>
    <t>D-23L - D+M Interiérové dveře dřevěné, plné, 1250x2100mm</t>
  </si>
  <si>
    <t>-1079901652</t>
  </si>
  <si>
    <t>352</t>
  </si>
  <si>
    <t>766957C12</t>
  </si>
  <si>
    <t>D-24L - D+M Interiérové dveře dřevěné, plné, 1100x2100mm</t>
  </si>
  <si>
    <t>-1610254618</t>
  </si>
  <si>
    <t>353</t>
  </si>
  <si>
    <t>766957C13</t>
  </si>
  <si>
    <t>D-25L, 25P - D+M Interiérové dveře dřevěné, plné, 1100x2100mm, včetně dveřní mřížky</t>
  </si>
  <si>
    <t>-1524916589</t>
  </si>
  <si>
    <t>354</t>
  </si>
  <si>
    <t>766957C14</t>
  </si>
  <si>
    <t>D-26P - D+M Interiérové dveře dřevěné, plné, 1100x2100mm, včetně dveřní mřížky</t>
  </si>
  <si>
    <t>-2144127708</t>
  </si>
  <si>
    <t>355</t>
  </si>
  <si>
    <t>766957C15</t>
  </si>
  <si>
    <t>D-27P - D+M Interiérové dveře dřevěné, ze 2/3 prosklené, 900x2100mm</t>
  </si>
  <si>
    <t>471216615</t>
  </si>
  <si>
    <t>356</t>
  </si>
  <si>
    <t>766957C16</t>
  </si>
  <si>
    <t>D-28L, 28P - D+M Interiérové dveře dřevěné, plné, 900x2100mm, včetně dveřní mřížky</t>
  </si>
  <si>
    <t>2034762516</t>
  </si>
  <si>
    <t>357</t>
  </si>
  <si>
    <t>766957C17</t>
  </si>
  <si>
    <t>D-29L, 29P - D+M Interiérové dveře dřevěné, plné, 900x2100mm</t>
  </si>
  <si>
    <t>-1514243379</t>
  </si>
  <si>
    <t>358</t>
  </si>
  <si>
    <t>766957C18</t>
  </si>
  <si>
    <t>D-30P - D+M Interiérové dveře dřevěné, plné, 900x2100mm</t>
  </si>
  <si>
    <t>-1569294484</t>
  </si>
  <si>
    <t>359</t>
  </si>
  <si>
    <t>766957C19</t>
  </si>
  <si>
    <t>D-31L, 31P - D+M Interiérové dveře dřevěné, plné, 800x2100mm, včetně dveřní mřížky</t>
  </si>
  <si>
    <t>19587097</t>
  </si>
  <si>
    <t>360</t>
  </si>
  <si>
    <t>766957C20</t>
  </si>
  <si>
    <t>D-32L, 32P - D+M Interiérové dveře dřevěné, plné, 800x2100mm, včetně dveřní mřížky</t>
  </si>
  <si>
    <t>-447393341</t>
  </si>
  <si>
    <t>361</t>
  </si>
  <si>
    <t>766957C21</t>
  </si>
  <si>
    <t>D-33L - D+M Interiérové dveře dřevěné, plné, 800x2100mm, včetně dveřní mřížky</t>
  </si>
  <si>
    <t>-34751402</t>
  </si>
  <si>
    <t>362</t>
  </si>
  <si>
    <t>766957C22</t>
  </si>
  <si>
    <t>D-34L, 34P - D+M Interiérové dveře dřevěné, plné, 800x2100mm, včetně dveřní mřížky</t>
  </si>
  <si>
    <t>-632146016</t>
  </si>
  <si>
    <t>363</t>
  </si>
  <si>
    <t>766957C23</t>
  </si>
  <si>
    <t>D-35L, 35P - D+M Interiérové dveře dřevěné, plné, 800x2100mm</t>
  </si>
  <si>
    <t>-2074960681</t>
  </si>
  <si>
    <t>364</t>
  </si>
  <si>
    <t>766957C24</t>
  </si>
  <si>
    <t>D-36L - D+M Interiérové dveře dřevěné, plné, 800x2100mm</t>
  </si>
  <si>
    <t>-1472166137</t>
  </si>
  <si>
    <t>365</t>
  </si>
  <si>
    <t>766957C25</t>
  </si>
  <si>
    <t>D-37L, 37P - D+M Interiérové dveře dřevěné, plné, 800x2100mm</t>
  </si>
  <si>
    <t>-1513858850</t>
  </si>
  <si>
    <t>366</t>
  </si>
  <si>
    <t>766957C26</t>
  </si>
  <si>
    <t>D-38P - D+M Interiérové dveře dřevěné, plné, 800x2100mm</t>
  </si>
  <si>
    <t>1589621983</t>
  </si>
  <si>
    <t>367</t>
  </si>
  <si>
    <t>766957C27</t>
  </si>
  <si>
    <t>D-39L, 39P - D+M Interiérové dveře dřevěné, plné, 800x2100mm, včetně dveřní mřížky</t>
  </si>
  <si>
    <t>-852619757</t>
  </si>
  <si>
    <t>368</t>
  </si>
  <si>
    <t>766957C28</t>
  </si>
  <si>
    <t>D-40P - D+M Interiérové dveře dřevěné, plné, 700x2100mm, včetně dveřní mřížky</t>
  </si>
  <si>
    <t>389620994</t>
  </si>
  <si>
    <t>369</t>
  </si>
  <si>
    <t>766957C29</t>
  </si>
  <si>
    <t>D-41L, 41P - D+M Interiérové dveře dřevěné, plné, 700x2100mm, včetně dveřní mřížky</t>
  </si>
  <si>
    <t>1002357432</t>
  </si>
  <si>
    <t>370</t>
  </si>
  <si>
    <t>766957C30</t>
  </si>
  <si>
    <t>D-42L, 42P - D+M Interiérové dveře dřevěné, plné, 700x2100mm</t>
  </si>
  <si>
    <t>879483557</t>
  </si>
  <si>
    <t>371</t>
  </si>
  <si>
    <t>766957C31</t>
  </si>
  <si>
    <t>D-43P - D+M Interiérové dveře dřevěné, plné, 700x2100mm</t>
  </si>
  <si>
    <t>-1434825633</t>
  </si>
  <si>
    <t>372</t>
  </si>
  <si>
    <t>766957C32</t>
  </si>
  <si>
    <t>D-44 - D+M Interiérové dveře dřevěné, plné, posuvné, včetně stavebního pouzdra, křídlo 700x2100mm, vč. dveřní mřížky</t>
  </si>
  <si>
    <t>-1629031040</t>
  </si>
  <si>
    <t>373</t>
  </si>
  <si>
    <t>766957C33</t>
  </si>
  <si>
    <t>D-45 - D+M Interiérové dveře dřevěné, plné, posuvné, včetně stavebního pouzdra, křídlo 700x2100mm</t>
  </si>
  <si>
    <t>482778819</t>
  </si>
  <si>
    <t>374</t>
  </si>
  <si>
    <t>766957C34</t>
  </si>
  <si>
    <t>D-46 - D+M Interiérové dveře dřevěné, plné, posuvné, včetně stavebního pouzdra, křídlo 800x2100mm</t>
  </si>
  <si>
    <t>90476732</t>
  </si>
  <si>
    <t>375</t>
  </si>
  <si>
    <t>766957C35</t>
  </si>
  <si>
    <t>D-47 - D+M Interiérové dveře dřevěné, plné, posuvné, včetně stavebního pouzdra, křídlo 800x2100mm</t>
  </si>
  <si>
    <t>439912500</t>
  </si>
  <si>
    <t>376</t>
  </si>
  <si>
    <t>766957C36</t>
  </si>
  <si>
    <t>D-48 - D+M Interiérové dveře dřevěné, ze 2/3 prosklené, posuvné, včetně stavebního pouzdra, křídlo 800x2100mm</t>
  </si>
  <si>
    <t>-1001998136</t>
  </si>
  <si>
    <t>377</t>
  </si>
  <si>
    <t>766957C37</t>
  </si>
  <si>
    <t>D-49P - D+M Interiérové dveře dřevěné, plné, s výdejním AL oknem a protipožární roletou, 900x2100mm, s PO - roleta</t>
  </si>
  <si>
    <t>-328254276</t>
  </si>
  <si>
    <t>378</t>
  </si>
  <si>
    <t>766957C38</t>
  </si>
  <si>
    <t>D-50L - D+M Interiérové dveře dřevěné, plné, 800x2100mm</t>
  </si>
  <si>
    <t>-1524416373</t>
  </si>
  <si>
    <t>379</t>
  </si>
  <si>
    <t>998766212</t>
  </si>
  <si>
    <t>Přesun hmot procentní pro kce truhlářské s omezením mechanizace v objektech v přes 6 do 12 m</t>
  </si>
  <si>
    <t>-827287599</t>
  </si>
  <si>
    <t>https://podminky.urs.cz/item/CS_URS_2025_01/998766212</t>
  </si>
  <si>
    <t>767</t>
  </si>
  <si>
    <t>Konstrukce zámečnické</t>
  </si>
  <si>
    <t>380</t>
  </si>
  <si>
    <t>767958C01</t>
  </si>
  <si>
    <t>D-01L - D+M Exteriérové AL dveře prosklené, otvor 1275x2575mm</t>
  </si>
  <si>
    <t>-516132202</t>
  </si>
  <si>
    <t>Poznámka k položce:_x000D_
Kompletní provedení dle specifikace PD a TZ vč. všech přímo souvisejících prací/činností, dodávek, příslušenství, doplňků a komponentů dle konkrétního výpisu prvků a výrobků. V jednotkové ceně započítáno: systémová dodávka, výroba, montáž/osazení/kotvení (vč.kotvících prvků), povrchová úprava, přesuny. Kompletní specifikace/rozsah viz výpis dveří. + (dodávka a provedení "polepy dveří viz projekt interiéru !!)</t>
  </si>
  <si>
    <t>381</t>
  </si>
  <si>
    <t>767958C02</t>
  </si>
  <si>
    <t>D-02P - D+M Exteriérové AL dveře prosklené, otvor 1300x2390mm</t>
  </si>
  <si>
    <t>1295352822</t>
  </si>
  <si>
    <t>382</t>
  </si>
  <si>
    <t>767958C03</t>
  </si>
  <si>
    <t>D-03 - D+M Exteriérová AL prosklená stěna s dveřmi, dveře automatické posuvné dvoukřídlé, otvor 3000x3135mm</t>
  </si>
  <si>
    <t>-452564469</t>
  </si>
  <si>
    <t>383</t>
  </si>
  <si>
    <t>767958C04</t>
  </si>
  <si>
    <t>D-04 - D+M Interiérová AL prosklená stěna s dveřmi, dveře automatické posuvné dvoukřídlé, otvor 3175x3550mm</t>
  </si>
  <si>
    <t>-1690752765</t>
  </si>
  <si>
    <t>384</t>
  </si>
  <si>
    <t>767958C05</t>
  </si>
  <si>
    <t>D-05P - D+M Interiérová AL prosklená stěna s dveřmi, otvor 5725x3700mm</t>
  </si>
  <si>
    <t>-69339185</t>
  </si>
  <si>
    <t>385</t>
  </si>
  <si>
    <t>767958C06</t>
  </si>
  <si>
    <t>D-06 - D+M Interiérová AL protipožární prosklená stěna s dveřmi, dveře automatické posuvné dvoukř., otvor 4025x3370mm, s PO</t>
  </si>
  <si>
    <t>689238891</t>
  </si>
  <si>
    <t>386</t>
  </si>
  <si>
    <t>767958C07</t>
  </si>
  <si>
    <t>D-07L, 07P - D+M Interiérová AL protipožární prosklená stěna s dveřmi, otvor 2650x3370mm, s PO</t>
  </si>
  <si>
    <t>915645204</t>
  </si>
  <si>
    <t>387</t>
  </si>
  <si>
    <t>767958C08</t>
  </si>
  <si>
    <t>D-08P - D+M Interiérové AL dveře protipožární, prosklené, otvor 2140x2375mm, s PO</t>
  </si>
  <si>
    <t>-248434757</t>
  </si>
  <si>
    <t>388</t>
  </si>
  <si>
    <t>767958C09</t>
  </si>
  <si>
    <t>D-09L - D+M Interiérová AL protipožární prosklená stěna s dveřmi, otvor 3750x2200mm, s PO</t>
  </si>
  <si>
    <t>66692705</t>
  </si>
  <si>
    <t>389</t>
  </si>
  <si>
    <t>767958C10</t>
  </si>
  <si>
    <t>D-10P - D+M Interiérové ocelové dveře, automatické posuvné, plné, protipožární, pro čisté prostory, 1300x2100mm, s PO</t>
  </si>
  <si>
    <t>945628350</t>
  </si>
  <si>
    <t>390</t>
  </si>
  <si>
    <t>767958C11</t>
  </si>
  <si>
    <t>D-11L - D+M Interiérové ocelové dveře, automatické posuvné, plné, pro čisté prostory, 1300x2100mm</t>
  </si>
  <si>
    <t>-1873607077</t>
  </si>
  <si>
    <t>391</t>
  </si>
  <si>
    <t>767958C12</t>
  </si>
  <si>
    <t>D-12 - D+M Interiérové AL dveře, automatické posuvné, prosklené, dvoukřídlé, pro čisté prostory, 1300x2100mm</t>
  </si>
  <si>
    <t>-1706397825</t>
  </si>
  <si>
    <t>392</t>
  </si>
  <si>
    <t>767958C13</t>
  </si>
  <si>
    <t>O-01 - D+M Exteriérové AL okno, 1250x1500mm, včetně vnitřního parapetu a vnitřní AL žaluzie</t>
  </si>
  <si>
    <t>1440696507</t>
  </si>
  <si>
    <t>Poznámka k položce:_x000D_
Kompletní provedení dle specifikace PD a TZ vč. všech přímo souvisejících prací/činností, dodávek, příslušenství, doplňků a komponentů dle konkrétního výpisu prvků a výrobků. V jednotkové ceně započítáno: systémová dodávka, výroba, montáž/osazení/kotvení (vč.kotvících prvků), povrchová úprava, přesuny. Kompletní specifikace/rozsah viz výpis oken.</t>
  </si>
  <si>
    <t>393</t>
  </si>
  <si>
    <t>767958C14</t>
  </si>
  <si>
    <t>O-02 - D+M Exteriérové AL okno, 1250x2000mm, včetně vnitřního parapetu a vnitřní AL žaluzie</t>
  </si>
  <si>
    <t>955214072</t>
  </si>
  <si>
    <t>394</t>
  </si>
  <si>
    <t>767958C15</t>
  </si>
  <si>
    <t>O-03 - D+M Exteriérové AL okno, 1250x2000mm, včetně vnitřního parapetu a vnitřní AL žaluzie</t>
  </si>
  <si>
    <t>-1795009756</t>
  </si>
  <si>
    <t>395</t>
  </si>
  <si>
    <t>767958C16</t>
  </si>
  <si>
    <t>O-04 - D+M Exteriérové AL okno, 1250x2000mm, včetně vnitřního parapetu a vnitřní AL žaluzie</t>
  </si>
  <si>
    <t>-791491454</t>
  </si>
  <si>
    <t>396</t>
  </si>
  <si>
    <t>767958C17</t>
  </si>
  <si>
    <t>O-05 - D+M Exteriérové AL okno, 1250x2000mm, včetně vnitřního parapetu a vnitřní zatemňující rolety</t>
  </si>
  <si>
    <t>-90340449</t>
  </si>
  <si>
    <t>397</t>
  </si>
  <si>
    <t>767958C18</t>
  </si>
  <si>
    <t>O-06 - D+M Exteriérové AL okno protipožární, 1470x1000mm, včetně vnitřního parapetu, s PO</t>
  </si>
  <si>
    <t>773570858</t>
  </si>
  <si>
    <t>398</t>
  </si>
  <si>
    <t>767958C19</t>
  </si>
  <si>
    <t>O-07 - D+M Exteriérové AL okno protipožární, 2315x2000mm, vč. vnitřního parapetu, s PO</t>
  </si>
  <si>
    <t>1956163357</t>
  </si>
  <si>
    <t>399</t>
  </si>
  <si>
    <t>767958C20</t>
  </si>
  <si>
    <t>O-08 - D+M Exteriérové AL okno protipožární, 2625x2000mm, vč. vnitřního parapetu, s PO</t>
  </si>
  <si>
    <t>531840396</t>
  </si>
  <si>
    <t>400</t>
  </si>
  <si>
    <t>767958C21</t>
  </si>
  <si>
    <t>O-09 - D+M Interiérové AL okno protipožární, 2400x575mm, s PO</t>
  </si>
  <si>
    <t>952208485</t>
  </si>
  <si>
    <t>401</t>
  </si>
  <si>
    <t>767958C22</t>
  </si>
  <si>
    <t>O-10 - D+M Interiérové AL okno, 2000x1350mm, včetně parapetní desky</t>
  </si>
  <si>
    <t>930146808</t>
  </si>
  <si>
    <t>402</t>
  </si>
  <si>
    <t>767958C23</t>
  </si>
  <si>
    <t>O-11 - D+M Interiérové AL okno, 1750x800mm</t>
  </si>
  <si>
    <t>471099354</t>
  </si>
  <si>
    <t>403</t>
  </si>
  <si>
    <t>767958C24</t>
  </si>
  <si>
    <t>Z-01 - D+M Protipožární střešní výlez s dvojitým poklopem a skládacími schody, 700x1400mm, výška místnosti 2700mm, s PO</t>
  </si>
  <si>
    <t>1395566082</t>
  </si>
  <si>
    <t>Poznámka k položce:_x000D_
Kompletní provedení dle specifikace PD a TZ vč. všech přímo souvisejících prací/činností, dodávek, příslušenství, doplňků a komponentů dle konkrétního výpisu prvků a výrobků. V jednotkové ceně započítáno: systémová dodávka, výroba, montáž/osazení/kotvení (vč.kotvících prvků), povrchová úprava, přesuny. Kompletní specifikace/rozsah viz výpis zámečnických výrobků.</t>
  </si>
  <si>
    <t>404</t>
  </si>
  <si>
    <t>767958C25</t>
  </si>
  <si>
    <t>Z-02 - D+M Skleněné schodišťové zábradlí s nerez madly</t>
  </si>
  <si>
    <t>kpl</t>
  </si>
  <si>
    <t>1192519882</t>
  </si>
  <si>
    <t>405</t>
  </si>
  <si>
    <t>767958C26</t>
  </si>
  <si>
    <t>Z-03 - D+M Ochranný protinárazový sloupek pro ochranu posuvných dveří, z nerez oceli, výška 1000mm</t>
  </si>
  <si>
    <t>542038374</t>
  </si>
  <si>
    <t>406</t>
  </si>
  <si>
    <t>767958C27</t>
  </si>
  <si>
    <t>Z-04 - D+M Madla pro místnosti bezbariérového WC, z nerez oceli - celkem 8 madel v sestavě</t>
  </si>
  <si>
    <t>sestava</t>
  </si>
  <si>
    <t>924123411</t>
  </si>
  <si>
    <t>407</t>
  </si>
  <si>
    <t>767958C28</t>
  </si>
  <si>
    <t>Z-05 - D+M Ocelové táhlo pro zajištění stability opěrných stěn rampy, z nerez oceli</t>
  </si>
  <si>
    <t>-1039322643</t>
  </si>
  <si>
    <t>408</t>
  </si>
  <si>
    <t>767958C29</t>
  </si>
  <si>
    <t>Z-06 - D+M Ocelové zábradlí na opěrných stěnách rampy</t>
  </si>
  <si>
    <t>-1993205540</t>
  </si>
  <si>
    <t>409</t>
  </si>
  <si>
    <t>767958C30</t>
  </si>
  <si>
    <t xml:space="preserve">Z-07 - D+M Ocelová rolovací mříž </t>
  </si>
  <si>
    <t>-279696685</t>
  </si>
  <si>
    <t>410</t>
  </si>
  <si>
    <t>998767212</t>
  </si>
  <si>
    <t>Přesun hmot procentní pro zámečnické konstrukce s omezením mechanizace v objektech v přes 6 do 12 m</t>
  </si>
  <si>
    <t>-1256409727</t>
  </si>
  <si>
    <t>https://podminky.urs.cz/item/CS_URS_2025_01/998767212</t>
  </si>
  <si>
    <t>771</t>
  </si>
  <si>
    <t>Podlahy z dlaždic</t>
  </si>
  <si>
    <t>411</t>
  </si>
  <si>
    <t>771111011</t>
  </si>
  <si>
    <t>Vysátí podkladu před pokládkou dlažby</t>
  </si>
  <si>
    <t>1622527561</t>
  </si>
  <si>
    <t>https://podminky.urs.cz/item/CS_URS_2025_01/771111011</t>
  </si>
  <si>
    <t>412</t>
  </si>
  <si>
    <t>771121011</t>
  </si>
  <si>
    <t>Nátěr penetrační na podlahu</t>
  </si>
  <si>
    <t>1885977500</t>
  </si>
  <si>
    <t>https://podminky.urs.cz/item/CS_URS_2025_01/771121011</t>
  </si>
  <si>
    <t>413</t>
  </si>
  <si>
    <t>771151012</t>
  </si>
  <si>
    <t>Samonivelační stěrka podlah pevnosti 20 MPa tl přes 3 do 5 mm</t>
  </si>
  <si>
    <t>-1059239038</t>
  </si>
  <si>
    <t>https://podminky.urs.cz/item/CS_URS_2025_01/771151012</t>
  </si>
  <si>
    <t>414</t>
  </si>
  <si>
    <t>771574476</t>
  </si>
  <si>
    <t>Montáž podlah keramických pro mechanické zatížení lepených cementovým flexibilním lepidlem přes 9 do 12 ks/m2</t>
  </si>
  <si>
    <t>-1505357002</t>
  </si>
  <si>
    <t>https://podminky.urs.cz/item/CS_URS_2025_01/771574476</t>
  </si>
  <si>
    <t>Poznámka k položce:_x000D_
V jednotkové ceně , nad rámec ceníkového obsahu, zahrnuty také náklady na montáž souvisejících obvodových systémových soklů + veškerých lišt a profilů</t>
  </si>
  <si>
    <t>"nášlapné vrstvy_1.PP-1.NP" (19,98+58,07)</t>
  </si>
  <si>
    <t>"výklenky, ostatní_odsouhlasení v dílenské dokumentaci" (0,1)*78,05</t>
  </si>
  <si>
    <t>415</t>
  </si>
  <si>
    <t>59761R30</t>
  </si>
  <si>
    <t xml:space="preserve">dlaždice keramické protiskluzné 300/300 mm (slinutá, glazovaná, protiskluzná) _ specifikace dle PD a TZ </t>
  </si>
  <si>
    <t>-2124741248</t>
  </si>
  <si>
    <t xml:space="preserve">Poznámka k položce:_x000D_
-systémová dodávka + související systémové soklíky (viz PD a TZ)_x000D_
--------------------------------------------------------------------------------_x000D_
V jednotkové ceně zahrnuty náklady na veškeré doplňky a příslušenství dle PD a TZ._x000D_
(přechodové, dilatační a ukončovací lišty, ostatní doplňky)_x000D_
--------------------------------------------------------------------------------_x000D_
PŘESNÁ SPECIFIKACE _ VIZ PD A TZ </t>
  </si>
  <si>
    <t>85,855*1,15 'Přepočtené koeficientem množství</t>
  </si>
  <si>
    <t>416</t>
  </si>
  <si>
    <t>771577R04</t>
  </si>
  <si>
    <t>Příplatek k dlažbám za dodávku a montáž ukončovacích, rohových a koutových lišt/profilů</t>
  </si>
  <si>
    <t>-1159258911</t>
  </si>
  <si>
    <t>Poznámka k položce:_x000D_
JC obsahuje : kompletní systémové dodávky a provedení dle specifikace PD a TZ včetně všech přímo souvisejících prací/činností a dodávek/doplňků a příslušenství_x000D_
Množství/rozsah - VZTAŽEN NA CELKOVOU PLOCHU dlažeb._x000D_
(specifikace materiálů dle PD a TZ)_SPECIFIKACE A ROZSAH DLE TP KONKRÉTNĚ VYBRANÉHO DODAVATELE _x000D_
------------------------------------------------------------------------------------------------------------------------------------</t>
  </si>
  <si>
    <t>417</t>
  </si>
  <si>
    <t>77159111R</t>
  </si>
  <si>
    <t>Hydroizolace pod dlažbu stěrkou ve dvou vrstvách</t>
  </si>
  <si>
    <t>1356495853</t>
  </si>
  <si>
    <t>Poznámka k položce:_x000D_
JC obsahuje : kompletní systémové dodávky a provedení dle specifikace PD a TZ včetně všech přímo souvisejících prací/činností a dodávek/doplňků a příslušenství_x000D_
JC , také zahrnuje náklady na dodávku a montáž všech systémových rohových lišt a těsnících pásků_x000D_
(flexidbilní 2_složkový hydroizolační stěrkový systém)</t>
  </si>
  <si>
    <t>418</t>
  </si>
  <si>
    <t>998771112</t>
  </si>
  <si>
    <t>Přesun hmot tonážní pro podlahy z dlaždic s omezením mechanizace v objektech v přes 6 do 12 m</t>
  </si>
  <si>
    <t>-36621241</t>
  </si>
  <si>
    <t>https://podminky.urs.cz/item/CS_URS_2025_01/998771112</t>
  </si>
  <si>
    <t>776</t>
  </si>
  <si>
    <t>Podlahy povlakové</t>
  </si>
  <si>
    <t>419</t>
  </si>
  <si>
    <t>776111311</t>
  </si>
  <si>
    <t>Vysátí podkladu povlakových podlah</t>
  </si>
  <si>
    <t>1999051998</t>
  </si>
  <si>
    <t>https://podminky.urs.cz/item/CS_URS_2025_01/776111311</t>
  </si>
  <si>
    <t>420</t>
  </si>
  <si>
    <t>776111323</t>
  </si>
  <si>
    <t>Vysátí podkladu povlakových podlah schodišťových stupňů</t>
  </si>
  <si>
    <t>-776466529</t>
  </si>
  <si>
    <t>https://podminky.urs.cz/item/CS_URS_2025_01/776111323</t>
  </si>
  <si>
    <t>421</t>
  </si>
  <si>
    <t>776121111</t>
  </si>
  <si>
    <t>Vodou ředitelná penetrace savého podkladu povlakových podlah</t>
  </si>
  <si>
    <t>-1853359336</t>
  </si>
  <si>
    <t>https://podminky.urs.cz/item/CS_URS_2025_01/776121111</t>
  </si>
  <si>
    <t>422</t>
  </si>
  <si>
    <t>776121113</t>
  </si>
  <si>
    <t>Vodou ředitelná penetrace savého podkladu povlakových podlah schodišťových stupňů</t>
  </si>
  <si>
    <t>-587560379</t>
  </si>
  <si>
    <t>https://podminky.urs.cz/item/CS_URS_2025_01/776121113</t>
  </si>
  <si>
    <t>423</t>
  </si>
  <si>
    <t>776141122</t>
  </si>
  <si>
    <t>Stěrka podlahová nivelační pro vyrovnání podkladu povlakových podlah pevnosti 30 MPa tl přes 3 do 5 mm</t>
  </si>
  <si>
    <t>1124625275</t>
  </si>
  <si>
    <t>https://podminky.urs.cz/item/CS_URS_2025_01/776141122</t>
  </si>
  <si>
    <t>424</t>
  </si>
  <si>
    <t>776141222</t>
  </si>
  <si>
    <t>Stěrka podlahová nivelační pro vyrovnání podkladu povlakových podlah schodišťových stupňů pevnosti 35 MPa tl přes 3 do 5 mm</t>
  </si>
  <si>
    <t>42724126</t>
  </si>
  <si>
    <t>https://podminky.urs.cz/item/CS_URS_2025_01/776141222</t>
  </si>
  <si>
    <t>425</t>
  </si>
  <si>
    <t>776143132</t>
  </si>
  <si>
    <t>Tmelení schodišťových podstupnic povlakových podlah stěrkou tl přes 3 do 5 mm</t>
  </si>
  <si>
    <t>2020942618</t>
  </si>
  <si>
    <t>https://podminky.urs.cz/item/CS_URS_2025_01/776143132</t>
  </si>
  <si>
    <t>426</t>
  </si>
  <si>
    <t>776201811</t>
  </si>
  <si>
    <t>Demontáž lepených povlakových podlah bez podložky ručně</t>
  </si>
  <si>
    <t>-1251372222</t>
  </si>
  <si>
    <t>https://podminky.urs.cz/item/CS_URS_2025_01/776201811</t>
  </si>
  <si>
    <t>Poznámka k položce:_x000D_
V jednotkové ceně , nad rámec ceníkového obsahu, zahrnuty také náklady na demontáž souvisejících obvodových soklů.</t>
  </si>
  <si>
    <t>"rozsah_D.1.1_SO 01_02-06 B, TZ_ BP podlah 1.PP-1.NP_viz tab. místností" (205,11)</t>
  </si>
  <si>
    <t>"rozsah_D.1.1_SO 01_02-06 B, TZ_ BP podlah 1.PP-1.NP_viz tab. místností" (520,21)</t>
  </si>
  <si>
    <t>427</t>
  </si>
  <si>
    <t>776221111</t>
  </si>
  <si>
    <t>Lepení pásů z PVC standardním lepidlem</t>
  </si>
  <si>
    <t>2078241652</t>
  </si>
  <si>
    <t>https://podminky.urs.cz/item/CS_URS_2025_01/776221111</t>
  </si>
  <si>
    <t>Poznámka k položce:_x000D_
V jednotkové ceně , nad rámec ceníkového obsahu, zahrnuty také náklady na montáž souvisejících obvodových systémových soklů + veškerých lišt a profilů + spoj podlahovin svařováním</t>
  </si>
  <si>
    <t>"nášlapné vrstvy_1.PP-1.NP" (308,97+519,6)</t>
  </si>
  <si>
    <t>"výklenky, ostatní_odsouhlasení v dílenské dokumentaci" (0,1)*828,57</t>
  </si>
  <si>
    <t>428</t>
  </si>
  <si>
    <t>28411R00</t>
  </si>
  <si>
    <t xml:space="preserve">dodávka povlakové podlahové krytiny - zátěžová homogenní vinyl. podlaha pro zdravotnictví_specifikace dle PD a TZ </t>
  </si>
  <si>
    <t>-1716555431</t>
  </si>
  <si>
    <t>911,427*1,1 'Přepočtené koeficientem množství</t>
  </si>
  <si>
    <t>429</t>
  </si>
  <si>
    <t>776221121</t>
  </si>
  <si>
    <t>Lepení elektrostaticky vodivých pásů z PVC</t>
  </si>
  <si>
    <t>1494848868</t>
  </si>
  <si>
    <t>https://podminky.urs.cz/item/CS_URS_2025_01/776221121</t>
  </si>
  <si>
    <t>"nášlapné vrstvy_1.PP-1.NP" (257,81)</t>
  </si>
  <si>
    <t>"výklenky, ostatní_odsouhlasení v dílenské dokumentaci" (0,1)*257,81</t>
  </si>
  <si>
    <t>430</t>
  </si>
  <si>
    <t>28411R05</t>
  </si>
  <si>
    <t xml:space="preserve">dodávka povlakové podlahové krytiny - elektrostaticky vodivá homogenní vinyl. podlaha _ specifikace dle PD a TZ </t>
  </si>
  <si>
    <t>1244209910</t>
  </si>
  <si>
    <t>283,591*1,15 'Přepočtené koeficientem množství</t>
  </si>
  <si>
    <t>431</t>
  </si>
  <si>
    <t>776222111</t>
  </si>
  <si>
    <t>Lepení pásů z PVC 2-složkovým lepidlem</t>
  </si>
  <si>
    <t>-1987454201</t>
  </si>
  <si>
    <t>https://podminky.urs.cz/item/CS_URS_2025_01/776222111</t>
  </si>
  <si>
    <t>"nášlapné vrstvy_1.PP-1.NP" (31,68+6,2+15,66)</t>
  </si>
  <si>
    <t>"výklenky, ostatní_odsouhlasení v dílenské dokumentaci" (0,1)*53,54</t>
  </si>
  <si>
    <t>432</t>
  </si>
  <si>
    <t>28411R01</t>
  </si>
  <si>
    <t xml:space="preserve">dodávka povlakové podlahové krytiny - protiskluzná zátěžová heterogenní vinyl. podlaha pro zdravotnictví_specifikace dle PD a TZ </t>
  </si>
  <si>
    <t>-1555244041</t>
  </si>
  <si>
    <t>58,894*1,1 'Přepočtené koeficientem množství</t>
  </si>
  <si>
    <t>433</t>
  </si>
  <si>
    <t>776321111</t>
  </si>
  <si>
    <t>Montáž podlahovin z PVC na stupnice šířky do 300 mm</t>
  </si>
  <si>
    <t>1913679174</t>
  </si>
  <si>
    <t>https://podminky.urs.cz/item/CS_URS_2025_01/776321111</t>
  </si>
  <si>
    <t>434</t>
  </si>
  <si>
    <t>28411142R</t>
  </si>
  <si>
    <t xml:space="preserve">vinyl protiskluzný s výztuž. vrstvou _ schodišťový systém _ specifikace dle PD a TZ </t>
  </si>
  <si>
    <t>-721526245</t>
  </si>
  <si>
    <t>27,6*0,35 'Přepočtené koeficientem množství</t>
  </si>
  <si>
    <t>435</t>
  </si>
  <si>
    <t>776321211</t>
  </si>
  <si>
    <t>Montáž podlahovin z PVC na podstupnice výšky do 200 mm</t>
  </si>
  <si>
    <t>-205380732</t>
  </si>
  <si>
    <t>https://podminky.urs.cz/item/CS_URS_2025_01/776321211</t>
  </si>
  <si>
    <t>436</t>
  </si>
  <si>
    <t>28411142R.</t>
  </si>
  <si>
    <t xml:space="preserve">vinyl s výztuž. vrstvou _ schodišťový systém _ specifikace dle PD a TZ </t>
  </si>
  <si>
    <t>1777438324</t>
  </si>
  <si>
    <t>27,6*0,2 'Přepočtené koeficientem množství</t>
  </si>
  <si>
    <t>437</t>
  </si>
  <si>
    <t>776411121</t>
  </si>
  <si>
    <t>Montáž schodišťových soklíků výšky do 60 mm</t>
  </si>
  <si>
    <t>-964221859</t>
  </si>
  <si>
    <t>https://podminky.urs.cz/item/CS_URS_2025_01/776411121</t>
  </si>
  <si>
    <t>438</t>
  </si>
  <si>
    <t>28411007R</t>
  </si>
  <si>
    <t xml:space="preserve">lišta soklová PVC _ specifikace dle PD a TZ </t>
  </si>
  <si>
    <t>916304956</t>
  </si>
  <si>
    <t>10,465*1,1 'Přepočtené koeficientem množství</t>
  </si>
  <si>
    <t>439</t>
  </si>
  <si>
    <t>776431111</t>
  </si>
  <si>
    <t>Montáž schodišťových hran lepených</t>
  </si>
  <si>
    <t>-2035185611</t>
  </si>
  <si>
    <t>https://podminky.urs.cz/item/CS_URS_2025_01/776431111</t>
  </si>
  <si>
    <t>440</t>
  </si>
  <si>
    <t>28342160R</t>
  </si>
  <si>
    <t xml:space="preserve">hrana schodová s lemovým ukončením z PVC _ specifikace dle PD a TZ </t>
  </si>
  <si>
    <t>1738960402</t>
  </si>
  <si>
    <t>27,6*1,1 'Přepočtené koeficientem množství</t>
  </si>
  <si>
    <t>441</t>
  </si>
  <si>
    <t>77659111R</t>
  </si>
  <si>
    <t>Hydroizolace pod povlakové krytiny vyrovnávací stěrkou a vlákny ve dvou vrstvách</t>
  </si>
  <si>
    <t>-2112978479</t>
  </si>
  <si>
    <t>442</t>
  </si>
  <si>
    <t>776923R11</t>
  </si>
  <si>
    <t xml:space="preserve">Spoj povlakových podlahovin z PVC a vinylu svařováním </t>
  </si>
  <si>
    <t>244814342</t>
  </si>
  <si>
    <t>Poznámka k položce:_x000D_
JC obsahuje : kompletní systémové dodávky a provedení dle specifikace PD a TZ včetně všech přímo souvisejících prací/činností a dodávek/doplňků a příslušenství_x000D_
-----------------------------------------------------------------------------------------------------------------------------------------------------------------------------------------------------_x000D_
(naceněno dle technologických postupů a pravidel konkrétně vybraného dodavatele systémového řešení)_x000D_
ROZSAH A MNOŽSTVÍ _ VZTAŽENO NA PLOCHU POVLAKOVÝCH PODLAHOVÝCH KRYTIN</t>
  </si>
  <si>
    <t>443</t>
  </si>
  <si>
    <t>998776112</t>
  </si>
  <si>
    <t>Přesun hmot tonážní pro podlahy povlakové s omezením mechanizace v objektech v přes 6 do 12 m</t>
  </si>
  <si>
    <t>1240912753</t>
  </si>
  <si>
    <t>https://podminky.urs.cz/item/CS_URS_2025_01/998776112</t>
  </si>
  <si>
    <t>777</t>
  </si>
  <si>
    <t>Podlahy lité</t>
  </si>
  <si>
    <t>444</t>
  </si>
  <si>
    <t>77751112R</t>
  </si>
  <si>
    <t xml:space="preserve">Dodávka a provedení _ hydroizolační PU membrána (včetně systémové přípravy podkladu a finální povrchové úpravy na bázi epoxidu) _ podlahový stěrkový systém </t>
  </si>
  <si>
    <t>320068916</t>
  </si>
  <si>
    <t>Poznámka k položce:_x000D_
JC obsahuje : komletní systémové dodávky a provedení dle specifikace PD a TZ včetně všech přímo souvisejících prací/činností a dodávek/doplňků a příslušenství_x000D_
(JC dále obsahuje náklady na : přípravu podkladu + vytažení stěrkového systému na svislé kce + finální povrchovou úpravu)</t>
  </si>
  <si>
    <t>"nášlapné vrstvy_1.PP-1.NP" (105,45)</t>
  </si>
  <si>
    <t>"výklenky, ostatní_odsouhlasení v dílenské dokumentaci" (0,1)*105,45</t>
  </si>
  <si>
    <t>445</t>
  </si>
  <si>
    <t>998777112</t>
  </si>
  <si>
    <t>Přesun hmot tonážní pro podlahy lité s omezením mechanizace v objektech v přes 6 do 12 m</t>
  </si>
  <si>
    <t>1900112766</t>
  </si>
  <si>
    <t>https://podminky.urs.cz/item/CS_URS_2025_01/998777112</t>
  </si>
  <si>
    <t>781</t>
  </si>
  <si>
    <t>Dokončovací práce - obklady</t>
  </si>
  <si>
    <t>446</t>
  </si>
  <si>
    <t>781121011</t>
  </si>
  <si>
    <t>Nátěr penetrační na stěnu</t>
  </si>
  <si>
    <t>1725039088</t>
  </si>
  <si>
    <t>https://podminky.urs.cz/item/CS_URS_2025_01/781121011</t>
  </si>
  <si>
    <t>447</t>
  </si>
  <si>
    <t>931999445</t>
  </si>
  <si>
    <t>448</t>
  </si>
  <si>
    <t>781131112</t>
  </si>
  <si>
    <t>Izolace pod obklad nátěrem nebo stěrkou ve dvou vrstvách</t>
  </si>
  <si>
    <t>1032306612</t>
  </si>
  <si>
    <t>https://podminky.urs.cz/item/CS_URS_2025_01/781131112</t>
  </si>
  <si>
    <t>Poznámka k položce:_x000D_
JC , nad rámec ceníkového obsahu , také zahrnuje náklady na dodávku a montáž všech systémových rohových lišt a těsnících pásků</t>
  </si>
  <si>
    <t>449</t>
  </si>
  <si>
    <t>781131264</t>
  </si>
  <si>
    <t>Izolace pod obklad těsnícími pásy mezi podlahou a stěnou</t>
  </si>
  <si>
    <t>747790212</t>
  </si>
  <si>
    <t>https://podminky.urs.cz/item/CS_URS_2025_01/781131264</t>
  </si>
  <si>
    <t>450</t>
  </si>
  <si>
    <t>781474115</t>
  </si>
  <si>
    <t>Montáž obkladů keramických hladkých lepených cementovým flexibilním lepidlem přes 22 do 25 ks/m2</t>
  </si>
  <si>
    <t>-2014005645</t>
  </si>
  <si>
    <t>https://podminky.urs.cz/item/CS_URS_2025_01/781474115</t>
  </si>
  <si>
    <t>Poznámka k položce:_x000D_
V jednotkové ceně , nad rámec ceníkového obsahu, zahrnuty také náklady na montáž veškerých doplňků a příslušenství dle PD a TZ._x000D_
(listely, dekory - specifikované v PD) _x000D_
-------------------------------------------</t>
  </si>
  <si>
    <t>(2,5*(40,95+171,88))+(1,8*(2,85+3,3))</t>
  </si>
  <si>
    <t>451</t>
  </si>
  <si>
    <t>59761R00</t>
  </si>
  <si>
    <t xml:space="preserve">obklad keramický hladký_specifikace dle PD a TZ </t>
  </si>
  <si>
    <t>1612779152</t>
  </si>
  <si>
    <t>Poznámka k položce:_x000D_
V jednotkové ceně zahrnuty náklady na veškeré doplňky a příslušenství dle PD a TZ._x000D_
(listely, dekory - specifikované v PD) _x000D_
-------------------------------------------_x000D_
-přesná specifikace _ viz PD a TZ</t>
  </si>
  <si>
    <t>543,145*1,1 'Přepočtené koeficientem množství</t>
  </si>
  <si>
    <t>452</t>
  </si>
  <si>
    <t>781477R00</t>
  </si>
  <si>
    <t>Příplatek k vnitřním obladům za dodávku a montáž ukončovacích, rohových a koutových profilů</t>
  </si>
  <si>
    <t>2126696763</t>
  </si>
  <si>
    <t>Poznámka k položce:_x000D_
JC obsahuje : kompletní systémové dodávky a provedení dle specifikace PD a TZ včetně všech přímo souvisejících prací/činností a dodávek/doplňků a příslušenství_x000D_
Množství/rozsah - VZTAŽEN NA CELKOVOU PLOCHU vnitřních obkladů._x000D_
(specifikace materiálů dle PD a TZ)_SPECIFIKACE A ROZSAH DLE TP KONKRÉTNĚ VYBRANÉHO DODAVATELE _x000D_
------------------------------------------------------------------------------------------------------------------------------------</t>
  </si>
  <si>
    <t>453</t>
  </si>
  <si>
    <t>781495115</t>
  </si>
  <si>
    <t>Spárování vnitřních obkladů silikonem</t>
  </si>
  <si>
    <t>-1699672293</t>
  </si>
  <si>
    <t>https://podminky.urs.cz/item/CS_URS_2025_01/781495115</t>
  </si>
  <si>
    <t>218,98*1,75 'Přepočtené koeficientem množství</t>
  </si>
  <si>
    <t>454</t>
  </si>
  <si>
    <t>781734112</t>
  </si>
  <si>
    <t>Montáž obkladů vnějších z obkladaček nebo obkladových pásků cihelných přes 50 do 85 ks/m2 lepené flexibilním lepidlem</t>
  </si>
  <si>
    <t>485549913</t>
  </si>
  <si>
    <t>https://podminky.urs.cz/item/CS_URS_2025_01/781734112</t>
  </si>
  <si>
    <t>Poznámka k položce:_x000D_
V jednotkové ceně , nad rámec ceníkového obsahu, zahrnuty také náklady na montáž veškerých doplňků a příslušenství dle PD a TZ.</t>
  </si>
  <si>
    <t>455</t>
  </si>
  <si>
    <t>59521R01</t>
  </si>
  <si>
    <t xml:space="preserve">pásek obkladový cihelný _ specifikace dle PD a TZ </t>
  </si>
  <si>
    <t>323123980</t>
  </si>
  <si>
    <t>Poznámka k položce:_x000D_
V jednotkové ceně zahrnuty náklady na veškeré doplňky a příslušenství dle PD a TZ._x000D_
-------------------------------------------_x000D_
-přesná specifikace _ viz PD a TZ</t>
  </si>
  <si>
    <t>131,299*1,1 'Přepočtené koeficientem množství</t>
  </si>
  <si>
    <t>456</t>
  </si>
  <si>
    <t>781779R00</t>
  </si>
  <si>
    <t>Příplatek k vnějším obladům za dodávku a montáž ukončovacích, rohových, koutových profilů</t>
  </si>
  <si>
    <t>-1374419830</t>
  </si>
  <si>
    <t>Poznámka k položce:_x000D_
JC obsahuje : kompletní systémové dodávky a provedení dle specifikace PD a TZ včetně všech přímo souvisejících prací/činností a dodávek/doplňků a příslušenství_x000D_
Množství/rozsah - VZTAŽEN NA CELKOVOU PLOCHU vnějších obkladů._x000D_
(specifikace materiálů dle PD a TZ)_SPECIFIKACE A ROZSAH DLE TP KONKRÉTNĚ VYBRANÉHO DODAVATELE _x000D_
------------------------------------------------------------------------------------------------------------------------------------</t>
  </si>
  <si>
    <t>457</t>
  </si>
  <si>
    <t>998781112</t>
  </si>
  <si>
    <t>Přesun hmot tonážní pro obklady keramické s omezením mechanizace v objektech v přes 6 do 12 m</t>
  </si>
  <si>
    <t>-119213740</t>
  </si>
  <si>
    <t>https://podminky.urs.cz/item/CS_URS_2025_01/998781112</t>
  </si>
  <si>
    <t>783</t>
  </si>
  <si>
    <t>Dokončovací práce - nátěry</t>
  </si>
  <si>
    <t>458</t>
  </si>
  <si>
    <t>783823135</t>
  </si>
  <si>
    <t>Penetrační silikonový nátěr hladkých, tenkovrstvých zrnitých nebo štukových omítek</t>
  </si>
  <si>
    <t>710679538</t>
  </si>
  <si>
    <t>https://podminky.urs.cz/item/CS_URS_2025_01/783823135</t>
  </si>
  <si>
    <t>459</t>
  </si>
  <si>
    <t>783827425</t>
  </si>
  <si>
    <t>Krycí dvojnásobný silikonový nátěr omítek stupně členitosti 1 a 2</t>
  </si>
  <si>
    <t>1000256829</t>
  </si>
  <si>
    <t>https://podminky.urs.cz/item/CS_URS_2025_01/783827425</t>
  </si>
  <si>
    <t>Poznámka k položce:_x000D_
- color : dle specifikace PD a TZ !!</t>
  </si>
  <si>
    <t>460</t>
  </si>
  <si>
    <t>783897611</t>
  </si>
  <si>
    <t>Příplatek k cenám dvojnásobného krycího nátěru omítek za barevné provedení v odstínu středně sytém</t>
  </si>
  <si>
    <t>575823499</t>
  </si>
  <si>
    <t>https://podminky.urs.cz/item/CS_URS_2025_01/783897611</t>
  </si>
  <si>
    <t>461</t>
  </si>
  <si>
    <t>783923161</t>
  </si>
  <si>
    <t>Penetrační akrylátový nátěr pórovitých betonových podlah</t>
  </si>
  <si>
    <t>393939463</t>
  </si>
  <si>
    <t>https://podminky.urs.cz/item/CS_URS_2025_01/783923161</t>
  </si>
  <si>
    <t>462</t>
  </si>
  <si>
    <t>1235476164</t>
  </si>
  <si>
    <t>463</t>
  </si>
  <si>
    <t>783923171</t>
  </si>
  <si>
    <t>Penetrační akrylátový nátěr hrubých betonových podlah</t>
  </si>
  <si>
    <t>-1284505015</t>
  </si>
  <si>
    <t>https://podminky.urs.cz/item/CS_URS_2025_01/783923171</t>
  </si>
  <si>
    <t>Poznámka k položce:_x000D_
VYROVNÁNÍ NEROVNÉHO POVRCHU / VÝŠKOVÝCH ROZDÍLŮ _ odsouhlasení v dílenské dokumentaci</t>
  </si>
  <si>
    <t>784</t>
  </si>
  <si>
    <t>Dokončovací práce - malby a tapety</t>
  </si>
  <si>
    <t>464</t>
  </si>
  <si>
    <t>784181102</t>
  </si>
  <si>
    <t>Základní akrylátová jednonásobná pigmentovaná penetrace podkladu v místnostech v do 3,80 m</t>
  </si>
  <si>
    <t>140872135</t>
  </si>
  <si>
    <t>https://podminky.urs.cz/item/CS_URS_2025_01/784181102</t>
  </si>
  <si>
    <t>465</t>
  </si>
  <si>
    <t>784211101</t>
  </si>
  <si>
    <t>Dvojnásobné bílé malby ze směsí za mokra výborně oděruvzdorných v místnostech v do 3,80 m</t>
  </si>
  <si>
    <t>1331139396</t>
  </si>
  <si>
    <t>https://podminky.urs.cz/item/CS_URS_2025_01/784211101</t>
  </si>
  <si>
    <t>466</t>
  </si>
  <si>
    <t>7842111R1</t>
  </si>
  <si>
    <t xml:space="preserve">příplatek k dvojnásobné bílé malbě v místnostech v do 3,80 m za "omyvatelné antibakteriální provedení"  </t>
  </si>
  <si>
    <t>-1946044672</t>
  </si>
  <si>
    <t>99-M</t>
  </si>
  <si>
    <t xml:space="preserve">Výpisy ostatních prvků a výrobků </t>
  </si>
  <si>
    <t>467</t>
  </si>
  <si>
    <t>795960C01</t>
  </si>
  <si>
    <t>OV-01 - D+M Střešní odvětrávací komínek DN 150, výška 650mm nad manžetou, komínek z polyamidu</t>
  </si>
  <si>
    <t>-332308236</t>
  </si>
  <si>
    <t>Poznámka k položce:_x000D_
Kompletní provedení dle specifikace PD a TZ vč. všech přímo souvisejících prací/činností, dodávek, příslušenství, doplňků a komponentů dle konkrétního výpisu prvků a výrobků. V jednotkové ceně započítáno: systémová dodávka, výroba, montáž/osazení/kotvení (vč.kotvících prvků), povrchová úprava, přesuny. Kompletní specifikace/rozsah viz výpis ostatních výrobků.</t>
  </si>
  <si>
    <t>468</t>
  </si>
  <si>
    <t>795960C02</t>
  </si>
  <si>
    <t>OV-02 - D+M Střešní svislý dvoustupňový vtok DN 110, z polyamidu</t>
  </si>
  <si>
    <t>890884941</t>
  </si>
  <si>
    <t>469</t>
  </si>
  <si>
    <t>795960C03</t>
  </si>
  <si>
    <t>OV-03 - D+M Podlahový dilatační profil pro objektové dilatace, š. spáry 50mm</t>
  </si>
  <si>
    <t>-1102867948</t>
  </si>
  <si>
    <t>470</t>
  </si>
  <si>
    <t>795960C04</t>
  </si>
  <si>
    <t>OV-04 - D+M Stěnový a stropní dilatační profil pro objektové dilatace, š. spáry 50mm</t>
  </si>
  <si>
    <t>2071914262</t>
  </si>
  <si>
    <t>471</t>
  </si>
  <si>
    <t>795960C05</t>
  </si>
  <si>
    <t>OV-05 - D+M Pisoárová dělící stěna, 400x690mm, kompaktní deska z lisovaného laminátu tl. 6mm</t>
  </si>
  <si>
    <t>41252254</t>
  </si>
  <si>
    <t>472</t>
  </si>
  <si>
    <t>991015R01</t>
  </si>
  <si>
    <t xml:space="preserve">VM1 D+M _ podhledová větrací mřížka pro odvětrání rozvodů mediciálních plynů  , 190/190 mm </t>
  </si>
  <si>
    <t>130941243</t>
  </si>
  <si>
    <t>473</t>
  </si>
  <si>
    <t>991015R01.1</t>
  </si>
  <si>
    <t xml:space="preserve">ZTE 01 _ D+M _ kotvení nástěnného vyšetřovacího svítidla </t>
  </si>
  <si>
    <t>1609454021</t>
  </si>
  <si>
    <t>474</t>
  </si>
  <si>
    <t>991015R02</t>
  </si>
  <si>
    <t xml:space="preserve">ZTE 02 _ D+M _ kotvení nástěnného vyšetřovacího svítidla </t>
  </si>
  <si>
    <t>-912930362</t>
  </si>
  <si>
    <t>475</t>
  </si>
  <si>
    <t>991015R03</t>
  </si>
  <si>
    <t xml:space="preserve">ZTE 03 _ D+M _ kotvení stropního vyšetřovacího svítidla </t>
  </si>
  <si>
    <t>114508362</t>
  </si>
  <si>
    <t>476</t>
  </si>
  <si>
    <t>991015R04</t>
  </si>
  <si>
    <t xml:space="preserve">ZTE 04 _ D+M _ kotvení stropního vyšetřovacího svítidla </t>
  </si>
  <si>
    <t>-643809025</t>
  </si>
  <si>
    <t>477</t>
  </si>
  <si>
    <t>991015R05</t>
  </si>
  <si>
    <t xml:space="preserve">ZTE 05 _ D+M _ kotvení závěsného systému </t>
  </si>
  <si>
    <t>-187097474</t>
  </si>
  <si>
    <t>478</t>
  </si>
  <si>
    <t>991016R01</t>
  </si>
  <si>
    <t xml:space="preserve">MPL 01 _ D+M _ ocel. větrací mřížka 300/150 mm </t>
  </si>
  <si>
    <t>-215619424</t>
  </si>
  <si>
    <t>479</t>
  </si>
  <si>
    <t>991016R02</t>
  </si>
  <si>
    <t xml:space="preserve">MPL 02 _ D+M _ revizní dvířka 600/400 mm </t>
  </si>
  <si>
    <t>1336216288</t>
  </si>
  <si>
    <t>480</t>
  </si>
  <si>
    <t>991016R03</t>
  </si>
  <si>
    <t xml:space="preserve">MPL 03 _ D+M _ AL větrací mřížka prům. 100 mm </t>
  </si>
  <si>
    <t>-1418279635</t>
  </si>
  <si>
    <t>481</t>
  </si>
  <si>
    <t>991016R04</t>
  </si>
  <si>
    <t xml:space="preserve">MPL 04 _ D+M _ kotvení stropního zákrokového stativu </t>
  </si>
  <si>
    <t>623526810</t>
  </si>
  <si>
    <t>482</t>
  </si>
  <si>
    <t>991016R05</t>
  </si>
  <si>
    <t xml:space="preserve">MPL 05 _ D+M _ kotvení stropního zdrojového mostu </t>
  </si>
  <si>
    <t>85303403</t>
  </si>
  <si>
    <t>483</t>
  </si>
  <si>
    <t>991016R06</t>
  </si>
  <si>
    <t xml:space="preserve">MPL 06 _ D+M _ úprava pasivního dveřního křídla </t>
  </si>
  <si>
    <t>-1275887072</t>
  </si>
  <si>
    <t>484</t>
  </si>
  <si>
    <t>991017R01</t>
  </si>
  <si>
    <t>D+M _ požární systémová ucpávka (viz rozvody TPS)</t>
  </si>
  <si>
    <t>441864219</t>
  </si>
  <si>
    <t>HZS</t>
  </si>
  <si>
    <t>Hodinové zúčtovací sazby</t>
  </si>
  <si>
    <t>485</t>
  </si>
  <si>
    <t>HZS1292</t>
  </si>
  <si>
    <t>Hodinová zúčtovací sazba stavební dělník</t>
  </si>
  <si>
    <t>512</t>
  </si>
  <si>
    <t>-229895700</t>
  </si>
  <si>
    <t>https://podminky.urs.cz/item/CS_URS_2025_01/HZS1292</t>
  </si>
  <si>
    <t>"ostatní nezměřitelné demontážní práce_odsouhlasení v dílenské dokumentaci" (8)*(8,0)*5</t>
  </si>
  <si>
    <t>N00</t>
  </si>
  <si>
    <t>Nepojmenované, ostatní práce a dodávky</t>
  </si>
  <si>
    <t>486</t>
  </si>
  <si>
    <t>N00_015R02</t>
  </si>
  <si>
    <t xml:space="preserve">Příplatek k hydroizolačnímu souvrství spodní stavby _ za provedení veškerých detailů , zpětných spojů a (D+M) systémových prostupů/průchodek </t>
  </si>
  <si>
    <t>677514506</t>
  </si>
  <si>
    <t xml:space="preserve">Poznámka k položce:_x000D_
Kompletní dodávka a provedení dle specifikace PD (SOUPIS DETAILŮ) a TZ + systémové technologické postupy _x000D_
----------------------------------------------------------------------------------------------------------------------------------------_x000D_
"rozsah a specifikace _ vztaženo ma plochu HI souvrstvý" </t>
  </si>
  <si>
    <t>487</t>
  </si>
  <si>
    <t>N00_015R04</t>
  </si>
  <si>
    <t xml:space="preserve">Příplatek k povlakovým krytinám střech _ za provedení veškerých detailů a (D+M) systémových prostupů/průchodek </t>
  </si>
  <si>
    <t>166947539</t>
  </si>
  <si>
    <t xml:space="preserve">Poznámka k položce:_x000D_
Kompletní dodávka a provedení dle specifikace PD (SOUPIS DETAILŮ) a TZ + systémové technologické postupy _x000D_
----------------------------------------------------------------------------------------------------------------------------------------_x000D_
"rozsah a specifikace _ vztaženo na plochu střešního pláště" </t>
  </si>
  <si>
    <t>488</t>
  </si>
  <si>
    <t>N00_015R06</t>
  </si>
  <si>
    <t>Dodávka a montáž kompletního systémového řešení _ odvětrání radonu z podloží (DN 100-150 mm)</t>
  </si>
  <si>
    <t>1268471055</t>
  </si>
  <si>
    <t>Poznámka k položce:_x000D_
JC obsahuje : kompletní systémové dodávky a provedení dle specifikace PD a TZ včetně všech přímo souvisejících prací/činností a dodávek/doplňků a příslušenství_x000D_
-----------------------------------------------------------------------------------------------------------------------------------------------------------------------------------------------------</t>
  </si>
  <si>
    <t>N01</t>
  </si>
  <si>
    <t xml:space="preserve">Záchytný systém proti pádu </t>
  </si>
  <si>
    <t>489</t>
  </si>
  <si>
    <t>N01_R01</t>
  </si>
  <si>
    <t xml:space="preserve">Dodávka a montáž _ U1 - nerez kotvící bod </t>
  </si>
  <si>
    <t>-555520400</t>
  </si>
  <si>
    <t>490</t>
  </si>
  <si>
    <t>N01_R02</t>
  </si>
  <si>
    <t xml:space="preserve">Dodávka a montáž _ U2 - nerez kotvící bod </t>
  </si>
  <si>
    <t>-1124245904</t>
  </si>
  <si>
    <t>491</t>
  </si>
  <si>
    <t>N01_R03</t>
  </si>
  <si>
    <t xml:space="preserve">Dodávka a montáž _ montážní lano </t>
  </si>
  <si>
    <t>997558712</t>
  </si>
  <si>
    <t>492</t>
  </si>
  <si>
    <t>N01_R04</t>
  </si>
  <si>
    <t>Předávací dokumentace , uvedení do provozu</t>
  </si>
  <si>
    <t>1750750234</t>
  </si>
  <si>
    <t>N1_VR02</t>
  </si>
  <si>
    <t xml:space="preserve">Informační systém, ochranné prvky </t>
  </si>
  <si>
    <t>493</t>
  </si>
  <si>
    <t>N1_VR02_R01</t>
  </si>
  <si>
    <t>Dodávka a provedení _ hlavní tabule _ A1</t>
  </si>
  <si>
    <t>-1270256083</t>
  </si>
  <si>
    <t>Poznámka k položce:_x000D_
JC obsahuje: kompletní systémová dodávka a provedení dle specifikace PD a TZ (INTERIÉR) včetně všech přímo souvisejících prací/činností a dodávek/doplňků.</t>
  </si>
  <si>
    <t xml:space="preserve">"rozsah viz IN_SO 01_07-08" </t>
  </si>
  <si>
    <t>"1.PP" 2,0</t>
  </si>
  <si>
    <t>"1.NP" 5,0</t>
  </si>
  <si>
    <t>494</t>
  </si>
  <si>
    <t>N1_VR02_R02</t>
  </si>
  <si>
    <t>Dodávka a provedení _ dveřní tabulky _ A2</t>
  </si>
  <si>
    <t>-723894107</t>
  </si>
  <si>
    <t>"1.PP" 16,0</t>
  </si>
  <si>
    <t>"1.NP" 23,0</t>
  </si>
  <si>
    <t>495</t>
  </si>
  <si>
    <t>N1_VR02_R03</t>
  </si>
  <si>
    <t>Dodávka a provedení _ označení místností _ A3</t>
  </si>
  <si>
    <t>139928079</t>
  </si>
  <si>
    <t>"1.PP" 5,0</t>
  </si>
  <si>
    <t>"1.NP" 11,0</t>
  </si>
  <si>
    <t>496</t>
  </si>
  <si>
    <t>N1_VR02_R04</t>
  </si>
  <si>
    <t xml:space="preserve">Dodávka a provedení _ ochranné prvky - stěnový _ PVC v = 200 mm </t>
  </si>
  <si>
    <t>-1321680971</t>
  </si>
  <si>
    <t>"1.PP" 91,85</t>
  </si>
  <si>
    <t>"1.NP" 56,1</t>
  </si>
  <si>
    <t>497</t>
  </si>
  <si>
    <t>N1_VR02_R05</t>
  </si>
  <si>
    <t xml:space="preserve">Dodávka a provedení _ ochranné prvky - stěnový _ PVC v = 300 mm </t>
  </si>
  <si>
    <t>1404483790</t>
  </si>
  <si>
    <t>"1.PP" 91,85+30,9</t>
  </si>
  <si>
    <t>"1.NP" 56,1+85,65</t>
  </si>
  <si>
    <t>498</t>
  </si>
  <si>
    <t>N1_VR02_R06</t>
  </si>
  <si>
    <t xml:space="preserve">Dodávka a provedení _ ochranné prvky - stěnový _ ergonomické madlo </t>
  </si>
  <si>
    <t>-1564448924</t>
  </si>
  <si>
    <t>"1.PP" 30,9</t>
  </si>
  <si>
    <t>"1.NP" 85,65</t>
  </si>
  <si>
    <t>499</t>
  </si>
  <si>
    <t>N1_VR02_R07</t>
  </si>
  <si>
    <t xml:space="preserve">Dodávka a provedení _ ochranné prvky - rohový _ ochrana nároří 90 st. </t>
  </si>
  <si>
    <t>38850187</t>
  </si>
  <si>
    <t>"1.PP" 26,0</t>
  </si>
  <si>
    <t>"1.NP" 29,0</t>
  </si>
  <si>
    <t>D.1.2.1 - Stavebně-konstrukční řešení-betonové kce</t>
  </si>
  <si>
    <t>982663492</t>
  </si>
  <si>
    <t>Poznámka k položce:_x000D_
JC zahrnuje náklady na přesnopu specifikaci betonové směsy dle PD a TZ.</t>
  </si>
  <si>
    <t>"viz výtahová šachta" (0,3*(2,654*3,25))</t>
  </si>
  <si>
    <t>412610276</t>
  </si>
  <si>
    <t>"viz výtahová šachta" (0,3*(2,654+3,25)*2)</t>
  </si>
  <si>
    <t>-20223016</t>
  </si>
  <si>
    <t>2115714849</t>
  </si>
  <si>
    <t>"dle SKŘ" (180,0/1000*2,588)</t>
  </si>
  <si>
    <t>"výztuž ostatní/pomocná_odsouhlasení v dílenské dokumentaci" (0,15)*0,466</t>
  </si>
  <si>
    <t>274322511</t>
  </si>
  <si>
    <t>Základové pasy ze ŽB se zvýšenými nároky na prostředí tř. C 25/30</t>
  </si>
  <si>
    <t>-1440937000</t>
  </si>
  <si>
    <t>https://podminky.urs.cz/item/CS_URS_2025_01/274322511</t>
  </si>
  <si>
    <t>"Z1" (13,15*2,0*1,0)*3</t>
  </si>
  <si>
    <t>"Z2" (16,025*1,0*0,35)*2</t>
  </si>
  <si>
    <t>"Z3" (30,45*1,0*0,35)*1</t>
  </si>
  <si>
    <t>274351121</t>
  </si>
  <si>
    <t>Zřízení bednění základových pasů rovného</t>
  </si>
  <si>
    <t>597957944</t>
  </si>
  <si>
    <t>https://podminky.urs.cz/item/CS_URS_2025_01/274351121</t>
  </si>
  <si>
    <t>"viz Z1-Z3" ((13,15*+2,0)*2*1,0*3)+(16,025*0,35*2)+(30,45*0,35*2)</t>
  </si>
  <si>
    <t>274351122</t>
  </si>
  <si>
    <t>Odstranění bednění základových pasů rovného</t>
  </si>
  <si>
    <t>994691137</t>
  </si>
  <si>
    <t>https://podminky.urs.cz/item/CS_URS_2025_01/274351122</t>
  </si>
  <si>
    <t>274361821</t>
  </si>
  <si>
    <t>Výztuž základových pasů betonářskou ocelí 10 505 (R)</t>
  </si>
  <si>
    <t>-1061663869</t>
  </si>
  <si>
    <t>https://podminky.urs.cz/item/CS_URS_2025_01/274361821</t>
  </si>
  <si>
    <t>"dle SKŘ" (7,2)</t>
  </si>
  <si>
    <t>"výztuž ostatní/pomocná_odsouhlasení v dílenské dokumentaci" (0,15)*7,2</t>
  </si>
  <si>
    <t>274362021</t>
  </si>
  <si>
    <t>Výztuž základových pasů svařovanými sítěmi Kari</t>
  </si>
  <si>
    <t>-1836707739</t>
  </si>
  <si>
    <t>https://podminky.urs.cz/item/CS_URS_2025_01/274362021</t>
  </si>
  <si>
    <t>275322511</t>
  </si>
  <si>
    <t>Základové patky ze ŽB se zvýšenými nároky na prostředí tř. C 25/30</t>
  </si>
  <si>
    <t>456255373</t>
  </si>
  <si>
    <t>https://podminky.urs.cz/item/CS_URS_2025_01/275322511</t>
  </si>
  <si>
    <t>(1,5*1,5*2,2)*3</t>
  </si>
  <si>
    <t>275351121</t>
  </si>
  <si>
    <t>Zřízení bednění základových patek</t>
  </si>
  <si>
    <t>2006741513</t>
  </si>
  <si>
    <t>https://podminky.urs.cz/item/CS_URS_2025_01/275351121</t>
  </si>
  <si>
    <t>(1,5*4*2,2)*3</t>
  </si>
  <si>
    <t>275351122</t>
  </si>
  <si>
    <t>Odstranění bednění základových patek</t>
  </si>
  <si>
    <t>1969511835</t>
  </si>
  <si>
    <t>https://podminky.urs.cz/item/CS_URS_2025_01/275351122</t>
  </si>
  <si>
    <t>275361821</t>
  </si>
  <si>
    <t>Výztuž základových patek betonářskou ocelí 10 505 (R)</t>
  </si>
  <si>
    <t>518987602</t>
  </si>
  <si>
    <t>https://podminky.urs.cz/item/CS_URS_2025_01/275361821</t>
  </si>
  <si>
    <t>"dle SKŘ" (180,0/1000*14,85)</t>
  </si>
  <si>
    <t>"výztuž ostatní/pomocná_odsouhlasení v dílenské dokumentaci" (0,15)*2,673</t>
  </si>
  <si>
    <t>27536182R</t>
  </si>
  <si>
    <t>Výztuž základových stěn ze ztraceného bednění betonářskou ocelí 10 505 (R)</t>
  </si>
  <si>
    <t>364504566</t>
  </si>
  <si>
    <t>"viz Z2, Z3" ((0,5*(16,025*2))+(1,0*(30,45)))*17,5/1000</t>
  </si>
  <si>
    <t>279113153</t>
  </si>
  <si>
    <t>Základová zeď tl přes 200 do 250 mm z tvárnic ztraceného bednění včetně výplně z betonu tř. C 25/30</t>
  </si>
  <si>
    <t>1869711080</t>
  </si>
  <si>
    <t>https://podminky.urs.cz/item/CS_URS_2025_01/279113153</t>
  </si>
  <si>
    <t>"viz Z2, Z3" (0,5*(16,025*2))+(1,0*(30,45))</t>
  </si>
  <si>
    <t>311113152</t>
  </si>
  <si>
    <t>Nadzákladová zeď tl přes 150 do 200 mm z hladkých tvárnic ztraceného bednění včetně výplně z betonu tř. C 25/30</t>
  </si>
  <si>
    <t>-640094845</t>
  </si>
  <si>
    <t>https://podminky.urs.cz/item/CS_URS_2025_01/311113152</t>
  </si>
  <si>
    <t>"viz výtahová šachta" (2,6*2,475)+(1,15*4,26)+(1,75*3,85)+(11,75*8,56)</t>
  </si>
  <si>
    <t>311113153</t>
  </si>
  <si>
    <t>Nadzákladová zeď tl přes 200 do 250 mm z hladkých tvárnic ztraceného bednění včetně výplně z betonu tř. C 25/30</t>
  </si>
  <si>
    <t>-16861539</t>
  </si>
  <si>
    <t>https://podminky.urs.cz/item/CS_URS_2025_01/311113153</t>
  </si>
  <si>
    <t>"nosná stěna" (36,25*3,15)</t>
  </si>
  <si>
    <t>327324127</t>
  </si>
  <si>
    <t>Opěrné zdi a valy ze ŽB  se zvýšenými nároky na prostředí tř. C 25/30</t>
  </si>
  <si>
    <t>-330059938</t>
  </si>
  <si>
    <t>https://podminky.urs.cz/item/CS_URS_2025_01/327324127</t>
  </si>
  <si>
    <t>(9,0*0,3*0,5)</t>
  </si>
  <si>
    <t>(9,0*2,1*0,3)+(9,1*1,7*0,3)+(9,665*1,1*0,3)</t>
  </si>
  <si>
    <t>(27,765*0,3*2,8)</t>
  </si>
  <si>
    <t>(9,0*2,1*0,3)+(9,0*1,7*0,3)+(8,86*1,1*0,3)</t>
  </si>
  <si>
    <t>(26,86*0,3*2,8)</t>
  </si>
  <si>
    <t>327351211</t>
  </si>
  <si>
    <t>Bednění opěrných zdí a valů svislých i skloněných zřízení</t>
  </si>
  <si>
    <t>1820720416</t>
  </si>
  <si>
    <t>https://podminky.urs.cz/item/CS_URS_2025_01/327351211</t>
  </si>
  <si>
    <t>((27,765+2,1)*2*0,3)+((26,86+2,1)*2*0,3)</t>
  </si>
  <si>
    <t>(27,765*2,8*2)+(26,86*2,8*2)</t>
  </si>
  <si>
    <t>32735121R</t>
  </si>
  <si>
    <t>Příplatek za pohledové provedení u bednění opěrných zdí a valů</t>
  </si>
  <si>
    <t>1380427767</t>
  </si>
  <si>
    <t>327351221</t>
  </si>
  <si>
    <t>Bednění opěrných zdí a valů svislých i skloněných odstranění</t>
  </si>
  <si>
    <t>1932864246</t>
  </si>
  <si>
    <t>https://podminky.urs.cz/item/CS_URS_2025_01/327351221</t>
  </si>
  <si>
    <t>327361006</t>
  </si>
  <si>
    <t>Výztuž opěrných zdí a valů z betonářské oceli 10 505</t>
  </si>
  <si>
    <t>-1568098007</t>
  </si>
  <si>
    <t>https://podminky.urs.cz/item/CS_URS_2025_01/327361006</t>
  </si>
  <si>
    <t>"dle SKŘ" (7,5)</t>
  </si>
  <si>
    <t>"výztuž ostatní/pomocná_odsouhlasení v dílenské dokumentaci" (0,15)*7,5</t>
  </si>
  <si>
    <t>330321410</t>
  </si>
  <si>
    <t>Sloupy nebo pilíře ze ŽB tř. C 25/30 bez výztuže</t>
  </si>
  <si>
    <t>-553869889</t>
  </si>
  <si>
    <t>https://podminky.urs.cz/item/CS_URS_2025_01/330321410</t>
  </si>
  <si>
    <t>(0,3*0,4)*7,1*9</t>
  </si>
  <si>
    <t>331351321</t>
  </si>
  <si>
    <t>Zřízení bednění čtyřúhelníkových sloupů v přes 4 do 6 m průřezu přes 0,08 do 0,16 m2</t>
  </si>
  <si>
    <t>-1962493464</t>
  </si>
  <si>
    <t>https://podminky.urs.cz/item/CS_URS_2025_01/331351321</t>
  </si>
  <si>
    <t>(0,3+0,4)*2*7,1*9</t>
  </si>
  <si>
    <t>331351322</t>
  </si>
  <si>
    <t>Odstranění bednění čtyřúhelníkových sloupů v přes 4 do 6 m průřezu přes 0,08 do 0,16 m2</t>
  </si>
  <si>
    <t>-962257324</t>
  </si>
  <si>
    <t>https://podminky.urs.cz/item/CS_URS_2025_01/331351322</t>
  </si>
  <si>
    <t>331361821</t>
  </si>
  <si>
    <t>Výztuž sloupů hranatých betonářskou ocelí 10 505</t>
  </si>
  <si>
    <t>-819666791</t>
  </si>
  <si>
    <t>https://podminky.urs.cz/item/CS_URS_2025_01/331361821</t>
  </si>
  <si>
    <t>(0,3*0,4)*7,1*9*300/1000</t>
  </si>
  <si>
    <t>34236182R</t>
  </si>
  <si>
    <t>Výztuž stěn nosných ze ztraceného bednění betonářskou ocelí 10 505</t>
  </si>
  <si>
    <t>2144397219</t>
  </si>
  <si>
    <t>"viz výtahová šachta" ((2,6*2,475)+(1,15*4,26)+(1,75*3,85)+(11,75*8,56))*17,5/1000</t>
  </si>
  <si>
    <t>"nosná stěna" (36,25*3,15)*17,5/1000</t>
  </si>
  <si>
    <t>411321414</t>
  </si>
  <si>
    <t>Stropy deskové ze ŽB tř. C 25/30</t>
  </si>
  <si>
    <t>1708151140</t>
  </si>
  <si>
    <t>https://podminky.urs.cz/item/CS_URS_2025_01/411321414</t>
  </si>
  <si>
    <t>"stropní kce nad 1.PP-1.NP" 0,25*((14,9*26,25)+(15,9*26,25))</t>
  </si>
  <si>
    <t>411351011</t>
  </si>
  <si>
    <t>Zřízení bednění stropů deskových tl přes 5 do 25 cm bez podpěrné kce</t>
  </si>
  <si>
    <t>641786328</t>
  </si>
  <si>
    <t>https://podminky.urs.cz/item/CS_URS_2025_01/411351011</t>
  </si>
  <si>
    <t>"stropní kce nad 1.PP-1.NP" ((14,9*26,25)+(15,9*26,25))</t>
  </si>
  <si>
    <t>0,25*(82,3+84,3)</t>
  </si>
  <si>
    <t>411351012</t>
  </si>
  <si>
    <t>Odstranění bednění stropů deskových tl přes 5 do 25 cm bez podpěrné kce</t>
  </si>
  <si>
    <t>-186038309</t>
  </si>
  <si>
    <t>https://podminky.urs.cz/item/CS_URS_2025_01/411351012</t>
  </si>
  <si>
    <t>411354333</t>
  </si>
  <si>
    <t>Zřízení podpěrné konstrukce stropů výšky přes 4 do 6 m tl přes 15 do 25 cm</t>
  </si>
  <si>
    <t>2089906483</t>
  </si>
  <si>
    <t>https://podminky.urs.cz/item/CS_URS_2025_01/411354333</t>
  </si>
  <si>
    <t>411354334</t>
  </si>
  <si>
    <t>Odstranění podpěrné konstrukce stropů výšky přes 4 do 6 m tl přes 15 do 25 cm</t>
  </si>
  <si>
    <t>66859751</t>
  </si>
  <si>
    <t>https://podminky.urs.cz/item/CS_URS_2025_01/411354334</t>
  </si>
  <si>
    <t>411361821</t>
  </si>
  <si>
    <t>Výztuž stropů betonářskou ocelí 10 505</t>
  </si>
  <si>
    <t>1570755067</t>
  </si>
  <si>
    <t>https://podminky.urs.cz/item/CS_URS_2025_01/411361821</t>
  </si>
  <si>
    <t>"dle SKŘ" (15,8+17,35)</t>
  </si>
  <si>
    <t>"výztuž ostatní/pomocná_odsouhlasení v dílenské dokumentaci" (0,15)*33,15</t>
  </si>
  <si>
    <t>413321414</t>
  </si>
  <si>
    <t>Nosníky ze ŽB tř. C 25/30</t>
  </si>
  <si>
    <t>1934677263</t>
  </si>
  <si>
    <t>https://podminky.urs.cz/item/CS_URS_2025_01/413321414</t>
  </si>
  <si>
    <t>"P1" (0,55*0,6)*13,125</t>
  </si>
  <si>
    <t>413351111</t>
  </si>
  <si>
    <t>Zřízení bednění nosníků a průvlaků bez podpěrné kce výšky do 100 cm</t>
  </si>
  <si>
    <t>1629871205</t>
  </si>
  <si>
    <t>https://podminky.urs.cz/item/CS_URS_2025_01/413351111</t>
  </si>
  <si>
    <t>"P1" (0,55+0,6+0,6)*13,125</t>
  </si>
  <si>
    <t>413351112</t>
  </si>
  <si>
    <t>Odstranění bednění nosníků a průvlaků bez podpěrné kce výšky do 100 cm</t>
  </si>
  <si>
    <t>1632540971</t>
  </si>
  <si>
    <t>https://podminky.urs.cz/item/CS_URS_2025_01/413351112</t>
  </si>
  <si>
    <t>413352211</t>
  </si>
  <si>
    <t>Zřízení podpěrné konstrukce nosníků výšky podepření přes 4 do 6 m pro nosník výšky do 100 cm</t>
  </si>
  <si>
    <t>-638377662</t>
  </si>
  <si>
    <t>https://podminky.urs.cz/item/CS_URS_2025_01/413352211</t>
  </si>
  <si>
    <t>"P1" (0,6)*13,125</t>
  </si>
  <si>
    <t>413352212</t>
  </si>
  <si>
    <t>Odstranění podpěrné konstrukce nosníků výšky podepření přes 4 do 6 m pro nosník výšky do 100 cm</t>
  </si>
  <si>
    <t>1536380688</t>
  </si>
  <si>
    <t>https://podminky.urs.cz/item/CS_URS_2025_01/413352212</t>
  </si>
  <si>
    <t>413361821</t>
  </si>
  <si>
    <t>Výztuž nosníků, volných trámů nebo průvlaků volných trámů betonářskou ocelí 10 505</t>
  </si>
  <si>
    <t>-1839983163</t>
  </si>
  <si>
    <t>https://podminky.urs.cz/item/CS_URS_2025_01/413361821</t>
  </si>
  <si>
    <t>417321515</t>
  </si>
  <si>
    <t>Ztužující pásy a věnce ze ŽB tř. C 25/30</t>
  </si>
  <si>
    <t>-1463159420</t>
  </si>
  <si>
    <t>https://podminky.urs.cz/item/CS_URS_2025_01/417321515</t>
  </si>
  <si>
    <t>"V1" (0,25*0,125)*55,6</t>
  </si>
  <si>
    <t>417351115</t>
  </si>
  <si>
    <t>Zřízení bednění ztužujících věnců</t>
  </si>
  <si>
    <t>192093947</t>
  </si>
  <si>
    <t>https://podminky.urs.cz/item/CS_URS_2025_01/417351115</t>
  </si>
  <si>
    <t>417351116</t>
  </si>
  <si>
    <t>Odstranění bednění ztužujících věnců</t>
  </si>
  <si>
    <t>-441173309</t>
  </si>
  <si>
    <t>https://podminky.urs.cz/item/CS_URS_2025_01/417351116</t>
  </si>
  <si>
    <t>417361821</t>
  </si>
  <si>
    <t>Výztuž ztužujících pásů a věnců betonářskou ocelí 10 505</t>
  </si>
  <si>
    <t>1604872918</t>
  </si>
  <si>
    <t>https://podminky.urs.cz/item/CS_URS_2025_01/417361821</t>
  </si>
  <si>
    <t>43032141R</t>
  </si>
  <si>
    <t>Schodišťová konstrukce a rampa ze ŽB tř. C 25/30</t>
  </si>
  <si>
    <t>1437592336</t>
  </si>
  <si>
    <t>Poznámka k položce:_x000D_
JC obsahuje: kompletní systémové dodávky a provedení dle specifikace PD a TZ včetně všech přímo souvisejících prací/činností a dodávek/doplňků a příslušenství_x000D_
(JC obsahuje: dodávka a montáž : systémové bednění a podpěrná kce + betonová směs)_x000D_
(rozsah JC vztažen na objem konstrukce (m3))</t>
  </si>
  <si>
    <t>430361821</t>
  </si>
  <si>
    <t>Výztuž schodišťové konstrukce a rampy betonářskou ocelí 10 505</t>
  </si>
  <si>
    <t>-2033898223</t>
  </si>
  <si>
    <t>https://podminky.urs.cz/item/CS_URS_2025_01/430361821</t>
  </si>
  <si>
    <t>451315115</t>
  </si>
  <si>
    <t>Podkladní nebo výplňová vrstva z betonu C 16/20 tl do 100 mm</t>
  </si>
  <si>
    <t>2048671263</t>
  </si>
  <si>
    <t>https://podminky.urs.cz/item/CS_URS_2025_01/451315115</t>
  </si>
  <si>
    <t>"viz základové konstrukce" (13,35*2,2*3)+(16,025*1,2*2)+(30,45*1,2*1)+(1,7*1,7*3)</t>
  </si>
  <si>
    <t>"viz OS" (9*2,3)+(9,1*1,9)+(9,665*1,3)+(9*2,3)+(9,0*1,9)+(8,66*1,3)</t>
  </si>
  <si>
    <t>"viz výtah šachta" (5,85*6,5)</t>
  </si>
  <si>
    <t>998011003</t>
  </si>
  <si>
    <t>Přesun hmot pro budovy zděné v přes 12 do 24 m</t>
  </si>
  <si>
    <t>-1119524777</t>
  </si>
  <si>
    <t>https://podminky.urs.cz/item/CS_URS_2025_01/998011003</t>
  </si>
  <si>
    <t>767431R01</t>
  </si>
  <si>
    <t xml:space="preserve">Z-01 - D+M _ kotvící prvky přístřešku </t>
  </si>
  <si>
    <t>-1173841297</t>
  </si>
  <si>
    <t>Poznámka k položce:_x000D_
JC obsahuje : Kompletní provedení dle specifikace PD a TZ vč. všech přímo souvisejících prací/činností, dodávek, příslušenství, doplňků a komponentů dle konkrétního výpisu prvků a výrobků. V jednotkové ceně započítáno: systémová dodávka, výroba, montáž/osazení/kotvení (vč.kotvících prvků), povrchová úprava, přesuny. Kompletní specifikace/rozsah viz výpis prvků a výrobků.</t>
  </si>
  <si>
    <t>(117,26)</t>
  </si>
  <si>
    <t>767431R02</t>
  </si>
  <si>
    <t xml:space="preserve">D+M _ výztuž proti protlačení </t>
  </si>
  <si>
    <t>-407269041</t>
  </si>
  <si>
    <t>D.1.2.2 - Stavebně-konstrukční řešení-ocelové kce</t>
  </si>
  <si>
    <t>767015R01</t>
  </si>
  <si>
    <t>D+M ocelových a zámečnických prvků / konstrukcí _ přístřešek nad vjezdem</t>
  </si>
  <si>
    <t>423105733</t>
  </si>
  <si>
    <t xml:space="preserve">Poznámka k položce:_x000D_
JC obsahuje : kompletní systémové dodávky a provedení dle specifikace PD a TZ včetně všech přímo souvisejících prací/činností a dodávek/doplňků a příslušenství_x000D_
--------------------------------------------------------------------------------------------------------------------------------------------------------------------------------------------------_x000D_
Specifikace / rozsah provedení - obsah JC _ viz TZ:_x000D_
--------------------------------------------------------_x000D_
-dodávka a výroba ocelových prvků a konstrukcí - dle zadání a PD_x000D_
-dodávka veškerých spojovacích a kotevních prvků_x000D_
-kompletní provrchobvé úpravy prvků dle požadavků PD a PBŘ_x000D_
-veškeré přesuny/zdvihací technika a kompletní montážní práce_x000D_
-kompletní montážní / usazovací a kotevní práce_x000D_
-podlití kotevních prvků nesmrštitelnou hmotou_x000D_
--------------------------------------------------------_x000D_
-dílenská dokumentace vč. statického přepočtu_x000D_
-ostatní nespecifikované práce a dodávky, které bezprostředně souvisí s provedení _x000D_
předmětného prvku/konstrukce dle zadávací dokumentace_x000D_
-veškeré náklady na dodávku (včetně ztratného) a provedení jsou obsaženy v jednotkové ceně_x000D_
_x000D_
</t>
  </si>
  <si>
    <t>"kompletní rozsah_viz D.1.2.2, SV, TZ" (12500,0+1300,0)</t>
  </si>
  <si>
    <t>767015R02</t>
  </si>
  <si>
    <t>D+M ocelových a zámečnických prvků / konstrukcí _ plošina pro VZT</t>
  </si>
  <si>
    <t>271015645</t>
  </si>
  <si>
    <t>"kompletní rozsah_viz D.1.2.2, SV, TZ" (6000,0+1050,0)</t>
  </si>
  <si>
    <t>D.1.3 - Požárně bezpečnostní řešení</t>
  </si>
  <si>
    <t>953943211</t>
  </si>
  <si>
    <t>Osazování hasicího přístroje</t>
  </si>
  <si>
    <t>1616253663</t>
  </si>
  <si>
    <t>https://podminky.urs.cz/item/CS_URS_2025_01/953943211</t>
  </si>
  <si>
    <t>44932114R</t>
  </si>
  <si>
    <t>přístroj hasicí ruční _ s minimální hasicí schopností 27A (specifikace dle PD a TZ</t>
  </si>
  <si>
    <t>-1881093631</t>
  </si>
  <si>
    <t>44932311R</t>
  </si>
  <si>
    <t>přístroj hasicí ruční _ s minimální hasicí schopností 21A (specifikace dle PD a TZ</t>
  </si>
  <si>
    <t>2121007909</t>
  </si>
  <si>
    <t>953993326</t>
  </si>
  <si>
    <t>Osazení bezpečnostní, orientační nebo informační tabulky přivrtáním na zdivo</t>
  </si>
  <si>
    <t>-1087658830</t>
  </si>
  <si>
    <t>https://podminky.urs.cz/item/CS_URS_2025_01/953993326</t>
  </si>
  <si>
    <t>73534516R</t>
  </si>
  <si>
    <t xml:space="preserve">tabulka bezpečnostní / informační / orientační _ specifikace dle PD a TZ </t>
  </si>
  <si>
    <t>-1696525195</t>
  </si>
  <si>
    <t>D.1.4 - Technika prostředí staveb</t>
  </si>
  <si>
    <t>Úroveň 4:</t>
  </si>
  <si>
    <t>1 - Zdravotně technické instalace</t>
  </si>
  <si>
    <t>1 - Zemní práce</t>
  </si>
  <si>
    <t>4 - Vodorovné konstrukce</t>
  </si>
  <si>
    <t>63 - Podlahy a podlahové konstrukce</t>
  </si>
  <si>
    <t>9 - Ostatní konstrukce, bourání</t>
  </si>
  <si>
    <t>96 - Bourání konstrukcí</t>
  </si>
  <si>
    <t>715 - Izolace chemické</t>
  </si>
  <si>
    <t>721 - Vnitřní kanalizace</t>
  </si>
  <si>
    <t>722 - Vnitřní vodovod</t>
  </si>
  <si>
    <t>724 - Strojní vybavení</t>
  </si>
  <si>
    <t>724.1 - ATS</t>
  </si>
  <si>
    <t>725 - Zařizovací předměty</t>
  </si>
  <si>
    <t>726 - Předstěnové systémy</t>
  </si>
  <si>
    <t>767 - Konstrukce zámečnické</t>
  </si>
  <si>
    <t>VN - Vedlejší náklady</t>
  </si>
  <si>
    <t>139601102R00</t>
  </si>
  <si>
    <t>Ruční výkop jam, rýh a šachet v hornině 3</t>
  </si>
  <si>
    <t>RTS 25/ II</t>
  </si>
  <si>
    <t>Poznámka k položce:_x000D_
s přehozením na vzdálenost do 5 m nebo s naložením na ruční dopravní prostředek_x000D_
0,8*178,0*1,3</t>
  </si>
  <si>
    <t>151101101R00</t>
  </si>
  <si>
    <t>Zřízení pažení a rozepření stěn rýh příložné  pro jakoukoliv mezerovitost, hloubky do 2 m</t>
  </si>
  <si>
    <t>Poznámka k položce:_x000D_
pro podzemní vedení pro všechny šířky rýhy,_x000D_
2*178,0*3,0</t>
  </si>
  <si>
    <t>151101111R00</t>
  </si>
  <si>
    <t>Odstranění pažení a rozepření rýh příložné , hloubky do 2 m</t>
  </si>
  <si>
    <t>Poznámka k položce:_x000D_
pro podzemní vedení s uložením materiálu na vzdálenost do 3 m od kraje výkopu,</t>
  </si>
  <si>
    <t>151101311R00</t>
  </si>
  <si>
    <t>Odstranění rozepření stěn výkopů při roubení příložném, hloubky do 4 m</t>
  </si>
  <si>
    <t>Poznámka k položce:_x000D_
s uložením materiálu na vzdálenost do 3 m od okraje výkopu,</t>
  </si>
  <si>
    <t>161101101R00</t>
  </si>
  <si>
    <t>Svislé přemístění výkopku z horniny 1 až 4, při hloubce výkopu přes 1 do 2,5 m</t>
  </si>
  <si>
    <t>Poznámka k položce:_x000D_
bez naložení do dopravní nádoby, ale s vyprázdněním dopravní nádoby na hromadu nebo na dopravní prostředek,_x000D_
50% : 185,12*0,5</t>
  </si>
  <si>
    <t>162701105R00</t>
  </si>
  <si>
    <t>Vodorovné přemístění výkopku z horniny 1 až 4, na vzdálenost přes 9 000  do 10 000 m</t>
  </si>
  <si>
    <t>Poznámka k položce:_x000D_
po suchu, bez naložení výkopku, avšak se složením bez rozhrnutí, zpáteční cesta vozidla._x000D_
Vyhloubeno : _x000D_
Odkaz na mn. položky pořadí 1 : 185,12000_x000D_
Zpětný zásyp : _x000D_
Odkaz na mn. položky pořadí 12 : 106,80000*-1</t>
  </si>
  <si>
    <t>162701109R00</t>
  </si>
  <si>
    <t>Vodorovné přemístění výkopku příplatek k ceně za každých dalších i započatých 1 000 m přes 10 000 m  z horniny 1 až 4</t>
  </si>
  <si>
    <t>Poznámka k položce:_x000D_
po suchu, bez naložení výkopku, avšak se složením bez rozhrnutí, zpáteční cesta vozidla._x000D_
+5km : _x000D_
Odkaz na mn. položky pořadí 6 : 78,32000*5</t>
  </si>
  <si>
    <t>162201203R00</t>
  </si>
  <si>
    <t>Vodorovné přemístění výkopku nošením z horniny 1 až 4, kolečkem, na vzdálenost do 10 m</t>
  </si>
  <si>
    <t>Poznámka k položce:_x000D_
bez naložení, avšak s vyprázdněním nádoby na hromadu nebo do dopravního prostředku,</t>
  </si>
  <si>
    <t>162201210R00</t>
  </si>
  <si>
    <t>Vodorovné přemístění výkopku nošením příplatek za každých dalších 10 m  z horniny 1 až 4, kolečkem</t>
  </si>
  <si>
    <t>167101101R00</t>
  </si>
  <si>
    <t>Nakládání, skládání, překládání neulehlého výkopku nakládání výkopku  do 100 m3, z horniny 1 až 4</t>
  </si>
  <si>
    <t>171201201R00</t>
  </si>
  <si>
    <t>Uložení sypaniny na dočasnou skládku tak, že na 1 m2 plochy připadá přes 2 m3 výkopku nebo ornice</t>
  </si>
  <si>
    <t>174101101R00</t>
  </si>
  <si>
    <t>Zásyp sypaninou se zhutněním jam, šachet, rýh nebo kolem objektů v těchto vykopávkách</t>
  </si>
  <si>
    <t>Poznámka k položce:_x000D_
z jakékoliv horniny s uložením výkopku po vrstvách,_x000D_
včetně strojního přemístění materiálu pro zásyp ze vzdálenosti do 10 m od okraje zásypu_x000D_
0,8*178,0*(1,3-0,45-0,1)</t>
  </si>
  <si>
    <t>175101101RT2</t>
  </si>
  <si>
    <t>Obsyp potrubí bez prohození sypaniny, s dodáním štěrkopísku frakce 0 - 22 mm, Kamenivo přírodní těžené; frakce 0,0 až 22,0 mm</t>
  </si>
  <si>
    <t>Poznámka k položce:_x000D_
sypaninou z vhodných hornin tř. 1 - 4 nebo materiálem připraveným podél výkopu ve vzdálenosti do 3 m od jeho kraje, pro jakoukoliv hloubku výkopu a jakoukoliv míru zhutnění,_x000D_
0,8*178,0*0,45</t>
  </si>
  <si>
    <t>199000002R00</t>
  </si>
  <si>
    <t>Poplatky za skládku horniny 1- 4, skupina 17 05 04 z Katalogu odpadů</t>
  </si>
  <si>
    <t>451572111R00</t>
  </si>
  <si>
    <t>Lože pod potrubí, stoky a drobné objekty z kameniva drobného těženého 0÷4 mm, Kamenivo přírodní těžené; bez stanovené kvality; frakce 0,0 až 4,0 mm</t>
  </si>
  <si>
    <t>Poznámka k položce:_x000D_
v otevřeném výkopu,_x000D_
0,8*178,0*0,1</t>
  </si>
  <si>
    <t>Podlahy a podlahové konstrukce</t>
  </si>
  <si>
    <t>631312141R00</t>
  </si>
  <si>
    <t>Doplnění mazanin betonem prostým rýh v dosavadních mazaninách</t>
  </si>
  <si>
    <t>Poznámka k položce:_x000D_
prostým betonem (s dodáním hmot) bez potěru,_x000D_
0,15*45,0*0,15</t>
  </si>
  <si>
    <t>631416213R00</t>
  </si>
  <si>
    <t>Mazanina betonová ze suché směsi tloušťky přes 120 do 240 mm pevnost v tlaku 25 MPa</t>
  </si>
  <si>
    <t>Ostatní konstrukce, bourání</t>
  </si>
  <si>
    <t>971052481BOR</t>
  </si>
  <si>
    <t>Průraz stávajícími ŽB</t>
  </si>
  <si>
    <t>Vlastní</t>
  </si>
  <si>
    <t>979990001R00</t>
  </si>
  <si>
    <t>Poplatek za skládku stavební suti</t>
  </si>
  <si>
    <t>979081111R00</t>
  </si>
  <si>
    <t>Odvoz suti a vybouraných hmot na skládku do 1 km</t>
  </si>
  <si>
    <t>Poznámka k položce:_x000D_
Včetně naložení na dopravní prostředek a složení na skládku, bez poplatku za skládku.</t>
  </si>
  <si>
    <t>979081121R00</t>
  </si>
  <si>
    <t>Odvoz suti a vybouraných hmot na skládku příplatek za každý další 1 km</t>
  </si>
  <si>
    <t>979082111R00</t>
  </si>
  <si>
    <t>Vnitrostaveništní doprava suti a vybouraných hmot do 10 m</t>
  </si>
  <si>
    <t>979082121R00</t>
  </si>
  <si>
    <t>Vnitrostaveništní doprava suti a vybouraných hmot příplatek k ceně za každých dalších 5 m</t>
  </si>
  <si>
    <t>Bourání konstrukcí</t>
  </si>
  <si>
    <t>970241150R00</t>
  </si>
  <si>
    <t>Řezání prostého betonu hloubka řezu 150 mm</t>
  </si>
  <si>
    <t>Poznámka k položce:_x000D_
45,0*2</t>
  </si>
  <si>
    <t>974042564R00</t>
  </si>
  <si>
    <t>Vysekání rýh v betonové a jiné monolitické dlažbě do hloubky 150 mm, šířky do 150 mm</t>
  </si>
  <si>
    <t>Poznámka k položce:_x000D_
s betonovým podkladem,</t>
  </si>
  <si>
    <t>715</t>
  </si>
  <si>
    <t>Izolace chemické</t>
  </si>
  <si>
    <t>713552151R00</t>
  </si>
  <si>
    <t>Protipožární kabelové přepážky Protipožární trubní ucpávky EI 120, do D 108 mm, strop, Hmota nátěrová</t>
  </si>
  <si>
    <t>Poznámka k položce:_x000D_
Otvor se utěsní minerální vlnou. Prostup i potrubí před a za prostupem je natřeno protipožární stěrkou. Cena obsahuje dodávku požární minerální vlny a požární stěrky._x000D_
Včetně pomocného lešení o výšce podlahy do 1900 mm a pro zatížení do 1,5 kPa._x000D_
d20 : 17_x000D_
d26 : 2_x000D_
d32 : 4_x000D_
d40 : 7</t>
  </si>
  <si>
    <t>713571111R00</t>
  </si>
  <si>
    <t>Požárně ochranná manžeta EI 90, D 50 mm</t>
  </si>
  <si>
    <t>Poznámka k položce:_x000D_
Montáž manžety ke stěně nebo stropu pomocí rozpěrné hmoždinky se šroubem. Cena obsahuje i dodávku manžety a spojovacích prostředků.</t>
  </si>
  <si>
    <t>713571112R00</t>
  </si>
  <si>
    <t>Požárně ochranná manžeta EI 90, D 63 mm</t>
  </si>
  <si>
    <t>713571113R00</t>
  </si>
  <si>
    <t>Požárně ochranná manžeta EI 90, D 75 mm</t>
  </si>
  <si>
    <t>713571115R00</t>
  </si>
  <si>
    <t>Požárně ochranná manžeta EI 90, D 110 mm</t>
  </si>
  <si>
    <t>713571116R00</t>
  </si>
  <si>
    <t>Požárně ochranná manžeta EI 90, D 125 mm</t>
  </si>
  <si>
    <t>998715101R00</t>
  </si>
  <si>
    <t>Přesun hmot pro izolace proti chemickým vlivům v objektech výšky do 6 m</t>
  </si>
  <si>
    <t>Poznámka k položce:_x000D_
50 m vodorovně, měřeno od těžiště půdorysné plochy skládky do těžiště půdorysné plochy objektu</t>
  </si>
  <si>
    <t>721</t>
  </si>
  <si>
    <t>Vnitřní kanalizace</t>
  </si>
  <si>
    <t>871373121R00</t>
  </si>
  <si>
    <t>Montáž potrubí z trub z plastů těsněných gumovým kroužkem  DN 300</t>
  </si>
  <si>
    <t>Poznámka k položce:_x000D_
v otevřeném výkopu ve sklonu do 20 %,</t>
  </si>
  <si>
    <t>721151308R00</t>
  </si>
  <si>
    <t>Potrubí s vysokým útlumem zvuku - dešťové PE-S2</t>
  </si>
  <si>
    <t>Poznámka k položce:_x000D_
včetně tvarovek, objímek a vložek pro tlumení hluku, popř. elektrospojek. Bez zednických výpomocí._x000D_
Potrubí s vysokým útlumem zvuku - dešťové PE-S2 - vysokohustotní polyetylén s příměsí minerálních vláken, vnější průměr D 110 mm, tloušťka stěny 6,0 mm, DN 100, Trubka plastová kanalizační materiál: PE-S2; povrch: hladký; DN = 100; de = 110,0 mm; tl. stěny = 6,0 mm; hladina hluku (4 l/s) = 20 dB</t>
  </si>
  <si>
    <t>721151310R00</t>
  </si>
  <si>
    <t xml:space="preserve">Potrubí s vysokým útlumem zvuku - dešťové PE-S2 </t>
  </si>
  <si>
    <t>Poznámka k položce:_x000D_
včetně tvarovek, objímek a vložek pro tlumení hluku, popř. elektrospojek. Bez zednických výpomocí._x000D_
Potrubí s vysokým útlumem zvuku - dešťové PE-S2 - vysokohustotní polyetylén s příměsí minerálních vláken, vnější průměr D 135 mm, tloušťka stěny 6,0 mm, DN 125, Trubka plastová kanalizační materiál: PE-S2; povrch: hladký; DN = 125; de = 135,0 mm; tl. stěny = 6,0 mm; hladina hluku (4 l/s) = 20 dB</t>
  </si>
  <si>
    <t>721178114R00</t>
  </si>
  <si>
    <t xml:space="preserve">Potrubí s vysokým útlumem zvuku - svislé třívrstvé </t>
  </si>
  <si>
    <t>Poznámka k položce:_x000D_
včetně tvarovek, objímek a vložek pro tlumení hluku, popř. elektrospojek. Bez zednických výpomocí._x000D_
Potrubí s vysokým útlumem zvuku - svislé třívrstvé - vnější vrstva z kopolymeru PP, střední vrstva z PP zesílená minerálními látkami, vnitřní vrstva z kopolymeru PP, vnější průměr D 75 mm,..., Trubka plastová kanalizační materiál: PP; skladba: PP-C - PP-MD - PP-C; povrch: hladký; DN = 70; de = 75,0 mm; tl. stěny = 2,6 mm</t>
  </si>
  <si>
    <t>721178116R00</t>
  </si>
  <si>
    <t>Poznámka k položce:_x000D_
včetně tvarovek, objímek a vložek pro tlumení hluku, popř. elektrospojek. Bez zednických výpomocí._x000D_
Potrubí s vysokým útlumem zvuku - svislé třívrstvé - vnější vrstva z kopolymeru PP, střední vrstva z PP zesílená minerálními látkami, vnitřní vrstva z kopolymeru PP, vnější průměr D 110 mm..., Trubka plastová kanalizační materiál: PP; skladba: PP-C - PP-MD - PP-C; povrch: hladký; DN = 100; de = 110,0 mm; tl. stěny = 3,6 mm</t>
  </si>
  <si>
    <t>721178117R00</t>
  </si>
  <si>
    <t>Poznámka k položce:_x000D_
včetně tvarovek, objímek a vložek pro tlumení hluku, popř. elektrospojek. Bez zednických výpomocí._x000D_
Potrubí s vysokým útlumem zvuku - svislé třívrstvé - vnější vrstva z kopolymeru PP, střední vrstva z PP zesílená minerálními látkami, vnitřní vrstva z kopolymeru PP, vnější průměr D 125 mm..., Trubka plastová kanalizační materiál: PP; skladba: PP-C - PP-MD - PP-C; povrch: hladký; DN = 125; de = 125,0 mm; tl. stěny = 4,2 mm</t>
  </si>
  <si>
    <t>721170909R00</t>
  </si>
  <si>
    <t>Opravy odpadního potrubí novodurového vsazení odbočky, D 110, D 114, Trubka plastová kanalizační materiál: PP; povrch: hladký; de = 110,0 mm; tl. stěny = 2,7 mm</t>
  </si>
  <si>
    <t>Poznámka k položce:_x000D_
Včetně pomocného lešení o výšce podlahy do 1900 mm a pro zatížení do 1,5 kPa.</t>
  </si>
  <si>
    <t>721170966R00</t>
  </si>
  <si>
    <t>Opravy odpadního potrubí novodurového propojení dosavadního potrubí PVC, D 140 mm</t>
  </si>
  <si>
    <t>721176102R00</t>
  </si>
  <si>
    <t>Potrubí HT připojovací vnější průměr D 40 mm, tloušťka stěny 1,8 mm, DN 40, Trubka plastová kanalizační materiál: PP; povrch: hladký; de = 40,0 mm; tl. stěny = 1,8 mm</t>
  </si>
  <si>
    <t>Poznámka k položce:_x000D_
včetně tvarovek, objímek. Bez zednických výpomocí._x000D_
Potrubí včetně tvarovek. Bez zednických výpomocí.</t>
  </si>
  <si>
    <t>721176103R00</t>
  </si>
  <si>
    <t>Potrubí HT připojovací vnější průměr D 50 mm, tloušťka stěny 1,8 mm, DN 50, Trubka plastová kanalizační materiál: PP; povrch: hladký; de = 50,0 mm; tl. stěny = 1,8 mm</t>
  </si>
  <si>
    <t>721176104R00</t>
  </si>
  <si>
    <t>Potrubí HT připojovací vnější průměr D 75 mm, tloušťka stěny 1,9 mm, DN 70, Trubka plastová kanalizační materiál: PP; povrch: hladký; de = 75,0 mm; tl. stěny = 1,9 mm</t>
  </si>
  <si>
    <t>721176105R00</t>
  </si>
  <si>
    <t>Potrubí HT připojovací vnější průměr D 110 mm, tloušťka stěny 2,7 mm, DN 100, Trubka plastová kanalizační materiál: PP; povrch: hladký; de = 110,0 mm; tl. stěny = 2,7 mm</t>
  </si>
  <si>
    <t>721176222R00</t>
  </si>
  <si>
    <t>Potrubí KG svodné (ležaté) v zemi vnější průměr D 110 mm, tloušťka stěny 3,2 mm, DN 100, Trubka plastová kanalizační materiál: PVC-U; skladba: pěnová střední vrstva; povrch: hladký; DN = 100; de = 110,0 mm; tl. stěny = 3,2 mm; SN 4</t>
  </si>
  <si>
    <t>721176223R00</t>
  </si>
  <si>
    <t>Potrubí KG svodné (ležaté) v zemi vnější průměr D 125 mm, tloušťka stěny 3,2 mm, DN 125, Trubka plastová kanalizační materiál: PVC-U; skladba: pěnová střední vrstva; povrch: hladký; DN = 125; de = 125,0 mm; tl. stěny = 3,2 mm; SN 4</t>
  </si>
  <si>
    <t>721176224R00</t>
  </si>
  <si>
    <t>Potrubí KG svodné (ležaté) v zemi vnější průměr D 160 mm, tloušťka stěny 4,0 mm, DN 150, Trubka plastová kanalizační materiál: PVC-U; skladba: pěnová střední vrstva; povrch: hladký; DN = 150; de = 160,0 mm; tl. stěny = 4,0 mm; SN 4</t>
  </si>
  <si>
    <t>721194104R00</t>
  </si>
  <si>
    <t>Zřízení přípojek na potrubí D 40 mm</t>
  </si>
  <si>
    <t>Poznámka k položce:_x000D_
vyvedení a upevnění odpadních výpustek,</t>
  </si>
  <si>
    <t>721194105R00</t>
  </si>
  <si>
    <t>Zřízení přípojek na potrubí D 50 mm</t>
  </si>
  <si>
    <t>721194109R00</t>
  </si>
  <si>
    <t>Zřízení přípojek na potrubí D 110  mm</t>
  </si>
  <si>
    <t>721223423RT2</t>
  </si>
  <si>
    <t>Vpusť podlahová se zápachovou uzávěrkou průměr 50, 75 110 mm, se svislým odtokem, zápachový uzávěr funkční i pří vyschnutí, 123x123mm/115x115mm, včetně dodávky materiálu</t>
  </si>
  <si>
    <t>721223427RT1</t>
  </si>
  <si>
    <t>Vpusť podlahová se zápachovou uzávěrkou průměr 40, 50 mm, D 40/50 mm s vodorovným odtokem,123x123mm/115x115mm, včetně dodávky materiálu</t>
  </si>
  <si>
    <t>721234104RT1</t>
  </si>
  <si>
    <t>Střešní vtoky z PP se svislým odtokem s továrně připojeným živičným izolačním pásem, s elektrickým ohřevem (10-30W, 230V), D 75, 110, 125 mm, včetně dodávky materiálu</t>
  </si>
  <si>
    <t>721242110R00</t>
  </si>
  <si>
    <t>Lapač střešních splavenin D 110 mm, s otáč.kul.kloubem na odtoku, s košem , se suchou a nezámr.klapkou,čistícím víčkem a vylam.těs. kroužky pro připoj.potrub.svodů D 75, 90, 100 a 110 mm, včetně dodávky materiálu</t>
  </si>
  <si>
    <t>721273150RT1</t>
  </si>
  <si>
    <t>Ventilační hlavice D 50, 75, 110 mm, přivzdušňovací ventil D 50/75/110 mm s dvojitou izolační stěnou, s masivní pryžovou membránou, s odnímatelnou mřížkou proti hmyzu a pro čištění, mat.</t>
  </si>
  <si>
    <t>721273200RT2</t>
  </si>
  <si>
    <t>Ventilační hlavice D 75 mm, souprava z PP</t>
  </si>
  <si>
    <t>721273200RT3</t>
  </si>
  <si>
    <t>Ventilační hlavice D 110 mm, souprava z PP</t>
  </si>
  <si>
    <t>721290111R00</t>
  </si>
  <si>
    <t>Zkouška těsnosti kanalizace v objektech vodou, DN 125</t>
  </si>
  <si>
    <t>Poznámka k položce:_x000D_
4+13+45+95+95+171,5+60+30+26+6+34</t>
  </si>
  <si>
    <t>721290112R00</t>
  </si>
  <si>
    <t>Zkouška těsnosti kanalizace v objektech vodou, DN 200</t>
  </si>
  <si>
    <t>721290113R00</t>
  </si>
  <si>
    <t>Zkouška těsnosti kanalizace v objektech vodou, DN 300</t>
  </si>
  <si>
    <t>725334301R00</t>
  </si>
  <si>
    <t>Nálevka se sifonem PP DN 32</t>
  </si>
  <si>
    <t>Poznámka k položce:_x000D_
rozměry: 78x55 mm, výška 100 mm</t>
  </si>
  <si>
    <t>725850145R00</t>
  </si>
  <si>
    <t>Ventily odpadní pro klimatizační vzduchotechnické jednotky, odvody kondenzátu z komínů, materiál PP, odpad vodorovný; vodní zápach. uzávěrka, D 40 mm, včetnně dodávky materiálu</t>
  </si>
  <si>
    <t>725859101R00</t>
  </si>
  <si>
    <t>Montáž ventilu odpadního do D 32 mm</t>
  </si>
  <si>
    <t>725980121R00</t>
  </si>
  <si>
    <t>Dvířka z plastu, 150 x 150 mm, včetně dodávky materiálu, Dvířka revizní použití: vana; funkce: klasické; šířka = 150 mm; výška = 150 mm; materiál: plast; počet křídel: 1</t>
  </si>
  <si>
    <t>721001R</t>
  </si>
  <si>
    <t>Čerpadlo kondenzátu</t>
  </si>
  <si>
    <t>721170969R0O</t>
  </si>
  <si>
    <t>Přepojení stávající ležaté kanalizace vložením kolene PVC KG DN300</t>
  </si>
  <si>
    <t>72117096ODB</t>
  </si>
  <si>
    <t>Vložení HT odbočky 75/50 do stávající stoupačky</t>
  </si>
  <si>
    <t>721182015146</t>
  </si>
  <si>
    <t>Izolace proti rošení kaučuk tl. 6 mm DN110</t>
  </si>
  <si>
    <t>721182015147</t>
  </si>
  <si>
    <t>Izolace proti rošení kaučuk tl. 6 mm DN125</t>
  </si>
  <si>
    <t>28611270.AR</t>
  </si>
  <si>
    <t>Trubka plastová pro venkovní kanalizaci spoj: hrdlový; potrubí: jednovrstvé; materiál: PVC-U; povrch: hladký; DN/OD = 315; de = 315,0 mm; tl. stěny = 9,2 mm; l = 1 000 mm; SN 8</t>
  </si>
  <si>
    <t>RTS 25/ I</t>
  </si>
  <si>
    <t>Poznámka k položce:_x000D_
+3% : 2*1,03</t>
  </si>
  <si>
    <t>28611271.AR</t>
  </si>
  <si>
    <t>Trubka plastová pro venkovní kanalizaci spoj: hrdlový; potrubí: jednovrstvé; materiál: PVC-U; povrch: hladký; DN/OD = 315; de = 315,0 mm; tl. stěny = 9,2 mm; l = 3 000 mm; SN 8</t>
  </si>
  <si>
    <t>Poznámka k položce:_x000D_
+3% : 6*1,03</t>
  </si>
  <si>
    <t>28611272.AR</t>
  </si>
  <si>
    <t>Trubka plastová pro venkovní kanalizaci spoj: hrdlový; potrubí: jednovrstvé; materiál: PVC-U; povrch: hladký; DN/OD = 315; de = 315,0 mm; tl. stěny = 9,2 mm; l = 5 000 mm; SN 8</t>
  </si>
  <si>
    <t>Poznámka k položce:_x000D_
+3% : 17*1,03</t>
  </si>
  <si>
    <t>28615422.AR</t>
  </si>
  <si>
    <t>Zátka plastová kanalizační materiál: PP; DN/OD = 75</t>
  </si>
  <si>
    <t>28615442.AR</t>
  </si>
  <si>
    <t>Kus čisticí plastový kanalizační materiál: PP; DN/OD = 75; těsnění: pryž</t>
  </si>
  <si>
    <t>28615443.AR</t>
  </si>
  <si>
    <t>Kus čisticí plastový kanalizační materiál: PP; DN/OD = 110; těsnění: pryž</t>
  </si>
  <si>
    <t>28615444.AR</t>
  </si>
  <si>
    <t>Kus čisticí plastový kanalizační materiál: PP; DN/OD = 125; těsnění: pryž</t>
  </si>
  <si>
    <t>28654743H</t>
  </si>
  <si>
    <t>HL 138 kondenzační podomítkový sifon DN 32</t>
  </si>
  <si>
    <t>998721101R00</t>
  </si>
  <si>
    <t>Přesun hmot pro vnitřní kanalizaci v objektech výšky do 6 m</t>
  </si>
  <si>
    <t>722</t>
  </si>
  <si>
    <t>Vnitřní vodovod</t>
  </si>
  <si>
    <t>722130234R00</t>
  </si>
  <si>
    <t>Potrubí z trubek ocelových pozinkovaných spojovaných svařováním DN 32, svařovaných 11 343,  , včetně dodávky materiálu, Trubka ocelová svařovaná; závitová; konec: bez závitů a nátrubku; materiál: uhlíková ocel; značka: S195T (1.0026); DN = 32; de = 42,4 m</t>
  </si>
  <si>
    <t>Poznámka k položce:_x000D_
Potrubí včetně tvarovek a zednických výpomocí._x000D_
PV : 80</t>
  </si>
  <si>
    <t>722130235R00</t>
  </si>
  <si>
    <t>Potrubí z trubek ocelových pozinkovaných spojovaných svařováním DN 40, svařovaných 11 343,  , včetně dodávky materiálu, Trubka ocelová svařovaná; závitová; konec: bez závitů a nátrubku; materiál: uhlíková ocel; značka: S195T (1.0026); DN = 40; de = 48,3 m</t>
  </si>
  <si>
    <t>Poznámka k položce:_x000D_
Potrubí včetně tvarovek a zednických výpomocí._x000D_
PV : 30</t>
  </si>
  <si>
    <t>722130236R00</t>
  </si>
  <si>
    <t>Potrubí z trubek ocelových pozinkovaných spojovaných svařováním DN 50, svařovaných 11 343,  , včetně dodávky materiálu, Trubka ocelová svařovaná; závitová; konec: bez závitů a nátrubku; materiál: uhlíková ocel; značka: S195T (1.0026); DN = 50; de = 60,3 m</t>
  </si>
  <si>
    <t>Poznámka k položce:_x000D_
Potrubí včetně tvarovek a zednických výpomocí._x000D_
PV : 15</t>
  </si>
  <si>
    <t>722178113R00</t>
  </si>
  <si>
    <t>Potrubí vodovodní vícevrstvé PEX/AL/PEX, D 20 mm, s 2,0 mm, PN 10, lisovaný spoj s mosaznými tvarovkami, Trubka plastová skladba: PE-RT - AL - PE-Xb; ohebná; DN = 15; de = 20,0 mm; tl. stěny = 2,0 mm; PN 10; teplota média do 95 °C</t>
  </si>
  <si>
    <t>Poznámka k položce:_x000D_
včetně tvarovek, bez zednických výpomocí,_x000D_
Včetně pomocného lešení o výšce podlahy do 1900 mm a pro zatížení do 1,5 kPa._x000D_
SV : 308_x000D_
TV : 293_x000D_
C : 215</t>
  </si>
  <si>
    <t>722178114R00</t>
  </si>
  <si>
    <t>Potrubí vodovodní vícevrstvé PEX/AL/PEX, D 26 mm, s 3,0 mm, PN 10, lisovaný spoj s mosaznými tvarovkami, Trubka plastová skladba: PE-RT - AL - PE-Xb; ohebná; DN = 20; de = 26,0 mm; tl. stěny = 3,0 mm; PN 10; teplota média do 95 °C</t>
  </si>
  <si>
    <t>Poznámka k položce:_x000D_
včetně tvarovek, bez zednických výpomocí,_x000D_
Včetně pomocného lešení o výšce podlahy do 1900 mm a pro zatížení do 1,5 kPa._x000D_
SV : 85_x000D_
TV : 60</t>
  </si>
  <si>
    <t>722178115R00</t>
  </si>
  <si>
    <t>Potrubí vodovodní vícevrstvé PEX/AL/PEX, D 32 mm, s 3,0 mm, PN 10, lisovaný spoj s mosaznými tvarovkami, Trubka plastová skladba: PE-RT - AL - PE-Xb; ohebná; DN = 25; de = 32,0 mm; tl. stěny = 3,0 mm; PN 10; teplota média do 95 °C</t>
  </si>
  <si>
    <t>Poznámka k položce:_x000D_
včetně tvarovek, bez zednických výpomocí,_x000D_
Včetně pomocného lešení o výšce podlahy do 1900 mm a pro zatížení do 1,5 kPa._x000D_
SV : 55_x000D_
TV : 50</t>
  </si>
  <si>
    <t>722178116R00</t>
  </si>
  <si>
    <t>Potrubí vodovodní vícevrstvé PEX/AL/PEX, D 40 mm, s 3,5 mm, PN 10, lisovaný spoj s mosaznými tvarovkami, Trubka plastová skladba: PE-RT - AL - PE-Xb; ohebná; DN = 32; de = 40,0 mm; tl. stěny = 3,5 mm; PN 10; teplota média do 95 °C</t>
  </si>
  <si>
    <t>Poznámka k položce:_x000D_
včetně tvarovek, bez zednických výpomocí,_x000D_
Včetně pomocného lešení o výšce podlahy do 1900 mm a pro zatížení do 1,5 kPa._x000D_
SV : 50_x000D_
TV : 30</t>
  </si>
  <si>
    <t>722178117R00</t>
  </si>
  <si>
    <t>Potrubí vodovodní vícevrstvé PEX/AL/PEX, D 50 mm, s 4,0 mm, PN 10, lisovaný spoj s mosaznými tvarovkami, Trubka plastová skladba: PE-RT - AL - PE-Xb; ohebná; DN = 40; de = 50,0 mm; tl. stěny = 4,0 mm; PN 10; teplota média do 95 °C</t>
  </si>
  <si>
    <t>Poznámka k položce:_x000D_
včetně tvarovek, bez zednických výpomocí,_x000D_
Včetně pomocného lešení o výšce podlahy do 1900 mm a pro zatížení do 1,5 kPa._x000D_
SV : 40_x000D_
TV : 30</t>
  </si>
  <si>
    <t>722178118R00</t>
  </si>
  <si>
    <t>Potrubí vodovodní vícevrstvé PEX/AL/PEX, D 63 mm, s 4,5 mm, PN 10, lisovaný spoj s mosaznými tvarovkami, Trubka plastová skladba: PE-RT - AL - PE-Xb; ohebná; DN = 50; de = 63,0 mm; tl. stěny = 4,5 mm; PN 10; teplota média do 95 °C</t>
  </si>
  <si>
    <t>Poznámka k položce:_x000D_
včetně tvarovek, bez zednických výpomocí,_x000D_
Včetně pomocného lešení o výšce podlahy do 1900 mm a pro zatížení do 1,5 kPa._x000D_
SV : 55</t>
  </si>
  <si>
    <t>722181213RT9</t>
  </si>
  <si>
    <t>Izolace vodovodního potrubí návleková z trubic z pěnového polyetylenu, tloušťka stěny 13 mm, d 28 mm, Výrobek izolační pro instalace z polyethylenové pěny (PEF) tvar: pouzdro; s podélným nářezem; vnitřní d = 28 mm; tl = 13 mm; provozní teplota -40 a...</t>
  </si>
  <si>
    <t>Poznámka k položce:_x000D_
V položce je kalkulována dodávka izolační trubice, spon a lepicí pásky.</t>
  </si>
  <si>
    <t>722181213RU1</t>
  </si>
  <si>
    <t>Izolace vodovodního potrubí návleková z trubic z pěnového polyetylenu, tloušťka stěny 13 mm, d 32 mm, Výrobek izolační pro instalace z polyethylenové pěny (PEF) tvar: pouzdro; s podélným nářezem; vnitřní d = 32 mm; tl = 13 mm; provozní teplota -40 a...</t>
  </si>
  <si>
    <t>722181213RU2</t>
  </si>
  <si>
    <t>Izolace vodovodního potrubí návleková z trubic z pěnového polyetylenu, tloušťka stěny 13 mm, d 35 mm, Výrobek izolační pro instalace z polyethylenové pěny (PEF) tvar: pouzdro; s podélným nářezem; vnitřní d = 35 mm; tl = 13 mm; provozní teplota -40 a...</t>
  </si>
  <si>
    <t>722181213RV9</t>
  </si>
  <si>
    <t>Izolace vodovodního potrubí návleková z trubic z pěnového polyetylenu, tloušťka stěny 13 mm, d 40 mm, Výrobek izolační pro instalace z polyethylenové pěny (PEF) tvar: pouzdro; s podélným nářezem; vnitřní d = 40 mm; tl = 13 mm; provozní teplota -40 a...</t>
  </si>
  <si>
    <t>722181213RW2</t>
  </si>
  <si>
    <t>Izolace vodovodního potrubí návleková z trubic z pěnového polyetylenu, tloušťka stěny 13 mm, d 45 mm, Výrobek izolační pro instalace z polyethylenové pěny (PEF) tvar: pouzdro; s podélným nářezem; vnitřní d = 45 mm; tl = 13 mm; provozní teplota -40 a...</t>
  </si>
  <si>
    <t>722181213RW6</t>
  </si>
  <si>
    <t>Izolace vodovodního potrubí návleková z trubic z pěnového polyetylenu, tloušťka stěny 13 mm, d 50 mm, Výrobek izolační pro instalace z polyethylenové pěny (PEF) tvar: pouzdro; s podélným nářezem; vnitřní d = 50 mm; tl = 13 mm; provozní teplota -40 a...</t>
  </si>
  <si>
    <t>722181213RW8</t>
  </si>
  <si>
    <t>Izolace vodovodního potrubí návleková z trubic z pěnového polyetylenu, tloušťka stěny 13 mm, d 54 mm, Výrobek izolační pro instalace z polyethylenové pěny (PEF) tvar: pouzdro; s podélným nářezem; vnitřní d = 54 mm; tl = 13 mm; provozní teplota -40 a...</t>
  </si>
  <si>
    <t>722181213RY3</t>
  </si>
  <si>
    <t>Izolace vodovodního potrubí návleková z trubic z pěnového polyetylenu, tloušťka stěny 13 mm, d 63 mm, Výrobek izolační pro instalace z polyethylenové pěny (PEF) tvar: pouzdro; s podélným nářezem; vnitřní d = 63 mm; tl = 13 mm; provozní teplota -40 a...</t>
  </si>
  <si>
    <t>722181213RZ6</t>
  </si>
  <si>
    <t>Izolace vodovodního potrubí návleková z trubic z pěnového polyetylenu, tloušťka stěny 13 mm, d 20 mm, Výrobek izolační pro instalace z polyethylenové pěny (PEF) tvar: pouzdro; s podélným nářezem; vnitřní d = 20 mm; tl = 13 mm; provozní teplota -40 a...</t>
  </si>
  <si>
    <t>722182001RT2</t>
  </si>
  <si>
    <t>Montáž tepelné izolace potrubí samolepicí spoj a příčné stažení páskou, do DN 25</t>
  </si>
  <si>
    <t>Poznámka k položce:_x000D_
508+60</t>
  </si>
  <si>
    <t>722182004RT2</t>
  </si>
  <si>
    <t>Montáž tepelné izolace potrubí samolepicí spoj a příčné stažení páskou, přes DN 25 do DN 40</t>
  </si>
  <si>
    <t>Poznámka k položce:_x000D_
50+30</t>
  </si>
  <si>
    <t>722182006RT2</t>
  </si>
  <si>
    <t>Montáž tepelné izolace potrubí samolepicí spoj a příčné stažení páskou, přes DN 40 do DN 80</t>
  </si>
  <si>
    <t>722190401R00</t>
  </si>
  <si>
    <t>Vyvedení a upevnění výpustek DN 15</t>
  </si>
  <si>
    <t>722190403R00</t>
  </si>
  <si>
    <t>Vyvedení a upevnění výpustek DN 25</t>
  </si>
  <si>
    <t>722237121R00</t>
  </si>
  <si>
    <t>Kohout kulový, mosazný, vnitřní-vnitřní závit, DN 15, PN 42</t>
  </si>
  <si>
    <t>722237122R00</t>
  </si>
  <si>
    <t>Kohout kulový, mosazný, vnitřní-vnitřní závit, DN 20, PN 42</t>
  </si>
  <si>
    <t>722237123R00</t>
  </si>
  <si>
    <t>Kohout kulový, mosazný, vnitřní-vnitřní závit, DN 25, PN 35</t>
  </si>
  <si>
    <t>722237125R00</t>
  </si>
  <si>
    <t>Kohout kulový, mosazný, vnitřní-vnitřní závit, DN 40, PN 35</t>
  </si>
  <si>
    <t>722237126R00</t>
  </si>
  <si>
    <t>Kohout kulový, mosazný, vnitřní-vnitřní závit, DN 50, PN 35</t>
  </si>
  <si>
    <t>722237131R00</t>
  </si>
  <si>
    <t>Kohout kulový s vypouštěním, mosazný, vnitřní-vnitřní závit, DN 15, PN 42</t>
  </si>
  <si>
    <t>722236516R00</t>
  </si>
  <si>
    <t>Filtr vodovodní, mosazný, vnitřní-vnitřní závit , DN 50, PN 10, včetně dodávky materiálu</t>
  </si>
  <si>
    <t>722236521R00</t>
  </si>
  <si>
    <t>Filtr vodovodní, mosazný, vnitřní-vnitřní závit , DN 15, PN 16, včetně dodávky materiálu</t>
  </si>
  <si>
    <t>722237661R00</t>
  </si>
  <si>
    <t>Klapka vodovodní, zpětná, vodorovná, mosazná, vnitřní-vnitřní závit, DN 15, PN 16</t>
  </si>
  <si>
    <t>722237666R00</t>
  </si>
  <si>
    <t>Klapka vodovodní, zpětná, vodorovná, mosazná, vnitřní-vnitřní závit, DN 50, PN 12</t>
  </si>
  <si>
    <t>722235865R00</t>
  </si>
  <si>
    <t>Kompenzátor vodovodní pryžový, litinový, šroubení-šroubení, DN 50, PN 16, včetně dodávky materiálu</t>
  </si>
  <si>
    <t>722239101R00</t>
  </si>
  <si>
    <t>Montáž armatury závitové se dvěma závity G 1/2"</t>
  </si>
  <si>
    <t>722254201RT3</t>
  </si>
  <si>
    <t>Požární příslušenství hydrantový systém D 25, box s plnými dveřmi, stálotvará hadice, průměr 25/30</t>
  </si>
  <si>
    <t>722259991R00</t>
  </si>
  <si>
    <t>Zkoušky a revize tlaková zkouška nástěnného požárního hydrantu</t>
  </si>
  <si>
    <t>722259994R00</t>
  </si>
  <si>
    <t>Zkoušky a revize revize nástěnného požárního hydrantu</t>
  </si>
  <si>
    <t>722259995R00</t>
  </si>
  <si>
    <t>Zkoušky a revize vystavení revizní zprávy-nástěnný požární hydrant</t>
  </si>
  <si>
    <t>722268615R00</t>
  </si>
  <si>
    <t>Vodoměrná sestava s ventilem a ventilem s vypouštěním a zpětnou klapkou včetně šroubení, včetně držáku, DN 40-40, včetně dodávky materiálu</t>
  </si>
  <si>
    <t>722280106R00</t>
  </si>
  <si>
    <t>Tlaková zkouška vodovodního potrubí do DN 32</t>
  </si>
  <si>
    <t>Poznámka k položce:_x000D_
Včetně dodávky vody, uzavření a zabezpečení konců potrubí._x000D_
816+145+105</t>
  </si>
  <si>
    <t>722280107R00</t>
  </si>
  <si>
    <t>Tlaková zkouška vodovodního potrubí přes DN 32 do DN 40</t>
  </si>
  <si>
    <t>Poznámka k položce:_x000D_
Včetně dodávky vody, uzavření a zabezpečení konců potrubí.</t>
  </si>
  <si>
    <t>722280108R00</t>
  </si>
  <si>
    <t>Tlaková zkouška vodovodního potrubí přes DN 40 do DN 50</t>
  </si>
  <si>
    <t>722280109R00</t>
  </si>
  <si>
    <t>Tlaková zkouška vodovodního potrubí přes DN 50 do DN 65</t>
  </si>
  <si>
    <t>722290226R00</t>
  </si>
  <si>
    <t>Dílčí tlaková zkouška vodovodního potrubí závitového, do DN 50</t>
  </si>
  <si>
    <t>Poznámka k položce:_x000D_
Včetně dodávky vody, uzavření a zabezpečení konců potrubí._x000D_
80+30+15</t>
  </si>
  <si>
    <t>722290234R00</t>
  </si>
  <si>
    <t>Proplach a dezinfekce vodovodního potrubí do DN 80</t>
  </si>
  <si>
    <t>Poznámka k položce:_x000D_
Včetně dodání desinfekčního prostředku._x000D_
1066+80+70+55+125</t>
  </si>
  <si>
    <t>72223762R000</t>
  </si>
  <si>
    <t>Oddělovač potrubí EA DN15</t>
  </si>
  <si>
    <t>72223762R001</t>
  </si>
  <si>
    <t>Oddělovač potrubí EA DN50</t>
  </si>
  <si>
    <t>725814125RO1</t>
  </si>
  <si>
    <t>Ventil rohový s kovovou pákou, pračkový 3/4</t>
  </si>
  <si>
    <t>725814125RO2</t>
  </si>
  <si>
    <t>ventil rohový s kovovou pákou, pračkový 1/2</t>
  </si>
  <si>
    <t>5513805001R</t>
  </si>
  <si>
    <t>ventil regulační, do cirkulace, pro TUV; šikmý; kvs 0,45; DN 15 mm; vnitřní závit</t>
  </si>
  <si>
    <t>631433101R</t>
  </si>
  <si>
    <t>Výrobek izolační pro instalace z minerální vlny (MW) tvar: pouzdro; s podélným nářezem; vnitřní d = 22 mm; tl = 25 mm; povrchová úprava: hliníková fólie se skleněnou mřížkou; OH = 120 kg/m3; provozní teplota do 450 °C</t>
  </si>
  <si>
    <t>631433102R</t>
  </si>
  <si>
    <t>Výrobek izolační pro instalace z minerální vlny (MW) tvar: pouzdro; s podélným nářezem; vnitřní d = 28 mm; tl = 25 mm; povrchová úprava: hliníková fólie se skleněnou mřížkou; OH = 120 kg/m3; provozní teplota do 450 °C</t>
  </si>
  <si>
    <t>631433203R</t>
  </si>
  <si>
    <t>Výrobek izolační pro instalace z minerální vlny (MW) tvar: pouzdro; s podélným nářezem; vnitřní d = 35 mm; tl = 30 mm; povrchová úprava: hliníková fólie se skleněnou mřížkou; OH = 100 kg/m3; provozní teplota do 450 °C</t>
  </si>
  <si>
    <t>631433304R</t>
  </si>
  <si>
    <t>Výrobek izolační pro instalace z minerální vlny (MW) tvar: pouzdro; s podélným nářezem; vnitřní d = 42 mm; tl = 40 mm; povrchová úprava: hliníková fólie se skleněnou mřížkou; OH = 90 kg/m3; provozní teplota do 450 °C</t>
  </si>
  <si>
    <t>631433406R</t>
  </si>
  <si>
    <t>Výrobek izolační pro instalace z minerální vlny (MW) tvar: pouzdro; s podélným nářezem; vnitřní d = 54 mm; tl = 50 mm; povrchová úprava: hliníková fólie se skleněnou mřížkou; OH = 85 kg/m3; provozní teplota do 450 °C</t>
  </si>
  <si>
    <t>998722101R00</t>
  </si>
  <si>
    <t>Přesun hmot pro vnitřní vodovod v objektech výšky do 6 m</t>
  </si>
  <si>
    <t>Poznámka k položce:_x000D_
vodorovně do 50 m</t>
  </si>
  <si>
    <t>724</t>
  </si>
  <si>
    <t>Strojní vybavení</t>
  </si>
  <si>
    <t>724231125R00</t>
  </si>
  <si>
    <t>Příslušenství domovních vodáren měřící  manometr (tlakoměr)  vodotěsný  B 3382 V, D100</t>
  </si>
  <si>
    <t>732219304R00</t>
  </si>
  <si>
    <t>Montáž ohříváků vody zásobníkových stojatých, kombinovaných, do 500 l</t>
  </si>
  <si>
    <t>732339102R00</t>
  </si>
  <si>
    <t>Nádoby expanzní tlakové Montáž nádob expanzních tlakových o obsahu 25 l</t>
  </si>
  <si>
    <t>734134713R00</t>
  </si>
  <si>
    <t>Ventil pojistný přírubový pružinový nárožní P16-217-616 I, DN 40, včetně dodávky materiálu</t>
  </si>
  <si>
    <t>Poznámka k položce:_x000D_
nízkozdvižný</t>
  </si>
  <si>
    <t>734134714R00</t>
  </si>
  <si>
    <t>Ventil pojistný přírubový pružinový nárožní P16-217-616 I, DN 50, včetně dodávky materiálu</t>
  </si>
  <si>
    <t>724002R</t>
  </si>
  <si>
    <t>Demineralizační kolona 5 µS/cm DKC11</t>
  </si>
  <si>
    <t>724003R</t>
  </si>
  <si>
    <t>Úpravna vody na Q = 4,3 l/s (Filtrace a změkčení na požadované hodnoty viz. TZ)</t>
  </si>
  <si>
    <t>Poznámka k položce:_x000D_
- přepážkový filtr na studenou vodu s automatickým proplachem 1 1/2"_x000D_
- plně automatický duplexní změkčovací filtr_x000D_
- regenerační sůl, tablety, 25 kg_x000D_
- filtr na studenou vodu s cyklonovou separací hrubých nečistot 1/2"_x000D_
- dávkovací čerpadlo 100÷240 Vac, 4 – 20 mA_x000D_
- sada pro stanovení oxidu chlororičitého s rozsahem 0,1 - 1,2 mg/l_x000D_
- domovní vícevtokový mokroběžný vodoměr na studenou vodu Q3 16m3 (Qn 10) 6/4"_x000D_
- oxid chloričitý 1 kg_x000D_
- záchytná nádrž_x000D_
- oční přenosná bezpečnostní sprcha</t>
  </si>
  <si>
    <t>42212253FLT</t>
  </si>
  <si>
    <t>FLOWJET Armatura k expanzním nádobám s vypouštěním 3/4" PN16</t>
  </si>
  <si>
    <t>48438702S</t>
  </si>
  <si>
    <t>Ohřívač vody nepřímotopný stacionární 500 NTRR/BP</t>
  </si>
  <si>
    <t>48466598R</t>
  </si>
  <si>
    <t>Nádoba expanzní s membránou; provedení: závěsné; objem = 25 l; v = 518 mm; d = 280 mm; připojení: G 3/4"; max. provozní tlak = 10 bar</t>
  </si>
  <si>
    <t>998724101R00</t>
  </si>
  <si>
    <t>Přesun hmot pro strojní vybavení v objektech výšky do 6 m</t>
  </si>
  <si>
    <t>724.1</t>
  </si>
  <si>
    <t>ATS</t>
  </si>
  <si>
    <t>722238317R0O</t>
  </si>
  <si>
    <t>Ventil vodovodní, uzavřený, přímý, 2x vnitřní závit, DN 50</t>
  </si>
  <si>
    <t>722238336R0O</t>
  </si>
  <si>
    <t>Ventil vodovodní, uzavřený, přímý, s vypouštěním, DN 50</t>
  </si>
  <si>
    <t>722239106R00</t>
  </si>
  <si>
    <t>Montáž armatury závitové se dvěma závity G 2"</t>
  </si>
  <si>
    <t>732339108R00</t>
  </si>
  <si>
    <t>Nádoby expanzní tlakové Montáž nádob expanzních tlakových o obsahu 200 l</t>
  </si>
  <si>
    <t>722239103MT</t>
  </si>
  <si>
    <t>Montáž ochrany proti chodu na sucho</t>
  </si>
  <si>
    <t>724339110MT</t>
  </si>
  <si>
    <t>Montáž nádrže na pitnou vodu</t>
  </si>
  <si>
    <t>724399101MT</t>
  </si>
  <si>
    <t>Montáž automatické tlakové stanice</t>
  </si>
  <si>
    <t>42610975ATS</t>
  </si>
  <si>
    <t>Automatická tlaková stanice</t>
  </si>
  <si>
    <t>Poznámka k položce:_x000D_
s atestem na pitnou vodu, 2 ks horizontálních vícestupňových nerezových čerpadel, maximální průtok 285,6 l/min, maximální výtlak 12 m, jmenovitý výkon motoru 2,20 kW, sací hrdlo 2 1“, výtlačné hrdlo 2“, 2 ks frekvenčních měničů (regulace otáček, krytí IP 65) s odnímatelným LCD displejem, 2 ks tlakových čidel, uzavírací ventily se zpětnou klapkou na sací straně, uzavírací ventily na výtlačné straně, sací a výtlačné potrubí z korozivzdorné oceli, celonerezový manometr plněný glycerinem, 2 ks tlakových nádob o objemu 24 litrů, Hlavní rozvaděč – krytí IP 65, vstupní napětí 3x400</t>
  </si>
  <si>
    <t>42611171OS</t>
  </si>
  <si>
    <t>Ochrana proti chodu na sucho</t>
  </si>
  <si>
    <t>48466209R</t>
  </si>
  <si>
    <t>Nádoba expanzní s membránou; provedení: stojaté; objem = 200 l; v = 758 mm; d = 634 mm; připojení: R 1"; max. provozní tlak = 6 bar</t>
  </si>
  <si>
    <t>551200191EM</t>
  </si>
  <si>
    <t>Elektromagnetický ventil na vodu DN 50</t>
  </si>
  <si>
    <t>59226236ND</t>
  </si>
  <si>
    <t>Nádrž na pitnou vodu 1000l, 670x1400x1420mm</t>
  </si>
  <si>
    <t>Zařizovací předměty</t>
  </si>
  <si>
    <t>725119306R00</t>
  </si>
  <si>
    <t>Klozetové mísy montáž  závěsné</t>
  </si>
  <si>
    <t>725129201R00</t>
  </si>
  <si>
    <t>Montáž pisoárového záchodku bez nádrže</t>
  </si>
  <si>
    <t>725219401R00</t>
  </si>
  <si>
    <t>Umyvadlo montáž na šrouby do zdiva</t>
  </si>
  <si>
    <t>Poznámka k položce:_x000D_
Včetně dodání zápachové uzávěrky._x000D_
Ui : 3_x000D_
U1,U2,U3,U4 : 23_x000D_
Um : 1</t>
  </si>
  <si>
    <t>725249102R00</t>
  </si>
  <si>
    <t>Montáž sprchové mísy a vaničky sprchových mís a vaniček</t>
  </si>
  <si>
    <t>725249103R00</t>
  </si>
  <si>
    <t>Montáž sprchového koutu</t>
  </si>
  <si>
    <t>725291132R00</t>
  </si>
  <si>
    <t>Invalidní program madlo dvojité pevné, rozměr 830 mm, bílé</t>
  </si>
  <si>
    <t>725291136R00</t>
  </si>
  <si>
    <t>Invalidní program madlo dvojité sklopné, rozměr 830 mm, bílé</t>
  </si>
  <si>
    <t>725319101R00</t>
  </si>
  <si>
    <t>Montáž dřezu jednoduchého</t>
  </si>
  <si>
    <t>Poznámka k položce:_x000D_
Dřez není dodávkou ZTI : 30</t>
  </si>
  <si>
    <t>725339101R00</t>
  </si>
  <si>
    <t>Montáž výlevky diturvitové, bez nádrže a armatur</t>
  </si>
  <si>
    <t>725814103R00</t>
  </si>
  <si>
    <t>Ventil  rohový, mosazný, bez matky, DN 15 x DN 10, včetně dodávky materiálu</t>
  </si>
  <si>
    <t>725814122R00</t>
  </si>
  <si>
    <t>Ventil  pračkový, mosazný, se zpětnou klapkou, DN 15 x DN 20, včetně dodávky materiálu</t>
  </si>
  <si>
    <t>725829202R00</t>
  </si>
  <si>
    <t>Montáž baterií umyvadlových a dřezových umyvadlové a dřezové nástěnné</t>
  </si>
  <si>
    <t>Poznámka k položce:_x000D_
VL : 4_x000D_
D : 30</t>
  </si>
  <si>
    <t>725829301R00</t>
  </si>
  <si>
    <t>Montáž baterií umyvadlových a dřezových umyvadlové a dřezové stojánkové</t>
  </si>
  <si>
    <t>725849200R00</t>
  </si>
  <si>
    <t>Montáž baterie sprchové nastavitelná výška</t>
  </si>
  <si>
    <t>725849302R00</t>
  </si>
  <si>
    <t>Montáž baterie sprchové držáku sprchy</t>
  </si>
  <si>
    <t>725989101R00</t>
  </si>
  <si>
    <t>Dvířka Montáž dvířek kovových i plastových</t>
  </si>
  <si>
    <t>Poznámka k položce:_x000D_
35+39</t>
  </si>
  <si>
    <t>551433020R</t>
  </si>
  <si>
    <t>Baterie směšovací samočinná; použití: umyvadlo; typ: stojánkový; materiál: mosaz; spouštění: senzorický spínač; napájení: síť; povrchová úprava: chrom</t>
  </si>
  <si>
    <t>55144203R</t>
  </si>
  <si>
    <t>Baterie směšovací páková; použití: umyvadlo, dřez; typ: nástěnný; materiál: mosaz; rozteč = 150 mm; povrchová úprava: chrom</t>
  </si>
  <si>
    <t>55144212R</t>
  </si>
  <si>
    <t>Baterie mechanická směšovací použití: sprcha; typ: nástěnný; materiál: mosaz; rozteč = 150 mm; povrchová úprava: chrom</t>
  </si>
  <si>
    <t>RTS 23/ II</t>
  </si>
  <si>
    <t>551450004R</t>
  </si>
  <si>
    <t>Baterie směšovací páková; použití: umyvadlo; typ: stojánkový; materiál: mosaz; příslušenství: odtoková garnitura; povrchová úprava: chrom</t>
  </si>
  <si>
    <t>5514500INV</t>
  </si>
  <si>
    <t>Baterie umyvadlová stojánková pro imobilní</t>
  </si>
  <si>
    <t>551450163R</t>
  </si>
  <si>
    <t>Baterie směšovací termostatická; použití: dřez; typ: nástěnný; materiál: mosaz; rozteč 130 až 170 mm; povrchová úprava: chrom</t>
  </si>
  <si>
    <t>55145039R</t>
  </si>
  <si>
    <t>Baterie směšovací páková; použití: dřez; typ: nástěnný; materiál: mosaz; rozteč 130 až 170 mm; povrchová úprava: chrom</t>
  </si>
  <si>
    <t>55145040S</t>
  </si>
  <si>
    <t>Baterie dřezová směšovací nástěnná s vytahovací sprchou</t>
  </si>
  <si>
    <t>55145352R</t>
  </si>
  <si>
    <t>kombinace sprchová držák pevný; ruční sprcha d 68 mm; hadice 150 cm; povrch chrom</t>
  </si>
  <si>
    <t>55146000R</t>
  </si>
  <si>
    <t>zdroj napájecí 24 V ss; napájení umyv. baterií a sprch max. 2 ventily; napájení splachovačů a pisoárů max. 3 ventily; výkon 25 W</t>
  </si>
  <si>
    <t>55146005R</t>
  </si>
  <si>
    <t>zdroj napájecí 24 V ss; napájení umyv. baterií a sprch max. 1 ventil; napájení splachovačů a pisoárů max.1 ventil; výkon 5 W</t>
  </si>
  <si>
    <t>551674068R</t>
  </si>
  <si>
    <t>Sedátko záchodové s poklopem; materiál: plast; tvar: oválný; povrchová úprava: antibakteriální</t>
  </si>
  <si>
    <t>553476570D</t>
  </si>
  <si>
    <t>Dvířka revizní do zdiva 200 x 200 mm, tl.12,5 mm - vlhké prostředí, pod obklad</t>
  </si>
  <si>
    <t>55347659DV</t>
  </si>
  <si>
    <t>Dvířka revizní do SDK podhledu 500 x 500 mm</t>
  </si>
  <si>
    <t>55428083.AS</t>
  </si>
  <si>
    <t>Sprchová zástěna čtvercová 90x90x185 cm</t>
  </si>
  <si>
    <t>55428097.AS</t>
  </si>
  <si>
    <t>Sprchová zástěna čtvrtkruhová 900 x 900 x 1850 mm</t>
  </si>
  <si>
    <t>64214361R</t>
  </si>
  <si>
    <t>Umyvadlo keramické typ: jednoduchý; š = 600 mm; hl = 490 mm; tvar: oválný; otvor pro baterii uprostřed</t>
  </si>
  <si>
    <t>642144841R</t>
  </si>
  <si>
    <t>Umyvadlo keramické typ: jednoduchý invalidní; š = 640 mm; hl = 550 mm; tvar: hranatý; otvor pro baterii uprostřed</t>
  </si>
  <si>
    <t>64221373R</t>
  </si>
  <si>
    <t>Umyvadlo keramické typ: jednoduchý; š = 400 mm; hl = 310 mm; tvar: oválný; otvor pro baterii vlevo</t>
  </si>
  <si>
    <t>64240056R</t>
  </si>
  <si>
    <t>Mísa záchodová keramická se samostatným přívodem vody; invalidní; zabudování: nástěnné; tvar: oválný; splachování: hluboké; odpad: vodorovný; povrchová úprava: lesklá glazura</t>
  </si>
  <si>
    <t>64240062R</t>
  </si>
  <si>
    <t>Mísa záchodová keramická se samostatným přívodem vody; zabudování: nástěnné; tvar: oválný; splachování: hluboké; odpad: vodorovný; povrchová úprava: lesklá glazura</t>
  </si>
  <si>
    <t>64251334R</t>
  </si>
  <si>
    <t>Pisoár nástěnný keramický spouštění: senzorický spínač; splachování: prosté; napájení: síť</t>
  </si>
  <si>
    <t>6425133PS</t>
  </si>
  <si>
    <t>POLOŽKA NEOBSAZENA _ NENACEŇOVAT</t>
  </si>
  <si>
    <t>64271102R</t>
  </si>
  <si>
    <t>výlevka závěsná; keramika; bílá; h = 450 mm; š = 425 mm; hl. 500 mm; mřížka plastová; průměr odpadu 102 mm</t>
  </si>
  <si>
    <t>642938000R</t>
  </si>
  <si>
    <t>Vanička sprchová tvar: hranatý; materiál: keramika; šířka = 900,0 mm; hl. = 900 mm; povrchová úprava: protiskluz; barva: bílá</t>
  </si>
  <si>
    <t>RTS 23/ I</t>
  </si>
  <si>
    <t>642938226R</t>
  </si>
  <si>
    <t>Vanička sprchová tvar: čtvrtkruhový; materiál: keramika; š = 900,0 mm; hl = 900 mm; povrchová úprava: protiskluz; barva: bílá</t>
  </si>
  <si>
    <t>998725101R00</t>
  </si>
  <si>
    <t>Přesun hmot pro zařizovací předměty v objektech výšky do 6 m</t>
  </si>
  <si>
    <t>726</t>
  </si>
  <si>
    <t>Předstěnové systémy</t>
  </si>
  <si>
    <t>726211321R00</t>
  </si>
  <si>
    <t>Předstěnový modul pro WC zavěšené</t>
  </si>
  <si>
    <t>Poznámka k položce:_x000D_
montáž a dodávka materiálu_x000D_
Včetně dodávky a připevnění montážního prvku vč. napojení na kanalizační popř. vodovodní potrubí._x000D_
Předstěnový modul pro WC zavěšené, s nádržkou, pro instalaci suchým procesem do lehkých sádrokartonových příček nebo k instalaci před masivní stěnu, bez soupravy na tlumení hluku, bez ovladacího tlačitka, ovládání zepředu, stavební výška 112 cm, včetně dodávky materiálu</t>
  </si>
  <si>
    <t>726211331R00</t>
  </si>
  <si>
    <t>Poznámka k položce:_x000D_
montáž a dodávka materiálu_x000D_
Včetně dodávky a připevnění montážního prvku vč. napojení na kanalizační popř. vodovodní potrubí._x000D_
Předstěnový modul pro WC zavěšené, pro tělesně postižené, s nádržkou, pro instalaci suchým procesem do lehkých sádrokartonových příček nebo k instalaci před masivní stěnu, bez soupravy na tlumení hluku, bez ovladacího tlačitka, ovládání zepředu, stavební výška 112 cm, včetně dodávky materiálu</t>
  </si>
  <si>
    <t>726212367R00</t>
  </si>
  <si>
    <t>Předstěnový modul pro výlevku pro nástěnnou armaturu, pro instalaci suchým procesem do lehkých sádrokartonových příček nebo k instalaci před masivní stěnu, bez nástěnky pro připojení armatur, stavební výška 112 cm, včetně dodávky materiálu</t>
  </si>
  <si>
    <t>Poznámka k položce:_x000D_
Včetně dodávky a připevnění montážního prvku vč. napojení na kanalizační popř. vodovodní potrubí.</t>
  </si>
  <si>
    <t>551070101R</t>
  </si>
  <si>
    <t>Příslušenství ZTI armatury - ovládací tlačítko splachovacího systému; mechanické spouštění; bílý plast; rozměr: 247 x 165 x 17,5 mm</t>
  </si>
  <si>
    <t>551070190R</t>
  </si>
  <si>
    <t>Příslušenství ZTI armatury - sada oddáleného splachování do zdi; pneumatické; ruční; bílý plast</t>
  </si>
  <si>
    <t>998726121R00</t>
  </si>
  <si>
    <t>Přesun hmot pro předstěnové systémy v objektech výšky do 6 m</t>
  </si>
  <si>
    <t>767885001R00</t>
  </si>
  <si>
    <t>Žlab podpůrný pozinkovaný, pro vedení plastového potrubí, D 20 mm</t>
  </si>
  <si>
    <t>Poznámka k položce:_x000D_
Položky neobsahují montáž objímek a konzol.</t>
  </si>
  <si>
    <t>767885002R00</t>
  </si>
  <si>
    <t>Žlab podpůrný pozinkovaný, pro vedení plastového potrubí, D 25 mm</t>
  </si>
  <si>
    <t>767885003R00</t>
  </si>
  <si>
    <t>Žlab podpůrný pozinkovaný, pro vedení plastového potrubí, D 32 mm</t>
  </si>
  <si>
    <t>767885004R00</t>
  </si>
  <si>
    <t>Žlab podpůrný pozinkovaný, pro vedení plastového potrubí, D 40 mm</t>
  </si>
  <si>
    <t>767885005R00</t>
  </si>
  <si>
    <t>Žlab podpůrný pozinkovaný, pro vedení plastového potrubí, D 50 mm</t>
  </si>
  <si>
    <t>767885006R00</t>
  </si>
  <si>
    <t>Žlab podpůrný pozinkovaný, pro vedení plastového potrubí, D 63 mm</t>
  </si>
  <si>
    <t>767995101R00</t>
  </si>
  <si>
    <t>Výroba a montáž atypických kovovových doplňků staveb hmotnosti do 5 kg</t>
  </si>
  <si>
    <t>Poznámka k položce:_x000D_
0,25 kg/m : (376+89,5+115,5+76+39,5+17)*0,25</t>
  </si>
  <si>
    <t>55399994R</t>
  </si>
  <si>
    <t>výrobek kovový zámečnický, atypický</t>
  </si>
  <si>
    <t>Poznámka k položce:_x000D_
Kotvy, úhelníky apod.atypické výrobky : 178,375</t>
  </si>
  <si>
    <t>998767101R00</t>
  </si>
  <si>
    <t>Přesun hmot pro kovové stavební doplňk. konstrukce v objektech výšky do 6 m</t>
  </si>
  <si>
    <t>Poznámka k položce:_x000D_
50 m vodorovně</t>
  </si>
  <si>
    <t>VN</t>
  </si>
  <si>
    <t>Vedlejší náklady</t>
  </si>
  <si>
    <t>005124010R</t>
  </si>
  <si>
    <t>Koordinační činnost</t>
  </si>
  <si>
    <t>Soubor</t>
  </si>
  <si>
    <t>Poznámka k položce:_x000D_
Koordinace stavebních a technologických dodávek stavby.</t>
  </si>
  <si>
    <t>2 - Venkovní rozvody</t>
  </si>
  <si>
    <t>87 - Potrubí z trub z plastických hmot</t>
  </si>
  <si>
    <t>89 - Ostatní konstrukce na trubním vedení</t>
  </si>
  <si>
    <t>99 - Staveništní přesun hmot</t>
  </si>
  <si>
    <t>Poznámka k položce:_x000D_
s přehozením na vzdálenost do 5 m nebo s naložením na ruční dopravní prostředek_x000D_
Vodovod : 0,9*40,0*1,5_x000D_
Kanalizace : 0,9*100,0*3,0_x000D_
0,9*150,0*4,5</t>
  </si>
  <si>
    <t>Poznámka k položce:_x000D_
pro podzemní vedení pro všechny šířky rýhy,_x000D_
2*40,0*1,5</t>
  </si>
  <si>
    <t>151101102R00</t>
  </si>
  <si>
    <t>Zřízení pažení a rozepření stěn rýh příložné  pro jakoukoliv mezerovitost, hloubky do 4 m</t>
  </si>
  <si>
    <t>Poznámka k položce:_x000D_
pro podzemní vedení pro všechny šířky rýhy,_x000D_
2*100,0*3,0_x000D_
2*150,0*4,5</t>
  </si>
  <si>
    <t>151101112R00</t>
  </si>
  <si>
    <t>Odstranění pažení a rozepření rýh příložné , hloubky do 4 m</t>
  </si>
  <si>
    <t>Poznámka k položce:_x000D_
bez naložení do dopravní nádoby, ale s vyprázdněním dopravní nádoby na hromadu nebo na dopravní prostředek,</t>
  </si>
  <si>
    <t>161101102R00</t>
  </si>
  <si>
    <t>Svislé přemístění výkopku z horniny 1 až 4, při hloubce výkopu přes 2,5 do 4 m</t>
  </si>
  <si>
    <t>Poznámka k položce:_x000D_
bez naložení do dopravní nádoby, ale s vyprázdněním dopravní nádoby na hromadu nebo na dopravní prostředek,_x000D_
55% : 270,0*0,55</t>
  </si>
  <si>
    <t>161101103R00</t>
  </si>
  <si>
    <t>Svislé přemístění výkopku z horniny 1 až 4, při hloubce výkopu přes 4 do 6 m</t>
  </si>
  <si>
    <t>Poznámka k položce:_x000D_
bez naložení do dopravní nádoby, ale s vyprázdněním dopravní nádoby na hromadu nebo na dopravní prostředek,_x000D_
60% : 607,5*0,6</t>
  </si>
  <si>
    <t>Poznámka k položce:_x000D_
po suchu, bez naložení výkopku, avšak se složením bez rozhrnutí, zpáteční cesta vozidla._x000D_
Vyhloubeno : _x000D_
Odkaz na mn. položky pořadí 1 : 931,50000_x000D_
Zpětný zásyp : _x000D_
Odkaz na mn. položky pořadí 14 : 791,55000*-1</t>
  </si>
  <si>
    <t>Vodorovné přemístění výkopku příplatek k ceně za každých dalších i započatých 1 000 m přes 10 000 m z horniny 1 až 4</t>
  </si>
  <si>
    <t>Poznámka k položce:_x000D_
po suchu, bez naložení výkopku, avšak se složením bez rozhrnutí, zpáteční cesta vozidla._x000D_
+5km : _x000D_
Odkaz na mn. položky pořadí 10 : 139,95000*5</t>
  </si>
  <si>
    <t>167101102R00</t>
  </si>
  <si>
    <t>Nakládání, skládání, překládání neulehlého výkopku nakládání výkopku přes 100 m3, z horniny 1 až 4</t>
  </si>
  <si>
    <t>Poznámka k položce:_x000D_
z jakékoliv horniny s uložením výkopku po vrstvách,_x000D_
včetně strojního přemístění materiálu pro zásyp ze vzdálenosti do 10 m od okraje zásypu_x000D_
Vodovod : 0,9*40,0*(1,5-0,35-0,1)_x000D_
Kanalizace : 0,9*100,0*(3,0-0,45-0,1)_x000D_
0,9*150,0*(4,5-0,45-0,1)</t>
  </si>
  <si>
    <t>Obsyp potrubí bez prohození sypaniny, s dodáním štěrkopísku frakce 0 - 22 mm</t>
  </si>
  <si>
    <t>Poznámka k položce:_x000D_
sypaninou z vhodných hornin tř. 1 - 4 nebo materiálem připraveným podél výkopu ve vzdálenosti do 3 m od jeho kraje, pro jakoukoliv hloubku výkopu a jakoukoliv míru zhutnění,_x000D_
Vodovod : 0,9*40,0*0,35_x000D_
Kanalizace : 0,9*100,0*0,45_x000D_
0,9*150,0*0,45</t>
  </si>
  <si>
    <t>114211303DEM</t>
  </si>
  <si>
    <t>Demontáž stávající kanalizace PVC KG DN 300</t>
  </si>
  <si>
    <t>130901121BOR</t>
  </si>
  <si>
    <t>Demontáž stávajících revizních šachet</t>
  </si>
  <si>
    <t>831990101RAB</t>
  </si>
  <si>
    <t>Příplatky k cenám trubního vedení za trasu ve vozovce živičné, při šířce rýhy do 1,00 m</t>
  </si>
  <si>
    <t>Lože pod potrubí, stoky a drobné objekty z kameniva drobného těženého 0÷4 mm</t>
  </si>
  <si>
    <t>Poznámka k položce:_x000D_
v otevřeném výkopu,_x000D_
Vodovod : 0,9*40,0*0,1_x000D_
Kanalizace : 0,9*100,0*0,1_x000D_
0,9*150,0*0,1</t>
  </si>
  <si>
    <t>Potrubí z trub z plastických hmot</t>
  </si>
  <si>
    <t>388996141R00</t>
  </si>
  <si>
    <t>Trubky tělesa trubkového kabelovodu chránička kabelu z HDPE, DN do 110 mm, v otevřeném výkopu</t>
  </si>
  <si>
    <t>Poznámka k položce:_x000D_
Včetně spojek.</t>
  </si>
  <si>
    <t>871211121R00</t>
  </si>
  <si>
    <t>Montáž potrubí z plastických hmot z tlakových trubek polyetylenových, vnějšího průměru 63 mm</t>
  </si>
  <si>
    <t>Poznámka k položce:_x000D_
v otevřeném výkopu,</t>
  </si>
  <si>
    <t>877212121R00</t>
  </si>
  <si>
    <t>Montáž elektrotvarovek přirážka za 1 spoj elektrotvarovky, vnějšího průměru 63 mm</t>
  </si>
  <si>
    <t>877252121R00</t>
  </si>
  <si>
    <t>Montáž elektrotvarovek přirážka za 1 spoj elektrotvarovky, vnějšího průměru 110 mm</t>
  </si>
  <si>
    <t>230180072R00</t>
  </si>
  <si>
    <t>Montáž trubních dílů PE, PP, D 110 x 6,2</t>
  </si>
  <si>
    <t>286134122R</t>
  </si>
  <si>
    <t>trubka plastová vodovodní hladká; HDPE (PE 100); SDR 11,0; PN 16; D = 63,0 mm; s = 5,80 mm</t>
  </si>
  <si>
    <t>Poznámka k položce:_x000D_
+1,5% : 40,0*1,015</t>
  </si>
  <si>
    <t>286538173R</t>
  </si>
  <si>
    <t>T-kus 90,0 °; PE100; redukovaný, odbočkový, navrtávací; SDR 11,0; PN 10, PN 16; di = 110,0 mm; di2= 63,0 mm; spoj elektrosvařovaný</t>
  </si>
  <si>
    <t>Ostatní konstrukce na trubním vedení</t>
  </si>
  <si>
    <t>892241111R00</t>
  </si>
  <si>
    <t>Tlakové zkoušky vodovodního potrubí DN do 80 mm</t>
  </si>
  <si>
    <t>Poznámka k položce:_x000D_
přísun, montáže, demontáže a odsunu zkoušecího čerpadla, napuštění tlakovou vodou a dodání vody pro tlakovou zkoušku,</t>
  </si>
  <si>
    <t>892233111R00</t>
  </si>
  <si>
    <t>Proplach a desinfekce vodovodního potrubí DN od 40 do 70 mm</t>
  </si>
  <si>
    <t>Poznámka k položce:_x000D_
napuštění a vypuštění vody, dodání vody a desinfekčního prostředku, náklady na bakteriologický rozbor vody,</t>
  </si>
  <si>
    <t>892573111R00</t>
  </si>
  <si>
    <t>Zkoušky těsnosti kanalizačního potrubí zabezpečení konců kanalizačního potrubí při tlakových zkouškách vodou  do DN 200 mm</t>
  </si>
  <si>
    <t>úsek</t>
  </si>
  <si>
    <t>Poznámka k položce:_x000D_
vodou nebo vzduchem,</t>
  </si>
  <si>
    <t>892916111R00</t>
  </si>
  <si>
    <t>Zkoušky těsnosti kanalizačního potrubí utěsnění přípojek při zkoušce kanalizačního potrubí  DN přípojek do 200 mm</t>
  </si>
  <si>
    <t>sada</t>
  </si>
  <si>
    <t>894432112R00</t>
  </si>
  <si>
    <t>Osazení plastových šachet revizních průměr 425 mm</t>
  </si>
  <si>
    <t>899731112R00</t>
  </si>
  <si>
    <t>Signalizační vodič CYY, 2,5 mm2</t>
  </si>
  <si>
    <t>460490012R00</t>
  </si>
  <si>
    <t>Fólie výstražná z PVC, šířka 33 cm</t>
  </si>
  <si>
    <t>89001R</t>
  </si>
  <si>
    <t>8944313211SH</t>
  </si>
  <si>
    <t>Šachta, D 425 mm, dl.šach.roury 2,0 m, dno KG D 315 mm, poklop šedá litina 40 t</t>
  </si>
  <si>
    <t>Poznámka k položce:_x000D_
Plastové dno, šachta z korugované trouby, těsnění, šachtová roura teleskopická, rám do teleskopické trouby, poklop litinový.</t>
  </si>
  <si>
    <t>8944313312SH</t>
  </si>
  <si>
    <t>Šachta, D 425 mm, dl.šach.roury 3,0 m, dno KG D 315 mm, poklop šedá litina 40 t</t>
  </si>
  <si>
    <t>286971402R</t>
  </si>
  <si>
    <t>trubka plastová kanalizační PVC-U; korugovaná; D = 476,0 mm; l = 1 500,0 mm</t>
  </si>
  <si>
    <t>286971403R</t>
  </si>
  <si>
    <t>trubka plastová kanalizační PVC-U; korugovaná; D = 476,0 mm; l = 2000,0 mm</t>
  </si>
  <si>
    <t>Staveništní přesun hmot</t>
  </si>
  <si>
    <t>998276201R00</t>
  </si>
  <si>
    <t>Přesun hmot pro trubní vedení z trub plastových nebo sklolaminátových obsypaných kamenivem</t>
  </si>
  <si>
    <t>Poznámka k položce:_x000D_
vodovodu nebo kanalizace ražené nebo hloubené (827 1.1, 827 1.9, 827 2.1, 827 2.9), drobných objektů</t>
  </si>
  <si>
    <t>005111021R</t>
  </si>
  <si>
    <t>Vytyčení inženýrských sítí</t>
  </si>
  <si>
    <t>Poznámka k položce:_x000D_
Zaměření a vytýčení stávajících inženýrských sítí v místě stavby z hlediska jejich ochrany při provádění stavby.</t>
  </si>
  <si>
    <t>Úroveň 3:</t>
  </si>
  <si>
    <t>D.1.4.2 - Vzduchotechnika</t>
  </si>
  <si>
    <t>01 - Klimatizace vybraných prostor v 1.NP</t>
  </si>
  <si>
    <t>02 - Hygienické větrání pavilonu UP</t>
  </si>
  <si>
    <t>03 - Havarijní odvětrání skladu chemických desinfekcí</t>
  </si>
  <si>
    <t>04 - Odvětrání prostoru dekontaminace</t>
  </si>
  <si>
    <t>05 - Chlazení místností pavilonu UP</t>
  </si>
  <si>
    <t>06 - Chlazení místnoti pro zemřelé</t>
  </si>
  <si>
    <t>07/08 - Zdroj chladu pro VZT I. a VZT II.</t>
  </si>
  <si>
    <t>11 - Chlazení místnosti serverovny</t>
  </si>
  <si>
    <t>ON - Ostatní náklady</t>
  </si>
  <si>
    <t>01</t>
  </si>
  <si>
    <t>Klimatizace vybraných prostor v 1.NP</t>
  </si>
  <si>
    <t>1.1.01</t>
  </si>
  <si>
    <t>VZT jednotka s rekuperací min. 80 % (tepla), stacionární, s EC motory</t>
  </si>
  <si>
    <t>Poznámka k položce:_x000D_
Poznámka k položce: Interiérové provedení s komorami nad sebou Hygienické provedení Bez vlastní MaR Přívod 5865 m3/h, odvod 5585 m3/h, min. 400 Pa, hlukové parametry viz tabulka zařízení dvoustupňová filtrace - základní M5, přívod doplněn o F9 2x teplovodní ohřívač (30,5 kWt + 5,8 kWt, 70/50 °C) - bez směšovacího uzlu 1x přímý výparník, pro chladivo R410a (27,5 kWch) do cca 1500 kg</t>
  </si>
  <si>
    <t>1.1.02</t>
  </si>
  <si>
    <t>Zvlhčovací komora, volná, v systému dodavatele VZT jednotky 1.1.01</t>
  </si>
  <si>
    <t>Poznámka k položce:_x000D_
Poznámka k položce: vč. vany na kondenzát vč. průhledítka výstroj parního distributoru viz samostatná položka</t>
  </si>
  <si>
    <t>1.3.01a</t>
  </si>
  <si>
    <t>Požární klapka kruhová, se servopohonem 230 V (bez napětí zavřeno) d160 mm</t>
  </si>
  <si>
    <t>Poznámka k položce:_x000D_
Poznámka k položce: koncové mikrospínače otevřeno / zavřeno; integrovaná tepelná pojistka</t>
  </si>
  <si>
    <t>1.3.02a</t>
  </si>
  <si>
    <t>Požární klapka čtyřhranná, se servopohonem 230 V (bez napětí zavřeno) 400x200 mm</t>
  </si>
  <si>
    <t>1.3.03a</t>
  </si>
  <si>
    <t>Požární klapka čtyřhranná, se servopohonem 230 V (bez napětí zavřeno) 450x200 mm</t>
  </si>
  <si>
    <t>1.3.04abc</t>
  </si>
  <si>
    <t>Požární klapka čtyřhranná, se servopohonem 230 V (bez napětí zavřeno) 315x315 mm</t>
  </si>
  <si>
    <t>1.3.05a</t>
  </si>
  <si>
    <t>Požární klapka čtyřhranná, se servopohonem 230 V (bez napětí zavřeno) 400x630 mm</t>
  </si>
  <si>
    <t>1.3.06a</t>
  </si>
  <si>
    <t>Požární klapka čtyřhranná, se servopohonem 230 V (bez napětí zavřeno) 800x630 mm</t>
  </si>
  <si>
    <t>1.3.07a</t>
  </si>
  <si>
    <t>Regulační klapka kruhová, bez požadavku na těsnost; d160 mm</t>
  </si>
  <si>
    <t>1.3.07b</t>
  </si>
  <si>
    <t>Regulační klapka kruhová, bez požadavku na těsnost; d200 mm</t>
  </si>
  <si>
    <t>1.3.07c</t>
  </si>
  <si>
    <t>Regulační klapka kruhová, bez požadavku na těsnost; d250 mm</t>
  </si>
  <si>
    <t>1.3.08a</t>
  </si>
  <si>
    <t>Regulační klapka čtyřhranná, bez požadavku na těsnost; 200x200 mm</t>
  </si>
  <si>
    <t>1.3.08b</t>
  </si>
  <si>
    <t>Regulační klapka čtyřhranná, bez požadavku na těsnost; 250x200 mm</t>
  </si>
  <si>
    <t>1.3.08c</t>
  </si>
  <si>
    <t>Regulační klapka čtyřhranná, bez požadavku na těsnost; 315x315 mm</t>
  </si>
  <si>
    <t>1.4.01</t>
  </si>
  <si>
    <t>Talířový ventil, kovový, přívodní; včetně montážního kroužku; d160 mm</t>
  </si>
  <si>
    <t>1.4.02</t>
  </si>
  <si>
    <t>Talířový ventil, kovový, přívodní; včetně montážního kroužku; d200 mm</t>
  </si>
  <si>
    <t>1.4.03</t>
  </si>
  <si>
    <t>Výřivý anemostat s nastavitelnými lamelami (16 ks), 500x500 mm</t>
  </si>
  <si>
    <t>Poznámka k položce:_x000D_
Poznámka k položce: čelní panel bílý vč. plenum boxu s vnější izolací, s rozrážecím plechem, připojení d200 mm, bez regulační klapky</t>
  </si>
  <si>
    <t>1.4.04</t>
  </si>
  <si>
    <t>Talířový ventil, kovový, odvodní; včetně montážního kroužku; d160 mm</t>
  </si>
  <si>
    <t>1.4.05</t>
  </si>
  <si>
    <t>Talířový ventil, kovový, odvodní; včetně montážního kroužku; d200 mm</t>
  </si>
  <si>
    <t>1.4.06</t>
  </si>
  <si>
    <t>Poznámka k položce:_x000D_
Poznámka k položce: čelní panel bílý vč. plenum boxu, připojení d200 mm, bez regulační klapky</t>
  </si>
  <si>
    <t>1.4.07</t>
  </si>
  <si>
    <t>Výřivý anemostat s nastavitelnými lamelami (24 ks), 600x600 mm</t>
  </si>
  <si>
    <t>Poznámka k položce:_x000D_
Poznámka k položce: čelní panel bílý vč. plenum boxu, připojení d250 mm, bez regulační klapky</t>
  </si>
  <si>
    <t>1.6.01</t>
  </si>
  <si>
    <t>Tlumič hluku čtyřhranný kulisový, pozink. plech;1000x500x1000 mm</t>
  </si>
  <si>
    <t>Poznámka k položce:_x000D_
Poznámka k položce: 5x kulisa 100x500x1000 mm vč. náběhů a odtoků tlaková ztráta cca 9 Pa požadovaný útlum 4/7/12/21/35/32/26/15 dB (63/125/250/500/1k/2k/4k/8k Hz)</t>
  </si>
  <si>
    <t>1.6.02</t>
  </si>
  <si>
    <t>Tlumič hluku čtyřhranný kulisový, pozink. plech; 900x710x750 mm</t>
  </si>
  <si>
    <t>Poznámka k položce:_x000D_
Poznámka k položce: 6x kulisa 100x710x750 mm vč. náběhů a odtoků tlaková ztráta cca 23 Pa požadovaný útlum 6/10/18/33/55/50/42/24 dB (63/125/250/500/1k/2k/4k/8k Hz)</t>
  </si>
  <si>
    <t>1.6.03</t>
  </si>
  <si>
    <t>Tlumič hluku čtyřhranný kulisový, pozink. plech; 800x400x1250 mm</t>
  </si>
  <si>
    <t>Poznámka k položce:_x000D_
Poznámka k položce: 2x kulisa 200x400x1250 mm vč. náběhů a odtoků tlaková ztráta cca 22 Pa požadovaný útlum 4/7/14/23/30/26/21/13 dB (63/125/250/500/1k/2k/4k/8k Hz)</t>
  </si>
  <si>
    <t>1.6.04</t>
  </si>
  <si>
    <t>Tlumič hluku čtyřhranný kulisový, pozink. plech; 800x400x500 mm</t>
  </si>
  <si>
    <t>Poznámka k položce:_x000D_
Poznámka k položce: 3x kulisa 100x400x500 mm vč. náběhů a odtoků tlaková ztráta cca 7 Pa požadovaný útlum 1/1/4/14/19/18/16/13 dB (63/125/250/500/1k/2k/4k/8k Hz)</t>
  </si>
  <si>
    <t>1.8.01</t>
  </si>
  <si>
    <t>Spiro potrubí, vč. tvarovek (do 40%), montážního a kotvícího materiálu; d160 mm</t>
  </si>
  <si>
    <t>1.8.02</t>
  </si>
  <si>
    <t>Spiro potrubí, vč. tvarovek (do 40%), montážního a kotvícího materiálu; d200 mm</t>
  </si>
  <si>
    <t>1.8.03</t>
  </si>
  <si>
    <t>Spiro potrubí, vč. tvarovek (do 40%), montážního a kotvícího materiálu; d250 mm</t>
  </si>
  <si>
    <t>1.8.04</t>
  </si>
  <si>
    <t>Flexi hadice, hluk tlumící, včetně parotěsné zábrany (proti kondenzaci v tlumící izolaci); d160 mm</t>
  </si>
  <si>
    <t>1.8.05</t>
  </si>
  <si>
    <t>Flexi hadice, hluk tlumící, včetně parotěsné zábrany (proti kondenzaci v tlumící izolaci); d200 mm</t>
  </si>
  <si>
    <t>1.8.06</t>
  </si>
  <si>
    <t>Flexi hadice, hluk tlumící, včetně parotěsné zábrany (proti kondenzaci v tlumící izolaci); d250 mm</t>
  </si>
  <si>
    <t>1.8.07</t>
  </si>
  <si>
    <t>Potubí VZT třídy SK.I.; vč. tvarovek (do 40%), montážního a kotvícího materiálu vodotěsné provedení</t>
  </si>
  <si>
    <t>1.8.08</t>
  </si>
  <si>
    <t>Kaučuková parotěsná izolace, tl. 19 mm; samolepící, vč. montážního materiálu a rezervy na prořezy</t>
  </si>
  <si>
    <t>1.8.09</t>
  </si>
  <si>
    <t>Tepelná izolace vzduchotechnická, minerální vata, tl. 40 mm, vč. montážního materiálu vč. rezervy na prořezy</t>
  </si>
  <si>
    <t>1.8.10</t>
  </si>
  <si>
    <t>Oplechování pozinkovaných plechem, 0,6 mm</t>
  </si>
  <si>
    <t>1.8.11</t>
  </si>
  <si>
    <t>Jímka kondenzátu d160 mm, odvod kondenzátu dolů</t>
  </si>
  <si>
    <t>6.01</t>
  </si>
  <si>
    <t>Tlumič hluku čtyřhranný kulisový, pozink. plech; 900x900x1250 mm</t>
  </si>
  <si>
    <t>Poznámka k položce:_x000D_
Poznámka k položce: 5x kulisa 100x900x1250 mm vč. náběhů a odtoků tlaková ztráta cca 25 Pa požadovaný útlum 7/12/20/35/57/52/43/25 dB (63/125/250/500/1k/2k/4k/8k Hz)</t>
  </si>
  <si>
    <t>6.02</t>
  </si>
  <si>
    <t>Tlumič hluku čtyřhranný kulisový, pozink. plech; 900x800x1500 mm</t>
  </si>
  <si>
    <t>Poznámka k položce:_x000D_
Poznámka k položce: 5x kulisa 100x800x1500 mm vč. náběhů a odtoků tlaková ztráta cca 30 Pa požadovaný útlum 8/13/23/40/66/60/49/28 dB (63/125/250/500/1k/2k/4k/8k Hz)</t>
  </si>
  <si>
    <t>6.03</t>
  </si>
  <si>
    <t>Tlumič hluku čtyřhranný kulisový, pozink. plech; 900x400x2000 mm</t>
  </si>
  <si>
    <t>Poznámka k položce:_x000D_
Poznámka k položce: 2x kulisa 200x400x2000 mm vč. náběhů a odtoků tlaková ztráta cca 35 Pa požadovaný útlum 5/9/17/28/35/30/25/14 dB (63/125/250/500/1k/2k/4k/8k Hz)</t>
  </si>
  <si>
    <t>7.01</t>
  </si>
  <si>
    <t>Šikmý kus sací; pozink plech; 45°; vč. sítě proti hmyzu, 900x900 mm</t>
  </si>
  <si>
    <t>7.02</t>
  </si>
  <si>
    <t>Šikmý kus výfukový; pozink plech; 45°; vč. sítě proti hmyzu, 900x800 mm</t>
  </si>
  <si>
    <t>9.1.01</t>
  </si>
  <si>
    <t>Parní vyvíječ, elektrický, komplet vč. montážního rámu a výbavy, s připojením na nadřazený s. MaR</t>
  </si>
  <si>
    <t>Poznámka k položce:_x000D_
Poznámka k položce: 60 kg páry / h 2x distributor páry, vč. propojovacího parního a kondenzátního potrubí</t>
  </si>
  <si>
    <t>9.1.02</t>
  </si>
  <si>
    <t>Instalace distributoru páry do zvlhčovací komory, vč. utěsnění - 2x</t>
  </si>
  <si>
    <t>02</t>
  </si>
  <si>
    <t>Hygienické větrání pavilonu UP</t>
  </si>
  <si>
    <t>2.1.01</t>
  </si>
  <si>
    <t>Poznámka k položce:_x000D_
Poznámka k položce: Interiérové provedení s komorami nad sebou Hygienické provedení Bez vlastní MaR Přívod 3850 m3/h, odvod 3665 m3/h, min. 350 Pa, hlukové parametry viz tabulka zařízení dvoustupňová filtrace - základní M5, přívod doplněn o F9 1x teplovodní ohřívač (21 kWt, 70/50 °C) - bez směšovacího uzlu 1x přímý výparník, pro chladivo R410a (18,5 kWch) do cca 1100 kg</t>
  </si>
  <si>
    <t>2.3.01abcdefg</t>
  </si>
  <si>
    <t>2.3.02a</t>
  </si>
  <si>
    <t>Požární klapka kruhová, se servopohonem 230 V (bez napětí zavřeno) d200 mm</t>
  </si>
  <si>
    <t>2.3.03a</t>
  </si>
  <si>
    <t>Požární klapka čtyřhranná, se servopohonem 230 V (bez napětí zavřeno) 315x200 mm</t>
  </si>
  <si>
    <t>2.3.04ab</t>
  </si>
  <si>
    <t>2.3.05abc</t>
  </si>
  <si>
    <t>2.3.06ab</t>
  </si>
  <si>
    <t>Požární klapka čtyřhranná, se servopohonem 230 V (bez napětí zavřeno) 500x200 mm</t>
  </si>
  <si>
    <t>2.3.07a</t>
  </si>
  <si>
    <t>Požární klapka čtyřhranná, se servopohonem 230 V (bez napětí zavřeno) 710x200 mm</t>
  </si>
  <si>
    <t>2.3.08ab</t>
  </si>
  <si>
    <t>Požární klapka čtyřhranná, se servopohonem 230 V (bez napětí zavřeno) 250x500 mm</t>
  </si>
  <si>
    <t>2.3.09a</t>
  </si>
  <si>
    <t>Regulační klapka kruhová, bez požadavku na těsnost; d125 mm</t>
  </si>
  <si>
    <t>2.3.09b</t>
  </si>
  <si>
    <t>2.3.09c</t>
  </si>
  <si>
    <t>2.3.10a</t>
  </si>
  <si>
    <t>2.3.10b</t>
  </si>
  <si>
    <t>Regulační klapka čtyřhranná, bez požadavku na těsnost; 280x200 mm</t>
  </si>
  <si>
    <t>2.3.10c</t>
  </si>
  <si>
    <t>2.3.10d</t>
  </si>
  <si>
    <t>Regulační klapka čtyřhranná, bez požadavku na těsnost; 450x200 mm</t>
  </si>
  <si>
    <t>2.4.01</t>
  </si>
  <si>
    <t>Talířový ventil, kovový, přívodní; včetně montážního kroužku; d125 mm</t>
  </si>
  <si>
    <t>2.4.02</t>
  </si>
  <si>
    <t>2.4.03</t>
  </si>
  <si>
    <t>2.4.04</t>
  </si>
  <si>
    <t>2.4.05</t>
  </si>
  <si>
    <t>Talířový ventil, kovový, odvodní; včetně montážního kroužku; d125 mm</t>
  </si>
  <si>
    <t>2.4.06</t>
  </si>
  <si>
    <t>2.4.07</t>
  </si>
  <si>
    <t>2.4.08</t>
  </si>
  <si>
    <t>2.4.09</t>
  </si>
  <si>
    <t>Krycí mřížka, vysoká propustnost, velikost oka min. 10x10 mm, kruhová, d160 mm</t>
  </si>
  <si>
    <t>2.6.01</t>
  </si>
  <si>
    <t>Tlumič hluku čtyřhranný kulisový, pozink. plech; 710x400x1000 mm</t>
  </si>
  <si>
    <t>Poznámka k položce:_x000D_
Poznámka k položce: 4x kulisa 100x400x1000 mm vč. náběhů a odtoků tlaková ztráta cca 24 Pa požadovaný útlum 5/8/15/29/49/45/37/22 dB (63/125/250/500/1k/2k/4k/8k Hz)</t>
  </si>
  <si>
    <t>2.6.02</t>
  </si>
  <si>
    <t>Tlumič hluku čtyřhranný kulisový, pozink. plech; 710x200x500 mm</t>
  </si>
  <si>
    <t>Poznámka k položce:_x000D_
Poznámka k položce: 3x kulisa 100x500x500 mm vč. náběhů a odtoků tlaková ztráta cca 5 Pa požadovaný útlum 1/2/6/13/21/20/18/14 dB (63/125/250/500/1k/2k/4k/8k Hz)</t>
  </si>
  <si>
    <t>2.6.03</t>
  </si>
  <si>
    <t>Tlumič hluku čtyřhranný kulisový, pozink. plech; 400x400x500 mm</t>
  </si>
  <si>
    <t>Poznámka k položce:_x000D_
Poznámka k položce: 2x kulisa 100x400x500 mm vč. náběhů a odtoků tlaková ztráta cca 9 Pa požadovaný útlum 2/3/7/15/25/23/21/15 dB (63/125/250/500/1k/2k/4k/8k Hz)</t>
  </si>
  <si>
    <t>2.6.04</t>
  </si>
  <si>
    <t>Tlumič hluku čtyřhranný kulisový, pozink. plech; 1000x315x1500 mm</t>
  </si>
  <si>
    <t>Poznámka k položce:_x000D_
Poznámka k položce: 3x kulisa 200x315x1500 mm vč. náběhů a odtoků tlaková ztráta cca 25 Pa požadovaný útlum 7/11/21/35/45/38/31/15 dB (63/125/250/500/1k/2k/4k/8k Hz)</t>
  </si>
  <si>
    <t>2.6.05</t>
  </si>
  <si>
    <t>Tlumič hluku čtyřhranný kulisový, pozink. plech; 500x200x750 mm</t>
  </si>
  <si>
    <t>Poznámka k položce:_x000D_
Poznámka k položce: 3x kulisa 100x200x750 mm vč. náběhů a odtoků tlaková ztráta cca 14 Pa požadovaný útlum 4/6/11/23/42/40/34/21 dB (63/125/250/500/1k/2k/4k/8k Hz)</t>
  </si>
  <si>
    <t>2.6.06</t>
  </si>
  <si>
    <t>Poznámka k položce:_x000D_
Poznámka k položce: 3x kulisa 100x200x750 mm vč. náběhů a odtoků tlaková ztráta cca 15 Pa požadovaný útlum 4/6/11/23/42/40/34/21 dB (63/125/250/500/1k/2k/4k/8k Hz)</t>
  </si>
  <si>
    <t>2.6.07</t>
  </si>
  <si>
    <t>2.8.01</t>
  </si>
  <si>
    <t>Spiro potrubí, vč. tvarovek (do 40%), montážního a kotvícího materiálu; d125 mm</t>
  </si>
  <si>
    <t>2.8.02</t>
  </si>
  <si>
    <t>2.8.03</t>
  </si>
  <si>
    <t>2.8.04</t>
  </si>
  <si>
    <t>Flexi hadice, hluk tlumící, včetně parotěsné zábrany (proti kondenzaci v tlumící izolaci); d125 mm</t>
  </si>
  <si>
    <t>2.8.05</t>
  </si>
  <si>
    <t>2.8.06</t>
  </si>
  <si>
    <t>2.8.07</t>
  </si>
  <si>
    <t>2.8.08</t>
  </si>
  <si>
    <t>03</t>
  </si>
  <si>
    <t>Havarijní odvětrání skladu chemických desinfekcí</t>
  </si>
  <si>
    <t>3.2.01</t>
  </si>
  <si>
    <t>Radiální ventilátor potrubní, EC motor, vnitřní instalace, d160 mm</t>
  </si>
  <si>
    <t>Poznámka k položce:_x000D_
Poznámka k položce: 185 m3/h, 225 Pa</t>
  </si>
  <si>
    <t>3.2.02</t>
  </si>
  <si>
    <t>Pružná spojka d160 mm</t>
  </si>
  <si>
    <t>3.3.01</t>
  </si>
  <si>
    <t>Zpětná klapka těsná, vsuvná do potrubí; d160 mm</t>
  </si>
  <si>
    <t>3.3.02</t>
  </si>
  <si>
    <t>Požární klapka kruhová, se servopohonem 230 V (bez napětí zavřeno) d250 mm</t>
  </si>
  <si>
    <t>3.4.01</t>
  </si>
  <si>
    <t>3.4.02</t>
  </si>
  <si>
    <t>3.6.01</t>
  </si>
  <si>
    <t>Tlumič hluku ohebný, hrdla z pozink. plechu, izolace 25 mm, hydrofóbní vnitřní povrch</t>
  </si>
  <si>
    <t>Poznámka k položce:_x000D_
Poznámka k položce: d160 mm, délka 1000 mmm akustický útlum 19/25/30/27/23/32/27/17 dB (f.p. 63/125/250/500/1k/2k/4k/8k)</t>
  </si>
  <si>
    <t>3.7.01</t>
  </si>
  <si>
    <t>Výfuková střešní hlavice, pozink plech, atyp. (opatřit sítí proti hmyzu); d160 mm</t>
  </si>
  <si>
    <t>3.8.01</t>
  </si>
  <si>
    <t>3.8.02</t>
  </si>
  <si>
    <t>Spiro potrubí, vč. tvarovek (do 50%), montážního a kotvícího materiálu; d160 mm</t>
  </si>
  <si>
    <t>3.8.03</t>
  </si>
  <si>
    <t>3.8.04</t>
  </si>
  <si>
    <t>3.8.05</t>
  </si>
  <si>
    <t>3.8.06</t>
  </si>
  <si>
    <t>3.8.07</t>
  </si>
  <si>
    <t>Požární izolace typu B, certifikované provedení, min. odolnost EI15, tl. 50 mm vč. montážního materiálu a rezervy na prořezy</t>
  </si>
  <si>
    <t>04</t>
  </si>
  <si>
    <t>Odvětrání prostoru dekontaminace</t>
  </si>
  <si>
    <t>4.2.01</t>
  </si>
  <si>
    <t>Poznámka k položce:_x000D_
Poznámka k položce: 280 m3/h, 250 Pa</t>
  </si>
  <si>
    <t>4.2.02</t>
  </si>
  <si>
    <t>4.3.01</t>
  </si>
  <si>
    <t>4.3.02</t>
  </si>
  <si>
    <t>4.4.01</t>
  </si>
  <si>
    <t>4.4.02</t>
  </si>
  <si>
    <t>4.6.01</t>
  </si>
  <si>
    <t>4.7.01</t>
  </si>
  <si>
    <t>4.8.01</t>
  </si>
  <si>
    <t>4.8.02</t>
  </si>
  <si>
    <t>4.8.03</t>
  </si>
  <si>
    <t>Spiro potrubí, vč. tvarovek (do 50%), montážního a kotvícího materiálu; d200 mm</t>
  </si>
  <si>
    <t>4.8.04</t>
  </si>
  <si>
    <t>4.8.05</t>
  </si>
  <si>
    <t>4.8.06</t>
  </si>
  <si>
    <t>4.8.07</t>
  </si>
  <si>
    <t>05</t>
  </si>
  <si>
    <t>Chlazení místností pavilonu UP</t>
  </si>
  <si>
    <t>5.2.01</t>
  </si>
  <si>
    <t>Jednotka chlazení typu VRF, vnitřní, kazetová, R410a, do rastru 600x600 mm; výkon 1,5 kWch</t>
  </si>
  <si>
    <t>Poznámka k položce:_x000D_
Poznámka k položce: bez ovladače napájení 230 V, do 50 W akustický tlak do 35 dB(A) v 1m dle nastavení</t>
  </si>
  <si>
    <t>5.2.02</t>
  </si>
  <si>
    <t>Jednotka chlazení typu VRF, vnitřní, kazetová, R410a, do rastru 600x600 mm; výkon 2,2 kWch</t>
  </si>
  <si>
    <t>5.2.03</t>
  </si>
  <si>
    <t>Jednotka chlazení typu VRF, vnitřní, kazetová, R410a, do rastru 600x600 mm; výkon 2,8 kWch</t>
  </si>
  <si>
    <t>5.2.04</t>
  </si>
  <si>
    <t>Jednotka chlazení typu VRF, vnitřní, kazetová, R410a, do rastru 600x600 mm; výkon 3,6 kWch</t>
  </si>
  <si>
    <t>5.2.05</t>
  </si>
  <si>
    <t>Jednotka chlazení typu VRF, vnitřní, nástěnná, R410a; výkon 1,5 kWch</t>
  </si>
  <si>
    <t>5.3.01</t>
  </si>
  <si>
    <t>Dekorační panel, rastr 600x600 mm, v systému dodavatele vnitřních jednotek</t>
  </si>
  <si>
    <t>5.9.01</t>
  </si>
  <si>
    <t>VRF jednotka, venkovní instalace, dvojventilátorová, R410a, provoz CHL do -5 °C 56 kWch</t>
  </si>
  <si>
    <t>Poznámka k položce:_x000D_
Poznámka k položce: akustický výkon 84 dB(A) hmotnost do 300 kg napájení 3x400 V, 19 kWe, MCA 43 A  Nosná konstrukce - dodavatel necení, součást dodávky ASR/SKR Ovladače vnitřních jednotek - dodavatel necení, součást IRC modulů</t>
  </si>
  <si>
    <t>5.9.01b</t>
  </si>
  <si>
    <t>Modbus modul, do venkovní jednotky; max 48 vnitřních jednotek</t>
  </si>
  <si>
    <t>5.9.02a</t>
  </si>
  <si>
    <t>Refnet R1 - sada 2 ks měděných tvarovek, 0-15 kW</t>
  </si>
  <si>
    <t>5.9.02b</t>
  </si>
  <si>
    <t>Refnet R2 - sada 2 ks měděných tvarovek, 15-40 kW</t>
  </si>
  <si>
    <t>5.9.02c</t>
  </si>
  <si>
    <t>Refnet R3 - sada 2 ks měděných tvarovek, 45-70 kW</t>
  </si>
  <si>
    <t>5.9.04</t>
  </si>
  <si>
    <t>Silentblok vnější, max. zatížení do 100 kg.</t>
  </si>
  <si>
    <t>5.9.05</t>
  </si>
  <si>
    <t>Akustický kryt, útlum 10 dB</t>
  </si>
  <si>
    <t>Poznámka k položce:_x000D_
Poznámka k položce: provedení dle dodané jednotky, hmotnost do 700 kg</t>
  </si>
  <si>
    <t>5.9.06a</t>
  </si>
  <si>
    <t>Měděné potrubí pro chladivové rozvody, s parotěsnou izolací, vč. montážního a kotvícího materiálu 6,4 mm</t>
  </si>
  <si>
    <t>5.9.06b</t>
  </si>
  <si>
    <t>Měděné potrubí pro chladivové rozvody, s parotěsnou izolací, vč. montážního a kotvícího materiálu 9,5 mm</t>
  </si>
  <si>
    <t>5.9.06c</t>
  </si>
  <si>
    <t>Měděné potrubí pro chladivové rozvody, s parotěsnou izolací, vč. montážního a kotvícího materiálu 12,7 mm</t>
  </si>
  <si>
    <t>5.9.06d</t>
  </si>
  <si>
    <t>Měděné potrubí pro chladivové rozvody, s parotěsnou izolací, vč. montážního a kotvícího materiálu 15,9 mm</t>
  </si>
  <si>
    <t>5.9.06e</t>
  </si>
  <si>
    <t>Měděné potrubí pro chladivové rozvody, s parotěsnou izolací, vč. montážního a kotvícího materiálu 19,1 mm</t>
  </si>
  <si>
    <t>5.9.06f</t>
  </si>
  <si>
    <t>Měděné potrubí pro chladivové rozvody, s parotěsnou izolací, vč. montážního a kotvícího materiálu 22,2 mm</t>
  </si>
  <si>
    <t>5.9.06g</t>
  </si>
  <si>
    <t>Měděné potrubí pro chladivové rozvody, s parotěsnou izolací, vč. montážního a kotvícího materiálu 28,6 mm</t>
  </si>
  <si>
    <t>5.9.06h</t>
  </si>
  <si>
    <t>Chránička potrubí UV odolná, např. UV odolný husí krk</t>
  </si>
  <si>
    <t>5.9.06i</t>
  </si>
  <si>
    <t>Chladivo R410a, pro doplnění do systému</t>
  </si>
  <si>
    <t>5.9.07</t>
  </si>
  <si>
    <t>Evidenční knih chladiv</t>
  </si>
  <si>
    <t>5.9.08</t>
  </si>
  <si>
    <t>Revize chladiva</t>
  </si>
  <si>
    <t>5.9.09</t>
  </si>
  <si>
    <t>Komunikační kabelové propojení venkovní - vnitřní jednotka - vnitřní jednotka (sériové)</t>
  </si>
  <si>
    <t>06</t>
  </si>
  <si>
    <t>Chlazení místnoti pro zemřelé</t>
  </si>
  <si>
    <t>6.2.01</t>
  </si>
  <si>
    <t>Vnitřní jednotka strojního chlazení, R32; celoroční; max. 6 kWch</t>
  </si>
  <si>
    <t>Poznámka k položce:_x000D_
Poznámka k položce: napájení 230 V systém musí umožnovat udržování teploty +10 °C</t>
  </si>
  <si>
    <t>6.9.01</t>
  </si>
  <si>
    <t>Venkovní jednotka strojního chlazení, R32, celoroční, max. 6 kWch</t>
  </si>
  <si>
    <t>Poznámka k položce:_x000D_
Poznámka k položce: Akustický výkon 65 dB(A) cca 100 kg napájení 230 V, 2,5 kWe, 7,5 A systém musí umožnovat udržování teploty +10 °C systém s potrubím nad 25 m, do 40 m</t>
  </si>
  <si>
    <t>6.9.02</t>
  </si>
  <si>
    <t>Kabelový ovladač, v systému dodavatele chlazení místnosti, český</t>
  </si>
  <si>
    <t>6.9.03</t>
  </si>
  <si>
    <t>Nosná konzole, provedení dle dodané venkovní jednotky, nosnost min. 100 kg</t>
  </si>
  <si>
    <t>6.9.04</t>
  </si>
  <si>
    <t>Silentblok vnější, max. zatížení do 40 kg.</t>
  </si>
  <si>
    <t>6.9.05</t>
  </si>
  <si>
    <t>Akustický kryt, útlum 15 dB</t>
  </si>
  <si>
    <t>Poznámka k položce:_x000D_
Poznámka k položce: provedení dle dodané jednotky, hmotnost do 500 kg vč. gumových pásů pod akustický kryt</t>
  </si>
  <si>
    <t>6.9.06a</t>
  </si>
  <si>
    <t>6.9.06b</t>
  </si>
  <si>
    <t>6.9.06c</t>
  </si>
  <si>
    <t>6.9.07</t>
  </si>
  <si>
    <t>6.9.08</t>
  </si>
  <si>
    <t>6.9.09</t>
  </si>
  <si>
    <t>Komunikační kabelové propojení venkovní - vnitřní jednotka</t>
  </si>
  <si>
    <t>07/08</t>
  </si>
  <si>
    <t>Zdroj chladu pro VZT I. a VZT II.</t>
  </si>
  <si>
    <t>7.9.01</t>
  </si>
  <si>
    <t>Kondenzační jednotka, venkovní instalace, dvojventilátorová, R410a, provoz CHL do -5 °C 28 kWch</t>
  </si>
  <si>
    <t>Poznámka k položce:_x000D_
Poznámka k položce: akustický výkon 74 dB(A) hmotnost do 200 kg napájení 3x400 V, 13 kWe, MCA 21,5 A  Nosná konstrukce - dodavatel necení, součást dodávky ASR/SKR</t>
  </si>
  <si>
    <t>7.9.02</t>
  </si>
  <si>
    <t>AHU kit v systému dodavatele zdroje chladu; vč. sady s expanzním ventilem</t>
  </si>
  <si>
    <t>7.9.03</t>
  </si>
  <si>
    <t>Modbus modul, do venkovní jednotky</t>
  </si>
  <si>
    <t>7.9.04</t>
  </si>
  <si>
    <t>Silentblok vnější, max. zatížení do 60 kg</t>
  </si>
  <si>
    <t>7.9.05</t>
  </si>
  <si>
    <t>Akustický kryt, útlum 8 dB</t>
  </si>
  <si>
    <t>Poznámka k položce:_x000D_
Poznámka k položce: provedení dle dodané jednotky, hmotnost do 400 kg</t>
  </si>
  <si>
    <t>8.9.01</t>
  </si>
  <si>
    <t>Kondenzační jednotka, venkovní instalace, dvojventilátorová, R410a, provoz CHL do -5 °C 20 kWch</t>
  </si>
  <si>
    <t>Poznámka k položce:_x000D_
Poznámka k položce: integrovaný expanzní ventil akustický výkon 75 dB(A) hmotnost do 200 kg napájení 3x400 V, 6,5 kWe  Nosná konstrukce - dodavatel necení, součást dodávky ASR/SKR</t>
  </si>
  <si>
    <t>8.9.02</t>
  </si>
  <si>
    <t>AHU kit v systému dodavatele zdroje chladu; provedení pro zdroje s integrovaným expanzním ventilem</t>
  </si>
  <si>
    <t>8.9.03</t>
  </si>
  <si>
    <t>8.9.04</t>
  </si>
  <si>
    <t>8.9.05</t>
  </si>
  <si>
    <t>87.9.06a</t>
  </si>
  <si>
    <t>87.9.06b</t>
  </si>
  <si>
    <t>87.9.06c</t>
  </si>
  <si>
    <t>87.9.06d</t>
  </si>
  <si>
    <t>87.9.06e</t>
  </si>
  <si>
    <t>87.9.07</t>
  </si>
  <si>
    <t>87.9.08</t>
  </si>
  <si>
    <t>87.9.09</t>
  </si>
  <si>
    <t>Komunikační kabelové prodrátování zdroje chladu - VZT jednotky - výstroj</t>
  </si>
  <si>
    <t>Poznámka k položce:_x000D_
Poznámka k položce: v součinnosti s dodavatelem MaR</t>
  </si>
  <si>
    <t>Chlazení místnosti serverovny</t>
  </si>
  <si>
    <t>11.2.01</t>
  </si>
  <si>
    <t>Vnitřní jednotka strojního chlazení, R32; 3,5 kWch, nástěnná</t>
  </si>
  <si>
    <t>Poznámka k položce:_x000D_
Poznámka k položce: napájení 230 V</t>
  </si>
  <si>
    <t>11.9.01a</t>
  </si>
  <si>
    <t>Venkovní jednotka strojního chlazení, R32, celoroční, 3,5 kWch</t>
  </si>
  <si>
    <t>Poznámka k položce:_x000D_
Poznámka k položce: Akustický výkon 61 dB(A) do 100 kg napájení 230 V, 1,1 kWe, MCA 12 A systém s potrubím do 30 m</t>
  </si>
  <si>
    <t>11.9.01b</t>
  </si>
  <si>
    <t>11.9.02</t>
  </si>
  <si>
    <t>11.9.03</t>
  </si>
  <si>
    <t>11.9.04</t>
  </si>
  <si>
    <t>11.9.06a</t>
  </si>
  <si>
    <t>11.9.06b</t>
  </si>
  <si>
    <t>11.9.06c</t>
  </si>
  <si>
    <t>11.9.06d</t>
  </si>
  <si>
    <t>Chladivo R32, pro doplnění do systému</t>
  </si>
  <si>
    <t>11.9.07</t>
  </si>
  <si>
    <t>11.9.08</t>
  </si>
  <si>
    <t>11.9.09</t>
  </si>
  <si>
    <t>ON</t>
  </si>
  <si>
    <t>Ostatní náklady</t>
  </si>
  <si>
    <t>ON000a</t>
  </si>
  <si>
    <t>Kompletní demontáž stávajícího split systému CHL, v místě rekonstrukce a dostavby vč. kontroly a zaměřením před demontáží, vč. ekologické likvidace</t>
  </si>
  <si>
    <t>Poznámka k položce:_x000D_
Poznámka k položce: vč. demontáže potrubí</t>
  </si>
  <si>
    <t>ON000b</t>
  </si>
  <si>
    <t>Prostorový přesun stávající venkovní jednotky multisplit systému</t>
  </si>
  <si>
    <t>Poznámka k položce:_x000D_
Poznámka k položce: úprava a napojení stávajících rozvodů chladiva (prodloužení o cca 2 m) úprava napájení a komunikační kabeláže včetně detailního zaměření před realizací opatření</t>
  </si>
  <si>
    <t>ON000c</t>
  </si>
  <si>
    <t>Prostorový přesun stávající venkovní jednotky split systému</t>
  </si>
  <si>
    <t>ON000d</t>
  </si>
  <si>
    <t>Nosná konzole, na plochou střechu, nosnost min. 200 kg na betonové dlaždice</t>
  </si>
  <si>
    <t>Poznámka k položce:_x000D_
Poznámka k položce: vč. zaměření před přesunem vč. 4ks silentbloků, max. zatížení do 60 kg</t>
  </si>
  <si>
    <t>ON002</t>
  </si>
  <si>
    <t>Koordinační a kompletační činnost</t>
  </si>
  <si>
    <t>ON003</t>
  </si>
  <si>
    <t>Zařízení staveniště, úklid po montáži</t>
  </si>
  <si>
    <t>ON004</t>
  </si>
  <si>
    <t>Revize a kontrola všech zařízení</t>
  </si>
  <si>
    <t>ON005</t>
  </si>
  <si>
    <t>Provozní řády, předávací dokumenty, BOZP, zaškolení obsluhy</t>
  </si>
  <si>
    <t>ON006</t>
  </si>
  <si>
    <t>Projektová dokumentace výrobní / dodavatelská</t>
  </si>
  <si>
    <t>ON007</t>
  </si>
  <si>
    <t>Projektová dokumentace skutečného stavu</t>
  </si>
  <si>
    <t>ON008</t>
  </si>
  <si>
    <t>Vzorkování VZT/CHL v rámci předrealizační přípravy, v doučinnosti s generálním dodavatelem</t>
  </si>
  <si>
    <t>998728102R00</t>
  </si>
  <si>
    <t>Přesun hmot pro vzduchotechniku, výšky do 12 m</t>
  </si>
  <si>
    <t>RTS 24/ I</t>
  </si>
  <si>
    <t>VN001</t>
  </si>
  <si>
    <t>Mimostaveništní doprava</t>
  </si>
  <si>
    <t>VN002</t>
  </si>
  <si>
    <t>Vnitrostaveništní doprava</t>
  </si>
  <si>
    <t>VN003</t>
  </si>
  <si>
    <t>Pronájem jeřábu, vč. dopravy a jeřábnických prací</t>
  </si>
  <si>
    <t>den</t>
  </si>
  <si>
    <t>VN004</t>
  </si>
  <si>
    <t>Zdvihací technika</t>
  </si>
  <si>
    <t>VN005</t>
  </si>
  <si>
    <t>Požární ucpávky, certifikované zapravení požárních klapek vč. identifikačních štítků</t>
  </si>
  <si>
    <t>Poznámka k položce:_x000D_
Poznámka k položce: rozvody chladiva do d100 mm - 14 ks VZT potrubí, do rozměru 800x630 mm - 29 ks</t>
  </si>
  <si>
    <t>VN006</t>
  </si>
  <si>
    <t>Orientační štítky</t>
  </si>
  <si>
    <t>VN007</t>
  </si>
  <si>
    <t>Montážní kostky, pronájem</t>
  </si>
  <si>
    <t>VN008</t>
  </si>
  <si>
    <t>Zaregulování VZT, kompletní</t>
  </si>
  <si>
    <t>VN009</t>
  </si>
  <si>
    <t>Montáž vzduchotechniky a chlazení</t>
  </si>
  <si>
    <t>VN010</t>
  </si>
  <si>
    <t>Komplexní vyzkoušení a zprovoznění VZT+CHL, součinnost s MaR při montáži</t>
  </si>
  <si>
    <t>VN011</t>
  </si>
  <si>
    <t>Schémata do pevného zarámování</t>
  </si>
  <si>
    <t>D.1.4.3 - Vytápění</t>
  </si>
  <si>
    <t>713 - Izolace tepelné</t>
  </si>
  <si>
    <t>731 - Kotelny</t>
  </si>
  <si>
    <t>733 - Rozvod potrubí</t>
  </si>
  <si>
    <t>734 - Armatury</t>
  </si>
  <si>
    <t>735 - Otopná tělesa</t>
  </si>
  <si>
    <t>736 - Podlahové vytápění</t>
  </si>
  <si>
    <t>783 - Nátěry</t>
  </si>
  <si>
    <t>998713102R00</t>
  </si>
  <si>
    <t>Přesun hmot pro izolace tepelné, výšky do 12 m</t>
  </si>
  <si>
    <t>283771007R</t>
  </si>
  <si>
    <t>Izolace potrubí z PE pěny 15x13 mm šedočerná</t>
  </si>
  <si>
    <t>283771120R</t>
  </si>
  <si>
    <t>Izolace potrubí z PE pěny 28x20 mm šedočerná</t>
  </si>
  <si>
    <t>283771141R</t>
  </si>
  <si>
    <t>Izolace potrubí z PE pěny 35x20 mm šedočerná</t>
  </si>
  <si>
    <t>631547011R</t>
  </si>
  <si>
    <t>Pouzdro potrubní izolační 15/20 mm kamenná vlna s polepem Al fólií vyztuženou skleněnou mřížkou</t>
  </si>
  <si>
    <t>631547013R</t>
  </si>
  <si>
    <t>Pouzdro potrubní izolační 22/20 mm kamenná vlna s polepem Al fólií vyztuženou skleněnou mřížkou</t>
  </si>
  <si>
    <t>631547114R</t>
  </si>
  <si>
    <t>Pouzdro potrubní izolační 28/30 mm kamenná vlna s polepem Al fólií vyztuženou skleněnou mřížkou</t>
  </si>
  <si>
    <t>631547115R</t>
  </si>
  <si>
    <t>Pouzdro potrubní izolační 35/30 mm kamenná vlna s polepem Al fólií vyztuženou skleněnou mřížkou</t>
  </si>
  <si>
    <t>631547216R</t>
  </si>
  <si>
    <t>Pouzdro potrubní izolační 42/40 mm, kamenná vlna s polepem Al fólií vyztuženou skleněnou mřížkou</t>
  </si>
  <si>
    <t>631547219R</t>
  </si>
  <si>
    <t>Pouzdro potrubní izolační 60/40 mm, kamenná vlna s polepem Al fólií vyztuženou skleněnou mřížkou</t>
  </si>
  <si>
    <t>713-M01</t>
  </si>
  <si>
    <t>Montáž potrubní izolace</t>
  </si>
  <si>
    <t>731</t>
  </si>
  <si>
    <t>Kotelny</t>
  </si>
  <si>
    <t>732429112R00</t>
  </si>
  <si>
    <t>Montáž čerpadel oběhových spirálních, do DN 40</t>
  </si>
  <si>
    <t>734209126R00</t>
  </si>
  <si>
    <t>Montáž armatur závitových,se 3závity, G 5/4</t>
  </si>
  <si>
    <t>998731101R00</t>
  </si>
  <si>
    <t>Přesun hmot pro kotelny, výšky do 6 m</t>
  </si>
  <si>
    <t>731-01</t>
  </si>
  <si>
    <t>Montáž kombinovaného rozdělovače/sběračei, 3 topné okruhy, 1,95 m</t>
  </si>
  <si>
    <t>731-01.1</t>
  </si>
  <si>
    <t>Trojcestný směšovací ventil DN15, kvs=0,63 m3/h, servopohon,proporcionální 24V AC/DC, 0-10V</t>
  </si>
  <si>
    <t>731-02</t>
  </si>
  <si>
    <t>Trojcestný směšovací ventil DN32, kvs=16 m3/h, servopohon,proporcionální 24V AC/DC, 0-10V</t>
  </si>
  <si>
    <t>731-03</t>
  </si>
  <si>
    <t>Kombinovaný rozdělovač/sběrač, 3 topné okruhy + hrdla pro přívod z kotelny, L=1950 mm</t>
  </si>
  <si>
    <t>Poznámka k položce:_x000D_
Součásti:_x000D_
Modul M120/0,60MPa l-1950mm - 1ks_x000D_
Nastavitelný stojan 65/200 450-680 - 2 ks_x000D_
Izolace PUR 35mm, kašírovaná ALU plech folie, 55 - 1,95 m</t>
  </si>
  <si>
    <t>731-04</t>
  </si>
  <si>
    <t>Oběhové čerpadlo s elektronicky řízenými otáčkami 25-60, DN40, Q= 4,6 m3/h, H= 3 m, P=66,89 W 1x230 V, 50 Hz, závitové</t>
  </si>
  <si>
    <t>731-05</t>
  </si>
  <si>
    <t>Oběhové čerpadlo s elektronicky řízenými otáčkami 32-100 DN50, Q= 4,5 m3/h, H=7 m, P=143 W, 1x230 V, 50 Hz, závitové</t>
  </si>
  <si>
    <t>731-06</t>
  </si>
  <si>
    <t>Oběhové čerpadlo s elektronicky řízenými otáčkami 25-60 180, DN40, Q=0,2 m3/h, H=5 m, P= 24,81 W 1x230 V, 50 Hz, závitové</t>
  </si>
  <si>
    <t>731-07</t>
  </si>
  <si>
    <t>Oběhové čerpadlo s elektronicky řízenými otáčkami 25-100 DN 40, Q= 2,2 m3/h, H=5 m, P=61,24 W, 1x230 V, 50 Hz, závitové</t>
  </si>
  <si>
    <t>731-08</t>
  </si>
  <si>
    <t>Oběhové čerpadlo s elektronicky řízenými otáčkami 25-40 180 DN 40, Q= 1,33 m3/h, H=2 m, P=15,63 W, 1x230 V, 50 Hz, závitové</t>
  </si>
  <si>
    <t>731-09</t>
  </si>
  <si>
    <t>Oběhové čerpadlo s elektronicky řízenými otáčkami 25-40 130 DN 40, Q=0,25 m3/h, H=2 m, P=8,59 W, 1x230 V, 50 Hz, závitové</t>
  </si>
  <si>
    <t>731-10</t>
  </si>
  <si>
    <t>Oběhové čerpadlo s elektronicky řízenými otáčkami 25-40 180 DN 40, Q=0,91 m3/h, H=2 m, P=11,99 W, 1x230 V, 50 Hz, závitové</t>
  </si>
  <si>
    <t>733</t>
  </si>
  <si>
    <t>Rozvod potrubí</t>
  </si>
  <si>
    <t>728115311R00</t>
  </si>
  <si>
    <t>Montáž potrubí ohebného nerezového</t>
  </si>
  <si>
    <t>733111118R00</t>
  </si>
  <si>
    <t>Potrubí závit. bezešvé běžné v kotelnách DN 50, vč. montáže</t>
  </si>
  <si>
    <t>733132113R00</t>
  </si>
  <si>
    <t>Kompenzátor pryžový, DN 32, vč. montáže</t>
  </si>
  <si>
    <t>733132114R00</t>
  </si>
  <si>
    <t>Kompenzátor pryžový, DN 40, vč. montáže</t>
  </si>
  <si>
    <t>733132115R00</t>
  </si>
  <si>
    <t>Kompenzátor pryžový, DN 50, vč. montáže</t>
  </si>
  <si>
    <t>733164102R00</t>
  </si>
  <si>
    <t>Montáž potrubí z měděných trubek vytápění D 15 mm</t>
  </si>
  <si>
    <t>733164104R00</t>
  </si>
  <si>
    <t>Montáž potrubí z měděných trubek vytápění D 22 mm</t>
  </si>
  <si>
    <t>733164105R00</t>
  </si>
  <si>
    <t>Montáž potrubí z měděných trubek vytápění D 28 mm</t>
  </si>
  <si>
    <t>733164106R00</t>
  </si>
  <si>
    <t>Montáž potrubí z měděných trubek vytápění D 35 mm</t>
  </si>
  <si>
    <t>733164107R00</t>
  </si>
  <si>
    <t>Montáž potrubí z měděných trubek vytápění D 42 mm</t>
  </si>
  <si>
    <t>998733101R00</t>
  </si>
  <si>
    <t>Přesun hmot pro rozvody potrubí, výšky do 6 m</t>
  </si>
  <si>
    <t>19632350R</t>
  </si>
  <si>
    <t>Trubka měděná 15x1 mm</t>
  </si>
  <si>
    <t>19632375R</t>
  </si>
  <si>
    <t>Trubka měděná 22x1 mm</t>
  </si>
  <si>
    <t>19632695R</t>
  </si>
  <si>
    <t>Trubka měděná 28x1 mm</t>
  </si>
  <si>
    <t>19632716R</t>
  </si>
  <si>
    <t>Trubka měděná 35x1,5 mm</t>
  </si>
  <si>
    <t>19632736R</t>
  </si>
  <si>
    <t>Trubka měděná 42x1,5 mm</t>
  </si>
  <si>
    <t>733-01</t>
  </si>
  <si>
    <t>Měděné tvarovky do DN40</t>
  </si>
  <si>
    <t>733-02</t>
  </si>
  <si>
    <t>Tvarovky z oceli závit. bezešvé běžné, DN50</t>
  </si>
  <si>
    <t>733-03</t>
  </si>
  <si>
    <t>Flexi hadice opletení nerez, DN20 (500 mm)</t>
  </si>
  <si>
    <t>734</t>
  </si>
  <si>
    <t>Armatury</t>
  </si>
  <si>
    <t>724231173R00</t>
  </si>
  <si>
    <t>Teploměr s pevným stonkem a jímkou 160 mm, rozsah 0-120 °C, včetně montáže</t>
  </si>
  <si>
    <t>734209118R00</t>
  </si>
  <si>
    <t>Montáž armatur závitových,se 2závity, do DN 50</t>
  </si>
  <si>
    <t>734215133R00</t>
  </si>
  <si>
    <t>Ventil odvzdušňovací automatický DN 15, vč. montáže</t>
  </si>
  <si>
    <t>734235121R00</t>
  </si>
  <si>
    <t>Kohout kulový,2xvnitřní záv. DN 15, vč. montáže</t>
  </si>
  <si>
    <t>734235122R00</t>
  </si>
  <si>
    <t>Kohout kulový,2xvnitřní záv. DN 20, vč. montáže</t>
  </si>
  <si>
    <t>734235124R00</t>
  </si>
  <si>
    <t>Kohout kulový,2xvnitřní záv. DN 32, vč. montáže</t>
  </si>
  <si>
    <t>734235125R00</t>
  </si>
  <si>
    <t>Kohout kulový,2xvnitřní záv. DN 40, vč. montáže</t>
  </si>
  <si>
    <t>734235126R00</t>
  </si>
  <si>
    <t>Kohout kulový,2xvnitřní záv. DN 50, vč. montáže</t>
  </si>
  <si>
    <t>734245421R00</t>
  </si>
  <si>
    <t>Klapka zpětná,2xvnitř.závit DN15, vč. montáže</t>
  </si>
  <si>
    <t>734245422R00</t>
  </si>
  <si>
    <t>Klapka zpětná,2xvnitř.závit DN 20, vč. montáže</t>
  </si>
  <si>
    <t>734245424R00</t>
  </si>
  <si>
    <t>Klapka zpětná,2xvnitř.závit DN 32, vč. montáže</t>
  </si>
  <si>
    <t>734245425R00</t>
  </si>
  <si>
    <t>Klapka zpětná,2xvnitř.závit DN 40, vč. montáže</t>
  </si>
  <si>
    <t>734245426R00</t>
  </si>
  <si>
    <t>Klapka zpětná,2xvnitř.závit DN 50, vč. montáže</t>
  </si>
  <si>
    <t>734295321R00</t>
  </si>
  <si>
    <t>Kohout kul.vypouštěcí,komplet, DN 15, vč. montáže</t>
  </si>
  <si>
    <t>734293221R00</t>
  </si>
  <si>
    <t>Filtr, vnitřní-vnitřní z. DN 15, vč. montáže</t>
  </si>
  <si>
    <t>734293225R00</t>
  </si>
  <si>
    <t>Filtr, vnitřní-vnitřní z. DN 40, vč. montáže</t>
  </si>
  <si>
    <t>734293226R00</t>
  </si>
  <si>
    <t>Filtr, vnitřní-vnitřní z. DN 50, vč. montáže</t>
  </si>
  <si>
    <t>734295212R00</t>
  </si>
  <si>
    <t>Filtr, vnitřní-vnitřní z. DN 20, vč. montáže</t>
  </si>
  <si>
    <t>734295214R00</t>
  </si>
  <si>
    <t>Filtr, vnitřní-vnitřní z. DN 32, vč. montáže</t>
  </si>
  <si>
    <t>734421130R00</t>
  </si>
  <si>
    <t>Tlakoměr deformační 0-6 BAR, D 160, vč. montáže</t>
  </si>
  <si>
    <t>734499211R00</t>
  </si>
  <si>
    <t>Dodávka návarků  M 20 x 1,5  pro MaR, vč. montáže</t>
  </si>
  <si>
    <t>998734101R00</t>
  </si>
  <si>
    <t>Přesun hmot pro armatury, výšky do 6 m</t>
  </si>
  <si>
    <t>734-01</t>
  </si>
  <si>
    <t>Vyvažovací ventil závitový, DN 15, PN25, včetně měřících ventilků</t>
  </si>
  <si>
    <t>734-02</t>
  </si>
  <si>
    <t>Vyvažovací ventil závitový, DN 25, PN25, včetně měřících ventilků</t>
  </si>
  <si>
    <t>734-03</t>
  </si>
  <si>
    <t>Vyvažovací ventil závitový, DN 32, PN25, včetně měřících ventilků</t>
  </si>
  <si>
    <t>734-04</t>
  </si>
  <si>
    <t>Vyvažovací ventil závitový, DN 40, PN25, včetně měřících ventilků</t>
  </si>
  <si>
    <t>734-05</t>
  </si>
  <si>
    <t>Tlakově nezávislý vyvažovací a regulační ventil DN15, včetně měřících koncovek, včetně servopohonu 24V, 0-10V, zdvih 4mm</t>
  </si>
  <si>
    <t>734-06</t>
  </si>
  <si>
    <t>Tlakově nezávislý vyvažovací a regulační ventil DN20, včetně měřících koncovek, včetně servopohonu 24V, 0-10V, zdvih 4 mm</t>
  </si>
  <si>
    <t>734-07</t>
  </si>
  <si>
    <t>Tlakově nezávislý vyvažovací a regulační ventil DN20 HF, včetně měřících koncovek včetně servopohonu, 24V, 0-10V, zdvih 4 mm</t>
  </si>
  <si>
    <t>734-08</t>
  </si>
  <si>
    <t>Kompenzátor závitový gumový DN15</t>
  </si>
  <si>
    <t>735</t>
  </si>
  <si>
    <t>Otopná tělesa</t>
  </si>
  <si>
    <t>734221672R00</t>
  </si>
  <si>
    <t>Hlavice ovládání ventilů termostatická</t>
  </si>
  <si>
    <t>998735102R00</t>
  </si>
  <si>
    <t>Přesun hmot pro otopná tělesa, výšky do 12 m</t>
  </si>
  <si>
    <t>735-M01</t>
  </si>
  <si>
    <t>Montáž otopných těles, včetně šroubení a termostatických hlavic</t>
  </si>
  <si>
    <t>735-01</t>
  </si>
  <si>
    <t>Připojovací šroubení k trubkovým OT, rohové, včetně TRV ventilu</t>
  </si>
  <si>
    <t>735-02</t>
  </si>
  <si>
    <t>Připojovací šroubení k trubkovým OT, přímé, včetně TRV ventilu</t>
  </si>
  <si>
    <t>735-03</t>
  </si>
  <si>
    <t>Připojovací šroubení, DN15, rohové k deskovým tělesům, včetně montáže</t>
  </si>
  <si>
    <t>735-04</t>
  </si>
  <si>
    <t>Připojovací šroubení, DN15, přímé k deskovým tělesům, včetně montáže</t>
  </si>
  <si>
    <t>735-05</t>
  </si>
  <si>
    <t>Deskové těleso 20-600x600 VK, pravé spodní připojení</t>
  </si>
  <si>
    <t>735-06</t>
  </si>
  <si>
    <t>Deskové těleso 20-600x900 VK, pravé spodní připojení</t>
  </si>
  <si>
    <t>735-07</t>
  </si>
  <si>
    <t>Deskové těleso 22-600x1600 VKZ, pravé spodní připojení</t>
  </si>
  <si>
    <t>735-08</t>
  </si>
  <si>
    <t>Otopný žebřík 700x450, střední připojení</t>
  </si>
  <si>
    <t>736</t>
  </si>
  <si>
    <t>Podlahové vytápění</t>
  </si>
  <si>
    <t>998736102R00</t>
  </si>
  <si>
    <t>Přesun hmot pro podlahové vytápění, výšky do 12 m</t>
  </si>
  <si>
    <t>736-01</t>
  </si>
  <si>
    <t>Dilatační profil, dodávka stavby</t>
  </si>
  <si>
    <t>736-M01</t>
  </si>
  <si>
    <t>Kompletní montáž podlahového vytápění</t>
  </si>
  <si>
    <t>ON13</t>
  </si>
  <si>
    <t>Zaregulování rozdělovačů podlahového vytápění</t>
  </si>
  <si>
    <t>736-01.1</t>
  </si>
  <si>
    <t>Ochranná hadice (husí krk) d=25mm</t>
  </si>
  <si>
    <t>736-02</t>
  </si>
  <si>
    <t>Vícevrstvé potrubí ze síťovaného polyetylenu s vnitřní hliníkovou vrstvou 16x2,0 - PEX-AL-PEX  (balík = 100 m), celková délka potrubí 5092</t>
  </si>
  <si>
    <t>736-03</t>
  </si>
  <si>
    <t>Adaptér pro trubky PEX-AL-PEX16x2,0 (balík = 25 ks) celkový počet: 134 ks</t>
  </si>
  <si>
    <t>bal</t>
  </si>
  <si>
    <t>736-04</t>
  </si>
  <si>
    <t>Izolační a dilatační pás s PE folií - podlaha x stěna 15 x 0,8 cm (samolepící)</t>
  </si>
  <si>
    <t>736-05</t>
  </si>
  <si>
    <t>Termoelektrická hlava pro term. ventily a  rozdělovače, bez proudu uzavřeno, napájení 24V</t>
  </si>
  <si>
    <t>736-06</t>
  </si>
  <si>
    <t>Spona pro přichycení trubek (balík 3600 ks), spona do izolace s minimální tloušťkou 25 mm</t>
  </si>
  <si>
    <t>736-07</t>
  </si>
  <si>
    <t>Kompletní rozdělovač s průtokoměry, kulovými kohouty, teploměry, vypouštěním a odvzušněním 10 topných okruhů, včetně skříně pro zazdění (1000x680x110)</t>
  </si>
  <si>
    <t>736-08</t>
  </si>
  <si>
    <t>Kompletní rozdělovač s průtokoměry, kulovými kohouty, teploměry, vypouštěním a odvzušněním 11 topných okruhů, včetně skříně pro zazdění (1000x680x110)</t>
  </si>
  <si>
    <t>736-09</t>
  </si>
  <si>
    <t>Kompletní rozdělovač s průtokoměry, kulovými kohouty, teploměry, vypouštěním a odvzušněním 12 topných okruhů, včetně skříně pro zazdění (1200x680x110)</t>
  </si>
  <si>
    <t>736-10</t>
  </si>
  <si>
    <t>Systémová deska podlahového vytápění z EPS 150 tl. 30mm, včetně PP fólie</t>
  </si>
  <si>
    <t>736-11</t>
  </si>
  <si>
    <t>Čidla teploty, prodrátování - dodávka MaR</t>
  </si>
  <si>
    <t>736-12</t>
  </si>
  <si>
    <t>Plastifikátor 10 litrů</t>
  </si>
  <si>
    <t>736-13</t>
  </si>
  <si>
    <t>Samolepící PE páska, akrylátové lepidlo</t>
  </si>
  <si>
    <t>767-01</t>
  </si>
  <si>
    <t>Pomocné ocelové konstrukce pro uchycení potrubí -  konzoly, podpěry, závěsný materiál</t>
  </si>
  <si>
    <t>Nátěry</t>
  </si>
  <si>
    <t>783-01</t>
  </si>
  <si>
    <t>Nátěr kovových konstrukcí (konzol a podpěry) dle stupně korozivní agresivity prostředí C4 odstín RAL 5010</t>
  </si>
  <si>
    <t>783-02</t>
  </si>
  <si>
    <t>Nátěr syntet. potrubí do DN 76 mm 2x Z</t>
  </si>
  <si>
    <t>VRN001</t>
  </si>
  <si>
    <t>VRN002</t>
  </si>
  <si>
    <t>Napuštění a odvzdušnění topného systému</t>
  </si>
  <si>
    <t>VRN003</t>
  </si>
  <si>
    <t>Upravená voda pro napuštění systému</t>
  </si>
  <si>
    <t>VRN004</t>
  </si>
  <si>
    <t>Topná a tlaková zkouška</t>
  </si>
  <si>
    <t>VRN005</t>
  </si>
  <si>
    <t>Revize zařízení</t>
  </si>
  <si>
    <t>VRN006</t>
  </si>
  <si>
    <t>Koordinační činost s ostatními profesemi</t>
  </si>
  <si>
    <t>VRN007</t>
  </si>
  <si>
    <t>BOZP</t>
  </si>
  <si>
    <t>VRN008</t>
  </si>
  <si>
    <t>Vyregulování ručních regulačních ventilů</t>
  </si>
  <si>
    <t>VRN009</t>
  </si>
  <si>
    <t>Kompletační činnost</t>
  </si>
  <si>
    <t>VRN010</t>
  </si>
  <si>
    <t>Štítky orientační na potrubí</t>
  </si>
  <si>
    <t>VRN011</t>
  </si>
  <si>
    <t>Pronájem lešení (montážní kostky)</t>
  </si>
  <si>
    <t>VRN012</t>
  </si>
  <si>
    <t>Drobná stavební výpomoc</t>
  </si>
  <si>
    <t>VRN013</t>
  </si>
  <si>
    <t>Protipožární pěna pro utěsnění prostupů</t>
  </si>
  <si>
    <t>VRN015</t>
  </si>
  <si>
    <t>Demontáž stávajících otopných těles a potrubí + přeložení stávajících stoupacích potrubí vč. materiálu</t>
  </si>
  <si>
    <t>VRN016</t>
  </si>
  <si>
    <t>Odvoz demontovaných otopných těles a materiálu</t>
  </si>
  <si>
    <t>Poznámka k položce:_x000D_
Odhad projektanta - 1,5 t</t>
  </si>
  <si>
    <t>VRN017</t>
  </si>
  <si>
    <t>Zaregulování otopné soustavy</t>
  </si>
  <si>
    <t>VRN018</t>
  </si>
  <si>
    <t>Dílenská projektová dokumentace</t>
  </si>
  <si>
    <t>VRN019</t>
  </si>
  <si>
    <t>Autorský dozor</t>
  </si>
  <si>
    <t>D.1.4.4 - MaR</t>
  </si>
  <si>
    <t>01-50 - Systém technologie</t>
  </si>
  <si>
    <t>01-51 - Periferie vstupní</t>
  </si>
  <si>
    <t>01-52 - Periferie výstupní</t>
  </si>
  <si>
    <t>01-53 - Rozvaděč</t>
  </si>
  <si>
    <t>01-54 - Montážní materiál</t>
  </si>
  <si>
    <t>19-51 - Elektromontážní práce</t>
  </si>
  <si>
    <t>19-52 - Uvedení do provozu</t>
  </si>
  <si>
    <t>19-53 - Software DDC - práce</t>
  </si>
  <si>
    <t>19-54 - Revize, zkoušky, odborné prohlídky</t>
  </si>
  <si>
    <t>18-80 - Ostatní služby</t>
  </si>
  <si>
    <t>19-55 - Inženýring</t>
  </si>
  <si>
    <t>19-56 - Vizualizace</t>
  </si>
  <si>
    <t>19-57 - Projekční práce</t>
  </si>
  <si>
    <t>01-50</t>
  </si>
  <si>
    <t>Systém technologie</t>
  </si>
  <si>
    <t>PLC1</t>
  </si>
  <si>
    <t>Univerzální regulátor podporující standardy 2x RS485, Ethernet, disp. 122x32 b., kláv., webserver, na DIN lištu, GSM modemem, odesilání SMS, 8xDO, 8xDI, 4xAO, 8xAI</t>
  </si>
  <si>
    <t>PLC2</t>
  </si>
  <si>
    <t>Modul 21x DO</t>
  </si>
  <si>
    <t>PLC3</t>
  </si>
  <si>
    <t>Modul 8x AO 0-10V</t>
  </si>
  <si>
    <t>PLC5</t>
  </si>
  <si>
    <t>Modul 8xAI, 8xDI</t>
  </si>
  <si>
    <t>PLC7</t>
  </si>
  <si>
    <t>Operátorský panel s kapacitním dotykovým displejem 7“, 800x480, ARM, 256MB RAM, Ethernet</t>
  </si>
  <si>
    <t>ZD1</t>
  </si>
  <si>
    <t>Zdroj na din lištu 230/12V DC, 10A</t>
  </si>
  <si>
    <t>ZD2</t>
  </si>
  <si>
    <t>Napájecí trafo pro MEST110, 230 V / 24 V, 60 VA, montáž na DIN lištu</t>
  </si>
  <si>
    <t>SWITCH</t>
  </si>
  <si>
    <t>switch 6portový 10/100/1000Mbps</t>
  </si>
  <si>
    <t>01-51</t>
  </si>
  <si>
    <t>Periferie vstupní</t>
  </si>
  <si>
    <t>ST-N11</t>
  </si>
  <si>
    <t>Snímač venkovní teploty,  Ni1000, rozsah -40 až 60 °C, IP65</t>
  </si>
  <si>
    <t>ST-N10</t>
  </si>
  <si>
    <t>Snímač teploty do jímky, Ni1000/6180, 6x50mm, kabel 2m, jímka</t>
  </si>
  <si>
    <t>ST-N11.1</t>
  </si>
  <si>
    <t>Snímač teploty do jímky, Ni1000/6180, 6x300mm, kabel 2m, jímka</t>
  </si>
  <si>
    <t>J2</t>
  </si>
  <si>
    <t>Jímka 300mm nerez G1/2"  prům.6</t>
  </si>
  <si>
    <t>J1</t>
  </si>
  <si>
    <t>Jímka 50mm nerez G1/2"  prům.6</t>
  </si>
  <si>
    <t>N1</t>
  </si>
  <si>
    <t>Návarek G1/2" nátrubek varný vnitřní závit</t>
  </si>
  <si>
    <t>dP1</t>
  </si>
  <si>
    <t>Diferenční tlakový spínač 20-300Pa</t>
  </si>
  <si>
    <t>dP2</t>
  </si>
  <si>
    <t>Diferenční tlakový spínač 50-500Pa</t>
  </si>
  <si>
    <t>MaR6</t>
  </si>
  <si>
    <t>Snímač teploty -10.. +50°C, vlhkosti prostorový 0-100% hm</t>
  </si>
  <si>
    <t>Pol1</t>
  </si>
  <si>
    <t>Protimrazový termostat -10.. +15°C, 6m</t>
  </si>
  <si>
    <t>Pol2</t>
  </si>
  <si>
    <t>Magnetický kontakt na okno</t>
  </si>
  <si>
    <t>MaR19</t>
  </si>
  <si>
    <t>Pokojový ovladač, Displej 60 x 60mm, otočný knoflík s tlačítkem, měření teploty, nastavování provozního módu, stupňů fancoilu a požadovaných teplot , přepínání a indikace stavů, komunikace Modbus/ RS485 galv. Oddělená</t>
  </si>
  <si>
    <t>MaR17</t>
  </si>
  <si>
    <t>Regulátor podlahového vytápění, Displej 60 x 60mm, otoč. Knoflík s tlačítkem, měření teploty, nastav. hodnot, hodiny, přepínání a indikace stavů , 1x DO triak 24 st pro term. Ventil topení, kom. Modbus/ RS485 galv. Oddělená</t>
  </si>
  <si>
    <t>MaR21</t>
  </si>
  <si>
    <t>Regulátor fancoilu, RS485, 2x DI (přítomnost okno), 5x DO- 2 triaky pro term. Ventily 24 V st (topení, chlazení) a třístupňový fancoil 230V st, kom. 1x Modbus slave / RS485 pro nadřazený systém, 1x Modbus master / RS485 pro pokojový ovladač, vč. rozvodnic</t>
  </si>
  <si>
    <t>MaR27</t>
  </si>
  <si>
    <t>Detektor úniku chladiva, 2x poplachový stupeň, 3x výstupní relé (ALARM1 +ALARM2 +FAULT), vč. Ústředny na DIN</t>
  </si>
  <si>
    <t>MaR29</t>
  </si>
  <si>
    <t>Zapojení motorů ventilátorů (dod. VZT)</t>
  </si>
  <si>
    <t>MaR30</t>
  </si>
  <si>
    <t>Zapojení požárních klapek (dod. VZT)</t>
  </si>
  <si>
    <t>MaR31</t>
  </si>
  <si>
    <t>Zapojení měřičů spotřeb (dod. Plyn/ELE/ZTI)</t>
  </si>
  <si>
    <t>MaR32</t>
  </si>
  <si>
    <t>Zapojení čerpadel (dod. ÚT/CHL)</t>
  </si>
  <si>
    <t>MaR33</t>
  </si>
  <si>
    <t>Zapojení servopohonů uzavíracích a směšovacích ventilů (dod. ÚT/CHL)</t>
  </si>
  <si>
    <t>MaR35</t>
  </si>
  <si>
    <t>Zapojení fancoilů (dod. CHL)</t>
  </si>
  <si>
    <t>Z3</t>
  </si>
  <si>
    <t>Napájecí zdroj 24V, 60W na Din lištu</t>
  </si>
  <si>
    <t>01-52</t>
  </si>
  <si>
    <t>Periferie výstupní</t>
  </si>
  <si>
    <t>KL1</t>
  </si>
  <si>
    <t>Klapkový servopohon 24Vac ovl. 0-10V 5Nm</t>
  </si>
  <si>
    <t>MAR41</t>
  </si>
  <si>
    <t>Servopohon 8Nm, 230V, ON/OFF</t>
  </si>
  <si>
    <t>Ven1</t>
  </si>
  <si>
    <t>Regulační ventil na vstupy do rozdělovače podlahového vytápění, Kvs=8 + servo 24Vac 0-10V</t>
  </si>
  <si>
    <t>Ven1.1</t>
  </si>
  <si>
    <t>Trojcestný regulační ventil DN25, Kvs=8 + servo 24Vac 0-10V</t>
  </si>
  <si>
    <t>01-53</t>
  </si>
  <si>
    <t>Rozvaděč</t>
  </si>
  <si>
    <t>RM1</t>
  </si>
  <si>
    <t>Rozvaděč RM1</t>
  </si>
  <si>
    <t>Poznámka k položce:_x000D_
Poznámka k položce: Rozvaděč RM1  - Rozvaděč oceloplechový nástěnný, svorkovnice nahoře, krytí IP 54, rozměry  2x800x2000x400 (š x v x h), ochrana dle ČSN 33 2000-4-41 samočinným odpojením vadné části v síti TN-S, barva RAL 7032, Další příslušenství rozvaděče:montážní deska, přepěťová ochrana II.a III. st.,na dveřích signalizace stavu hlavního přívodu, jištěné vývody pro danou technologii včetně motorových spouštěčů, pomocná relé, pomocné kontakty, stykače atp., LED osvětlení rozvaděče, bezpečnostní trafo 230/24VAC, 300VA, ss zdroj 5A/24VDC, servisní zásuvka 230V/10A, pomocná relé,  svorky, kabelové průchodky, přepěťová ochrana  III. st., atd.   Kapsa na dokumentaci, přístroje se zkratovou odolností 10kA, vývody kabelů nahoru, přívod vrchem zhora, atd., zhotové dle ČSN EN 61 439, 15% rezerva v rozvaděči.</t>
  </si>
  <si>
    <t>RM2</t>
  </si>
  <si>
    <t>Rozvaděč RM2</t>
  </si>
  <si>
    <t>Poznámka k položce:_x000D_
Poznámka k položce: Rozvaděč RM2  - Rozvaděč oceloplechový nástěnný, svorkovnice nahoře, krytí IP 54, rozměry  600x1000x300 (š x v x h), ochrana dle ČSN 33 2000-4-41 samočinným odpojením vadné části v síti TN-S, barva RAL 7032, Další příslušenství rozvaděče:montážní deska, přepěťová ochrana II.a III. st.,na dveřích signalizace stavu hlavního přívodu, jištěné vývody pro danou technologii včetně motorových spouštěčů, pomocná relé, pomocné kontakty, stykače atp., LED osvětlení rozvaděče, bezpečnostní trafo 230/24VAC, 300VA, ss zdroj 5A/24VDC, servisní zásuvka 230V/10A, pomocná relé,  svorky, kabelové průchodky, přepěťová ochrana  III. st., atd.   Kapsa na dokumentaci, přístroje se zkratovou odolností 10kA, vývody kabelů nahoru, přívod vrchem zhora, atd., zhotové dle ČSN EN 61 439, 15% rezerva v rozvaděči.</t>
  </si>
  <si>
    <t>01-54</t>
  </si>
  <si>
    <t>Montážní materiál</t>
  </si>
  <si>
    <t>1220HFPP</t>
  </si>
  <si>
    <t>Trubka ohebná - pr.20mm, 750N</t>
  </si>
  <si>
    <t>Pol3</t>
  </si>
  <si>
    <t>Trubka ohebná - pr.32mm, 750N</t>
  </si>
  <si>
    <t>4020LA</t>
  </si>
  <si>
    <t>Trubka tuhá PVC 750N délka 3 m barva tmavě šedá vč. příchytky, 20mm</t>
  </si>
  <si>
    <t>4032LA</t>
  </si>
  <si>
    <t>Trubka tuhá PVC 750N délka 3 m barva tmavě šedá vč. příchytky, 32mm</t>
  </si>
  <si>
    <t>Pol4</t>
  </si>
  <si>
    <t>Kabel silový 1-CXKH-V-J 3x1,5 FE180/P60-R /h/-/ B2cas1d0</t>
  </si>
  <si>
    <t>Pol5</t>
  </si>
  <si>
    <t>Kabel silový 1-CXKH-V-J 3x2,5 FE180/P60-R /h/-/ B2cas1d0</t>
  </si>
  <si>
    <t>Pol6</t>
  </si>
  <si>
    <t>Kabel silový1-CXKH-V-J 5x1,5 FE180/P60-R /h/-/ B2cas1d0</t>
  </si>
  <si>
    <t>Pol7</t>
  </si>
  <si>
    <t>Kabel silový 1-CXKH-V-J 5x2,5 FE180/P60-R /h/-/ B2cas1d0</t>
  </si>
  <si>
    <t>Pol8</t>
  </si>
  <si>
    <t>Kabel PRAFlaGuard F 1x2x08</t>
  </si>
  <si>
    <t>Pol9</t>
  </si>
  <si>
    <t>Kabel PRAFlaGuard F 2x2x08</t>
  </si>
  <si>
    <t>Pol10</t>
  </si>
  <si>
    <t>Kabel PRAFlaGuard F 4x2x08</t>
  </si>
  <si>
    <t>Pol11</t>
  </si>
  <si>
    <t>CYSY 2x0,75 B2ca s1 d1 a1</t>
  </si>
  <si>
    <t>34121570.C</t>
  </si>
  <si>
    <t>Kabel SXKD-5E-FTP-LSOHFR-B2ca</t>
  </si>
  <si>
    <t>KECK4709</t>
  </si>
  <si>
    <t>KRABICE připojovací S VÍČKEM</t>
  </si>
  <si>
    <t>KECK5003</t>
  </si>
  <si>
    <t>ŽLAB  62/ 50 Plný</t>
  </si>
  <si>
    <t>KECK5004</t>
  </si>
  <si>
    <t>ŽLAB 125/ 50  Plný</t>
  </si>
  <si>
    <t>KECK5023</t>
  </si>
  <si>
    <t>VÍKO  62               plný</t>
  </si>
  <si>
    <t>KECK5024</t>
  </si>
  <si>
    <t>VÍKO 125               plný</t>
  </si>
  <si>
    <t>KECK5112</t>
  </si>
  <si>
    <t>NOSNÍK  62                plný</t>
  </si>
  <si>
    <t>KECK5113</t>
  </si>
  <si>
    <t>NOSNÍK 125                plný</t>
  </si>
  <si>
    <t>KECK5134</t>
  </si>
  <si>
    <t>PŘEPÁŽKA ŽLABU  50        plný</t>
  </si>
  <si>
    <t>KECV0269</t>
  </si>
  <si>
    <t>CY   6    ZEL/ŽL</t>
  </si>
  <si>
    <t>Pol12</t>
  </si>
  <si>
    <t>Svorkovnice zemnicí</t>
  </si>
  <si>
    <t>KECH1732</t>
  </si>
  <si>
    <t>SVORKA ZEMNÍCÍ</t>
  </si>
  <si>
    <t>Pol13</t>
  </si>
  <si>
    <t>Zásuvka 230V nástěnná, komplet VDT, IP43</t>
  </si>
  <si>
    <t>Pol14</t>
  </si>
  <si>
    <t>Protipožární přepážky</t>
  </si>
  <si>
    <t>Pol15</t>
  </si>
  <si>
    <t>Spojovací materiál</t>
  </si>
  <si>
    <t>S9993</t>
  </si>
  <si>
    <t>Podružný materiál</t>
  </si>
  <si>
    <t>19-51</t>
  </si>
  <si>
    <t>Elektromontážní práce</t>
  </si>
  <si>
    <t>Pol16</t>
  </si>
  <si>
    <t>MTZ Snímač venkovní teploty,  Ni1000, rozsah -40 až 60 °C, IP65</t>
  </si>
  <si>
    <t>Pol17</t>
  </si>
  <si>
    <t>MTZ Snímač teploty příložný / do jímky, Ni1000/6180, kabel 2m, jímka</t>
  </si>
  <si>
    <t>Pol18</t>
  </si>
  <si>
    <t>MTZ Diferenční tlakový spínač 20-300Pa</t>
  </si>
  <si>
    <t>Pol19</t>
  </si>
  <si>
    <t>MTZ Diferenční tlakový spínač 50-500Pa</t>
  </si>
  <si>
    <t>Pol20</t>
  </si>
  <si>
    <t>MTZ Regulátor fancoilu</t>
  </si>
  <si>
    <t>Pol21</t>
  </si>
  <si>
    <t>MTZ Detektor úniku chladiva</t>
  </si>
  <si>
    <t>Pol22</t>
  </si>
  <si>
    <t>MTZ Prostorové čidlo teploty a vlhkosti</t>
  </si>
  <si>
    <t>Pol23</t>
  </si>
  <si>
    <t>MTZ Magnetický kontakt na okno</t>
  </si>
  <si>
    <t>Pol24</t>
  </si>
  <si>
    <t>MTZ Protimrazový termostat -10.. +15°C, 6m</t>
  </si>
  <si>
    <t>Pol25</t>
  </si>
  <si>
    <t>MTZ Ovladač nástěný s měřením teploty, kompatibilní s technologií chlazení</t>
  </si>
  <si>
    <t>Pol26</t>
  </si>
  <si>
    <t>MTZ Napájecí zdroj 24V, 60W na Din lištu</t>
  </si>
  <si>
    <t>Pol27</t>
  </si>
  <si>
    <t>Mtz Trubka ohebná - pr.20mm, 750N</t>
  </si>
  <si>
    <t>Pol28</t>
  </si>
  <si>
    <t>Mtz Trubka ohebná - pr.32mm, 750N</t>
  </si>
  <si>
    <t>Pol29</t>
  </si>
  <si>
    <t>Mtz Trubka tuhá PVC 750N délka 3 m barva tmavě šedá vč. příchytky, 20mm</t>
  </si>
  <si>
    <t>Pol30</t>
  </si>
  <si>
    <t>Mtz Trubka tuhá PVC 750N délka 3 m barva tmavě šedá vč. příchytky, 32mm</t>
  </si>
  <si>
    <t>Pol31</t>
  </si>
  <si>
    <t>Mtz Kabel silový s Cu jádrem 3 x 1,5 mm2</t>
  </si>
  <si>
    <t>Pol32</t>
  </si>
  <si>
    <t>Mtz Kabel silový s Cu jádrem 3 x 2,5 mm2</t>
  </si>
  <si>
    <t>Pol33</t>
  </si>
  <si>
    <t>Mtz Kabel silový s Cu jádrem 5 x 1,5 mm2</t>
  </si>
  <si>
    <t>Pol34</t>
  </si>
  <si>
    <t>Mtz Kabel silový s Cu jádrem 5 x 2,5 mm2</t>
  </si>
  <si>
    <t>Pol35</t>
  </si>
  <si>
    <t>Mtz Kabel PRAFlaGuard F 1x2x08</t>
  </si>
  <si>
    <t>Pol36</t>
  </si>
  <si>
    <t>Mtz Kabel PRAFlaGuard F 2x2x08</t>
  </si>
  <si>
    <t>Pol37</t>
  </si>
  <si>
    <t>Mtz Kabel PRAFlaGuard F 4x2x08</t>
  </si>
  <si>
    <t>Pol38</t>
  </si>
  <si>
    <t>Mtz CYSY 2x0,75 B2ca s1 d1 a1</t>
  </si>
  <si>
    <t>Pol39</t>
  </si>
  <si>
    <t>Pol40</t>
  </si>
  <si>
    <t>MTZ KRABICE VÍČKEM</t>
  </si>
  <si>
    <t>Pol41</t>
  </si>
  <si>
    <t>MTZ ŽLAB  62/ 50            plný</t>
  </si>
  <si>
    <t>Pol42</t>
  </si>
  <si>
    <t>MTZ ŽLAB 125/ 50           2plný</t>
  </si>
  <si>
    <t>Pol43</t>
  </si>
  <si>
    <t>MTZ CY   6    ZEL/ŽL</t>
  </si>
  <si>
    <t>Pol44</t>
  </si>
  <si>
    <t>MTZ Svorkovnice zemnicí</t>
  </si>
  <si>
    <t>Pol45</t>
  </si>
  <si>
    <t>MTZ SVORKA ZEMNÍCÍ MALÁ</t>
  </si>
  <si>
    <t>KS</t>
  </si>
  <si>
    <t>Pol46</t>
  </si>
  <si>
    <t>MTZ Zásuvka 230V nástěnná, komplet VDT, IP43</t>
  </si>
  <si>
    <t>Pol47</t>
  </si>
  <si>
    <t>MTZ Protipožární přepážky</t>
  </si>
  <si>
    <t>Pol48</t>
  </si>
  <si>
    <t>Ukonceni vodicu v rozvadeci-2,5 mm2</t>
  </si>
  <si>
    <t>Pol49</t>
  </si>
  <si>
    <t>mtž  MOTORY VZT A ČERPADLA  BEZ FM DO 4 KW</t>
  </si>
  <si>
    <t>Pol50</t>
  </si>
  <si>
    <t>Mtz servopohonu pro ventil - el.připojení</t>
  </si>
  <si>
    <t>Pol51</t>
  </si>
  <si>
    <t>MTZ Rozvaděč</t>
  </si>
  <si>
    <t>Pol52</t>
  </si>
  <si>
    <t>Drobné montážní práce</t>
  </si>
  <si>
    <t>Pol53</t>
  </si>
  <si>
    <t>Demontáž stávajících kabelových tras</t>
  </si>
  <si>
    <t>h</t>
  </si>
  <si>
    <t>Pol54</t>
  </si>
  <si>
    <t>Demontáž stávající kabeláže</t>
  </si>
  <si>
    <t>Pol55</t>
  </si>
  <si>
    <t>Demontáž prvků</t>
  </si>
  <si>
    <t>19-52</t>
  </si>
  <si>
    <t>Uvedení do provozu</t>
  </si>
  <si>
    <t>Oživ MaR</t>
  </si>
  <si>
    <t>oživení, odladění syst. MaR</t>
  </si>
  <si>
    <t>d.bod</t>
  </si>
  <si>
    <t>900      RT1</t>
  </si>
  <si>
    <t>Hzs - nezmeřitelné práce   čl.17-1a, Práce v tarifní třídě 4</t>
  </si>
  <si>
    <t>923      T00</t>
  </si>
  <si>
    <t>Hzs - zaučení obsluhy</t>
  </si>
  <si>
    <t>19-53</t>
  </si>
  <si>
    <t>Software DDC - práce</t>
  </si>
  <si>
    <t>101100111T01</t>
  </si>
  <si>
    <t>Uživatelský software pro DDC</t>
  </si>
  <si>
    <t>19-54</t>
  </si>
  <si>
    <t>Revize, zkoušky, odborné prohlídky</t>
  </si>
  <si>
    <t>kompl vyz</t>
  </si>
  <si>
    <t>účast na komplexním vyzkoušení</t>
  </si>
  <si>
    <t>901      T00</t>
  </si>
  <si>
    <t>Hzs - práce aplikačního programátora-příprava ke, komplexní zkoušce</t>
  </si>
  <si>
    <t>904      R00</t>
  </si>
  <si>
    <t>Hzs-zkousky v ramci montaz.praci, zkušební provoz</t>
  </si>
  <si>
    <t>905      R01</t>
  </si>
  <si>
    <t>Hzs-revize provoz.souboru a st.obj., Revize</t>
  </si>
  <si>
    <t>925      T00</t>
  </si>
  <si>
    <t>Hzs - spolupráce s revizním technikem</t>
  </si>
  <si>
    <t>Pol56</t>
  </si>
  <si>
    <t>Hzs  - zjištění stávajícího stavu</t>
  </si>
  <si>
    <t>18-80</t>
  </si>
  <si>
    <t>Ostatní služby</t>
  </si>
  <si>
    <t>930      T00</t>
  </si>
  <si>
    <t>Hzs-doprava osob</t>
  </si>
  <si>
    <t>km</t>
  </si>
  <si>
    <t>931      T00</t>
  </si>
  <si>
    <t>Hzs-doprava materiálu</t>
  </si>
  <si>
    <t>19-55</t>
  </si>
  <si>
    <t>Inženýring</t>
  </si>
  <si>
    <t>901      R00</t>
  </si>
  <si>
    <t>Hzs-spolupráce s dodavatelem</t>
  </si>
  <si>
    <t>950      T00</t>
  </si>
  <si>
    <t>Hzs - Koordinace s ostatními profesemi</t>
  </si>
  <si>
    <t>19-56</t>
  </si>
  <si>
    <t>Vizualizace</t>
  </si>
  <si>
    <t>vizual</t>
  </si>
  <si>
    <t>vizulizace na pracovní stanici</t>
  </si>
  <si>
    <t>Pol57</t>
  </si>
  <si>
    <t>Integrace do nadřazeného systému investora 100% kompatibilní se stávajícím systémem</t>
  </si>
  <si>
    <t>licene</t>
  </si>
  <si>
    <t>licence vizualizace</t>
  </si>
  <si>
    <t>Pol58</t>
  </si>
  <si>
    <t>koordinace návazností</t>
  </si>
  <si>
    <t>Pol59</t>
  </si>
  <si>
    <t>Zasilání SMS, GSM brána</t>
  </si>
  <si>
    <t>Pol60</t>
  </si>
  <si>
    <t>oživení komunikace M-bus, Modbus</t>
  </si>
  <si>
    <t>Pol61</t>
  </si>
  <si>
    <t>parametrizace interface M-bus,  Modbus</t>
  </si>
  <si>
    <t>101100177T00</t>
  </si>
  <si>
    <t>Vykreslení obrazovek</t>
  </si>
  <si>
    <t>19-57</t>
  </si>
  <si>
    <t>Projekční práce</t>
  </si>
  <si>
    <t>921      T00</t>
  </si>
  <si>
    <t>Hzs-výrobní dokumentace</t>
  </si>
  <si>
    <t>921      T00.1</t>
  </si>
  <si>
    <t>Hzs-projekt skutečný stav</t>
  </si>
  <si>
    <t>1 - LPS</t>
  </si>
  <si>
    <t xml:space="preserve">1)	Cenová soustava "VLASTNÍ" - Ocenění "vlastní" položky: na základě odborných znalostí a zkušeností projektanta při realizaci obdobných zakázek za období 5-ti let, nebo na základě CN. Nedílnou součástí soupisu prací je projektová dokumentace vč. textových příloh, na kterou se položky soupisu prací plně odkazují. 	 2)	Uvedené ceny jsou v Kč a nezahrnují DPH, pokud to není uvedeno.  	 3)	Veškeré položky na přípomoce, lešení, montážní plošiny, přesuny hmot a suti, uložení suti na skládku, dopravu, montáž, atd... jsou zahrnuty v jednotlivých cenách. 	 4)	Součásti prací jsou veškeré zkoušky, potřebná měření, inspekce, uvedení zařízení do provozu, zaškolení obsluhy 	 5) 	Součástí dodávky je zpracování veškeré dílenské dokumentace a dokumentace skutečného provedení 	 6) 	V rozsahu prací zhotovitele jsou rovněž jakékoliv prvky, zařízení, práce a pomocné materiály, které jsou nezbytně nutné k dodání, instalaci , dokončení a provozování díla (např. požární ucpávky, štítky pro řádné a trvalé značení komponent a zařízení, závěsy, nátěry, pomocné konstrukce, montážní materiály, materiály a práce nezbytné z důvodu koordinace s ostatními profesemi, speciální nářadí a nástroje, speciální opatření při provádění prací, první náplně atd.) které je provedeno řádně a je plně funkční a je v souladu se zákony a předpisy platnými v České republice“.   	 7) 	Součástí dodávky jsou veškerá měření jako například vytyčení konstrukcí, kontrolní měření, zaměření skutečného stavu apod. 	 8) 	V nabídce musí být zahrnuta realizace díla, včetně koordinace provádění díla s ostatními profesemi. 	 9) 	Projektant předpokládá, že zhotovitel je odborně způsobilá firma a proto odpovědností zhotovitele je, aby přesně stanovil rozsah svých prací, včetně návazností na stavbu, ostatní řemesla, harmonogram výstavby a časové rozdělení stavby na samostatně řešené části s příslušnými stranami.  	 10)	Nabídka bude plně respektovat materiálový a technický standard materiálu a technické úrovně zadavatele a uživatele objektů. V rámci nabídky musí být garantována kompatibilita nabízených zařízení s již provozovaným zařízením zadavatele a uživatele objektu, která jsou již ve funkci na jiných místech. 	 11) 	Zhotovitel doplní poskytnuté informace svými vlastními znalostmi a zkušenostmi tak, aby mohl připravit úplnou nabídku a je plnou zhotovitelovou zodpovědností učinit potřebné dotazy, jak to pro tento účel považuje za nutné. 	 12)	Je povinností zhotovitele opatřit si všechny potřebné informace tak, aby mohl předložit pevnou definitivní cenu a kvalifikovanou nabídku, podle které zhotoví stavbu podle požadavků objednatele.  	 13) 	Projektant na základě pověření objednatelem bude mít svrchovanou pravomoc při řešení všech záležitostí a případných neshod týkajících se kvality materiálu.                                                              </t>
  </si>
  <si>
    <t>D1 - Uzemňovací materiál</t>
  </si>
  <si>
    <t>10 - Jímací vedení a svody</t>
  </si>
  <si>
    <t>21 - Ostatní</t>
  </si>
  <si>
    <t>D1</t>
  </si>
  <si>
    <t>Uzemňovací materiál</t>
  </si>
  <si>
    <t>Podpěra uzemňocavího vývodu</t>
  </si>
  <si>
    <t>drát FeZn ø10mm s PVC izolací</t>
  </si>
  <si>
    <t>pásek FeZn 30x4</t>
  </si>
  <si>
    <t>držák pásky FeZn</t>
  </si>
  <si>
    <t>svorka páska-páska FeZn</t>
  </si>
  <si>
    <t>svorka páska-drát FeZn</t>
  </si>
  <si>
    <t>SKT svorka třmenová páska-páska-drát</t>
  </si>
  <si>
    <t>Svoka SP1</t>
  </si>
  <si>
    <t>Krabice do zateplení se zkušební svorkou</t>
  </si>
  <si>
    <t>Protikorozní ochrana spoje</t>
  </si>
  <si>
    <t>Jímací vedení a svody</t>
  </si>
  <si>
    <t>vysokonapěťový vodič, s=75cm (vzduch)</t>
  </si>
  <si>
    <t>Připojovací prvek pro vysokonapěťový vodič</t>
  </si>
  <si>
    <t>Připojovací sada pro vysokonapěťový vodič pro připojení do podpůrné trubky</t>
  </si>
  <si>
    <t>Svorka KS</t>
  </si>
  <si>
    <t>Drát AlMgSi Ø8mm</t>
  </si>
  <si>
    <t>Podpůrná trubka GFK/Al se stranovým vývodem pro stojany</t>
  </si>
  <si>
    <t>Poznámka k položce:_x000D_
Podpůrná trubka GFK/Al se stranovým vývodem pro stojany, vnitřním připojením a pružinovou PA svorkou, pro vodiče vysokonapěťový vodič s=75cm, s krátkou jímací tyčí, GFK/Al 3,2m+1m jímač</t>
  </si>
  <si>
    <t>Tříramenný stojan (rozkládací provedení) pro podpůrné trubky D 50 mm se stranovým vývodem</t>
  </si>
  <si>
    <t>Betonový podstavec 17kg s klínem</t>
  </si>
  <si>
    <t>Podložka</t>
  </si>
  <si>
    <t>Betonová podpěra vedení na ploché střechy</t>
  </si>
  <si>
    <t>Podpěra vedení  ø23 do zdi, včetně hmoždinky a šroubu</t>
  </si>
  <si>
    <t>Vyhledání místa propojení uzemňovacích soustav, propojení</t>
  </si>
  <si>
    <t>Provedení antikorózního ošetření stáv. zemního vývodu</t>
  </si>
  <si>
    <t>Koordinace a spolupráce s jinými profesemi</t>
  </si>
  <si>
    <t>Vytvoření prostupu atikou, včetně zatěsnění prostupu</t>
  </si>
  <si>
    <t>Připojení ocelových konstrukcí a  elektrických zařízení k systému vyrovnání potenciálu, včetně dodání svorky na kovové konstrukce</t>
  </si>
  <si>
    <t>Provedení elektrorevize, vyprac. reviz. zprávy</t>
  </si>
  <si>
    <t>Poznámka k položce:_x000D_
HZS Poznámka: Položka slouží pro vykrytí časově náročných a drobných prací, které nelze při zpracování rozpočtu přesně specifikovat nebo kvantifikovat. Typicky se jedná o práce koordinované na místě stavby dle požadavků investora, změny dle skutečného stavu staveniště, úpravy tras, dodatečné prostupy, přizpůsobení skutečnému provedení jiných profesí, dopojení na zařízení třetích stran, apod.</t>
  </si>
  <si>
    <t>2 - KT</t>
  </si>
  <si>
    <t>D1 - Elektroinstalační materiál</t>
  </si>
  <si>
    <t>11 - Kabelové soubory</t>
  </si>
  <si>
    <t>34 - Jiné práce</t>
  </si>
  <si>
    <t>50 - Ostatní</t>
  </si>
  <si>
    <t>Elektroinstalační materiál</t>
  </si>
  <si>
    <t>Trubka ohebná PVC DN16</t>
  </si>
  <si>
    <t>Trubka ohebná PVC DN20</t>
  </si>
  <si>
    <t>Trubka ohebná PVC DN25</t>
  </si>
  <si>
    <t>Krabice přístrojová Ø68mm</t>
  </si>
  <si>
    <t>Krabice přístrojová hlunoká Ø68mm</t>
  </si>
  <si>
    <t>Krabice kruhová odbočná s víčkem KO97V</t>
  </si>
  <si>
    <t>Krabice odbočná nástěnná IP44 110x110x50</t>
  </si>
  <si>
    <t>kabelový rošt 50x50 včetně kotvícívh prvků a příslušenství</t>
  </si>
  <si>
    <t>kabelový rošt 100x50 včetně příslušenství, kotvících prvků</t>
  </si>
  <si>
    <t>kabelový rošt 200x50 včetně příslušenství, kotvících prvků</t>
  </si>
  <si>
    <t>kabelový rošt 300x50 včetně příslušenství, kotvících prvků</t>
  </si>
  <si>
    <t>Kabelové soubory</t>
  </si>
  <si>
    <t>H07RN-F 5Gx6 (pro poddajné přívody)</t>
  </si>
  <si>
    <t>1-CXKH-R-O 3x1,5</t>
  </si>
  <si>
    <t>1-CXKH-R-J 3x1,5</t>
  </si>
  <si>
    <t>1-CXKH-R-J 5x1,5</t>
  </si>
  <si>
    <t>1-CXKH-R-J 3x2,5</t>
  </si>
  <si>
    <t>1-CXKH-R-J 5x2,5</t>
  </si>
  <si>
    <t>1-CXKH-R-J 5x4</t>
  </si>
  <si>
    <t>1-CXKH-R-J 5x6</t>
  </si>
  <si>
    <t>1-CXKH-R-J 5x10</t>
  </si>
  <si>
    <t>1-CXKH-R-J 5x16</t>
  </si>
  <si>
    <t>1-CXKH-R-J 5x95</t>
  </si>
  <si>
    <t>1-CXKH-R-J 5x35</t>
  </si>
  <si>
    <t>1-CXKH-R-J 5x25</t>
  </si>
  <si>
    <t>H07V-U 2,5</t>
  </si>
  <si>
    <t>H07V-U 4</t>
  </si>
  <si>
    <t>H07V-U 6</t>
  </si>
  <si>
    <t>H07V-K 10</t>
  </si>
  <si>
    <t>H07V-K 16</t>
  </si>
  <si>
    <t>H07V-K 25</t>
  </si>
  <si>
    <t>H07V-K 50</t>
  </si>
  <si>
    <t>Kabelová příchytka plastová</t>
  </si>
  <si>
    <t>Kabelová příchytka plastová,  max. 12kabelů o průměru 10mm</t>
  </si>
  <si>
    <t>Parapetní kanál 160x65 + příslušenství</t>
  </si>
  <si>
    <t>Jiné práce</t>
  </si>
  <si>
    <t>Průraz ve zdivu cihel. tl. 15cm, do průměru 6cm, vč. začištění</t>
  </si>
  <si>
    <t>Průraz ve zdivu cihel. tl. 30cm, do průměru 6cm, vč. začištění</t>
  </si>
  <si>
    <t>Průraz ve zdivu cihel. tl. 45cm, do průměru 6cm, vč. začištění</t>
  </si>
  <si>
    <t>Vysekání kapsy v cihl. zdi, krabice do 100x100x50 mm</t>
  </si>
  <si>
    <t>Vysekání drážky v cihl. zdi do hl. 30 mm, š. do 30 mm</t>
  </si>
  <si>
    <t>Vysekání drážky v cihl. zdi do hl. 30 mm, š. do 70 mm</t>
  </si>
  <si>
    <t>Vysekání drážky v cihl. zdi do hl. 30 mm, š. do 100 mm</t>
  </si>
  <si>
    <t>Vysekání drážky v cihl. zdi do hl. 50 mm, š. do 150 mm</t>
  </si>
  <si>
    <t>Vyplnění a omítnutí drážky hl. 30 mm, š. do 30 mm</t>
  </si>
  <si>
    <t>Vyplnění  a omítnutí drážky hl. 30 mm, š. do 70 mm</t>
  </si>
  <si>
    <t>Vyplnění  a omítnutí drážky hl. 30 mm, š. do 100 mm</t>
  </si>
  <si>
    <t>Vyplnění a omítnutí  drážky hl. 50 mm, š. do 150 mm</t>
  </si>
  <si>
    <t>Vnitrostaveništní doprava suti a vybouraných hmot pro budovy v do 18 m ručně</t>
  </si>
  <si>
    <t>Odvoz suti na skládku a vybouraných hmot nebo meziskládku do 1 km se složením</t>
  </si>
  <si>
    <t>Příplatek k odvozu suti a vybouraných hmot na skládku ZKD 1 km přes 1 km</t>
  </si>
  <si>
    <t>Poplatek za uložení stavebního směsného odpadu na skládce (skládkovné)</t>
  </si>
  <si>
    <t>Prokabelování a zapojení elektroinstalací dle požadavků zdravotnických technologií a ostatních profesí</t>
  </si>
  <si>
    <t>Úpravy stávajících elektroinstalací</t>
  </si>
  <si>
    <t>Přidružený materiál k úpravám stáv. elektroinstalací</t>
  </si>
  <si>
    <t>Poznámka k položce:_x000D_
Přidružený materiál k úpravám stáv. elektroinstalací Poznámka: Materiál je vykazován jako komplet, protože se jedná o drobný a různorodý materiál, jehož jednotlivé položky jsou natolik malé a specifické, že by jejich samostatné oceňování bylo nepřehledné a neefektivní. Tento materiál zahrnuje zejména spojovací prvky, izolační a upevňovací prostředky (např. izolační pásky, stahovací pásky, vývodky, ochranné prvky pro kabely apod.). Každý zhotovitel může při realizaci využívat odlišné technické postupy, a proto nelze tyto prvky přesně specifikovat, přesto jsou pro provedení instalace nezbytné.</t>
  </si>
  <si>
    <t>Demontáž stávajících elektroinstalací</t>
  </si>
  <si>
    <t>Požární ucpávky</t>
  </si>
  <si>
    <t>3 - SP</t>
  </si>
  <si>
    <t>D1 - Rozvaděče a příslušenství</t>
  </si>
  <si>
    <t>4 - Instalační materiál</t>
  </si>
  <si>
    <t>42 - Ostatní</t>
  </si>
  <si>
    <t>Rozvaděče a příslušenství</t>
  </si>
  <si>
    <t>Rozvaděč RMU1 (3x skříň 600x400x2000, uzávěr EI30DP1-S)</t>
  </si>
  <si>
    <t>Rozvaděč RMU01</t>
  </si>
  <si>
    <t>Rozvaděč RMU02</t>
  </si>
  <si>
    <t>Rozvaděč RTM01</t>
  </si>
  <si>
    <t>Instalační materiál</t>
  </si>
  <si>
    <t>Spínač 3-pólový vačkový nástěnný 400V/25A min. IP44</t>
  </si>
  <si>
    <t>UPS pro zdravotnické účely</t>
  </si>
  <si>
    <t>Poznámka k položce:_x000D_
UPS pro zdravotnické účely, 20 kVA/20kW, 3f/3f, výstupní účiník 1, certifikovaná provozní účinnost 96,5%, doba zálohování 180 minut, vestavěný statický a elektronický By-pass a zabudované připojením do sítě LAN, sofistikovaný bateriový systém, 12-ti násobný IGBT usměrňovač, Always-On mode, ADC karta bezpotenciálových kontaktů, SNMP karta, životnost akumulátorů 10 let dle Eurobat</t>
  </si>
  <si>
    <t>Stropní detektor pohybu PIR 360°</t>
  </si>
  <si>
    <t>Stropní detektor pohybu PIR 360° podlhledový "Master" - DALI</t>
  </si>
  <si>
    <t>Stropní detektor pohybu PIR 360° podhledový "Slave" - DALI</t>
  </si>
  <si>
    <t>Zasuvka podlahová IP55, včetně montážní krabice</t>
  </si>
  <si>
    <t>Zasuvka bílá, zelená, hnědá 2P+T bezšroubová s clonkami, antibakteriální</t>
  </si>
  <si>
    <t>Zas. bílá 2P+T bezšr., IP44 s víčkem, komplet.</t>
  </si>
  <si>
    <t>Zas. zelená 2P+T bezšr., IP44 s víčkem, komplet.</t>
  </si>
  <si>
    <t>Zásuvka se signalizací provozního stavu, oranžová, antibakteriální</t>
  </si>
  <si>
    <t>Zásuvka se signalizací provozního stavu, červená, antibakteriální</t>
  </si>
  <si>
    <t>Zásuvka se signalizací provozního stavu, žlutá, antibakteriální</t>
  </si>
  <si>
    <t>Tlačítko  ř.1/0So</t>
  </si>
  <si>
    <t>Spínač ř.1</t>
  </si>
  <si>
    <t>Spínač ř.5</t>
  </si>
  <si>
    <t>Přepínač ř.6</t>
  </si>
  <si>
    <t>Klapka jednoduchá bílá, antibakteriální</t>
  </si>
  <si>
    <t>Kryt spínače kolébkového  s čirým průzorem</t>
  </si>
  <si>
    <t>Klapka dělená bílá, antibakteriální</t>
  </si>
  <si>
    <t>Stmívač otočný DALI, MASTER</t>
  </si>
  <si>
    <t>Stmívač otočný DALI, SLAVE</t>
  </si>
  <si>
    <t>Kryt stmívače otočného</t>
  </si>
  <si>
    <t>Spínač zapuštěný ř.1 IP44 bílý  kompletní</t>
  </si>
  <si>
    <t>Svorka pro vyrovnání potenciálů dvojnásobná, zapuštěná</t>
  </si>
  <si>
    <t>1_rameček bílý, antibakteriální</t>
  </si>
  <si>
    <t>2_rameček bílý, antibakteriální</t>
  </si>
  <si>
    <t>3_rameček bílý, antibakteriální</t>
  </si>
  <si>
    <t>4_rameček bílý, antibakteriální</t>
  </si>
  <si>
    <t>Modul dálkové signalizace s displejem</t>
  </si>
  <si>
    <t>Poznámka k položce:_x000D_
Modul dálkové signalizace s displejem, vybavený dotykovým displejem. Slouží k zobrazování stavu izolovaných IT sítí, hlídaných pomocí hlídačů izolačního stavu. Komunikace s hlídači probíhá po lince RS485. Panel dále nabízí druhou linku RS485 (Externí sběrnice), která slouží k předávání shromážděných dat nadřízenému systému uživatele. Komunikace na této lince probíhá pomocí telegramů, vycházejících z protokolu PROFIBUS. Popis tohoto protokolu je k dispozici uživateli.</t>
  </si>
  <si>
    <t>Přípojnice EVP hlavní (při RMU1)</t>
  </si>
  <si>
    <t>Svorkovnice ekvipotenciální v krabici</t>
  </si>
  <si>
    <t>Ekvipotenciální přípojnice UV stabilní</t>
  </si>
  <si>
    <t>MX 2x ekvipotenciální přípojnice v krabici KT 250/1</t>
  </si>
  <si>
    <t>Svorka na potrubí typ Bernard</t>
  </si>
  <si>
    <t>Zdroj 24V (zdroj upřesnit dle zvolené sanity)</t>
  </si>
  <si>
    <t>termostat pro venkovní aplikace</t>
  </si>
  <si>
    <t>podlahová uzemňovací sada pro antistatické podlahy</t>
  </si>
  <si>
    <t>Měděná ESD uzemňovací páska 10 mm x 30 m</t>
  </si>
  <si>
    <t>Přidružený materiál</t>
  </si>
  <si>
    <t>set</t>
  </si>
  <si>
    <t>Poznámka k položce:_x000D_
Přidružený materiál Poznámka: Materiál je vykazován jako komplet, protože se jedná o drobný a různorodý materiál, jehož jednotlivé položky jsou natolik malé a specifické, že by jejich samostatné oceňování bylo nepřehledné a neefektivní. Tento materiál zahrnuje zejména spojovací prvky, izolační a upevňovací prostředky (např. izolační pásky, stahovací pásky, vývodky, ochranné prvky pro kabely apod.). Každý zhotovitel může při realizaci využívat odlišné technické postupy, a proto nelze tyto prvky přesně specifikovat, přesto jsou pro provedení instalace nezbytné.</t>
  </si>
  <si>
    <t>Úprava stávajících silnoproudých instalací</t>
  </si>
  <si>
    <t>Poznámka k položce:_x000D_
Úprava stávajících silnoproudých instalací, rekognoskace instalace při rušení stávajících rozvaděčů, případné přepojování zachovaných okruhů, přeložení kabeláže k jednotkám chlazení, zajištění chodu budovy při realizaci, dočasné přepojování kabelů apod.</t>
  </si>
  <si>
    <t>Provedení vých. elektrorevize, vyprac. reviz. zprávy</t>
  </si>
  <si>
    <t>4 - SV</t>
  </si>
  <si>
    <t>D1 - Svítidla včetně zdrojů</t>
  </si>
  <si>
    <t>14 - Ostatní</t>
  </si>
  <si>
    <t>Svítidla včetně zdrojů</t>
  </si>
  <si>
    <t>LED svítidlo pro kuchyňské linky (podlinka)</t>
  </si>
  <si>
    <t>Svítidlo nástěnné LED, min. IP44 s pohybovým čidlem, opálová difusor</t>
  </si>
  <si>
    <t>Svítidlo LED nástěnné koupelnové (nad zrcadlo), min. IP44</t>
  </si>
  <si>
    <t>"1" - LED podhledové svítidlo 600x600, mikroprismatický difusor, 4000K, Ra&gt;=90, čisté prosotry (3001 lm; 29.0 W)</t>
  </si>
  <si>
    <t>"1D" - LED podhledové svítidlo 600x600, mikroprismatický difusor, 4000K, Ra&gt;=90, DALI, čisté prosotry  (3001 lm; 29.0 W)</t>
  </si>
  <si>
    <t>"2" - LED kulaté svítidlo typu downlight (2027 lm; 18.0 W)</t>
  </si>
  <si>
    <t>"3" - LED podhledové svítidlo 600x600, 4000K, Ra&gt;=80, (2899 lm; 24.0 W)</t>
  </si>
  <si>
    <t>"4" - LED prachotěsné přisazené svítidlo, opálový difusor, 4000K,  (5982 lm; 46.0 W)</t>
  </si>
  <si>
    <t>"5" - LED kruhové přisazené svítidlo, opálový difusor, IP44, 4000K,  (3122 lm; 32.0 W)</t>
  </si>
  <si>
    <t>"6D" - Liniové LED svítidlo venkovní, hliníkové tělo, min. IP44, DALI (5000 lm; 43.0 W)</t>
  </si>
  <si>
    <t>Interiérové vestavné nouzové/protipanické LED svítidlo, IP20, vlastní zdroj min. 180 minut</t>
  </si>
  <si>
    <t>Interiérové vestavné nouzové LED svítidlo, optika pro osvětlení prostředků PBZ IP20, vlastní zdroj min. 180 minut</t>
  </si>
  <si>
    <t>Interiérové nástěnné nouzové LED svítidlo, IP20, vlastní zdroj min. 180 minut</t>
  </si>
  <si>
    <t>Přidružený materiál (svorky apod.)</t>
  </si>
  <si>
    <t>Poznámka k položce:_x000D_
Přidružený materiál (svorky apod.) Poznámka: Materiál je vykazován jako komplet, protože se jedná o drobný a různorodý materiál, jehož jednotlivé položky jsou natolik malé a specifické, že by jejich samostatné oceňování bylo nepřehledné a neefektivní. Tento materiál zahrnuje zejména spojovací prvky, izolační a upevňovací prostředky (např. izolační pásky, stahovací pásky, vývodky, ochranné prvky pro kabely apod.). Každý zhotovitel může při realizaci využívat odlišné technické postupy, a proto nelze tyto prvky přesně specifikovat, přesto jsou pro provedení instalace nezbytné.</t>
  </si>
  <si>
    <t>Reciklační poplatek za svítidla</t>
  </si>
  <si>
    <t>Demontáže a likvidace stávajících svítidel</t>
  </si>
  <si>
    <t>5 - Ostatní</t>
  </si>
  <si>
    <t>OST - Ostatní</t>
  </si>
  <si>
    <t>OST</t>
  </si>
  <si>
    <t>OST_R03</t>
  </si>
  <si>
    <t>-3974120</t>
  </si>
  <si>
    <t>OST_R04</t>
  </si>
  <si>
    <t>Přesun dodávek</t>
  </si>
  <si>
    <t>240570458</t>
  </si>
  <si>
    <t>1 - ELEKTRICKÁ POŽÁRNÍ SIGNALIZACE - EPS</t>
  </si>
  <si>
    <t>JC obsahují náklady na "dodávku a montáž".</t>
  </si>
  <si>
    <t>D1 - Materiál EPS</t>
  </si>
  <si>
    <t>D2 - Kabely, Trasy bez zachování funkčnosti</t>
  </si>
  <si>
    <t>D3 - Systémy se zachováním funkčnosti dle ZP27/2018 P90-R</t>
  </si>
  <si>
    <t>D4 - Stoupací trasy se zachováním funkčností</t>
  </si>
  <si>
    <t>D5 - Ostatní</t>
  </si>
  <si>
    <t>Materiál EPS</t>
  </si>
  <si>
    <t>EPS 01</t>
  </si>
  <si>
    <t>Modul se třemi pozicemi pro mikromoduly.</t>
  </si>
  <si>
    <t>CS vlastní</t>
  </si>
  <si>
    <t>EPS 02</t>
  </si>
  <si>
    <t>Modul jednoho analogového kruhového vedení, pro max. 127 hlásičů</t>
  </si>
  <si>
    <t>EPS 03</t>
  </si>
  <si>
    <t>Modul výstupů 12 relé</t>
  </si>
  <si>
    <t>EPS 04</t>
  </si>
  <si>
    <t>Vstupně/výstupní modul Alarmový (4/2)</t>
  </si>
  <si>
    <t>EPS 05</t>
  </si>
  <si>
    <t>PVC Montážní krabice 600x500x250 pro V/V moduly, montážní deska,vybavená.</t>
  </si>
  <si>
    <t>EPS 06</t>
  </si>
  <si>
    <t>Opticko-kouřový  hlásič IQ8Quad</t>
  </si>
  <si>
    <t>EPS 07</t>
  </si>
  <si>
    <t>Patice pro hlásiče IQ8Quad</t>
  </si>
  <si>
    <t>EPS 08</t>
  </si>
  <si>
    <t>Paralelní světelná signalizace hlásiče</t>
  </si>
  <si>
    <t>EPS 09</t>
  </si>
  <si>
    <t>Elektronika tlačítka IQ8 s oddělovačem</t>
  </si>
  <si>
    <t>EPS 10</t>
  </si>
  <si>
    <t>Skříň tlačítkového hlásiče IQ8 červená</t>
  </si>
  <si>
    <t>EPS 11</t>
  </si>
  <si>
    <t>Spínaný zdroj, 27,6 V ss / 8,2 A (10 A krátkodobě) pro EPS, aku max. 2 x 40 Ah, certifikovaný pro EPS</t>
  </si>
  <si>
    <t>EPS 12</t>
  </si>
  <si>
    <t>Akumulátor 12V/38Ah se šroubovými svorkami M6</t>
  </si>
  <si>
    <t>EPS 13</t>
  </si>
  <si>
    <t>Montážní a zkušební materiál</t>
  </si>
  <si>
    <t>D2</t>
  </si>
  <si>
    <t>Kabely, Trasy bez zachování funkčnosti</t>
  </si>
  <si>
    <t>EPS 14</t>
  </si>
  <si>
    <t>KABEL oranžový stíněný kabel 2x2x0,8, B2ca s1d1a1</t>
  </si>
  <si>
    <t>EPS 15</t>
  </si>
  <si>
    <t>Kabel s požární integritou –   2x2x0.8, PH120-R dle ZP-27/2008, B2caS1D0 dle PrEN</t>
  </si>
  <si>
    <t>EPS 16</t>
  </si>
  <si>
    <t>Kabel požární integritou - 3x2.5 PH120-R B2caS1D0</t>
  </si>
  <si>
    <t>EPS 17</t>
  </si>
  <si>
    <t>Požárně odolná elektroinstalační krabice s keramickou svorkovnicí</t>
  </si>
  <si>
    <t>EPS 18</t>
  </si>
  <si>
    <t>Vodič CYA6 ŽZ</t>
  </si>
  <si>
    <t>EPS 19</t>
  </si>
  <si>
    <t>Jistič 1f/6A</t>
  </si>
  <si>
    <t>EPS 20</t>
  </si>
  <si>
    <t>Trubka tuhá 1516E-KA vč.příchytky 5316E,hmoždinek,vrutů</t>
  </si>
  <si>
    <t>EPS 21</t>
  </si>
  <si>
    <t>Držák samolepky pro vyznačení adresy pro označení senzoru (zásuvky senzoru) HW adresou. Balení 100ks (uvedena cena za 100ks).</t>
  </si>
  <si>
    <t>EPS 22</t>
  </si>
  <si>
    <t>Samolepky s čísly adres - barva dle čísla kruhu</t>
  </si>
  <si>
    <t>D3</t>
  </si>
  <si>
    <t>Systémy se zachováním funkčnosti dle ZP27/2018 P90-R</t>
  </si>
  <si>
    <t>EPS 23</t>
  </si>
  <si>
    <t>Kabelový žlab SKS 60x100x1,5</t>
  </si>
  <si>
    <t>EPS 24</t>
  </si>
  <si>
    <t>Úhlová spojka</t>
  </si>
  <si>
    <t>EPS 25</t>
  </si>
  <si>
    <t>Oblouk 90°</t>
  </si>
  <si>
    <t>EPS 26</t>
  </si>
  <si>
    <t>Víko oblouku 90°</t>
  </si>
  <si>
    <t>EPS 27</t>
  </si>
  <si>
    <t>Spojovací lišta</t>
  </si>
  <si>
    <t>EPS 28</t>
  </si>
  <si>
    <t>Víko s otočnými západkami</t>
  </si>
  <si>
    <t>EPS 29</t>
  </si>
  <si>
    <t>Profil U</t>
  </si>
  <si>
    <t>EPS 30</t>
  </si>
  <si>
    <t>Závitová tyč</t>
  </si>
  <si>
    <t>EPS 31</t>
  </si>
  <si>
    <t>Šestihranná matice</t>
  </si>
  <si>
    <t>EPS 32</t>
  </si>
  <si>
    <t>EPS 33</t>
  </si>
  <si>
    <t>Šroub s plochou kulovou hlavou</t>
  </si>
  <si>
    <t>EPS 34</t>
  </si>
  <si>
    <t>Příchytka pro kabelovou trasu se zkouškou funkčnosti a integrity kabelové trasy dle ZP 27/2008 max. vzdálenost úchytek 0,3m, kabel pr.6-10 mm</t>
  </si>
  <si>
    <t>EPS 35</t>
  </si>
  <si>
    <t>Příslušenství k příchytce dle ZP27/2008  - šroub do betonu</t>
  </si>
  <si>
    <t>D4</t>
  </si>
  <si>
    <t>Stoupací trasy se zachováním funkčností</t>
  </si>
  <si>
    <t>EPS 36</t>
  </si>
  <si>
    <t>Kabelový žebřík šíře 200</t>
  </si>
  <si>
    <t>EPS 37</t>
  </si>
  <si>
    <t>Podélná spojka</t>
  </si>
  <si>
    <t>EPS 38</t>
  </si>
  <si>
    <t>Odlehčení tahu</t>
  </si>
  <si>
    <t>EPS 39</t>
  </si>
  <si>
    <t>Ohniodolné příchytky certifikované, vč. hřebu</t>
  </si>
  <si>
    <t>EPS 40</t>
  </si>
  <si>
    <t>Protipožární ucpávky</t>
  </si>
  <si>
    <t>EPS 41</t>
  </si>
  <si>
    <t>Drobný el.instalační a pomocný materiál</t>
  </si>
  <si>
    <t>D5</t>
  </si>
  <si>
    <t>EPS 41.1</t>
  </si>
  <si>
    <t>Programování SW požárních ústředen EPS, uvedení do provozu</t>
  </si>
  <si>
    <t>EPS 42</t>
  </si>
  <si>
    <t>Ostatní instalační materiál a práce</t>
  </si>
  <si>
    <t>EPS 43</t>
  </si>
  <si>
    <t>Stavební výpomoce</t>
  </si>
  <si>
    <t>EPS 44</t>
  </si>
  <si>
    <t>Spolupráce s jinými profesemi</t>
  </si>
  <si>
    <t>EPS 45</t>
  </si>
  <si>
    <t>Oživení systému</t>
  </si>
  <si>
    <t>EPS 46</t>
  </si>
  <si>
    <t>Elektrorevize systému</t>
  </si>
  <si>
    <t>EPS 47</t>
  </si>
  <si>
    <t>Funkční zkouška systému</t>
  </si>
  <si>
    <t>EPS 48</t>
  </si>
  <si>
    <t>Proškolení obsluhy a osob zodpovědných za údržbu</t>
  </si>
  <si>
    <t>2 - NOUZOVÝ ZVUKOVÝ SYSTÉM - NZS</t>
  </si>
  <si>
    <t>D1 - Materiál NZS</t>
  </si>
  <si>
    <t>Materiál NZS</t>
  </si>
  <si>
    <t>NZS 01</t>
  </si>
  <si>
    <t>Výkonový zesilovač 2x250W, 100V, EN54-16</t>
  </si>
  <si>
    <t>NZS 02</t>
  </si>
  <si>
    <t>Digitální stanice hlasatele, 6 tlačítek, EN54-16</t>
  </si>
  <si>
    <t>NZS 03</t>
  </si>
  <si>
    <t>zakončovací modul</t>
  </si>
  <si>
    <t>NZS 04</t>
  </si>
  <si>
    <t>skříňkový reproduktor 6W, kov, EVAC, bílý</t>
  </si>
  <si>
    <t>NZS 05</t>
  </si>
  <si>
    <t>stropní reproduktor 6W, EVAC, kovová mřížka</t>
  </si>
  <si>
    <t>NZS 06</t>
  </si>
  <si>
    <t>Protipožární kryt pro stropní reproduktor</t>
  </si>
  <si>
    <t>NZS 07</t>
  </si>
  <si>
    <t>Systémový nabíječ baterií 24V, EN-54-4</t>
  </si>
  <si>
    <t>NZS 08</t>
  </si>
  <si>
    <t>akumulátor 12V/100 Ah, 330x171x220 mm, 32 kg</t>
  </si>
  <si>
    <t>NZS 09</t>
  </si>
  <si>
    <t>sada 20 šroubů pro 19" stojany</t>
  </si>
  <si>
    <t>NZS 10</t>
  </si>
  <si>
    <t>Sada koleček pro 19" skříň</t>
  </si>
  <si>
    <t>NZS 11</t>
  </si>
  <si>
    <t>Rozvodný panel, max. 6A, 5x220V, bleskojistka</t>
  </si>
  <si>
    <t>NZS 12</t>
  </si>
  <si>
    <t>SXKD-6-UTP-LSOHFR-B2ca kabel U/UTP, kat. 6, LSOHFR B2ca s1 d1 a1, oranžový,</t>
  </si>
  <si>
    <t>NZS 13</t>
  </si>
  <si>
    <t>KABEL 2x2.5 PH120-R B2caS1D0</t>
  </si>
  <si>
    <t>NZS 14</t>
  </si>
  <si>
    <t>NZS 15</t>
  </si>
  <si>
    <t>NZS 33</t>
  </si>
  <si>
    <t>NZS 34</t>
  </si>
  <si>
    <t>NZS 35</t>
  </si>
  <si>
    <t>NZS 36</t>
  </si>
  <si>
    <t>NZS 37</t>
  </si>
  <si>
    <t>NZS 38</t>
  </si>
  <si>
    <t>NZS 39</t>
  </si>
  <si>
    <t>NZS 40</t>
  </si>
  <si>
    <t>NZS 41</t>
  </si>
  <si>
    <t>NZS 42</t>
  </si>
  <si>
    <t>NZS 43</t>
  </si>
  <si>
    <t>Příchytka pro kabelovou trasu se zkouškou funkčnosti a integrity kabelové trasy dle ZP 27/2008 max. vzdálenost úchytek 0,3m, kabel pr.6-12 mm</t>
  </si>
  <si>
    <t>NZS 44</t>
  </si>
  <si>
    <t>NZS 45</t>
  </si>
  <si>
    <t>NZS 46</t>
  </si>
  <si>
    <t>NZS 47</t>
  </si>
  <si>
    <t>NZS 48</t>
  </si>
  <si>
    <t>NZS 49</t>
  </si>
  <si>
    <t>Ohniodolné příchytky HILTI, vč. hřebu</t>
  </si>
  <si>
    <t>NZS 50</t>
  </si>
  <si>
    <t>NZS 51</t>
  </si>
  <si>
    <t>Ostatní instalační práce</t>
  </si>
  <si>
    <t>NZS 52</t>
  </si>
  <si>
    <t>NZS 53</t>
  </si>
  <si>
    <t>NZS 54</t>
  </si>
  <si>
    <t>3 - KAMEROVÝ SYSTÉM - CCTV</t>
  </si>
  <si>
    <t>D1 - HW</t>
  </si>
  <si>
    <t>D2 - Ostatní</t>
  </si>
  <si>
    <t>HW</t>
  </si>
  <si>
    <t>CCTV 01</t>
  </si>
  <si>
    <t>Vnitřní IP minidome kamera, kamera, 4MPx, 2,8-12mm, PoE, WDR 120dB, IR 30m, VCA, IP44</t>
  </si>
  <si>
    <t>CCTV 02</t>
  </si>
  <si>
    <t>Vnější IP Kamera, minidome 4MPx , 2.7-13.5mm, IR 30m, PoE, WDR 120dB, IP67</t>
  </si>
  <si>
    <t>CCTV 03</t>
  </si>
  <si>
    <t>Instalační krabice pro montáž minidome kamery</t>
  </si>
  <si>
    <t>CCTV 04</t>
  </si>
  <si>
    <t>Digitální záznamové zařízení , 16ch.@8MPx, max. 160Mbps, 16xPoE, H.265, 2xHDD, VGA/HDMI, SMART, 1U</t>
  </si>
  <si>
    <t>CCTV 05</t>
  </si>
  <si>
    <t>přídavný HDD 6.0TB, SATA-6G, 7200rpm</t>
  </si>
  <si>
    <t>CCTV 06</t>
  </si>
  <si>
    <t>Licence pro připojení 1 kamery</t>
  </si>
  <si>
    <t>CCTV 07</t>
  </si>
  <si>
    <t>uživatleský SW pro prohlížení a správu CCTV - 3 licence</t>
  </si>
  <si>
    <t>CCTV 08</t>
  </si>
  <si>
    <t>PC All-In-One ve funkci monitoru</t>
  </si>
  <si>
    <t>Poznámka k položce:_x000D_
Poznámka k položce: PC All-In-One ve funkci monitoru, AMD Ryzen™ 3 3250U (základní takt 2,6 GHz max. zvýšený takt 3,5 GHz, 4 MB mezipaměti L3, 2 jádra, 4 vlákna) Windows 11 Pro 68,6cm (27") displej IPS BrightView s rozlišením FHD (1 920 x 1 080) 300 nity a 72% NTSC, Grafika AMD Radeon™, 8 GB memory, 256 GB SSD storage</t>
  </si>
  <si>
    <t>CCTV 09</t>
  </si>
  <si>
    <t>Cat6 kabel nestíněný 23 AWG U/UTP 4 pár LSF/OH IEC 332.1</t>
  </si>
  <si>
    <t>CCTV 10</t>
  </si>
  <si>
    <t>instalační kabel, venkovní UTP, Cat6, drát, PE, SXKD-6-UTP-PE</t>
  </si>
  <si>
    <t>CCTV 11</t>
  </si>
  <si>
    <t>Přepěťová ochrana LAN v plastovém krytu (vnější kamery)</t>
  </si>
  <si>
    <t>CCTV 12</t>
  </si>
  <si>
    <t>kabel CYA 10, žz</t>
  </si>
  <si>
    <t>CCTV 13</t>
  </si>
  <si>
    <t>Cat6 Patch panel nestíněný, osazený, pro 24xRJ45/UTP, Cat. 6, KRONE 1U, černý,</t>
  </si>
  <si>
    <t>CCTV 14</t>
  </si>
  <si>
    <t>Cat6 U/UTP  RJ45 - RJ45  Patch Cord  LS/OH  - 1m</t>
  </si>
  <si>
    <t>CCTV 15</t>
  </si>
  <si>
    <t>Cat6 U/UTP  RJ45 - RJ45  Patch Cord  LS/OH  - 2m</t>
  </si>
  <si>
    <t>CCTV 16</t>
  </si>
  <si>
    <t>CCTV 17</t>
  </si>
  <si>
    <t>CCTV 18</t>
  </si>
  <si>
    <t>CCTV 19</t>
  </si>
  <si>
    <t>4 - PZTS-Poplachový zabezpečovací a tísňový systém</t>
  </si>
  <si>
    <t>D2 - Kabely</t>
  </si>
  <si>
    <t>D3 - Ostatní</t>
  </si>
  <si>
    <t>PZTS01</t>
  </si>
  <si>
    <t>PZTS koncentrátor, 8x vstup, 1x výstup 30V/1A,</t>
  </si>
  <si>
    <t>PZTS02</t>
  </si>
  <si>
    <t>Ovládací klávesnice, LCD displej 2x20znaků, montáž na povrch</t>
  </si>
  <si>
    <t>PZTS03</t>
  </si>
  <si>
    <t>Tísňový hlásič, s piktogramem (WC invalidů)</t>
  </si>
  <si>
    <t>PZTS04</t>
  </si>
  <si>
    <t>PIR čidlo 360° ; dosah 12m; Quad Interloking Sensor</t>
  </si>
  <si>
    <t>PZTS05</t>
  </si>
  <si>
    <t>Bílý povrchový magnetický kontakt, 54x13x13 mm</t>
  </si>
  <si>
    <t>PZTS06</t>
  </si>
  <si>
    <t>SA 913F, vnitřní nezálohovaná siréna s blikačem 110 dB/m, 250 mA</t>
  </si>
  <si>
    <t>PZTS07</t>
  </si>
  <si>
    <t>Rozboč. krabice, 10 svorek, Tamper, Plastová, bílá</t>
  </si>
  <si>
    <t>PZTS08</t>
  </si>
  <si>
    <t>Podružný napájecí zdroj 12V/3,5A, v kovovém krytu, tamperprostor pro aku 24Ah</t>
  </si>
  <si>
    <t>PZTS09</t>
  </si>
  <si>
    <t>AKU 24-12 - akumulátor 12V/24 Ah</t>
  </si>
  <si>
    <t>PZTS10</t>
  </si>
  <si>
    <t>drobný propojovací a instalační materiál</t>
  </si>
  <si>
    <t>Kabely</t>
  </si>
  <si>
    <t>PZTS11</t>
  </si>
  <si>
    <t>Kabel napájecí CYKY 3x1,5</t>
  </si>
  <si>
    <t>PZTS12</t>
  </si>
  <si>
    <t>PZTS13</t>
  </si>
  <si>
    <t>PZTS14</t>
  </si>
  <si>
    <t>stíněný kabel 2x1mm + 2x2x0,5mm, zesílené nap. žíly (sběrnice PZTS)</t>
  </si>
  <si>
    <t>PZTS15</t>
  </si>
  <si>
    <t>stíněný šestižilový kabel pro PZTS, Eca</t>
  </si>
  <si>
    <t>PZTS16</t>
  </si>
  <si>
    <t>PZTS17</t>
  </si>
  <si>
    <t>PZTS18</t>
  </si>
  <si>
    <t>PZTS19</t>
  </si>
  <si>
    <t>PZTS20</t>
  </si>
  <si>
    <t>5 - EKV+DT Elektronická kontrola vstupu + Domovní telefony</t>
  </si>
  <si>
    <t>D1 - Systém EKV</t>
  </si>
  <si>
    <t>D2 - Videotelefony</t>
  </si>
  <si>
    <t>Systém EKV</t>
  </si>
  <si>
    <t>EKV 01</t>
  </si>
  <si>
    <t>Bezkontaktní čtečka (podpora SIO) iCLASS/Mifare/DESFire</t>
  </si>
  <si>
    <t>EKV 02</t>
  </si>
  <si>
    <t>Dveřní jednotka Merit access připojená přes ethernet</t>
  </si>
  <si>
    <t>Poznámka k položce:_x000D_
Poznámka k položce: Dveřní jednotka Merit access připojená přes ethernet- Dveřní jednotka - ovládání jedněch dveří oboustranně nebo dvou dveří jedno straně, sběrnice Wiegand 26bit nebo 32bit, napájení 12Vss, 2x relé s přepínacím kontaktem 24Vss/1A, ethernetové rozhraní LAN</t>
  </si>
  <si>
    <t>EKV 03</t>
  </si>
  <si>
    <t>Elektromechanický úzký samozamykací panikový zámek</t>
  </si>
  <si>
    <t>EKV 04</t>
  </si>
  <si>
    <t>Bezpečnostní kování klika x klika</t>
  </si>
  <si>
    <t>EKV 05</t>
  </si>
  <si>
    <t>Univerzální protiplech</t>
  </si>
  <si>
    <t>EKV 06</t>
  </si>
  <si>
    <t>Dodávka - Kabelová průchodka</t>
  </si>
  <si>
    <t>EKV 07</t>
  </si>
  <si>
    <t>6m propojovací kabel s konektorem pro el.zámky</t>
  </si>
  <si>
    <t>EKV 08</t>
  </si>
  <si>
    <t>Dělený čtyřhran 9 mm</t>
  </si>
  <si>
    <t>EKV 09</t>
  </si>
  <si>
    <t>Instalační krabice,24 šroubovacích svorek+T,125x100x48mm</t>
  </si>
  <si>
    <t>EKV 10</t>
  </si>
  <si>
    <t>Kabel  FTP kat.5e, LSOH</t>
  </si>
  <si>
    <t>EKV 11</t>
  </si>
  <si>
    <t>EKV 12</t>
  </si>
  <si>
    <t>Kabel k el.zámkům JYTY 4x1,5</t>
  </si>
  <si>
    <t>EKV 13</t>
  </si>
  <si>
    <t>Jistič 230V/6A</t>
  </si>
  <si>
    <t>EKV 14</t>
  </si>
  <si>
    <t>Drobný elektroinstalační materiál</t>
  </si>
  <si>
    <t>Videotelefony</t>
  </si>
  <si>
    <t>EKV 15</t>
  </si>
  <si>
    <t>IP Tablo DT,  hovorová jednotka, IR přísvit, 1x tlačítko, podsvícení tlačítek, PoE</t>
  </si>
  <si>
    <t>EKV 16</t>
  </si>
  <si>
    <t>Napájecí adaptér 230V/12V/PoE, na DIN, vč. plastové rozvodnice</t>
  </si>
  <si>
    <t>EKV 17</t>
  </si>
  <si>
    <t>IP monitor, barevný TFT 7" displej,PoE</t>
  </si>
  <si>
    <t>EKV 18</t>
  </si>
  <si>
    <t>EKV 19</t>
  </si>
  <si>
    <t>kabel CYKY 3x1.5</t>
  </si>
  <si>
    <t>EKV 20</t>
  </si>
  <si>
    <t>EKV 21</t>
  </si>
  <si>
    <t>Spolupráce s jinými profesemi (dodavatel dveří, brány)</t>
  </si>
  <si>
    <t>EKV 22</t>
  </si>
  <si>
    <t>EKV 23</t>
  </si>
  <si>
    <t>EKV 24</t>
  </si>
  <si>
    <t xml:space="preserve">6 - STRUKTUROVANÁ KABELÁŽ - SK </t>
  </si>
  <si>
    <t>Strukturovaná kabeláž kategorie 6, v nestíněném provedení (kabely U/UTP), kabeláž splňuje požadavky dle TIA/EIA 568B.2-1, EN 50173-1:2002 a ISO 11801:2002, pracovní frekvence 200 MHz,testovací 250 MHz, protokol 10/100/1000BaseT JC obsahují náklady na "dodávku a montáž".</t>
  </si>
  <si>
    <t xml:space="preserve">D1 - Strukturovaná kabeláž </t>
  </si>
  <si>
    <t>D2 - Datový rozváděč</t>
  </si>
  <si>
    <t>D3 - Optika</t>
  </si>
  <si>
    <t>D4 - Aktivní prvky</t>
  </si>
  <si>
    <t xml:space="preserve">Strukturovaná kabeláž </t>
  </si>
  <si>
    <t>SK01</t>
  </si>
  <si>
    <t>Cat6 kabel nestíněný 23 AWG U/UTP 4 pár LSF/OH IEC 332.1, B2ca</t>
  </si>
  <si>
    <t>SK02</t>
  </si>
  <si>
    <t>SK03</t>
  </si>
  <si>
    <t>vnitřní sdělovací kabel SYKFY 30x2x0,5</t>
  </si>
  <si>
    <t>SK04</t>
  </si>
  <si>
    <t>Patch panel kat.3, 50 port, 1U</t>
  </si>
  <si>
    <t>SK05</t>
  </si>
  <si>
    <t>SK06</t>
  </si>
  <si>
    <t>SK07</t>
  </si>
  <si>
    <t>Cat6 U/UTP  RJ45 - RJ45  Patch Cord  LS/OH  - 3m</t>
  </si>
  <si>
    <t>SK08</t>
  </si>
  <si>
    <t>Zásuvka 1xRJ45 Cat.6 UTP, komplet - pod omítku</t>
  </si>
  <si>
    <t>SK09</t>
  </si>
  <si>
    <t>Zásuvka 2xRJ45 Cat.6 UTP, komplet - pod omítku</t>
  </si>
  <si>
    <t>SK10</t>
  </si>
  <si>
    <t>Zapojení vývodu SK UTP kat. 6 - zásuvka</t>
  </si>
  <si>
    <t>SK11</t>
  </si>
  <si>
    <t>Zapojení vývodu SK UTP kat. 6 - rozváděč</t>
  </si>
  <si>
    <t>SK12</t>
  </si>
  <si>
    <t>Certifikační měření kat. 6 vč. protokolu</t>
  </si>
  <si>
    <t>SK13</t>
  </si>
  <si>
    <t>Měření  páru metalického kabelu</t>
  </si>
  <si>
    <t>pár</t>
  </si>
  <si>
    <t>SK14</t>
  </si>
  <si>
    <t>SK15</t>
  </si>
  <si>
    <t>SK16</t>
  </si>
  <si>
    <t>Datový rozváděč</t>
  </si>
  <si>
    <t>SK16.1</t>
  </si>
  <si>
    <t>19' rozvaděč stojanový jednodílný 45U/800x800mm,  dveře síto 80%-6mm</t>
  </si>
  <si>
    <t>SK17</t>
  </si>
  <si>
    <t>Podstavec 800x800 s filtrem 1x</t>
  </si>
  <si>
    <t>SK18</t>
  </si>
  <si>
    <t>Polička perforovaná 1U/550mm, max.nosnost 80kg</t>
  </si>
  <si>
    <t>SK19</t>
  </si>
  <si>
    <t>Vent.j.spodní(horní)220V/90W  6 ventil. ,termostat RAL7035</t>
  </si>
  <si>
    <t>SK20</t>
  </si>
  <si>
    <t>19" rozvodný panel 5x230V-3m s vaničkou 1,5U RAL9005, dětská a přepěťová ochrana</t>
  </si>
  <si>
    <t>SK21</t>
  </si>
  <si>
    <t>Stabilizační sada ( pár )</t>
  </si>
  <si>
    <t>SK22</t>
  </si>
  <si>
    <t>Montážní sada M6 - 4x šroub, podložka a plovoucí matice</t>
  </si>
  <si>
    <t>SK23</t>
  </si>
  <si>
    <t>19' vyvazovací panel 1U jednostranná plastová lišta</t>
  </si>
  <si>
    <t>SK24</t>
  </si>
  <si>
    <t>Háček 80x80 kovový/nerez</t>
  </si>
  <si>
    <t>SK25</t>
  </si>
  <si>
    <t>Vertikální kabelový kanál - 1ks - 42U</t>
  </si>
  <si>
    <t>Optika</t>
  </si>
  <si>
    <t>SK26</t>
  </si>
  <si>
    <t>Optický kabel univerzální 12-vláknový 9/125 OS1 LSOH</t>
  </si>
  <si>
    <t>SK27</t>
  </si>
  <si>
    <t>Optická vana neosazená pro 12 x SC adaptér 19“ 1U, černá</t>
  </si>
  <si>
    <t>SK28</t>
  </si>
  <si>
    <t>Optická kazeta pro 1 x 12 svarů s víkem a držáky svarů, černá</t>
  </si>
  <si>
    <t>SK29</t>
  </si>
  <si>
    <t>Ochrana svaru 40 mm</t>
  </si>
  <si>
    <t>SK30</t>
  </si>
  <si>
    <t>Svaření optického vlákna SM</t>
  </si>
  <si>
    <t>SK31</t>
  </si>
  <si>
    <t>Adaptér SC singlemode</t>
  </si>
  <si>
    <t>SK32</t>
  </si>
  <si>
    <t>Pigtail singlemode,  9/125,  SC,  2m</t>
  </si>
  <si>
    <t>SK33</t>
  </si>
  <si>
    <t>Patch kabel SC Duplex 09/125 OS1 2m</t>
  </si>
  <si>
    <t>SK34</t>
  </si>
  <si>
    <t>Měření optického vlákna, oboustranné změření útlumu na vlnových délkách 850 a 1300nm / 1310 a 1550nm přímou metodou, zpracování měřícího protokolu</t>
  </si>
  <si>
    <t>Aktivní prvky</t>
  </si>
  <si>
    <t>SK35</t>
  </si>
  <si>
    <t>Switch 48x 10/100/1000 RJ-45, 4x 10G SFP, 3 roky servisní podpora vč. licencí</t>
  </si>
  <si>
    <t>Poznámka k položce:_x000D_
Poznámka k položce: • Přepínací kapacita systému: 176 Gbps • Propustnost systému: Až 130,9 Mpps • Velikost zásobníku: 8 • Porty pro správu: 1x port konzoly USB-C, 1x port OOBM, 1x port USB typu A Host, 1x Bluetooth dongle pro použití s Aruba CX Mobile App • 48x porty 10/100 / 1000BaseT • 4x 1 / 10G SFP + porty • Interní (pevný) zdroj napájení (200 W - 80plus Silver), pevné ventilátory</t>
  </si>
  <si>
    <t>SK36</t>
  </si>
  <si>
    <t>Sada síťových modulů pro stackování přímé připojení měděného kabelu, 1m, pro použití s vybranými přepínači</t>
  </si>
  <si>
    <t>SK37</t>
  </si>
  <si>
    <t>10G SFP LC LX Transceiver, SM, duplexní</t>
  </si>
  <si>
    <t>SK38</t>
  </si>
  <si>
    <t>Acess Point - Indoor 802.11ax Wi-Fi 6, 2x2:2 Dual-band: 2.4 + 5GHz přístupový bod, vč. podpory na 5 roku pro 8 AP</t>
  </si>
  <si>
    <t>SK39</t>
  </si>
  <si>
    <t>Začlenění aktivních prvků do sítě nemocnice, oživení, nastavení</t>
  </si>
  <si>
    <t>SK44</t>
  </si>
  <si>
    <t>SK45</t>
  </si>
  <si>
    <t>SK46</t>
  </si>
  <si>
    <t>7 - STA - Společná televizní anténa</t>
  </si>
  <si>
    <t>D1 - Hlavní stanice STA</t>
  </si>
  <si>
    <t xml:space="preserve">D3 - Ostatní </t>
  </si>
  <si>
    <t>Hlavní stanice STA</t>
  </si>
  <si>
    <t>STA 01</t>
  </si>
  <si>
    <t>Širokopásmový zesilovač 1 vstup VHF-UHF, 2 výstupy, 26dB, s napájením</t>
  </si>
  <si>
    <t>STA 02</t>
  </si>
  <si>
    <t>Rozbočovač TV a FM signálu 8 výstupů</t>
  </si>
  <si>
    <t>STA 03</t>
  </si>
  <si>
    <t>Koncová TV zásuvka, satelitní</t>
  </si>
  <si>
    <t>STA 04</t>
  </si>
  <si>
    <t>Rámeček jednonásobný</t>
  </si>
  <si>
    <t>STA 05</t>
  </si>
  <si>
    <t>Kryt zásuvky anténní</t>
  </si>
  <si>
    <t>STA 06</t>
  </si>
  <si>
    <t>koaxiální kabel vnitřní  75 ohm</t>
  </si>
  <si>
    <t>STA 07</t>
  </si>
  <si>
    <t>Podružný elektroinstalační materiál</t>
  </si>
  <si>
    <t xml:space="preserve">Ostatní </t>
  </si>
  <si>
    <t>STA 08</t>
  </si>
  <si>
    <t>Měření na zásuvkách</t>
  </si>
  <si>
    <t>STA 09</t>
  </si>
  <si>
    <t>STA 10</t>
  </si>
  <si>
    <t>Spolupráce s ostatními profesemi</t>
  </si>
  <si>
    <t>STA 11</t>
  </si>
  <si>
    <t>Oživení systému, revize</t>
  </si>
  <si>
    <t>8 - Jednotný čas - JČ</t>
  </si>
  <si>
    <t xml:space="preserve">D1 - Materiál JČ </t>
  </si>
  <si>
    <t xml:space="preserve">D2 - Ostatní </t>
  </si>
  <si>
    <t xml:space="preserve">Materiál JČ </t>
  </si>
  <si>
    <t>JČ 01</t>
  </si>
  <si>
    <t>Analogové hodiny jednostranné, průměr ciferníku 28cm, pro minutové pulsy 24-60V</t>
  </si>
  <si>
    <t>JČ 02</t>
  </si>
  <si>
    <t>Analogové hodiny oboustranné, průměr ciferníku 28cm, pro minutové pulsy 24-60V</t>
  </si>
  <si>
    <t>JČ 03</t>
  </si>
  <si>
    <t>Stropní závěs pro zavěšení oboustranných hodin, 50cm</t>
  </si>
  <si>
    <t>JČ 04</t>
  </si>
  <si>
    <t>kabel CYKY-O 2x1,5</t>
  </si>
  <si>
    <t>JČ 05</t>
  </si>
  <si>
    <t>Propojovací krabice se svorkovnicí, s víčkem</t>
  </si>
  <si>
    <t>JČ 06</t>
  </si>
  <si>
    <t>pomocný materiál</t>
  </si>
  <si>
    <t>JČ 07</t>
  </si>
  <si>
    <t>JČ 08</t>
  </si>
  <si>
    <t>9 - VYVOLÁVACÍ SYSTÉM - VS</t>
  </si>
  <si>
    <t>D1 - Hardware</t>
  </si>
  <si>
    <t>Hardware</t>
  </si>
  <si>
    <t>VS01</t>
  </si>
  <si>
    <t>Přepážkový displej (3míR-kl,Foliepř, ENET,POE)57SMD</t>
  </si>
  <si>
    <t>VS02</t>
  </si>
  <si>
    <t>Licence přep. aplikace na 1 PC (6-9 instalací)</t>
  </si>
  <si>
    <t>VS03</t>
  </si>
  <si>
    <t>Hlavní displej LCD 43" - vyvolávací systém</t>
  </si>
  <si>
    <t>VS04</t>
  </si>
  <si>
    <t>Počítač KE-MINI PC, Win10 IOT Enterprise</t>
  </si>
  <si>
    <t>VS05</t>
  </si>
  <si>
    <t>SW Hlasový modul - akustické volání pořadových čísel z PC - zdrojová licence</t>
  </si>
  <si>
    <t>VS06</t>
  </si>
  <si>
    <t>Držák LCD nebo plazmového TV, NB T560-15 (32- 60"), stropní, polohovatelný, výsuvný</t>
  </si>
  <si>
    <t>VS07</t>
  </si>
  <si>
    <t>Stojan tiskárny touch-small - kovový</t>
  </si>
  <si>
    <t>VS26</t>
  </si>
  <si>
    <t>Kompletace zakázky (instalace, montáž, oživení, zkušební provoz)</t>
  </si>
  <si>
    <t>VS27</t>
  </si>
  <si>
    <t>Kompletace zakázky-IT (konfigurace systému)</t>
  </si>
  <si>
    <t>VS29</t>
  </si>
  <si>
    <t>Přeprava osob, technik na cestě</t>
  </si>
  <si>
    <t>10 - KABELOVÉ TRASY  - KT</t>
  </si>
  <si>
    <t>D1 - Páteřní kabelové trasy</t>
  </si>
  <si>
    <t>Páteřní kabelové trasy</t>
  </si>
  <si>
    <t>1.1 KT01</t>
  </si>
  <si>
    <t>Podparapetní kanál 70x170</t>
  </si>
  <si>
    <t>1.2 KT02</t>
  </si>
  <si>
    <t>Víko podparapetního kanálu šíře 45mm</t>
  </si>
  <si>
    <t>1.3 KT03</t>
  </si>
  <si>
    <t>Spojka podparapetního kanálu</t>
  </si>
  <si>
    <t>1.4 KT04</t>
  </si>
  <si>
    <t>Kryt spoje</t>
  </si>
  <si>
    <t>1.5 KT05</t>
  </si>
  <si>
    <t>Přepážka 70 mm</t>
  </si>
  <si>
    <t>1.6 KT06</t>
  </si>
  <si>
    <t>Trubka ohebná PVC volně nebo pod omítkou 23 mm</t>
  </si>
  <si>
    <t>1.7 KT07</t>
  </si>
  <si>
    <t>Trubka ohebná PVC volně nebo pod omítkou 29 mm</t>
  </si>
  <si>
    <t>1.8 KT08</t>
  </si>
  <si>
    <t>Trubka ohebná PVC volně nebo pod omítkou 36 mm</t>
  </si>
  <si>
    <t>1.9 KT09</t>
  </si>
  <si>
    <t>TR. ohebná.1440/1</t>
  </si>
  <si>
    <t>1.10 KT10</t>
  </si>
  <si>
    <t>TR.korugovaná  50</t>
  </si>
  <si>
    <t>1.11 KT11</t>
  </si>
  <si>
    <t>Krabice univerzální KU 68/2-1901, se šroubky</t>
  </si>
  <si>
    <t>1.12 KT12</t>
  </si>
  <si>
    <t>Krabice přístrojová, hluboká,</t>
  </si>
  <si>
    <t>1.13 KT13</t>
  </si>
  <si>
    <t>Krabice kruhová odbočná KO97 s víčkem KO97V</t>
  </si>
  <si>
    <t>1.14 KT14</t>
  </si>
  <si>
    <t>Krabice odbočná KO 125 s víčkem a šroubky</t>
  </si>
  <si>
    <t>1.15 KT15</t>
  </si>
  <si>
    <t>Skříň rozvodná KT 250 s víkem a šroubky</t>
  </si>
  <si>
    <t>1.16 KT16</t>
  </si>
  <si>
    <t>Kovový kabelový drátěný rošt 200/100 vč. příslušenství (spojky, závěsy, výložníky, zemn. Svorky)</t>
  </si>
  <si>
    <t>1.17 KT17</t>
  </si>
  <si>
    <t>Kovový kabelový drátěný rošt 100/100 vč. příslušenství (spojky, závěsy, výložníky, zemn. Svorky)</t>
  </si>
  <si>
    <t>1.18 KT18</t>
  </si>
  <si>
    <t>Kabelový stoupací žebřík šíře 200mm, vč. příslušenství (spojky, závěsy, výložníky, zemn. Svorky)</t>
  </si>
  <si>
    <t>1.19 KT19</t>
  </si>
  <si>
    <t>ZAVITOVA TYC M8 1M POZINK</t>
  </si>
  <si>
    <t>1.20 KT20</t>
  </si>
  <si>
    <t>HMOŽDINKA KOV M6</t>
  </si>
  <si>
    <t>1.21 KT21</t>
  </si>
  <si>
    <t>Trubka plastová, pevná pr.20mm, světle šedá, vč. příchytek a hmoždinek</t>
  </si>
  <si>
    <t>1.22 KT22</t>
  </si>
  <si>
    <t>Trubka plastová, pevná pr.32mm, světle šedá, vč. příchytek a hmoždinek</t>
  </si>
  <si>
    <t>1.23 KT23</t>
  </si>
  <si>
    <t>CYKY  3CX2,5</t>
  </si>
  <si>
    <t>1.24 KT24</t>
  </si>
  <si>
    <t>CY 16 ZEL. ZLUTY</t>
  </si>
  <si>
    <t>1.25 KT25</t>
  </si>
  <si>
    <t>Plastové příchytky na strop/zeď, pro max 20 kabelů do pr. 10mm, včetně hmoždinky a vrutu</t>
  </si>
  <si>
    <t>1.26 KT26</t>
  </si>
  <si>
    <t>Plastové příchytky na strop/zeď, pro max 6 kabelů do pr. 10mm, včetně hmoždinky a vrutu</t>
  </si>
  <si>
    <t>1.27 KT27</t>
  </si>
  <si>
    <t>Stahovací pásky, šíře 4mm, délka 200mm, bal=100ks</t>
  </si>
  <si>
    <t>1.28 KT28</t>
  </si>
  <si>
    <t>Hmoždinka do betonu 8mm</t>
  </si>
  <si>
    <t>1.29 KT29</t>
  </si>
  <si>
    <t>Hmoždinka do cihly 8 mm</t>
  </si>
  <si>
    <t>1.30 KT30</t>
  </si>
  <si>
    <t>Značení trasy trubkového vedení</t>
  </si>
  <si>
    <t>1.31 KT31</t>
  </si>
  <si>
    <t>1.32 KT32</t>
  </si>
  <si>
    <t>Vysekání kapsy v cihl. zdi, krabice do 250x200x100 mm</t>
  </si>
  <si>
    <t>1.33 KT33</t>
  </si>
  <si>
    <t>Vysekání drážky v cihl. zdi do hl. 50 mm, š. do 70 mm</t>
  </si>
  <si>
    <t>1.34 KT34</t>
  </si>
  <si>
    <t>Vysekání drážky v cihl. zdi do hl. 50 mm, š. do 100 mm</t>
  </si>
  <si>
    <t>1.35 KT35</t>
  </si>
  <si>
    <t>Omítnutí rýhy, drážka do 50x100 mm, štuka</t>
  </si>
  <si>
    <t>1.36 KT36</t>
  </si>
  <si>
    <t>Požární ucpávky dle PBŘ</t>
  </si>
  <si>
    <t>1.37 KT37</t>
  </si>
  <si>
    <t>Sádra</t>
  </si>
  <si>
    <t>1.38 KT38</t>
  </si>
  <si>
    <t>Průraz D=6cm, cihla 15cm</t>
  </si>
  <si>
    <t>1.39 KT39</t>
  </si>
  <si>
    <t>Průraz D=6cm, cihla 30cm</t>
  </si>
  <si>
    <t>1.40 KT40</t>
  </si>
  <si>
    <t>Průraz D=6cm, cihla 45cm</t>
  </si>
  <si>
    <t>1.41 KT41</t>
  </si>
  <si>
    <t>Průraz D=6cm, beton 15cm</t>
  </si>
  <si>
    <t>1.42 KT42</t>
  </si>
  <si>
    <t>Průraz D=6cm, beton 30cm</t>
  </si>
  <si>
    <t>1.43 KT43</t>
  </si>
  <si>
    <t>Průraz D=6cm, beton 45cm</t>
  </si>
  <si>
    <t>2.1 KT45</t>
  </si>
  <si>
    <t>Rozebrání a znovuosazení kazetového podhledu</t>
  </si>
  <si>
    <t>2.2 KT45</t>
  </si>
  <si>
    <t>Práce na rozvaděčích NN</t>
  </si>
  <si>
    <t>2.3 KT46</t>
  </si>
  <si>
    <t>Úklidové práce</t>
  </si>
  <si>
    <t>2.4 KT47</t>
  </si>
  <si>
    <t>Popl.za ulozeni suti</t>
  </si>
  <si>
    <t>2.5 KT48</t>
  </si>
  <si>
    <t>Svis doprava suti prve podlazi</t>
  </si>
  <si>
    <t>2.6 KT49</t>
  </si>
  <si>
    <t>Odvoz suti na skladku do 1km</t>
  </si>
  <si>
    <t>2.7 KT50</t>
  </si>
  <si>
    <t>Odvoz suti na skladku zkd 1km</t>
  </si>
  <si>
    <t>2.8 KT51</t>
  </si>
  <si>
    <t>2.9 KT52</t>
  </si>
  <si>
    <t>2.10 KT53</t>
  </si>
  <si>
    <t>11 - Osttaní</t>
  </si>
  <si>
    <t>OST_R01</t>
  </si>
  <si>
    <t>Celkem zkoušky, měření, revize</t>
  </si>
  <si>
    <t>262144</t>
  </si>
  <si>
    <t>OST_R02</t>
  </si>
  <si>
    <t>Celkem doprava, přesun hmot</t>
  </si>
  <si>
    <t>D.1.4.7 - Mediciální plyny</t>
  </si>
  <si>
    <t>D1 - ROZVODY</t>
  </si>
  <si>
    <t>D2 - Lahvový zdroj oxidu dusného</t>
  </si>
  <si>
    <t>D3 - OSTATNÍ NÁKLADY</t>
  </si>
  <si>
    <t>ROZVODY</t>
  </si>
  <si>
    <t>Pol62</t>
  </si>
  <si>
    <t>měděná trubka 8x1</t>
  </si>
  <si>
    <t>Pol63</t>
  </si>
  <si>
    <t>měděná trubka 12x1</t>
  </si>
  <si>
    <t>Pol64</t>
  </si>
  <si>
    <t>měděná trubka 18x1</t>
  </si>
  <si>
    <t>Pol65</t>
  </si>
  <si>
    <t>měděná trubka 22x1</t>
  </si>
  <si>
    <t>Pol66</t>
  </si>
  <si>
    <t>prořez trubek 3%</t>
  </si>
  <si>
    <t>Pol67</t>
  </si>
  <si>
    <t>Ag pájka 45+pasta</t>
  </si>
  <si>
    <t>g</t>
  </si>
  <si>
    <t>Pol68</t>
  </si>
  <si>
    <t>chránička potrubí-oc.trubka 26.9x2.6 (0,5m)</t>
  </si>
  <si>
    <t>Pol69</t>
  </si>
  <si>
    <t>chránička potrubí-oc.trubka 31.8x2.6 (0,5m)</t>
  </si>
  <si>
    <t>Pol70</t>
  </si>
  <si>
    <t>chránička potrubí-oc.trubka 38x2.6 (0,5m)</t>
  </si>
  <si>
    <t>Pol71</t>
  </si>
  <si>
    <t>chránička potrubí-oc.trubka 44.5x3.2 (0,5m)</t>
  </si>
  <si>
    <t>Pol72</t>
  </si>
  <si>
    <t>tvarovky Cu do pr. 22</t>
  </si>
  <si>
    <t>Pol73</t>
  </si>
  <si>
    <t>konzole jednoduchá (pro 1 trubku)</t>
  </si>
  <si>
    <t>Pol74</t>
  </si>
  <si>
    <t>konzole středně složitá (pro 2-3 trubky)</t>
  </si>
  <si>
    <t>Pol75</t>
  </si>
  <si>
    <t>konzole složitá (pro 4 trubky)</t>
  </si>
  <si>
    <t>Pol76</t>
  </si>
  <si>
    <t>značení potrubí</t>
  </si>
  <si>
    <t>Pol77</t>
  </si>
  <si>
    <t>ochranný plyn pro pájení  trubek</t>
  </si>
  <si>
    <t>Pol78</t>
  </si>
  <si>
    <t>propláchnutí rozvodu dusíkem</t>
  </si>
  <si>
    <t>Pol79</t>
  </si>
  <si>
    <t>napojení na stávající rozvod</t>
  </si>
  <si>
    <t>Pol80</t>
  </si>
  <si>
    <t>odstávka stávajícího rozvodu</t>
  </si>
  <si>
    <t>Pol81</t>
  </si>
  <si>
    <t>úseková tlaková zkouška</t>
  </si>
  <si>
    <t>Pol82</t>
  </si>
  <si>
    <t>závěrečná tlaková zkouška</t>
  </si>
  <si>
    <t>Pol83</t>
  </si>
  <si>
    <t>kulový kohout DN15 vč.šroubení</t>
  </si>
  <si>
    <t>Pol84</t>
  </si>
  <si>
    <t>kulový kohout DN20 vč.šroubení</t>
  </si>
  <si>
    <t>Pol85</t>
  </si>
  <si>
    <t>Lahvový uzavírací ventil</t>
  </si>
  <si>
    <t>Pol86</t>
  </si>
  <si>
    <t>manometr pr.60 rozsah 0-1MPa</t>
  </si>
  <si>
    <t>Pol87</t>
  </si>
  <si>
    <t>ventilová krabice pro 4 plyny vč. čidel, instalace pod omítku, výrobek rizikové třídy II.b, uchazeč doloží registraci SÚKL</t>
  </si>
  <si>
    <t>Pol88</t>
  </si>
  <si>
    <t>ventilová krabice pro 1-4 plyny s integrovaným monitorovacím zařízenímvč. čidel, instalace pod omítku, výrobek rizikové třídy II.b, uchazeč doloží registraci SÚKL</t>
  </si>
  <si>
    <t>Pol89</t>
  </si>
  <si>
    <t>monitorovací zařízení s dotykovým LCD displejem, instalace do zdi</t>
  </si>
  <si>
    <t>Pol90</t>
  </si>
  <si>
    <t>lékařský nástěnný panel s terminální jednotkou, instalace do zdi</t>
  </si>
  <si>
    <t>Pol91</t>
  </si>
  <si>
    <t>nástěnná lůžková rampa pro 1 lůžko</t>
  </si>
  <si>
    <t>Poznámka k položce:_x000D_
nástěnná lůžková rampa pro 1 lůžko, délka 1650mm, výbava :  1x O2, 1x AIR04, 1x VAC, 1x N2O, 6x zásuvka DO-ZIS, 6x zdířka ochr.pospojení, 4x datová zásuvka RJ45, 2x medilišta 1600mm, 1x police, 1x drátěný košík, 1x lampička na meilištu, 1x nosič infuzí, 1x zdvižné rameno pro monitor, 1x průtokoměr se zvlhčovačem(hadice do RSP), 1x hliníková lišta na zeď, 1x odsávací komplet na medilištu, specifikace přílohou technické zprávy med.plynů, výrobek rizikové třídy II.b, uchazeč doloží výrobní dokumentaci ze které bude patrné splnění požadovaných parametrů</t>
  </si>
  <si>
    <t>Pol92</t>
  </si>
  <si>
    <t>otočný stropní dvouramenný zdvižný stativ s hlavou 1000mm</t>
  </si>
  <si>
    <t>Poznámka k položce:_x000D_
otočný stropní dvouramenný zdvižný stativ s hlavou 1000mm, elektromechanicky stavitelný výbava :  2x O2, 2x AIR04, 2x VAC, 2x N2O, 1x AGSS, 8x zásuvka DO-ZIS, 4x zásuvka VDO-ZIS, 6x zásuvka ochr.pospojení, 4x datová zásuvka RJ45, integrovaný cable management, LED osvětlení hlavy a ramene, Příslušenství: 1x police 630x480 s medilištami a ovládáním, 2x medilišta 400mm, 1x medilišta 600mm, 2x nerezový košík hloubka 600mm, 1x rameno 200+200mm+tyč 1000mm, 1x rameno 300+300mm zdvižné pro monitor, 1x regulátor kyslíku s hadicí, 1x odsávací komplet, specifikace přílohou technické zprávy med.plynů, výrobek rizikové třídy II.b, uchazeč doloží výrobní dokumentaci ze které bude patrné splnění požadovaných parametrů</t>
  </si>
  <si>
    <t>Pol93</t>
  </si>
  <si>
    <t>zdrojový most stropní se zdrojovou hlavou pro 1 lůžko</t>
  </si>
  <si>
    <t>Poznámka k položce:_x000D_
zdrojový most stropní se zdrojovou hlavou pro 1 lůžko, výbava pro jedno lůžko (zdrojovou hlavu 1000m s ramenem 400mm) : 2x O2, 2x AIR04, 2x VAC, 8x zásuvka DO-ZIS, 8x zásuvka VDO-ZIS, 6x zdířka ochr.pospojení, 8x datová zásuvka RJ45, 1x příprava dorozum. zařízení sestra/pacient,  osvětlení přímé (spínané z mostu), nepřímé (spínané z monitoringu), noční (spínané z monitoringu), Příslušenství: Pojezd s tyčí pro infuzní pumpy 1500mm,cable management, medilišta 180mm, medilišta 600mm, obvodová medilišta, police s medilištami a šuplíky, rameno 300mm pro monitor, rameno 200+300mm+ tyč 1500mm+4x háček, drátěný košík hloubka 600mm, lampička na medilištu, specifikace přílohou technické zprávy med.plynů, výrobek rizikové třídy II.b, uchazeč doloží výrobní dokumentaci ze které bude patrné splnění požadovaných parametrů</t>
  </si>
  <si>
    <t>Pol94</t>
  </si>
  <si>
    <t>zdrojový most stropní se zdrojovou hlavou pro 3 lůžka</t>
  </si>
  <si>
    <t>Poznámka k položce:_x000D_
zdrojový most stropní se zdrojovou hlavou pro 3 lůžka, výbava pro jedno lůžko (zdrojovou hlavu 1000m s ramenem 400mm) : 2x O2, 2x AIR04, 2x VAC, 8x zásuvka DO-ZIS, 8x zásuvka VDO-ZIS, 6x zdířka ochr.pospojení, 8x datová zásuvka RJ45, 1x příprava dorozum. zařízení sestra/pacient,  osvětlení přímé (spínané z mostu), nepřímé (spínané z monitoringu), noční (spínané z monitoringu), Příslušenství: Pojezd s tyčí pro infuzní pumpy 1500mm,cable management, medilišta 180mm, 3x medilišta 600mm, obvodová medilišta, 3x police s medilištami a šuplíky, 3x rameno 300mm pro monitor, 3x rameno 200+300mm+ tyč 1500mm+4x háček, 6x drátěný košík hloubka 600mm, 3x lampička na medilištu, specifikace přílohou technické zprávy med.plynů, výrobek rizikové třídy II.b, uchazeč doloží výrobní dokumentaci ze které bude patrné splnění požadovaných parametrů</t>
  </si>
  <si>
    <t>Lahvový zdroj oxidu dusného</t>
  </si>
  <si>
    <t>Pol95</t>
  </si>
  <si>
    <t>Pol96</t>
  </si>
  <si>
    <t>Pol97</t>
  </si>
  <si>
    <t>tvarovky Cu do pr.18</t>
  </si>
  <si>
    <t>Pol98</t>
  </si>
  <si>
    <t>Pol99</t>
  </si>
  <si>
    <t>Pol100</t>
  </si>
  <si>
    <t>tlaková zkouška ve stanici</t>
  </si>
  <si>
    <t>Pol101</t>
  </si>
  <si>
    <t>tlakový zdroj: 1+1 lahev vč. automatického přepínání (vst. 80bar/výst. 4bar, PV 6bar, vysokotl.čidla, nouz.vstup pro údržbu, 4m vysokotl. Cu trubka) dle ČSN EN ISO 7396-1 ed.2, včetně GSM modulu)</t>
  </si>
  <si>
    <t>Pol102</t>
  </si>
  <si>
    <t>záložní lahvový zdroj: 1lahev vč. redukčního panelu (vst. 80bar/výst. 4bar, PV 6bar, vysokotl.čidlo, 1m vysokotl. Cu rubka) dle ČSN EN ISO 7396-1 ed.2</t>
  </si>
  <si>
    <t>Pol103</t>
  </si>
  <si>
    <t>čidlo koncentrace O2</t>
  </si>
  <si>
    <t>Pol104</t>
  </si>
  <si>
    <t>sestava snímání koncentrace kyslíku (vyhodnocovací ústředna, siréna, odstavné tlačítko, světelná tabule "opusťte prostor" a "nevstupovat")</t>
  </si>
  <si>
    <t>Pol105</t>
  </si>
  <si>
    <t>elektro instalace pro sestavu snímání koncentrace kyslíku</t>
  </si>
  <si>
    <t>Pol106</t>
  </si>
  <si>
    <t>monitorovací zařízení s dotyk.LCD displejem pro 12 vstupů do zdi, uživatelsky nastavitelné, příprava pro měření spotřeby plynu</t>
  </si>
  <si>
    <t>Pol107</t>
  </si>
  <si>
    <t>kabel signalizace 2x2x0,8</t>
  </si>
  <si>
    <t>Pol108</t>
  </si>
  <si>
    <t>el.lišta 20x20mm</t>
  </si>
  <si>
    <t>Pol109</t>
  </si>
  <si>
    <t>cedule a texty  označení tlakové lahve N2O (odolnost 500°C)</t>
  </si>
  <si>
    <t>OSTATNÍ NÁKLADY</t>
  </si>
  <si>
    <t>Pol113</t>
  </si>
  <si>
    <t>doprava, vnitrostaveništní přesun hmot</t>
  </si>
  <si>
    <t>Pol114</t>
  </si>
  <si>
    <t>LEK 15 - zkouška čistoty medic.stl.vzduchu dle čl.3.2 odst.b</t>
  </si>
  <si>
    <t>Pol115</t>
  </si>
  <si>
    <t>provedení zkoušek, plynových revizí a elektrických revizí</t>
  </si>
  <si>
    <t>IN-SO 01 - Interiér</t>
  </si>
  <si>
    <t xml:space="preserve">1 - Pracovní linky </t>
  </si>
  <si>
    <t>D6 - NÁBYTEK - ATYPICKÝ TRUHLÁŘSKÝ NÁBYTEK</t>
  </si>
  <si>
    <t>D6</t>
  </si>
  <si>
    <t>NÁBYTEK - ATYPICKÝ TRUHLÁŘSKÝ NÁBYTEK</t>
  </si>
  <si>
    <t>L/1</t>
  </si>
  <si>
    <t>pracovní linka - pracovna lékaře délka 1800 mm  vybavení viz samostatný výkres</t>
  </si>
  <si>
    <t>Poznámka k položce:_x000D_
rozměr a barevnost viz samostatný výkres</t>
  </si>
  <si>
    <t>L/2</t>
  </si>
  <si>
    <t>L/3</t>
  </si>
  <si>
    <t>pracovní linka - sklad délka 2100 mm  vybavení viz samostatný výkres</t>
  </si>
  <si>
    <t>L/4</t>
  </si>
  <si>
    <t>pracovní linka - denní místnost délka 3175 mm  vybavení viz samostatný výkres</t>
  </si>
  <si>
    <t>L/5</t>
  </si>
  <si>
    <t>pracovní linka - interní ambulance délka 2800 mm  vybavení viz samostatný výkres</t>
  </si>
  <si>
    <t>L/6</t>
  </si>
  <si>
    <t>pracovní linka - vyšetřovna LSP délka 2400 mm  vybavení viz samostatný výkres</t>
  </si>
  <si>
    <t>L/7</t>
  </si>
  <si>
    <t>pracovní linka - sesterna délka 2500*2225 mm  vybavení viz samostatný výkres</t>
  </si>
  <si>
    <t>L/8</t>
  </si>
  <si>
    <t>pracovní linka - expektační lůžka                                                délka 3000 mm                                                   vybavení viz samostatný výkres</t>
  </si>
  <si>
    <t>L/9</t>
  </si>
  <si>
    <t>pracovní linka - resuscitační box                                                délka 2900 mm                                                   vybavení viz samostatný výkres</t>
  </si>
  <si>
    <t>L/10</t>
  </si>
  <si>
    <t>pracovní linka - denní místnost                                                délka 3000 mm                                                   vybavení viz samostatný výkres</t>
  </si>
  <si>
    <t>L/11</t>
  </si>
  <si>
    <t>pracovní linka - chirirgická ambulance                                              délka 2400 mm                                                   vybavení viz samostatný výkres</t>
  </si>
  <si>
    <t>L/12</t>
  </si>
  <si>
    <t>pracovní linka - filtr pacienti                                              délka 2400 mm                                                   vybavení viz samostatný výkres</t>
  </si>
  <si>
    <t>L/13</t>
  </si>
  <si>
    <t>pracovní linka - dekontaminace                                         délka 2600 mm                                                   vybavení viz samostatný výkres</t>
  </si>
  <si>
    <t>L/14</t>
  </si>
  <si>
    <t>pracovní linka - univerzální vyšetřovna                                    délka 2400 mm                                                   vybavení viz samostatný výkres</t>
  </si>
  <si>
    <t>L/15</t>
  </si>
  <si>
    <t>pracovní linka - kuchyňka                                  délka 2270 mm                                                   vybavení viz samostatný výkres</t>
  </si>
  <si>
    <t>L/16</t>
  </si>
  <si>
    <t>2 - Interiér</t>
  </si>
  <si>
    <t>D1 - VYBAVENÍ HYGIENICKÉHO ZÁZEMÍ</t>
  </si>
  <si>
    <t>D2 - NÁBYTEK - STOLY</t>
  </si>
  <si>
    <t>D3 - NÁBYTEK - SKŘÍNĚ</t>
  </si>
  <si>
    <t>D4 - NÁBYTEK - SEZENÍ</t>
  </si>
  <si>
    <t>D5 - NÁBYTEK - DOPLŇKY</t>
  </si>
  <si>
    <t>VYBAVENÍ HYGIENICKÉHO ZÁZEMÍ</t>
  </si>
  <si>
    <t>HV/1</t>
  </si>
  <si>
    <t>Věšák na oblečení čtyřháček                                        Jednoduchý design                                                       Montáž na stěnu primárně lepením                        Povrchová úprava: leštěná nerez</t>
  </si>
  <si>
    <t>Poznámka k položce:_x000D_
270*25*40</t>
  </si>
  <si>
    <t>HV/2</t>
  </si>
  <si>
    <t xml:space="preserve">Zásobník toaletního papíru                                              Určeno k montáži na zeď                                                    Materiál plast ABS                                                                        Barva bílá        </t>
  </si>
  <si>
    <t>Poznámka k položce:_x000D_
270*135*270</t>
  </si>
  <si>
    <t>HV/3</t>
  </si>
  <si>
    <t xml:space="preserve">Nástěnný zásobník na hygienické sáčky                                     Provedení z plastu                                                                               Povrchová úprava: chrom                                                             </t>
  </si>
  <si>
    <t>Poznámka k položce:_x000D_
100*25*135</t>
  </si>
  <si>
    <t>HV/4</t>
  </si>
  <si>
    <t xml:space="preserve">Zásobník na papírové utěrky                                   Mechanický podavač papírových ručníků v rolích                                                                     Pro role o délce 250 m                                                        </t>
  </si>
  <si>
    <t>Poznámka k položce:_x000D_
310*200*340</t>
  </si>
  <si>
    <t>HV/5</t>
  </si>
  <si>
    <t xml:space="preserve">Dávkovač tekutého mýdla, mechanický                         Mýdlo doplňované z kanystru                                                   Průhled pro kontrolu obsahu v modré barvě               Vyrobeno z plastu ABS                                        </t>
  </si>
  <si>
    <t>Poznámka k položce:_x000D_
115*115*250</t>
  </si>
  <si>
    <t>HV/6</t>
  </si>
  <si>
    <t>Dávkovač dezinfekce, mechanický Dezinfekční roztoky doplňované z kanystru            Použití pouze kapalných prostředků Průhled pro kontrolu obsahu v šedé barvě Vyrobeno z plastu ABS                                            Uzamykatelný na klíč Barva dá</t>
  </si>
  <si>
    <t>HV/7</t>
  </si>
  <si>
    <t>Zrcadlo                                                               Broušená hrana                                                            Obdélníkový tvar                                                                  v hygienickém zázemí: k přile</t>
  </si>
  <si>
    <t>Poznámka k položce:_x000D_
400*3*600</t>
  </si>
  <si>
    <t>HV/8</t>
  </si>
  <si>
    <t>Zrcadlo výklopné pro imobilní                                           Dva boky zasazené do chromovaných trubek                      S rukojetí pro nastavení sklonu                                       Kotvení na zeď</t>
  </si>
  <si>
    <t>Poznámka k položce:_x000D_
500*150*600</t>
  </si>
  <si>
    <t>HV/9</t>
  </si>
  <si>
    <t>Koš na použité papírové ručníky/utěrky                      Prutová konstrukce z hliníku potažených bílým PVC                                                                   Poružít jednorázových sáčků                                               Objem</t>
  </si>
  <si>
    <t>Poznámka k položce:_x000D_
340*260*540</t>
  </si>
  <si>
    <t>HV/10</t>
  </si>
  <si>
    <t>Odpadkový koš nášlapný                                                Vyroben z nerez oceli                                                                                       Pedálový mechanismus                                                  Vyjímat</t>
  </si>
  <si>
    <t>Poznámka k položce:_x000D_
205*205*275</t>
  </si>
  <si>
    <t>HV/11</t>
  </si>
  <si>
    <t xml:space="preserve">WC čistící souprava                                                                     Kulatý design                                                                     Nádobka bílé barvy                                                                   </t>
  </si>
  <si>
    <t>Poznámka k položce:_x000D_
100*138*374</t>
  </si>
  <si>
    <t>HV/12</t>
  </si>
  <si>
    <t>Háček na oděv umístěný na dveře                                   Kulatý design                                                                           Leštěný nerezová povrch                                                                 Připevněno le</t>
  </si>
  <si>
    <t>Poznámka k položce:_x000D_
37*39*37</t>
  </si>
  <si>
    <t>HV/13</t>
  </si>
  <si>
    <t xml:space="preserve">Věšák - dvouháček na ručníky                                                      Z chromované oceli                                                                   Lesklé provedení                                                                        </t>
  </si>
  <si>
    <t>Poznámka k položce:_x000D_
55*55*50</t>
  </si>
  <si>
    <t>HV/14</t>
  </si>
  <si>
    <t xml:space="preserve">Tyč na ručníky                                                                                    Kulatý design, dvojitá tyč                                                                                                  Materiál: nerezová ocel          </t>
  </si>
  <si>
    <t>Poznámka k položce:_x000D_
660*120*60</t>
  </si>
  <si>
    <t>HV/15</t>
  </si>
  <si>
    <t xml:space="preserve">Osoušeč rukou                                                                                  materiál: kryt z nerezové oceli                                                                                                                                 </t>
  </si>
  <si>
    <t>Poznámka k položce:_x000D_
280*215*245</t>
  </si>
  <si>
    <t>HV/16</t>
  </si>
  <si>
    <t>Držák toaletního papíru                                          Jednoduchý design                                                       Montáž na stěnu primárně lepením                        Povrchová úprava: leštěná nerez</t>
  </si>
  <si>
    <t>Poznámka k položce:_x000D_
164*75*53</t>
  </si>
  <si>
    <t>NÁBYTEK - STOLY</t>
  </si>
  <si>
    <t>ST/1</t>
  </si>
  <si>
    <t>pracovní stůl 160*80 cm pracovní laminovaná deska tl. 25 mm opatřena ABS hranou 2 mm kabelová průchodka s krytkou v bílé barvě držáky kabelů pod pracovní desku dekor stolové desky: bílá podnož z kovových profilů  stolové nohy průřezu 50*50 mm spojovací pr</t>
  </si>
  <si>
    <t>Poznámka k položce:_x000D_
1600*800*755</t>
  </si>
  <si>
    <t>ST/2</t>
  </si>
  <si>
    <t>pracovní stůl 180*80 cm pracovní laminovaná deska tl. 25 mm opatřena ABS hranou 2 mm kabelová průchodka s krytkou v bílé barvě držáky kabelů pod pracovní desku dekor stolové desky: bílá podnož z kovových profilů  stolové nohy průřezu 50*50 mm spojovací pr</t>
  </si>
  <si>
    <t>Poznámka k položce:_x000D_
1800*800*755</t>
  </si>
  <si>
    <t>ST/3</t>
  </si>
  <si>
    <t>pracovní stůl 120*60 cm pracovní laminovaná deska tl. 25 mm opatřena ABS hranou 2 mm kabelová průchodka s krytkou v bílé barvě držáky kabelů pod pracovní desku dekor stolové desky: bílá podnož z kovových profilů  stolové nohy průřezu 50*50 mm spojovací pr</t>
  </si>
  <si>
    <t>Poznámka k položce:_x000D_
1200*600*755</t>
  </si>
  <si>
    <t>ST/4</t>
  </si>
  <si>
    <t>pracovní stůl 140*60 cm pracovní laminovaná deska tl. 25 mm opatřena ABS hranou 2 mm kabelová průchodka s krytkou v bílé barvě držáky kabelů pod pracovní desku dekor stolové desky: bílá podnož z kovových profilů  stolové nohy průřezu 50*50 mm spojovací pr</t>
  </si>
  <si>
    <t>Poznámka k položce:_x000D_
1400*600*755</t>
  </si>
  <si>
    <t>ST/5</t>
  </si>
  <si>
    <t>jídelní stůl 120*80 cm laminovaná deska tl.18 mm opatřena ABS hranou 2 mm dekor stolové desky: bílá podnož z kovových profilů  stolové nohy průřezu 30*30 mm, rám stolu svařen z ocelových profilů 35*20 mm kovová podnož opatřena práškovou barvou v šedé barv</t>
  </si>
  <si>
    <t>Poznámka k položce:_x000D_
1200*800*735</t>
  </si>
  <si>
    <t>ST/6</t>
  </si>
  <si>
    <t>konferenční stolek kulatý materiál provedení - kov barva bílá minimalistický zaoblený design povrchová úprava lakováním</t>
  </si>
  <si>
    <t>Poznámka k položce:_x000D_
⌀600*330</t>
  </si>
  <si>
    <t>ST/7</t>
  </si>
  <si>
    <t>Konferenční stolek barvy bílé Horní deska z LTD nohy kovové v barvě bílé delková hmotnost 13,9 kg pryžové podložky</t>
  </si>
  <si>
    <t>Poznámka k položce:_x000D_
1020*670*460</t>
  </si>
  <si>
    <t>NÁBYTEK - SKŘÍNĚ</t>
  </si>
  <si>
    <t>SK/1</t>
  </si>
  <si>
    <t>úložný skladovací regál kovová konstrukce stavebnicového systému 5* police z laminované desky maximální zatížení police 275 kg police jsou výškově nastavitelné barva bílá regál nutno připevnit ke stěně nebo vzájemně prošroubovat více kusů</t>
  </si>
  <si>
    <t>Poznámka k položce:_x000D_
900*350*1800</t>
  </si>
  <si>
    <t>SK/2</t>
  </si>
  <si>
    <t>Poznámka k položce:_x000D_
750*500*1800</t>
  </si>
  <si>
    <t>SK/3</t>
  </si>
  <si>
    <t>Poznámka k položce:_x000D_
1200*500*1800</t>
  </si>
  <si>
    <t>SK/4</t>
  </si>
  <si>
    <t>Poznámka k položce:_x000D_
900*600*1800</t>
  </si>
  <si>
    <t>SK/5</t>
  </si>
  <si>
    <t>Poznámka k položce:_x000D_
1200*600*1800</t>
  </si>
  <si>
    <t>SK/6</t>
  </si>
  <si>
    <t xml:space="preserve">vysoká policová skříň s dvířky plnými a prosklenými korpus a dvířka z laminované desky tl.18mm dno, půda a police z desky tl. 25 mm záda skříně bílá 2* dvířka na celou výšku skříně skříňka uzamykatelná - dvoubodový zámek dekor: bílá úchytky hranaté (USH) </t>
  </si>
  <si>
    <t>Poznámka k položce:_x000D_
800*400*1920</t>
  </si>
  <si>
    <t>SK/7</t>
  </si>
  <si>
    <t>vysoká policová skříň s dvířky korpus a dvířka z laminované desky tl.18mm dno, půda a police z desky tl. 25 mm záda skříně bílá 2* dvířka na celou výšku skříně skříňka uzamykatelná - dvoubodový zámek dekor: bílá úchytky hranaté (USH) včetně rektifikačních</t>
  </si>
  <si>
    <t>Poznámka k položce:_x000D_
800*420*1850</t>
  </si>
  <si>
    <t>SK/8</t>
  </si>
  <si>
    <t>lékové skříň do vyšetřovny horní část s prosklením dvířek korpus a dvířka z laminované desky tl.18mm záda vložená mezi boky v bílé barvě dekor: bílá výsuvná odkládací police  uzamykatelné všechny části cylindrickým zámkem</t>
  </si>
  <si>
    <t>Poznámka k položce:_x000D_
800*400*1800</t>
  </si>
  <si>
    <t>SK/9</t>
  </si>
  <si>
    <t>vysoká policová skříň otevřená korpus z laminované desky tl.18mm dno a půda z desky tl. 25 mm záda skříně bílá dekor: bílá včetně rektifikačních nožek</t>
  </si>
  <si>
    <t>SK/10</t>
  </si>
  <si>
    <t xml:space="preserve">kovová policová skříň                                             z ocelového plechu tloušťky min. 0,5 mm         4x nastavitelné police, nosnost 35 Kg               povrchová úprava práškovým lakem                      RAL 7035 (světle šedá              </t>
  </si>
  <si>
    <t>Poznámka k položce:_x000D_
950*400*1950</t>
  </si>
  <si>
    <t>SK/11</t>
  </si>
  <si>
    <t>kartotéka - 4 zásuvky korpus z ocelového plechu - povrchová úprava práškovou barvou RAL 7035 (světle šedá) zásuvky s teleskopickým kuličkovým plnovýsuvem nosnost zásuvky 30 kg formát kartotéky A4 na šířku centrální uzamykání zásuvek cylindrickým zámkem</t>
  </si>
  <si>
    <t>Poznámka k položce:_x000D_
460*620*1620</t>
  </si>
  <si>
    <t>SK/12</t>
  </si>
  <si>
    <t>šatní skříň s lavičkou                                            svařovaný korpus z ocelového plechu min. tl. 0,7 mm, výztuha dveří                                              barva RAL 7035 (světle šedá)                              větrací žaluzie + p</t>
  </si>
  <si>
    <t>Poznámka k položce:_x000D_
600*500/810*2085</t>
  </si>
  <si>
    <t>SK/13</t>
  </si>
  <si>
    <t>Poznámka k položce:_x000D_
900*500/810*2085</t>
  </si>
  <si>
    <t>SK/14</t>
  </si>
  <si>
    <t xml:space="preserve">pojízdný kontejner korpus z laminované dřevotřísky tl. 16 m, horní půda 25 mm, hrany opatřeny plastovou ABS hranou 4 zásuvky na kovových kuličkových polezdech s 80% výsuvem záda skříně bílá madla z leštěného kliníku dekor: bílá kontejner vybaven kolečky  </t>
  </si>
  <si>
    <t>Poznámka k položce:_x000D_
400*480*650</t>
  </si>
  <si>
    <t>SK/15</t>
  </si>
  <si>
    <t xml:space="preserve">nerezová skříň závěsná skříň svařovaná kompletně z nerezové oceli, vybavena dvěma policema přestavitelnýma v rastru 25 mm uzamykatelná pomocí cylindrického zámku      s otvory pro montáž na stěnu, kotvící materiál bude součástí dodávky                    </t>
  </si>
  <si>
    <t>Poznámka k položce:_x000D_
800*350*600</t>
  </si>
  <si>
    <t>NÁBYTEK - SEZENÍ</t>
  </si>
  <si>
    <t>ZL/1</t>
  </si>
  <si>
    <t xml:space="preserve">pracovní židle pro personál k pracovnímu stolu synchronní mechanika s několika polohami blokace záklonu opěradla posuvný sedák anatomicky tvrovaný náklonový opěrák výškově stavitelné područky nylonová kolečka, 60 mm, čep 11 mm opěrák i sedák čalouněný se </t>
  </si>
  <si>
    <t>Poznámka k položce:_x000D_
650*480*1120</t>
  </si>
  <si>
    <t>ZL/2</t>
  </si>
  <si>
    <t>židle pacienti sedák vytvořen ze skořepiny z polypropylenu kovová svařovaná podnož v barvě chrom barva skořepiny šedá židle stohovatelná nosnost: 110 kg odolný a snadno čistitelný povrch</t>
  </si>
  <si>
    <t>Poznámka k položce:_x000D_
405*400*435</t>
  </si>
  <si>
    <t>ZL/3</t>
  </si>
  <si>
    <t>2místná rozkládací pohovka rozložitelná plastové nožky, konstrukce z masivu borovice + dřevotřískové desky sedák a opěrák s pěnovým jádrem potahová látka ze 100% Polyesteru ložná plocha 1260*1950 mm</t>
  </si>
  <si>
    <t>Poznámka k položce:_x000D_
1600*690*780</t>
  </si>
  <si>
    <t>ZL/4</t>
  </si>
  <si>
    <t>Jídelní židle skořepina židle z polypropylenu v bílé barvě sedák čalouněný v šedé barvě podnož je kovová svařovaná v černé barvě nosnost židle: 100 kg</t>
  </si>
  <si>
    <t>Poznámka k položce:_x000D_
470*550*860</t>
  </si>
  <si>
    <t>ZL/5</t>
  </si>
  <si>
    <t>látkové otočné křeslo celoučalouněný sedák -  Látka (100% PES) šedá lakovaná kovová podnož černá polstrovaný prošívaný sedák oblý design skandinávského stylu nosnost: 120 kg</t>
  </si>
  <si>
    <t>Poznámka k položce:_x000D_
650*800*880</t>
  </si>
  <si>
    <t>ZL/6</t>
  </si>
  <si>
    <t>rozkládací pohovka středně šedá sezení pro 2-3 osoby rozložitelná s úložným prostorem dřevěné nožičky sedák a opěrák s pěnovým jádrem potahová látka ze 100% Polyesteru ložná plocha 1900*1220 mm</t>
  </si>
  <si>
    <t>Poznámka k položce:_x000D_
2080*880*820</t>
  </si>
  <si>
    <t>ZL/7</t>
  </si>
  <si>
    <t>2 místná lavice do čekárny sedák i opěrák z plastu v bílé barvě opěrák perforovaný ergonomicky tvarovaný kovová nosná podnož upravena šedým práškovým lakem nosnost na 1místo: 100 kg</t>
  </si>
  <si>
    <t>Poznámka k položce:_x000D_
1040*650*850</t>
  </si>
  <si>
    <t>ZL/8</t>
  </si>
  <si>
    <t>3 místná lavice do čekárny sedák i opěrák z plastu v bílé barvě opěrák perforovaný ergonomicky tvarovaný kovová nosná podnož upravena šedým práškovým lakem nosnost na 1místo: 100 kg</t>
  </si>
  <si>
    <t>Poznámka k položce:_x000D_
1600*650*850</t>
  </si>
  <si>
    <t>ZL/9</t>
  </si>
  <si>
    <t xml:space="preserve">pracovní židle bez područek sedák a opěrák z měkčené PUR pěny, nastavitelná výška sedáku pomocá plynového pístu, černý plastový kříž                                     kluzáky vyměnit za kolečka pro kancelářské židle, 50 mm, pro tvrdé podlahy            </t>
  </si>
  <si>
    <t>Poznámka k položce:_x000D_
470*440*720</t>
  </si>
  <si>
    <t>NÁBYTEK - DOPLŇKY</t>
  </si>
  <si>
    <t>OD/1</t>
  </si>
  <si>
    <t>věšáková stěna z laminované dřevotřísky tl. 18 mm, všechny hrany opatřeny ABS hranou barva bílá kovové háčky 5x 152 mm, provedení satin součást dodávky bude montážní sada do zdi (hmoždinky + hák)</t>
  </si>
  <si>
    <t>Poznámka k položce:_x000D_
800*250*1800</t>
  </si>
  <si>
    <t>OD/2</t>
  </si>
  <si>
    <t>Stojací věšák na oblečení kovová konstrukce, práškově lakovaná barva bílá 12 háčků v odstínu chromu celková hmotnost: 3 kg</t>
  </si>
  <si>
    <t>Poznámka k položce:_x000D_
výška 1800</t>
  </si>
  <si>
    <t>OD/3</t>
  </si>
  <si>
    <t>Stolní LED lampa Možnost volby z 5 barev světla Protiskluzová základna s dotykovým spínačem - plynulá regulace jasu Maximálně flexibilní - ohebné rameno, otočná základna a náklopná hlava USB napájecí zdířka pro nabíjení nejen telefonů (5V, 1000mA) energet</t>
  </si>
  <si>
    <t>Poznámka k položce:_x000D_
125*380*400</t>
  </si>
  <si>
    <t>OD/4</t>
  </si>
  <si>
    <t>hliníkové skládací schůdky 4 stupně, jednostranné, nosnost 150 kg výška plošiny 750 mm, šířka schůdků: 430 mm  rozměr plošiny: 250x250 mm                                výška ve složeném stavu: 1500 mm</t>
  </si>
  <si>
    <t>Poznámka k položce:_x000D_
420*795*1410</t>
  </si>
  <si>
    <t>AT/1</t>
  </si>
  <si>
    <t>skříň policová 2-dveřová 1200*600*2000 mm vybavení viz samostatný výkres</t>
  </si>
  <si>
    <t>AT/2</t>
  </si>
  <si>
    <t>skříň policová 2-dveřová 1350*600*2000 mm vybavení viz samostatný výkres</t>
  </si>
  <si>
    <t>AT/3</t>
  </si>
  <si>
    <t>skříň policová 2-dveřová 1195*400*2000 mm vybavení viz samostatný výkres</t>
  </si>
  <si>
    <t>AT/4</t>
  </si>
  <si>
    <t>AT/5</t>
  </si>
  <si>
    <t>skříň policová 2-dveřová 1100*500*2000 mm vybavení viz samostatný výkres</t>
  </si>
  <si>
    <t>AT/6</t>
  </si>
  <si>
    <t>atypický stůl - sesterna vybavení viz samostatný výkres</t>
  </si>
  <si>
    <t>AT/7</t>
  </si>
  <si>
    <t>atypický stůl - recepce vybavení viz samostatný výkres</t>
  </si>
  <si>
    <t>AT/8</t>
  </si>
  <si>
    <t>nástěnná police vybavení viz samostatný výkres</t>
  </si>
  <si>
    <t>AT/9</t>
  </si>
  <si>
    <t>zrcadlo 1000x2000 vybavení viz samostatný výkres</t>
  </si>
  <si>
    <t>AT/10</t>
  </si>
  <si>
    <t>zrcadlo 2000x2000 vybavení viz samostatný výkres</t>
  </si>
  <si>
    <t>AT/11</t>
  </si>
  <si>
    <t>sádrovací stůl vybavení viz samostatný výkres</t>
  </si>
  <si>
    <t>AT/12</t>
  </si>
  <si>
    <t>regál lékárenský vybavení viz samostatný výkres</t>
  </si>
  <si>
    <t>AT/13</t>
  </si>
  <si>
    <t>AT/14</t>
  </si>
  <si>
    <t>AT/15</t>
  </si>
  <si>
    <t>nástavba na  regál AT 12 vybavení viz samostatný výkres</t>
  </si>
  <si>
    <t>AT/16</t>
  </si>
  <si>
    <t>zásobníkový blok vybavení viz samostatný výkres</t>
  </si>
  <si>
    <t>AT/17</t>
  </si>
  <si>
    <t>tára lékárna vybavení viz samostatný výkres</t>
  </si>
  <si>
    <t>AT/18</t>
  </si>
  <si>
    <t>vitrína prosklená uzamykatelná vybavení viz samostatný výkres</t>
  </si>
  <si>
    <t>AT/19</t>
  </si>
  <si>
    <t>police vybavení viz samostatný výkres</t>
  </si>
  <si>
    <t>AT/20</t>
  </si>
  <si>
    <t>skříň policová 2-dvéřová vybavení viz samostatný výkres</t>
  </si>
  <si>
    <t>AT/21</t>
  </si>
  <si>
    <t>pracovní stolek vybavení viz samostatný výkres</t>
  </si>
  <si>
    <t>SO 02 - Komunikace a zpevněné plochy</t>
  </si>
  <si>
    <t xml:space="preserve">      18 - Zemní práce - povrchové úpravy terénu</t>
  </si>
  <si>
    <t xml:space="preserve">    5 - Komunikace pozemní</t>
  </si>
  <si>
    <t>113106187</t>
  </si>
  <si>
    <t>Rozebrání dlažeb vozovek ze zámkové dlažby s ložem z kameniva strojně pl do 50 m2</t>
  </si>
  <si>
    <t>-1167716367</t>
  </si>
  <si>
    <t>https://podminky.urs.cz/item/CS_URS_2025_01/113106187</t>
  </si>
  <si>
    <t>113107323</t>
  </si>
  <si>
    <t>Odstranění podkladu z kameniva drceného tl přes 200 do 300 mm strojně pl do 50 m2</t>
  </si>
  <si>
    <t>-1811146628</t>
  </si>
  <si>
    <t>https://podminky.urs.cz/item/CS_URS_2025_01/113107323</t>
  </si>
  <si>
    <t>113202111</t>
  </si>
  <si>
    <t>Vytrhání obrub krajníků obrubníků stojatých</t>
  </si>
  <si>
    <t>142128715</t>
  </si>
  <si>
    <t>https://podminky.urs.cz/item/CS_URS_2025_01/113202111</t>
  </si>
  <si>
    <t>121151123</t>
  </si>
  <si>
    <t>Sejmutí ornice plochy přes 500 m2 tl vrstvy do 200 mm strojně</t>
  </si>
  <si>
    <t>-416576002</t>
  </si>
  <si>
    <t>https://podminky.urs.cz/item/CS_URS_2025_01/121151123</t>
  </si>
  <si>
    <t>122351104</t>
  </si>
  <si>
    <t>Odkopávky a prokopávky nezapažené v hornině třídy těžitelnosti II skupiny 4 objem do 500 m3 strojně</t>
  </si>
  <si>
    <t>1542326219</t>
  </si>
  <si>
    <t>https://podminky.urs.cz/item/CS_URS_2025_01/122351104</t>
  </si>
  <si>
    <t>(140,0+190,0)</t>
  </si>
  <si>
    <t>271920973</t>
  </si>
  <si>
    <t>"přemístění orniční vrstvy na mezideponii" (1060,0)*0,15</t>
  </si>
  <si>
    <t>"přemístění orniční vrstvy z mezideponie" (610,0)*0,15</t>
  </si>
  <si>
    <t>914446372</t>
  </si>
  <si>
    <t>"odkopávky_skladba" (140,0+190,0)</t>
  </si>
  <si>
    <t>"sanace podloží_odsouhlasení v dílenské dokumentaci" (431,0+21,0)*0,5</t>
  </si>
  <si>
    <t>-1541428027</t>
  </si>
  <si>
    <t>556*10 'Přepočtené koeficientem množství</t>
  </si>
  <si>
    <t>171151112</t>
  </si>
  <si>
    <t>Uložení sypaniny z hornin nesoudržných do násypů zhutněných strojně</t>
  </si>
  <si>
    <t>1583016751</t>
  </si>
  <si>
    <t>https://podminky.urs.cz/item/CS_URS_2025_01/171151112</t>
  </si>
  <si>
    <t>(238,0+737,0)</t>
  </si>
  <si>
    <t>58344195R</t>
  </si>
  <si>
    <t>externí zásypový, nenamrzavý, zhutnitelný materiál _ vhodný pro podloží vozovek dle ČSN 73 6133</t>
  </si>
  <si>
    <t>-1558843851</t>
  </si>
  <si>
    <t>975*1,1 'Přepočtené koeficientem množství</t>
  </si>
  <si>
    <t>-405853311</t>
  </si>
  <si>
    <t>58344198R.1</t>
  </si>
  <si>
    <t>externí zásypový, nenamrzavý, zhutnitelný materiál _ vhodný do násypu dle ČSN 73 6133</t>
  </si>
  <si>
    <t>2077169132</t>
  </si>
  <si>
    <t>234*1,1 'Přepočtené koeficientem množství</t>
  </si>
  <si>
    <t>171201231</t>
  </si>
  <si>
    <t>Poplatek za uložení zeminy a kamení na recyklační skládce (skládkovné) kód odpadu 17 05 04</t>
  </si>
  <si>
    <t>968256408</t>
  </si>
  <si>
    <t>https://podminky.urs.cz/item/CS_URS_2025_01/171201231</t>
  </si>
  <si>
    <t>556*2 'Přepočtené koeficientem množství</t>
  </si>
  <si>
    <t>-1333857510</t>
  </si>
  <si>
    <t>1693134396</t>
  </si>
  <si>
    <t>"skladba ZP_s dlážděným krytem" (21,0)*1,2</t>
  </si>
  <si>
    <t>-1004269514</t>
  </si>
  <si>
    <t>"skladba ZP_s živičným krytem" (475,0)</t>
  </si>
  <si>
    <t>"sanace podloží_odsouhlasení v dílenské dokumentaci" (431,0+21,0)</t>
  </si>
  <si>
    <t>460371121</t>
  </si>
  <si>
    <t>Naložení výkopku strojně z hornin třídy I skupiny 1 až 3</t>
  </si>
  <si>
    <t>-680605253</t>
  </si>
  <si>
    <t>https://podminky.urs.cz/item/CS_URS_2025_01/460371121</t>
  </si>
  <si>
    <t>Zemní práce - povrchové úpravy terénu</t>
  </si>
  <si>
    <t>181111111</t>
  </si>
  <si>
    <t>Plošná úprava terénu do 500 m2 zemina skupiny 1 až 4 nerovnosti přes 50 do 100 mm v rovinně a svahu do 1:5</t>
  </si>
  <si>
    <t>-898515648</t>
  </si>
  <si>
    <t>https://podminky.urs.cz/item/CS_URS_2025_01/181111111</t>
  </si>
  <si>
    <t>181351103</t>
  </si>
  <si>
    <t>Rozprostření ornice tl vrstvy do 200 mm pl přes 100 do 500 m2 v rovině nebo ve svahu do 1:5 strojně</t>
  </si>
  <si>
    <t>-691306098</t>
  </si>
  <si>
    <t>https://podminky.urs.cz/item/CS_URS_2025_01/181351103</t>
  </si>
  <si>
    <t>181411131</t>
  </si>
  <si>
    <t>Založení parkového trávníku výsevem pl do 1000 m2 v rovině a ve svahu do 1:5</t>
  </si>
  <si>
    <t>-12636153</t>
  </si>
  <si>
    <t>https://podminky.urs.cz/item/CS_URS_2025_01/181411131</t>
  </si>
  <si>
    <t>00572410R</t>
  </si>
  <si>
    <t>osivo směs travní _ složení a specifikace dle PD a TZ</t>
  </si>
  <si>
    <t>-1291329051</t>
  </si>
  <si>
    <t>610*0,03 'Přepočtené koeficientem množství</t>
  </si>
  <si>
    <t>181951111</t>
  </si>
  <si>
    <t>Úprava pláně v hornině třídy těžitelnosti I skupiny 1 až 3 bez zhutnění strojně</t>
  </si>
  <si>
    <t>2119177000</t>
  </si>
  <si>
    <t>https://podminky.urs.cz/item/CS_URS_2025_01/181951111</t>
  </si>
  <si>
    <t>183403113</t>
  </si>
  <si>
    <t>Obdělání půdy frézováním v rovině a svahu do 1:5</t>
  </si>
  <si>
    <t>-1097475101</t>
  </si>
  <si>
    <t>https://podminky.urs.cz/item/CS_URS_2025_01/183403113</t>
  </si>
  <si>
    <t>183403152</t>
  </si>
  <si>
    <t>Obdělání půdy vláčením v rovině a svahu do 1:5</t>
  </si>
  <si>
    <t>-742872594</t>
  </si>
  <si>
    <t>https://podminky.urs.cz/item/CS_URS_2025_01/183403152</t>
  </si>
  <si>
    <t>183403153</t>
  </si>
  <si>
    <t>Obdělání půdy hrabáním v rovině a svahu do 1:5</t>
  </si>
  <si>
    <t>2025718968</t>
  </si>
  <si>
    <t>https://podminky.urs.cz/item/CS_URS_2025_01/183403153</t>
  </si>
  <si>
    <t>183403161</t>
  </si>
  <si>
    <t>Obdělání půdy válením v rovině a svahu do 1:5</t>
  </si>
  <si>
    <t>1005999311</t>
  </si>
  <si>
    <t>https://podminky.urs.cz/item/CS_URS_2025_01/183403161</t>
  </si>
  <si>
    <t>1102711288</t>
  </si>
  <si>
    <t>-512466095</t>
  </si>
  <si>
    <t>1797753361</t>
  </si>
  <si>
    <t>227*1,1845 'Přepočtené koeficientem množství</t>
  </si>
  <si>
    <t>212755214</t>
  </si>
  <si>
    <t>Trativody z drenážních trubek plastových flexibilních DN 100 mm bez lože a obsypu</t>
  </si>
  <si>
    <t>-768016066</t>
  </si>
  <si>
    <t>https://podminky.urs.cz/item/CS_URS_2025_01/212755214</t>
  </si>
  <si>
    <t>Komunikace pozemní</t>
  </si>
  <si>
    <t>564201011</t>
  </si>
  <si>
    <t>Podklad nebo podsyp ze štěrkopísku ŠP plochy do 100 m2 tl 40 mm</t>
  </si>
  <si>
    <t>1720162567</t>
  </si>
  <si>
    <t>https://podminky.urs.cz/item/CS_URS_2025_01/564201011</t>
  </si>
  <si>
    <t>"skladba ZP_s dlážděným krytem" (21,0)</t>
  </si>
  <si>
    <t>564851011</t>
  </si>
  <si>
    <t>Podklad ze štěrkodrtě ŠD plochy do 100 m2 tl 150 mm</t>
  </si>
  <si>
    <t>209148025</t>
  </si>
  <si>
    <t>https://podminky.urs.cz/item/CS_URS_2025_01/564851011</t>
  </si>
  <si>
    <t>564851111</t>
  </si>
  <si>
    <t>Podklad ze štěrkodrtě ŠD plochy přes 100 m2 tl 150 mm</t>
  </si>
  <si>
    <t>-1529628639</t>
  </si>
  <si>
    <t>https://podminky.urs.cz/item/CS_URS_2025_01/564851111</t>
  </si>
  <si>
    <t>"skladba ZP_s živičným krytem" (475,0)*2</t>
  </si>
  <si>
    <t>564871111</t>
  </si>
  <si>
    <t>Podklad ze štěrkodrtě ŠD plochy přes 100 m2 tl 250 mm</t>
  </si>
  <si>
    <t>-243753384</t>
  </si>
  <si>
    <t>https://podminky.urs.cz/item/CS_URS_2025_01/564871111</t>
  </si>
  <si>
    <t>"sanace podloží_odsouhlasení v dílenské dokumentaci" (431,0+21,0)*2</t>
  </si>
  <si>
    <t>573111112</t>
  </si>
  <si>
    <t>Postřik živičný infiltrační s posypem z asfaltu množství 1 kg/m2</t>
  </si>
  <si>
    <t>-473712678</t>
  </si>
  <si>
    <t>https://podminky.urs.cz/item/CS_URS_2025_01/573111112</t>
  </si>
  <si>
    <t>"skladba ZP_s živičným krytem" (431,0)</t>
  </si>
  <si>
    <t>573231111</t>
  </si>
  <si>
    <t>Postřik živičný spojovací ze silniční emulze v množství 0,70 kg/m2</t>
  </si>
  <si>
    <t>1486366846</t>
  </si>
  <si>
    <t>https://podminky.urs.cz/item/CS_URS_2025_01/573231111</t>
  </si>
  <si>
    <t>577134131</t>
  </si>
  <si>
    <t xml:space="preserve">Asfaltový beton vrstva obrusná ACO 11 (ABS) tl 40 mm š do 3 m </t>
  </si>
  <si>
    <t>1555680231</t>
  </si>
  <si>
    <t>https://podminky.urs.cz/item/CS_URS_2025_01/577134131</t>
  </si>
  <si>
    <t>577165112</t>
  </si>
  <si>
    <t xml:space="preserve">Asfaltový beton vrstva ložní ACL 16+ (ABH) tl 70 mm š do 3 m </t>
  </si>
  <si>
    <t>-506987870</t>
  </si>
  <si>
    <t>https://podminky.urs.cz/item/CS_URS_2025_01/577165112</t>
  </si>
  <si>
    <t>596211120</t>
  </si>
  <si>
    <t>Kladení zámkové dlažby komunikací pro pěší ručně tl 60 mm skupiny B pl do 50 m2</t>
  </si>
  <si>
    <t>-1798059829</t>
  </si>
  <si>
    <t>https://podminky.urs.cz/item/CS_URS_2025_01/596211120</t>
  </si>
  <si>
    <t>59245015R</t>
  </si>
  <si>
    <t xml:space="preserve">dlažba zámková betonová tl 60mm </t>
  </si>
  <si>
    <t>-257176395</t>
  </si>
  <si>
    <t>59245221R</t>
  </si>
  <si>
    <t xml:space="preserve">dlažba zámková betonová tl 60mm kontrastní reliéfní </t>
  </si>
  <si>
    <t>-1697733671</t>
  </si>
  <si>
    <t>599141111</t>
  </si>
  <si>
    <t>Vyplnění spár mezi silničními dílci živičnou zálivkou</t>
  </si>
  <si>
    <t>-493954302</t>
  </si>
  <si>
    <t>https://podminky.urs.cz/item/CS_URS_2025_01/599141111</t>
  </si>
  <si>
    <t>8959413R1</t>
  </si>
  <si>
    <t>Dodávka a osazení / provedení : sestava uliční vpusti (včetně dopojení do kanal. řádu)</t>
  </si>
  <si>
    <t>1009810644</t>
  </si>
  <si>
    <t>Poznámka k položce:_x000D_
JC obsahuje: kompletní systémové dodávky a provedení dle specifikace PD a TZ včetně všech přímo souvisejících prací/činností a dodávek/doplňků a příslušenství_x000D_
-------------------------------------------------------------------------------------------------------------------------------------------------------------------------------------------------_x000D_
(zemní práce + dodávka a montáž + podkladní a obsypové kce + zásypy + napojení do kanalizačního řádu)</t>
  </si>
  <si>
    <t>9145311R1</t>
  </si>
  <si>
    <t xml:space="preserve">Dodávka a montáž svislého dopravního značení (včetně základového prvku) _ IP13+E13 </t>
  </si>
  <si>
    <t>-1722870576</t>
  </si>
  <si>
    <t>9145311R2</t>
  </si>
  <si>
    <t>Dodávka a montáž svislého dopravního značení (včetně základového prvku) _ B2</t>
  </si>
  <si>
    <t>-1502069474</t>
  </si>
  <si>
    <t>9145311R3</t>
  </si>
  <si>
    <t xml:space="preserve">Dodávka a montáž svislého dopravního značení (včetně základového prvku) _ IP 4b </t>
  </si>
  <si>
    <t>-507728074</t>
  </si>
  <si>
    <t>916131113</t>
  </si>
  <si>
    <t>Osazení silničního obrubníku betonového ležatého s boční opěrou do lože z betonu prostého</t>
  </si>
  <si>
    <t>-1242772210</t>
  </si>
  <si>
    <t>https://podminky.urs.cz/item/CS_URS_2025_01/916131113</t>
  </si>
  <si>
    <t>Poznámka k položce:_x000D_
JC, nad rámec ceníkového obsahu, zahrnuje náklady na specifikaci bet. lože/opěry : C 30/37 XF3</t>
  </si>
  <si>
    <t>59217029R</t>
  </si>
  <si>
    <t xml:space="preserve">obrubník silniční betonový 1000x150x150mm_specifikace dle PD a TZ </t>
  </si>
  <si>
    <t>-1834667452</t>
  </si>
  <si>
    <t>105*1,1 'Přepočtené koeficientem množství</t>
  </si>
  <si>
    <t>916231213</t>
  </si>
  <si>
    <t>Osazení chodníkového obrubníku betonového stojatého s boční opěrou do lože z betonu prostého</t>
  </si>
  <si>
    <t>-477462005</t>
  </si>
  <si>
    <t>https://podminky.urs.cz/item/CS_URS_2025_01/916231213</t>
  </si>
  <si>
    <t>59217019</t>
  </si>
  <si>
    <t>obrubník betonový chodníkový 1000x100x200mm</t>
  </si>
  <si>
    <t>-1704399267</t>
  </si>
  <si>
    <t>17*1,1 'Přepočtené koeficientem množství</t>
  </si>
  <si>
    <t>1211925418</t>
  </si>
  <si>
    <t>9351142R1</t>
  </si>
  <si>
    <t xml:space="preserve">Dodávka a osazení _ odvodňovacího liniového žlabu </t>
  </si>
  <si>
    <t>527102726</t>
  </si>
  <si>
    <t>Poznámka k položce:_x000D_
JC obsahuje: kompletní systémové dodávky a provedení dle specifikace PD a TZ včetně všech přímo souvisejících prací/činností a dodávek/doplňků a příslušenství_x000D_
-------------------------------------------------------------------------------------------------------------------------------------------------------------------------------------------------_x000D_
(zemní práce + dodávka a montáž + podkladní a obsypové kce (bet. lože / opěra) + zásypy + dopojení do kanalizačního řádu)_x000D_
Odvodňovací žlaby jsou navrženy z jednoho bloku, s monolitickou konstrukcí, s průřezem tvaru V a se dvěma řadami vtokových otvorů. Světlá šířka žlabu je 150mm, stavební rozměry žlabu jsou 210 x 280mm. Žlaby jsou vyrobeny z polymerického betonu odolného vůči mrazu a posypovým solím, s třídou zatížení až F900 dle EN1433 a opatřeny bezpečnostní SF drážkou pro vodotěsné utěsnění spojů. Díky monolitické konstrukci jsou odolné dynamickému zatížení a vandalismu, navíc dvě řady odtokových otvorů jsou schopny zachytit větší množství dešťové vody (zvláště ze značně sklonité vozovky).</t>
  </si>
  <si>
    <t>-530253284</t>
  </si>
  <si>
    <t>-27588440</t>
  </si>
  <si>
    <t>-350309738</t>
  </si>
  <si>
    <t>54,705*20 'Přepočtené koeficientem množství</t>
  </si>
  <si>
    <t>-485581703</t>
  </si>
  <si>
    <t>998225111</t>
  </si>
  <si>
    <t>Přesun hmot pro pozemní komunikace s krytem z kamene, monolitickým betonovým nebo živičným</t>
  </si>
  <si>
    <t>1700181898</t>
  </si>
  <si>
    <t>https://podminky.urs.cz/item/CS_URS_2025_01/998225111</t>
  </si>
  <si>
    <t>D.2 - Technická a technologická zařízení</t>
  </si>
  <si>
    <t>D.2.1 - Zdravotnická technologie</t>
  </si>
  <si>
    <t>N00 - Provozní soubor</t>
  </si>
  <si>
    <t>Provozní soubor</t>
  </si>
  <si>
    <t>N00_R01</t>
  </si>
  <si>
    <t xml:space="preserve">Zdravotní technika     </t>
  </si>
  <si>
    <t>-1090076928</t>
  </si>
  <si>
    <t>N00_R02</t>
  </si>
  <si>
    <t xml:space="preserve">MTZ   </t>
  </si>
  <si>
    <t>1114595254</t>
  </si>
  <si>
    <t>N00_R03</t>
  </si>
  <si>
    <t xml:space="preserve">Metrolog     </t>
  </si>
  <si>
    <t>-244526478</t>
  </si>
  <si>
    <t>D.2.IO - Inženýrské objekty</t>
  </si>
  <si>
    <t>IO 01 - Prodloužení areálového vodovodu</t>
  </si>
  <si>
    <t>Poznámka k položce:_x000D_
s přehozením na vzdálenost do 5 m nebo s naložením na ruční dopravní prostředek_x000D_
Prodloužení vodovodu : 0,9*265,0*2,3_x000D_
Demontáž stávající přípojky : 0,9*3,0*3,0</t>
  </si>
  <si>
    <t>Poznámka k položce:_x000D_
pro podzemní vedení pro všechny šířky rýhy,_x000D_
2*265,0*2,3</t>
  </si>
  <si>
    <t>Poznámka k položce:_x000D_
bez naložení do dopravní nádoby, ale s vyprázdněním dopravní nádoby na hromadu nebo na dopravní prostředek,_x000D_
50% : 548,55*0,5</t>
  </si>
  <si>
    <t>Poznámka k položce:_x000D_
po suchu, bez naložení výkopku, avšak se složením bez rozhrnutí, zpáteční cesta vozidla._x000D_
Vyhloubeno : _x000D_
Odkaz na mn. položky pořadí 1 : 556,65000_x000D_
Zpětný zásyp : _x000D_
Odkaz na mn. položky pořadí 10 : 441,22500*-1</t>
  </si>
  <si>
    <t>Poznámka k položce:_x000D_
po suchu, bez naložení výkopku, avšak se složením bez rozhrnutí, zpáteční cesta vozidla._x000D_
+5km : _x000D_
Odkaz na mn. položky pořadí 6 : 115,42500*5</t>
  </si>
  <si>
    <t>Nakládání, skládání, překládání neulehlého výkopku nakládání výkopku  přes 100 m3, z horniny 1 až 4</t>
  </si>
  <si>
    <t>Poznámka k položce:_x000D_
z jakékoliv horniny s uložením výkopku po vrstvách,_x000D_
včetně strojního přemístění materiálu pro zásyp ze vzdálenosti do 10 m od okraje zásypu_x000D_
0,9*265,0*(2,3-0,35-0,1)</t>
  </si>
  <si>
    <t>Poznámka k položce:_x000D_
sypaninou z vhodných hornin tř. 1 - 4 nebo materiálem připraveným podél výkopu ve vzdálenosti do 3 m od jeho kraje, pro jakoukoliv hloubku výkopu a jakoukoliv míru zhutnění,_x000D_
0,9*265,0*0,35</t>
  </si>
  <si>
    <t>Poznámka k položce:_x000D_
v otevřeném výkopu,_x000D_
0,9*265,0*0,1</t>
  </si>
  <si>
    <t>871251121R00</t>
  </si>
  <si>
    <t>Montáž potrubí z plastických hmot z tlakových trubek polyetylenových, vnějšího průměru 110 mm</t>
  </si>
  <si>
    <t>28613089RD</t>
  </si>
  <si>
    <t>Elektroredukce d 100/100</t>
  </si>
  <si>
    <t>286134218R</t>
  </si>
  <si>
    <t>trubka plastová vodovodní hladká; HDPE (PE 100); SDR 11,0; PN 16; D = 110,0 mm; s = 10,00 mm</t>
  </si>
  <si>
    <t>Poznámka k položce:_x000D_
+1,5% : 265,0*1,015</t>
  </si>
  <si>
    <t>286538146R</t>
  </si>
  <si>
    <t>T-kus plastový typ: jednoznačný; materiál: PE 100; de = 142,0 mm; de3 = 142,0 mm; di3 = 110,0 mm; PN 16; SDR 11,0</t>
  </si>
  <si>
    <t>891261111R00</t>
  </si>
  <si>
    <t>Montáž vodovodních armatur na potrubí šoupátek v otevřeném výkopu nebo v šachtách s osazením zemní soupravy (bez poklopů), DN 100 mm</t>
  </si>
  <si>
    <t>891267211R00</t>
  </si>
  <si>
    <t>Montáž vodovodních armatur na potrubí hydrantů nadzemních, DN 100 mm</t>
  </si>
  <si>
    <t>892271111R00</t>
  </si>
  <si>
    <t>Tlakové zkoušky vodovodního potrubí DN 100 nebo 125 mm</t>
  </si>
  <si>
    <t>892273111R00</t>
  </si>
  <si>
    <t>Proplach a desinfekce vodovodního potrubí DN od 80 do 125 mm</t>
  </si>
  <si>
    <t>230220001R00</t>
  </si>
  <si>
    <t>Montáž zemní soupravy pro šoupátka, DN 13 6580</t>
  </si>
  <si>
    <t>Demontáž nadzemního hydrantu</t>
  </si>
  <si>
    <t>42228356R</t>
  </si>
  <si>
    <t>šoupátko s nástrčnými hrdly měkcetěsnicí klínové; pro vodovod; určeno pro: potrubí z PE a PVC; PN 16; jmen.světlost DN/průměr potrubí 100/110 mm; médium pitná voda; l = 252 mm; těleso tvárná litina; vřeteno nerez; klín tvárná litina</t>
  </si>
  <si>
    <t>42273615.AR</t>
  </si>
  <si>
    <t>hydrant nadzemní PN 16; provedení dvojitý uzávěr, definované místo lomu; DN 100; min.průtok 120 m3/hod; krycí hloubka 1,25 m; připojení přírubové; těleso tvárná litina; pro: trvalý styk s pitnou a surovou vodu do 50°C</t>
  </si>
  <si>
    <t>42293141R</t>
  </si>
  <si>
    <t>souprava zemní teleskopická pro domovní přípojky se šroub.napojením; DN 3/4" - 2"; krycí hloubka 1,8 - 2,5 m</t>
  </si>
  <si>
    <t>IO 02 - PŘELOŽKA AREÁLOVÉHO OSVĚTLENÍ</t>
  </si>
  <si>
    <t>IO 02.1 - KT</t>
  </si>
  <si>
    <t>0 - Trubky PVC pevné hrdlové</t>
  </si>
  <si>
    <t>1 - Kabelové soubory</t>
  </si>
  <si>
    <t>3 - Výkopy</t>
  </si>
  <si>
    <t>8 - Ostatní</t>
  </si>
  <si>
    <t>Trubky PVC pevné hrdlové</t>
  </si>
  <si>
    <t>korugovaná chránička DN63</t>
  </si>
  <si>
    <t>CYKY-J 3x1,5</t>
  </si>
  <si>
    <t>CYKY-J 4x10</t>
  </si>
  <si>
    <t>Výkopy</t>
  </si>
  <si>
    <t>Ruční výkop rýhy 35/90cm, hornina 4</t>
  </si>
  <si>
    <t>Zříz. lože, kryt cihla 35cm podél, štěrkopísek 5cm</t>
  </si>
  <si>
    <t>Zakrytí výstraž. folií šíř. 33cm</t>
  </si>
  <si>
    <t>Ruční zához  rýhy 35/90cm, hornina 4</t>
  </si>
  <si>
    <t>obbetonování chríniček pod pojízdnou vozovkou, včetně dodávky betonu</t>
  </si>
  <si>
    <t>Kabelový spojka zemní IP68, 5x16mm</t>
  </si>
  <si>
    <t>Mimostaveništní doprava, přesun dodávek (JC stanovena pro kompletní IO 02)</t>
  </si>
  <si>
    <t>-1053531254</t>
  </si>
  <si>
    <t>IO 02.2 - LPS</t>
  </si>
  <si>
    <t>4 - Ostatní</t>
  </si>
  <si>
    <t>drát FeZn ø10mm</t>
  </si>
  <si>
    <t>svorka drát-drát FeZn</t>
  </si>
  <si>
    <t>Připojení stožáru VO k uzemňovací soustavě</t>
  </si>
  <si>
    <t>IO 02.3 - SV</t>
  </si>
  <si>
    <t>7 - Ostatní</t>
  </si>
  <si>
    <t>Svítidlo VO LED 5440lm/39,5W/3000K</t>
  </si>
  <si>
    <t>Vetknutý stupňovitý stožár veřejného osvětlení 6m  - žárový zinek</t>
  </si>
  <si>
    <t>Vetknutý stupňovitý stožár areálového osvětlení 8m - žárový zinek</t>
  </si>
  <si>
    <t>Výzbroj stožárová průchozí</t>
  </si>
  <si>
    <t>Patka pro ukotvení stožáru výšky 6m, včetně výkopu</t>
  </si>
  <si>
    <t>Patka pro ukotvení stožáru výšky 8m, včetně výkopu</t>
  </si>
  <si>
    <t>Napojení na stávající rozvod VO</t>
  </si>
  <si>
    <t>Demontáž a likvidace stávajícího stožáru AO</t>
  </si>
  <si>
    <t>plošina</t>
  </si>
  <si>
    <t>IO 03 - PŘELOŽKA NN - ROZVADĚCE</t>
  </si>
  <si>
    <t>IO 03.1 - KT</t>
  </si>
  <si>
    <t>2 - Kabelové soubory</t>
  </si>
  <si>
    <t>korugovaná chránička DN110</t>
  </si>
  <si>
    <t>1-AYKY-J 3x240+120</t>
  </si>
  <si>
    <t>Ruční výkop rýhy 50/90cm, hornina 3</t>
  </si>
  <si>
    <t>Zříz. lože, kryt cihla 50cm podél, štěrkopísek 5cm</t>
  </si>
  <si>
    <t>Ruční zához  rýhy 50/90cm, hornina 3</t>
  </si>
  <si>
    <t>Odvoz zeminy vč. naložení</t>
  </si>
  <si>
    <t>Kabelová spojka gelová IP68 4x150-240</t>
  </si>
  <si>
    <t>Rozpojovací skříň SR402/NKW2, kompaktní pilíř</t>
  </si>
  <si>
    <t>Oko AL 240/12 kabelové</t>
  </si>
  <si>
    <t>Rekognoskace stávajících rozvodů</t>
  </si>
  <si>
    <t>Přepojování kabeláží, úpravy stávajících rozvodů</t>
  </si>
  <si>
    <t>Demontáž stávajících kabeláží a rozpojovacích skříní</t>
  </si>
  <si>
    <t>13.1</t>
  </si>
  <si>
    <t>1599714033</t>
  </si>
  <si>
    <t xml:space="preserve">VON - Vedlejší a ostatní náklady stavby </t>
  </si>
  <si>
    <t>VRN - VRN</t>
  </si>
  <si>
    <t xml:space="preserve">    VRN1 - Průzkumné, geodetické a projektové práce</t>
  </si>
  <si>
    <t xml:space="preserve">    VRN2 - Příprava staveniště</t>
  </si>
  <si>
    <t xml:space="preserve">    VRN3 - Zařízení staveniště</t>
  </si>
  <si>
    <t xml:space="preserve">    VRN4 - Inženýrská činnost</t>
  </si>
  <si>
    <t xml:space="preserve">    VRN7 - Provozní vlivy</t>
  </si>
  <si>
    <t xml:space="preserve">    VRN9 - Ostatní náklady</t>
  </si>
  <si>
    <t>VRN</t>
  </si>
  <si>
    <t>VRN1</t>
  </si>
  <si>
    <t>Průzkumné, geodetické a projektové práce</t>
  </si>
  <si>
    <t>012103000</t>
  </si>
  <si>
    <t>Geodetické práce před výstavbou</t>
  </si>
  <si>
    <t>1024</t>
  </si>
  <si>
    <t>-805778373</t>
  </si>
  <si>
    <t>https://podminky.urs.cz/item/CS_URS_2025_01/012103000</t>
  </si>
  <si>
    <t>Poznámka k položce:_x000D_
-vytyčení stavby nebo jejich částí oprávněným geodetem vč. vypracování příslušných protokolů - před zahájením stavby_x000D_
(veškeré nové a upravované stavby/konstrukce , inženýrské a liniové stavby v rámci stavby)_x000D_
VEŠKERÉ FORMY A PŘEDÁNÍ SE ŘÍDÍ PODMÍNKAMI ZADÁVACÍ DOKUMENTACE STAVBY</t>
  </si>
  <si>
    <t>012203000</t>
  </si>
  <si>
    <t>Geodetické práce při provádění stavby</t>
  </si>
  <si>
    <t>-1929797084</t>
  </si>
  <si>
    <t>https://podminky.urs.cz/item/CS_URS_2025_01/012203000</t>
  </si>
  <si>
    <t>012303000</t>
  </si>
  <si>
    <t>Geodetické práce po výstavbě</t>
  </si>
  <si>
    <t>-754435781</t>
  </si>
  <si>
    <t>https://podminky.urs.cz/item/CS_URS_2025_01/012303000</t>
  </si>
  <si>
    <t>Poznámka k položce:_x000D_
-zaměření skutečného provedení stavby nebo jejich částí vč. vypracování geometrických plánů a ostatních příslušných protokolů_x000D_
(veškeré nové a upravované stavby/konstrukce , inženýrské a liniové stavby v rámci stavby)_x000D_
VEŠKERÉ FORMY A PŘEDÁNÍ SE ŘÍDÍ PODMÍNKAMI ZADÁVACÍ DOKUMENTACE STAVBY</t>
  </si>
  <si>
    <t>013244000</t>
  </si>
  <si>
    <t>Dokumentace dílenská pro realizaci stavby</t>
  </si>
  <si>
    <t>561567842</t>
  </si>
  <si>
    <t>https://podminky.urs.cz/item/CS_URS_2025_01/013244000</t>
  </si>
  <si>
    <t>Poznámka k položce:_x000D_
V jednotkové ceně zahrnuty náklady na vypracování :_x000D_
-prováděcí / dílenské dokumentace pro provedení stavby vč. potřebných detailů_x000D_
(v JC jsou také zahrnuty náklady na provedení potřebných průzkumů/ posudků požadovaných PD)_x000D_
VEŠKERÉ FORMY A PŘEDÁNÍ SE ŘÍDÍ PODMÍNKAMI ZADÁVACÍ DOKUMENTACE STAVBY</t>
  </si>
  <si>
    <t>013254000</t>
  </si>
  <si>
    <t>Dokumentace skutečného provedení stavby</t>
  </si>
  <si>
    <t>-1562815576</t>
  </si>
  <si>
    <t>https://podminky.urs.cz/item/CS_URS_2025_01/013254000</t>
  </si>
  <si>
    <t>Poznámka k položce:_x000D_
VEŠKERÉ FORMY A PŘEDÁNÍ SE ŘÍDÍ PODMÍNKAMI ZADÁVACÍ DOKUMENTACE STAVBY</t>
  </si>
  <si>
    <t>VRN2</t>
  </si>
  <si>
    <t>Příprava staveniště</t>
  </si>
  <si>
    <t>020001000</t>
  </si>
  <si>
    <t xml:space="preserve">Příprava staveniště </t>
  </si>
  <si>
    <t>975059361</t>
  </si>
  <si>
    <t>https://podminky.urs.cz/item/CS_URS_2025_01/020001000</t>
  </si>
  <si>
    <t xml:space="preserve">Poznámka k položce:_x000D_
-Zřízení trvalé, dočasné deponie a mezideponie_x000D_
-zřízení příjezdů a přístupů na staveniště_x000D_
-uspořádání a bezpečnost staveniště z hlediska ochrany veřejných zájmů_x000D_
-dodržení podmínek pro provádění staveb z hlediska BOZP (vč. označení stavby)_x000D_
-dodržování podmínek pro ochranu životního prostředí při výstavbě, vč. potřebných posudků/dozorů_x000D_
-dodržení podmínek - možnosti nakládání s odpady_x000D_
-splnění zvláštních požadavků na provádění stavby, které vyžadují zvláštní bezpečnostní opatření_x000D_
-dočasné / provizorní dopravní značení, osvětlení - (vyřízení+zřízení+likvidace po skončení stavby)_x000D_
</t>
  </si>
  <si>
    <t>VRN3</t>
  </si>
  <si>
    <t>Zařízení staveniště</t>
  </si>
  <si>
    <t>030001000</t>
  </si>
  <si>
    <t xml:space="preserve">Zařízení staveniště </t>
  </si>
  <si>
    <t>1886123308</t>
  </si>
  <si>
    <t>https://podminky.urs.cz/item/CS_URS_2025_01/030001000</t>
  </si>
  <si>
    <t xml:space="preserve">Poznámka k položce:_x000D_
Náklady na zřízení / nájem ZS:_x000D_
-kancelářské/skladovací/sociální objekty_x000D_
-oplocení stavby, ostraha staveniště_x000D_
-kompletní vnitrostaveništní rozvody všech potřebných energií a médií_x000D_
-poplatky spotřeby energií a médií _x000D_
(zajištění podružných měření spotřeby energií a médií)_x000D_
</t>
  </si>
  <si>
    <t>035103001</t>
  </si>
  <si>
    <t>Pronájem ploch</t>
  </si>
  <si>
    <t>741993257</t>
  </si>
  <si>
    <t>https://podminky.urs.cz/item/CS_URS_2025_01/035103001</t>
  </si>
  <si>
    <t>Poznámka k položce:_x000D_
(plochy potřebné pro zařízení staveniště, které nejsou v majetku objednatele)</t>
  </si>
  <si>
    <t>039002000</t>
  </si>
  <si>
    <t>Zrušení zařízení staveniště</t>
  </si>
  <si>
    <t>1112437044</t>
  </si>
  <si>
    <t>https://podminky.urs.cz/item/CS_URS_2025_01/039002000</t>
  </si>
  <si>
    <t>Poznámka k položce:_x000D_
-náklady zhotovitele spojené s kompletní likvidací zařízení staveniště vč. uvedení všech dotčených ploch do bezvadného stavu</t>
  </si>
  <si>
    <t>VRN4</t>
  </si>
  <si>
    <t>Inženýrská činnost</t>
  </si>
  <si>
    <t>043103000</t>
  </si>
  <si>
    <t>Zkoušky bez rozlišení</t>
  </si>
  <si>
    <t>1422784624</t>
  </si>
  <si>
    <t>https://podminky.urs.cz/item/CS_URS_2025_01/043103000</t>
  </si>
  <si>
    <t xml:space="preserve">Poznámka k položce:_x000D_
Provedení všech zkoušek a revizí předepsaných projektovou a zadávací dokumentací, platnými normami, návodů k obsluze - (neuvedených v jednotlivých soupisech prací) </t>
  </si>
  <si>
    <t>045002000</t>
  </si>
  <si>
    <t xml:space="preserve">Kompletační a koordinační činnost </t>
  </si>
  <si>
    <t>1775587721</t>
  </si>
  <si>
    <t>https://podminky.urs.cz/item/CS_URS_2025_01/045002000</t>
  </si>
  <si>
    <t xml:space="preserve">Poznámka k položce:_x000D_
-příprava předávací dokumentace dle ZD a podmínek povolení stavby _x000D_
-zajištění a vyřízení kladného kolaudačního souhlasu/rozhodnutí + uvedení kompletní stavby do provozu_x000D_
-ostatní kompletační činnost_x000D_
</t>
  </si>
  <si>
    <t>VRN7</t>
  </si>
  <si>
    <t>Provozní vlivy</t>
  </si>
  <si>
    <t>071103000</t>
  </si>
  <si>
    <t>Provoz investora</t>
  </si>
  <si>
    <t>1499659864</t>
  </si>
  <si>
    <t>https://podminky.urs.cz/item/CS_URS_2025_01/071103000</t>
  </si>
  <si>
    <t>Poznámka k položce:_x000D_
Náklady související se ztíženými podmínkami při provádění díla v závislosti na okolním provozu (pro práce prováděné za nepřerušeného nebo omezeného provozu v dotčených objektech nebo samotném areálu)_x000D_
(+ ochrana a zakrytí určených prvků a konstrukcí - ZABEZPEČENÍ PŘED POŠKOZENÍM STAVEBNÍ ČINNOSTÍ)_x000D_
(+ bezprašné oddělení staveniště od okolního provozu objednatele_PO CELOU DOBU STAVEBNÍCH PRACÍ)</t>
  </si>
  <si>
    <t>VRN9</t>
  </si>
  <si>
    <t>090001000</t>
  </si>
  <si>
    <t>1446603024</t>
  </si>
  <si>
    <t>https://podminky.urs.cz/item/CS_URS_2025_01/090001000</t>
  </si>
  <si>
    <t xml:space="preserve">Poznámka k položce:_x000D_
V jednotkové ceně zahrnuty náklady :_x000D_
-------------------------------------------------_x000D_
-náklady zhotovitele spojené s ochranou všech dotčených, jinde nespecifikovaných, dřevin, stromů, porostů a vegetačních ploch při stavebních prací dle ČSN 83 9061 - po celou dobu výstavby_x000D_
-pravidelné čištění přilehlých / souvisejících komunikací a zpevněných ploch - po celou dobu stavby _x000D_
-uvedení všech dotčených ploch, konstrukcí a povrchů do původního, bezvadného stavu_x000D_
-vytyčení všech inženýrských sítí před zahájením prací + řádné zajištění (při realizaci stavby) . Zpětné protokolární předání všech inženýrských sítí jednotlivým správcům vč. uvedení dotčených ploch do bezvadného stavu._x000D_
----------------------------------------------------------------------------_x000D_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</si>
</sst>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dd\.mm\.yyyy"/>
    <numFmt numFmtId="166" formatCode="#,##0.00000"/>
    <numFmt numFmtId="167" formatCode="#,##0.000"/>
  </numFmts>
  <fonts count="43">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0000"/>
      <name val="Arial CE"/>
    </font>
    <font>
      <sz val="8"/>
      <color rgb="FF80008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ont>
    <font>
      <b/>
      <sz val="11"/>
      <color rgb="FF003366"/>
      <name val="Arial CE"/>
    </font>
    <font>
      <sz val="11"/>
      <color rgb="FF003366"/>
      <name val="Arial CE"/>
    </font>
    <font>
      <sz val="11"/>
      <color rgb="FF969696"/>
      <name val="Arial CE"/>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79797"/>
      <name val="Arial CE"/>
    </font>
    <font>
      <i/>
      <u/>
      <sz val="7"/>
      <color rgb="FF979797"/>
      <name val="Calibri"/>
      <scheme val="minor"/>
    </font>
    <font>
      <sz val="7"/>
      <color rgb="FF969696"/>
      <name val="Arial CE"/>
    </font>
    <font>
      <i/>
      <sz val="7"/>
      <color rgb="FF969696"/>
      <name val="Arial CE"/>
    </font>
    <font>
      <i/>
      <sz val="9"/>
      <color rgb="FF0000FF"/>
      <name val="Arial CE"/>
    </font>
    <font>
      <i/>
      <sz val="8"/>
      <color rgb="FF0000FF"/>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s>
  <cellStyleXfs count="2">
    <xf numFmtId="0" fontId="0" fillId="0" borderId="0"/>
    <xf numFmtId="0" fontId="42" fillId="0" borderId="0" applyNumberFormat="0" applyFill="0" applyBorder="0" applyAlignment="0" applyProtection="0"/>
  </cellStyleXfs>
  <cellXfs count="337">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3" fillId="0" borderId="0" xfId="0" applyFont="1" applyAlignment="1" applyProtection="1">
      <alignment horizontal="left" vertical="top"/>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0" fontId="0" fillId="0" borderId="3" xfId="0" applyFont="1" applyBorder="1" applyAlignment="1">
      <alignment vertical="center"/>
    </xf>
    <xf numFmtId="0" fontId="1" fillId="0" borderId="3" xfId="0" applyFont="1" applyBorder="1" applyAlignment="1" applyProtection="1">
      <alignment vertical="center"/>
    </xf>
    <xf numFmtId="0" fontId="1" fillId="0" borderId="0" xfId="0" applyFont="1" applyAlignment="1" applyProtection="1">
      <alignment vertical="center"/>
    </xf>
    <xf numFmtId="0" fontId="1" fillId="0" borderId="3" xfId="0" applyFont="1" applyBorder="1" applyAlignment="1">
      <alignmen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0" fillId="0" borderId="3" xfId="0" applyBorder="1" applyAlignment="1" applyProtection="1">
      <alignment vertical="center"/>
    </xf>
    <xf numFmtId="0" fontId="0" fillId="0" borderId="0" xfId="0" applyAlignment="1" applyProtection="1">
      <alignment vertical="center"/>
    </xf>
    <xf numFmtId="0" fontId="20"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0" fillId="0" borderId="12" xfId="0" applyBorder="1" applyAlignment="1">
      <alignment vertical="center"/>
    </xf>
    <xf numFmtId="0" fontId="0" fillId="0" borderId="13" xfId="0" applyBorder="1" applyAlignment="1">
      <alignment vertical="center"/>
    </xf>
    <xf numFmtId="0" fontId="0" fillId="0" borderId="0" xfId="0" applyFont="1" applyBorder="1" applyAlignment="1">
      <alignment vertical="center"/>
    </xf>
    <xf numFmtId="0" fontId="0" fillId="0" borderId="15" xfId="0" applyFont="1" applyBorder="1" applyAlignment="1">
      <alignmen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0" fillId="4" borderId="7" xfId="0" applyFont="1" applyFill="1" applyBorder="1" applyAlignment="1" applyProtection="1">
      <alignment vertical="center"/>
    </xf>
    <xf numFmtId="0" fontId="23" fillId="4" borderId="0" xfId="0" applyFont="1" applyFill="1" applyAlignment="1" applyProtection="1">
      <alignment horizontal="center" vertical="center"/>
    </xf>
    <xf numFmtId="0" fontId="24" fillId="0" borderId="16"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1" fillId="0" borderId="14"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5"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27" fillId="0" borderId="0" xfId="1" applyFont="1" applyAlignment="1">
      <alignment horizontal="center" vertical="center"/>
    </xf>
    <xf numFmtId="0" fontId="5" fillId="0" borderId="3" xfId="0" applyFont="1" applyBorder="1" applyAlignment="1" applyProtection="1">
      <alignment vertical="center"/>
    </xf>
    <xf numFmtId="0" fontId="28" fillId="0" borderId="0" xfId="0" applyFont="1" applyAlignment="1" applyProtection="1">
      <alignment vertical="center"/>
    </xf>
    <xf numFmtId="0" fontId="29" fillId="0" borderId="0" xfId="0"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30" fillId="0" borderId="14" xfId="0" applyNumberFormat="1" applyFont="1" applyBorder="1" applyAlignment="1" applyProtection="1">
      <alignment vertical="center"/>
    </xf>
    <xf numFmtId="4" fontId="30" fillId="0" borderId="0" xfId="0" applyNumberFormat="1" applyFont="1" applyBorder="1" applyAlignment="1" applyProtection="1">
      <alignment vertical="center"/>
    </xf>
    <xf numFmtId="166" fontId="30" fillId="0" borderId="0" xfId="0" applyNumberFormat="1" applyFont="1" applyBorder="1" applyAlignment="1" applyProtection="1">
      <alignment vertical="center"/>
    </xf>
    <xf numFmtId="4" fontId="30" fillId="0" borderId="15" xfId="0" applyNumberFormat="1" applyFont="1" applyBorder="1" applyAlignment="1" applyProtection="1">
      <alignment vertical="center"/>
    </xf>
    <xf numFmtId="0" fontId="5" fillId="0" borderId="0" xfId="0" applyFont="1" applyAlignment="1">
      <alignment horizontal="left" vertical="center"/>
    </xf>
    <xf numFmtId="0" fontId="7" fillId="0" borderId="0" xfId="0"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30" fillId="0" borderId="19" xfId="0" applyNumberFormat="1" applyFont="1" applyBorder="1" applyAlignment="1" applyProtection="1">
      <alignment vertical="center"/>
    </xf>
    <xf numFmtId="4" fontId="30" fillId="0" borderId="20" xfId="0" applyNumberFormat="1" applyFont="1" applyBorder="1" applyAlignment="1" applyProtection="1">
      <alignment vertical="center"/>
    </xf>
    <xf numFmtId="166" fontId="30" fillId="0" borderId="20" xfId="0" applyNumberFormat="1" applyFont="1" applyBorder="1" applyAlignment="1" applyProtection="1">
      <alignment vertical="center"/>
    </xf>
    <xf numFmtId="4" fontId="30" fillId="0" borderId="21" xfId="0" applyNumberFormat="1" applyFont="1" applyBorder="1" applyAlignment="1" applyProtection="1">
      <alignment vertical="center"/>
    </xf>
    <xf numFmtId="0" fontId="0" fillId="0" borderId="1" xfId="0" applyBorder="1"/>
    <xf numFmtId="0" fontId="0" fillId="0" borderId="2" xfId="0" applyBorder="1"/>
    <xf numFmtId="0" fontId="14"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0" fillId="0" borderId="3" xfId="0" applyBorder="1" applyAlignment="1">
      <alignment vertical="center" wrapText="1"/>
    </xf>
    <xf numFmtId="0" fontId="0" fillId="0" borderId="12" xfId="0" applyFont="1" applyBorder="1" applyAlignment="1">
      <alignment vertical="center"/>
    </xf>
    <xf numFmtId="0" fontId="18"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3" fillId="4" borderId="16"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5" fillId="0" borderId="0" xfId="0" applyNumberFormat="1" applyFont="1" applyAlignment="1" applyProtection="1"/>
    <xf numFmtId="0" fontId="0" fillId="0" borderId="12" xfId="0" applyBorder="1" applyAlignment="1" applyProtection="1">
      <alignment vertical="center"/>
    </xf>
    <xf numFmtId="166" fontId="34" fillId="0" borderId="12" xfId="0" applyNumberFormat="1" applyFont="1" applyBorder="1" applyAlignment="1" applyProtection="1"/>
    <xf numFmtId="166" fontId="34" fillId="0" borderId="13" xfId="0" applyNumberFormat="1" applyFont="1" applyBorder="1" applyAlignment="1" applyProtection="1"/>
    <xf numFmtId="4" fontId="35"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2" xfId="0" applyFont="1" applyBorder="1" applyAlignment="1" applyProtection="1">
      <alignment horizontal="center" vertical="center"/>
    </xf>
    <xf numFmtId="49" fontId="23" fillId="0" borderId="22" xfId="0" applyNumberFormat="1" applyFont="1" applyBorder="1" applyAlignment="1" applyProtection="1">
      <alignment horizontal="left" vertical="center" wrapText="1"/>
    </xf>
    <xf numFmtId="0" fontId="23" fillId="0" borderId="22" xfId="0" applyFont="1" applyBorder="1" applyAlignment="1" applyProtection="1">
      <alignment horizontal="left" vertical="center" wrapText="1"/>
    </xf>
    <xf numFmtId="0" fontId="23" fillId="0" borderId="22" xfId="0" applyFont="1" applyBorder="1" applyAlignment="1" applyProtection="1">
      <alignment horizontal="center" vertical="center" wrapText="1"/>
    </xf>
    <xf numFmtId="167" fontId="23" fillId="0" borderId="22" xfId="0" applyNumberFormat="1" applyFont="1" applyBorder="1" applyAlignment="1" applyProtection="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xf>
    <xf numFmtId="0" fontId="24" fillId="2" borderId="14"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5"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pplyProtection="1">
      <alignment horizontal="left" vertical="center"/>
    </xf>
    <xf numFmtId="0" fontId="37" fillId="0" borderId="0" xfId="1" applyFont="1" applyAlignment="1" applyProtection="1">
      <alignmen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9" fillId="0" borderId="3" xfId="0" applyFont="1" applyBorder="1" applyAlignment="1" applyProtection="1">
      <alignment vertical="center"/>
    </xf>
    <xf numFmtId="0" fontId="9" fillId="0" borderId="0" xfId="0" applyFont="1" applyAlignment="1" applyProtection="1">
      <alignment vertical="center"/>
    </xf>
    <xf numFmtId="0" fontId="38"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39" fillId="0" borderId="0" xfId="0" applyFont="1" applyAlignment="1" applyProtection="1">
      <alignment vertical="center" wrapText="1"/>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0" xfId="0" applyFont="1" applyBorder="1" applyAlignment="1" applyProtection="1">
      <alignment vertical="center"/>
    </xf>
    <xf numFmtId="0" fontId="0" fillId="0" borderId="21" xfId="0" applyFont="1" applyBorder="1" applyAlignment="1" applyProtection="1">
      <alignment vertical="center"/>
    </xf>
    <xf numFmtId="0" fontId="9" fillId="0" borderId="0" xfId="0" applyFont="1" applyAlignment="1" applyProtection="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40" fillId="0" borderId="22" xfId="0" applyFont="1" applyBorder="1" applyAlignment="1" applyProtection="1">
      <alignment horizontal="center" vertical="center"/>
    </xf>
    <xf numFmtId="49" fontId="40" fillId="0" borderId="22" xfId="0" applyNumberFormat="1" applyFont="1" applyBorder="1" applyAlignment="1" applyProtection="1">
      <alignment horizontal="left" vertical="center" wrapText="1"/>
    </xf>
    <xf numFmtId="0" fontId="40" fillId="0" borderId="22" xfId="0" applyFont="1" applyBorder="1" applyAlignment="1" applyProtection="1">
      <alignment horizontal="left" vertical="center" wrapText="1"/>
    </xf>
    <xf numFmtId="0" fontId="40" fillId="0" borderId="22" xfId="0" applyFont="1" applyBorder="1" applyAlignment="1" applyProtection="1">
      <alignment horizontal="center" vertical="center" wrapText="1"/>
    </xf>
    <xf numFmtId="167" fontId="40" fillId="0" borderId="22" xfId="0" applyNumberFormat="1" applyFont="1" applyBorder="1" applyAlignment="1" applyProtection="1">
      <alignment vertical="center"/>
    </xf>
    <xf numFmtId="4" fontId="40" fillId="2" borderId="22" xfId="0" applyNumberFormat="1" applyFont="1" applyFill="1" applyBorder="1" applyAlignment="1" applyProtection="1">
      <alignment vertical="center"/>
      <protection locked="0"/>
    </xf>
    <xf numFmtId="4" fontId="40" fillId="0" borderId="22" xfId="0" applyNumberFormat="1" applyFont="1" applyBorder="1" applyAlignment="1" applyProtection="1">
      <alignment vertical="center"/>
    </xf>
    <xf numFmtId="0" fontId="41" fillId="0" borderId="3" xfId="0" applyFont="1" applyBorder="1" applyAlignment="1">
      <alignment vertical="center"/>
    </xf>
    <xf numFmtId="0" fontId="40" fillId="2" borderId="14" xfId="0" applyFont="1" applyFill="1" applyBorder="1" applyAlignment="1" applyProtection="1">
      <alignment horizontal="left" vertical="center"/>
      <protection locked="0"/>
    </xf>
    <xf numFmtId="0" fontId="40" fillId="0" borderId="0" xfId="0" applyFont="1" applyBorder="1" applyAlignment="1" applyProtection="1">
      <alignment horizontal="center"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167" fontId="23" fillId="2" borderId="22" xfId="0" applyNumberFormat="1" applyFont="1" applyFill="1" applyBorder="1" applyAlignment="1" applyProtection="1">
      <alignment vertical="center"/>
      <protection locked="0"/>
    </xf>
    <xf numFmtId="0" fontId="10" fillId="0" borderId="19" xfId="0" applyFont="1" applyBorder="1" applyAlignment="1" applyProtection="1">
      <alignmen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40" fillId="2" borderId="19" xfId="0" applyFont="1" applyFill="1" applyBorder="1" applyAlignment="1" applyProtection="1">
      <alignment horizontal="left" vertical="center"/>
      <protection locked="0"/>
    </xf>
    <xf numFmtId="0" fontId="40" fillId="0" borderId="20" xfId="0" applyFont="1" applyBorder="1" applyAlignment="1" applyProtection="1">
      <alignment horizontal="center" vertical="center"/>
    </xf>
    <xf numFmtId="166" fontId="24" fillId="0" borderId="20" xfId="0" applyNumberFormat="1" applyFont="1" applyBorder="1" applyAlignment="1" applyProtection="1">
      <alignment vertical="center"/>
    </xf>
    <xf numFmtId="166" fontId="24" fillId="0" borderId="21" xfId="0" applyNumberFormat="1" applyFont="1" applyBorder="1" applyAlignment="1" applyProtection="1">
      <alignment vertical="center"/>
    </xf>
    <xf numFmtId="0" fontId="24" fillId="2" borderId="19" xfId="0" applyFont="1" applyFill="1" applyBorder="1" applyAlignment="1" applyProtection="1">
      <alignment horizontal="left" vertical="center"/>
      <protection locked="0"/>
    </xf>
    <xf numFmtId="0" fontId="24" fillId="0" borderId="20" xfId="0" applyFont="1" applyBorder="1" applyAlignment="1" applyProtection="1">
      <alignment horizontal="center" vertical="center"/>
    </xf>
    <xf numFmtId="0" fontId="17" fillId="0" borderId="0" xfId="0" applyFont="1" applyAlignment="1">
      <alignment horizontal="left" vertical="top" wrapText="1"/>
    </xf>
    <xf numFmtId="0" fontId="17" fillId="0" borderId="0" xfId="0" applyFont="1" applyAlignment="1">
      <alignment horizontal="left" vertical="center"/>
    </xf>
    <xf numFmtId="0" fontId="19" fillId="0" borderId="0" xfId="0" applyFont="1" applyAlignment="1">
      <alignment horizontal="left" vertical="center"/>
    </xf>
    <xf numFmtId="0" fontId="2" fillId="0" borderId="0" xfId="0" applyFont="1" applyAlignment="1" applyProtection="1">
      <alignment horizontal="left" vertical="center"/>
    </xf>
    <xf numFmtId="0" fontId="0" fillId="0" borderId="0" xfId="0" applyProtection="1"/>
    <xf numFmtId="0" fontId="3" fillId="0" borderId="0" xfId="0" applyFont="1" applyAlignment="1" applyProtection="1">
      <alignment horizontal="left" vertical="top" wrapText="1"/>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4" fontId="18" fillId="0" borderId="5" xfId="0" applyNumberFormat="1" applyFont="1" applyBorder="1" applyAlignment="1" applyProtection="1">
      <alignment vertical="center"/>
    </xf>
    <xf numFmtId="0" fontId="0" fillId="0" borderId="5" xfId="0" applyFont="1" applyBorder="1" applyAlignment="1" applyProtection="1">
      <alignment vertical="center"/>
    </xf>
    <xf numFmtId="0" fontId="1" fillId="0" borderId="0" xfId="0" applyFont="1" applyAlignment="1" applyProtection="1">
      <alignment horizontal="right" vertical="center"/>
    </xf>
    <xf numFmtId="4" fontId="19" fillId="0" borderId="0" xfId="0" applyNumberFormat="1" applyFont="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4" fillId="3" borderId="7" xfId="0" applyNumberFormat="1" applyFont="1" applyFill="1" applyBorder="1" applyAlignment="1" applyProtection="1">
      <alignment vertical="center"/>
    </xf>
    <xf numFmtId="0" fontId="0" fillId="3" borderId="7" xfId="0" applyFont="1" applyFill="1" applyBorder="1" applyAlignment="1" applyProtection="1">
      <alignment vertical="center"/>
    </xf>
    <xf numFmtId="0" fontId="0" fillId="3" borderId="8" xfId="0" applyFont="1" applyFill="1" applyBorder="1" applyAlignment="1" applyProtection="1">
      <alignment vertical="center"/>
    </xf>
    <xf numFmtId="0" fontId="4" fillId="3" borderId="7" xfId="0" applyFont="1" applyFill="1" applyBorder="1" applyAlignment="1" applyProtection="1">
      <alignment horizontal="left" vertical="center"/>
    </xf>
    <xf numFmtId="0" fontId="0" fillId="0" borderId="0" xfId="0"/>
    <xf numFmtId="4" fontId="7" fillId="0" borderId="0" xfId="0" applyNumberFormat="1" applyFont="1" applyAlignment="1" applyProtection="1">
      <alignment horizontal="right" vertical="center"/>
    </xf>
    <xf numFmtId="0" fontId="7" fillId="0" borderId="0" xfId="0" applyFont="1" applyAlignment="1" applyProtection="1">
      <alignment vertical="center"/>
    </xf>
    <xf numFmtId="4" fontId="7" fillId="0" borderId="0" xfId="0" applyNumberFormat="1" applyFont="1" applyAlignment="1" applyProtection="1">
      <alignment vertical="center"/>
    </xf>
    <xf numFmtId="4" fontId="29" fillId="0" borderId="0" xfId="0" applyNumberFormat="1" applyFont="1" applyAlignment="1" applyProtection="1">
      <alignment vertical="center"/>
    </xf>
    <xf numFmtId="0" fontId="29" fillId="0" borderId="0" xfId="0" applyFont="1" applyAlignment="1" applyProtection="1">
      <alignment vertical="center"/>
    </xf>
    <xf numFmtId="4" fontId="29" fillId="0" borderId="0" xfId="0" applyNumberFormat="1" applyFont="1" applyAlignment="1" applyProtection="1">
      <alignment horizontal="right" vertical="center"/>
    </xf>
    <xf numFmtId="0" fontId="3" fillId="0" borderId="0" xfId="0" applyFont="1" applyAlignment="1" applyProtection="1">
      <alignment horizontal="left" vertical="center" wrapText="1"/>
    </xf>
    <xf numFmtId="0" fontId="3" fillId="0" borderId="0" xfId="0" applyFont="1" applyAlignment="1" applyProtection="1">
      <alignment vertical="center"/>
    </xf>
    <xf numFmtId="0" fontId="23" fillId="4" borderId="6" xfId="0" applyFont="1" applyFill="1" applyBorder="1" applyAlignment="1" applyProtection="1">
      <alignment horizontal="center" vertical="center"/>
    </xf>
    <xf numFmtId="0" fontId="23" fillId="4" borderId="7" xfId="0" applyFont="1" applyFill="1" applyBorder="1" applyAlignment="1" applyProtection="1">
      <alignment horizontal="left" vertical="center"/>
    </xf>
    <xf numFmtId="0" fontId="23" fillId="4" borderId="7" xfId="0" applyFont="1" applyFill="1" applyBorder="1" applyAlignment="1" applyProtection="1">
      <alignment horizontal="center" vertical="center"/>
    </xf>
    <xf numFmtId="0" fontId="28" fillId="0" borderId="0" xfId="0" applyFont="1" applyAlignment="1" applyProtection="1">
      <alignment horizontal="left" vertical="center" wrapText="1"/>
    </xf>
    <xf numFmtId="0" fontId="31" fillId="0" borderId="0" xfId="0" applyFont="1" applyAlignment="1" applyProtection="1">
      <alignment horizontal="left" vertical="center" wrapText="1"/>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 fillId="0" borderId="0" xfId="0" applyFont="1" applyAlignment="1" applyProtection="1">
      <alignment vertical="center"/>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22" fillId="0" borderId="14" xfId="0" applyFont="1" applyBorder="1" applyAlignment="1" applyProtection="1">
      <alignment horizontal="left" vertical="center"/>
    </xf>
    <xf numFmtId="0" fontId="22" fillId="0" borderId="0" xfId="0" applyFont="1" applyBorder="1" applyAlignment="1" applyProtection="1">
      <alignment horizontal="left" vertical="center"/>
    </xf>
    <xf numFmtId="0" fontId="23" fillId="4" borderId="8" xfId="0" applyFont="1" applyFill="1" applyBorder="1" applyAlignment="1" applyProtection="1">
      <alignment horizontal="left" vertical="center"/>
    </xf>
    <xf numFmtId="0" fontId="23" fillId="4" borderId="7" xfId="0" applyFont="1" applyFill="1" applyBorder="1" applyAlignment="1" applyProtection="1">
      <alignment horizontal="righ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1" fillId="0" borderId="0" xfId="0" applyFont="1" applyAlignment="1">
      <alignment horizontal="left" vertical="center" wrapText="1"/>
    </xf>
    <xf numFmtId="0" fontId="1" fillId="0" borderId="0" xfId="0" applyFont="1" applyAlignment="1">
      <alignment horizontal="left" vertical="center"/>
    </xf>
    <xf numFmtId="0" fontId="3" fillId="0" borderId="0" xfId="0" applyFont="1" applyAlignment="1">
      <alignment horizontal="left" vertical="center" wrapText="1"/>
    </xf>
    <xf numFmtId="0" fontId="0" fillId="0" borderId="0" xfId="0" applyFont="1" applyAlignment="1">
      <alignment vertical="center"/>
    </xf>
    <xf numFmtId="0" fontId="2" fillId="2" borderId="0" xfId="0" applyFont="1" applyFill="1" applyAlignment="1" applyProtection="1">
      <alignment horizontal="left" vertical="center"/>
      <protection locked="0"/>
    </xf>
    <xf numFmtId="0" fontId="2" fillId="0" borderId="0" xfId="0" applyFont="1" applyAlignment="1">
      <alignment horizontal="left" vertical="center"/>
    </xf>
    <xf numFmtId="0" fontId="2" fillId="0" borderId="0" xfId="0" applyFont="1" applyAlignment="1">
      <alignment horizontal="left" vertical="center" wrapText="1"/>
    </xf>
    <xf numFmtId="0" fontId="1" fillId="0" borderId="0" xfId="0" applyFont="1" applyAlignment="1" applyProtection="1">
      <alignment horizontal="left" vertical="center" wrapText="1"/>
    </xf>
    <xf numFmtId="0" fontId="1" fillId="0" borderId="0" xfId="0" applyFont="1" applyAlignment="1" applyProtection="1">
      <alignment horizontal="left" vertical="center"/>
    </xf>
    <xf numFmtId="0" fontId="0" fillId="0" borderId="0" xfId="0" applyFont="1" applyAlignment="1" applyProtection="1">
      <alignment vertical="center"/>
    </xf>
    <xf numFmtId="0" fontId="22" fillId="0" borderId="0" xfId="0" applyFont="1" applyAlignment="1">
      <alignment horizontal="left" vertical="center"/>
    </xf>
    <xf numFmtId="0" fontId="22" fillId="0" borderId="0" xfId="0" applyFont="1" applyAlignment="1" applyProtection="1">
      <alignment horizontal="left" vertical="center"/>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https://podminky.urs.cz/item/CS_URS_2025_01/162301951" TargetMode="External"/><Relationship Id="rId13" Type="http://schemas.openxmlformats.org/officeDocument/2006/relationships/hyperlink" Target="https://podminky.urs.cz/item/CS_URS_2025_01/997321511" TargetMode="External"/><Relationship Id="rId3" Type="http://schemas.openxmlformats.org/officeDocument/2006/relationships/hyperlink" Target="https://podminky.urs.cz/item/CS_URS_2025_01/112201113" TargetMode="External"/><Relationship Id="rId7" Type="http://schemas.openxmlformats.org/officeDocument/2006/relationships/hyperlink" Target="https://podminky.urs.cz/item/CS_URS_2025_01/162301931" TargetMode="External"/><Relationship Id="rId12" Type="http://schemas.openxmlformats.org/officeDocument/2006/relationships/hyperlink" Target="https://podminky.urs.cz/item/CS_URS_2025_01/981011316" TargetMode="External"/><Relationship Id="rId2" Type="http://schemas.openxmlformats.org/officeDocument/2006/relationships/hyperlink" Target="https://podminky.urs.cz/item/CS_URS_2025_01/112151352" TargetMode="External"/><Relationship Id="rId16" Type="http://schemas.openxmlformats.org/officeDocument/2006/relationships/drawing" Target="../drawings/drawing2.xml"/><Relationship Id="rId1" Type="http://schemas.openxmlformats.org/officeDocument/2006/relationships/hyperlink" Target="https://podminky.urs.cz/item/CS_URS_2025_01/111251101" TargetMode="External"/><Relationship Id="rId6" Type="http://schemas.openxmlformats.org/officeDocument/2006/relationships/hyperlink" Target="https://podminky.urs.cz/item/CS_URS_2025_01/162201422" TargetMode="External"/><Relationship Id="rId11" Type="http://schemas.openxmlformats.org/officeDocument/2006/relationships/hyperlink" Target="https://podminky.urs.cz/item/CS_URS_2025_01/961055111" TargetMode="External"/><Relationship Id="rId5" Type="http://schemas.openxmlformats.org/officeDocument/2006/relationships/hyperlink" Target="https://podminky.urs.cz/item/CS_URS_2025_01/162201411" TargetMode="External"/><Relationship Id="rId15" Type="http://schemas.openxmlformats.org/officeDocument/2006/relationships/hyperlink" Target="https://podminky.urs.cz/item/CS_URS_2025_01/997321611" TargetMode="External"/><Relationship Id="rId10" Type="http://schemas.openxmlformats.org/officeDocument/2006/relationships/hyperlink" Target="https://podminky.urs.cz/item/CS_URS_2025_01/961044111" TargetMode="External"/><Relationship Id="rId4" Type="http://schemas.openxmlformats.org/officeDocument/2006/relationships/hyperlink" Target="https://podminky.urs.cz/item/CS_URS_2025_01/162201401" TargetMode="External"/><Relationship Id="rId9" Type="http://schemas.openxmlformats.org/officeDocument/2006/relationships/hyperlink" Target="https://podminky.urs.cz/item/CS_URS_2025_01/162301972" TargetMode="External"/><Relationship Id="rId14" Type="http://schemas.openxmlformats.org/officeDocument/2006/relationships/hyperlink" Target="https://podminky.urs.cz/item/CS_URS_2025_01/997321519"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17" Type="http://schemas.openxmlformats.org/officeDocument/2006/relationships/hyperlink" Target="https://podminky.urs.cz/item/CS_URS_2025_01/631319171" TargetMode="External"/><Relationship Id="rId21" Type="http://schemas.openxmlformats.org/officeDocument/2006/relationships/hyperlink" Target="https://podminky.urs.cz/item/CS_URS_2025_01/211531111" TargetMode="External"/><Relationship Id="rId63" Type="http://schemas.openxmlformats.org/officeDocument/2006/relationships/hyperlink" Target="https://podminky.urs.cz/item/CS_URS_2025_01/711491271" TargetMode="External"/><Relationship Id="rId159" Type="http://schemas.openxmlformats.org/officeDocument/2006/relationships/hyperlink" Target="https://podminky.urs.cz/item/CS_URS_2025_01/965049112" TargetMode="External"/><Relationship Id="rId170" Type="http://schemas.openxmlformats.org/officeDocument/2006/relationships/hyperlink" Target="https://podminky.urs.cz/item/CS_URS_2025_01/977211114" TargetMode="External"/><Relationship Id="rId226" Type="http://schemas.openxmlformats.org/officeDocument/2006/relationships/hyperlink" Target="https://podminky.urs.cz/item/CS_URS_2025_01/725210821" TargetMode="External"/><Relationship Id="rId268" Type="http://schemas.openxmlformats.org/officeDocument/2006/relationships/hyperlink" Target="https://podminky.urs.cz/item/CS_URS_2025_01/776141122" TargetMode="External"/><Relationship Id="rId32" Type="http://schemas.openxmlformats.org/officeDocument/2006/relationships/hyperlink" Target="https://podminky.urs.cz/item/CS_URS_2025_01/317168024" TargetMode="External"/><Relationship Id="rId74" Type="http://schemas.openxmlformats.org/officeDocument/2006/relationships/hyperlink" Target="https://podminky.urs.cz/item/CS_URS_2025_01/611341191" TargetMode="External"/><Relationship Id="rId128" Type="http://schemas.openxmlformats.org/officeDocument/2006/relationships/hyperlink" Target="https://podminky.urs.cz/item/CS_URS_2025_01/632451254" TargetMode="External"/><Relationship Id="rId5" Type="http://schemas.openxmlformats.org/officeDocument/2006/relationships/hyperlink" Target="https://podminky.urs.cz/item/CS_URS_2025_01/161151113" TargetMode="External"/><Relationship Id="rId181" Type="http://schemas.openxmlformats.org/officeDocument/2006/relationships/hyperlink" Target="https://podminky.urs.cz/item/CS_URS_2025_01/997321611" TargetMode="External"/><Relationship Id="rId237" Type="http://schemas.openxmlformats.org/officeDocument/2006/relationships/hyperlink" Target="https://podminky.urs.cz/item/CS_URS_2025_01/763111771" TargetMode="External"/><Relationship Id="rId279" Type="http://schemas.openxmlformats.org/officeDocument/2006/relationships/hyperlink" Target="https://podminky.urs.cz/item/CS_URS_2025_01/998776112" TargetMode="External"/><Relationship Id="rId43" Type="http://schemas.openxmlformats.org/officeDocument/2006/relationships/hyperlink" Target="https://podminky.urs.cz/item/CS_URS_2025_01/346271113" TargetMode="External"/><Relationship Id="rId139" Type="http://schemas.openxmlformats.org/officeDocument/2006/relationships/hyperlink" Target="https://podminky.urs.cz/item/CS_URS_2025_01/949101111" TargetMode="External"/><Relationship Id="rId290" Type="http://schemas.openxmlformats.org/officeDocument/2006/relationships/hyperlink" Target="https://podminky.urs.cz/item/CS_URS_2025_01/783827425" TargetMode="External"/><Relationship Id="rId85" Type="http://schemas.openxmlformats.org/officeDocument/2006/relationships/hyperlink" Target="https://podminky.urs.cz/item/CS_URS_2025_01/615142012" TargetMode="External"/><Relationship Id="rId150" Type="http://schemas.openxmlformats.org/officeDocument/2006/relationships/hyperlink" Target="https://podminky.urs.cz/item/CS_URS_2025_01/962031133" TargetMode="External"/><Relationship Id="rId192" Type="http://schemas.openxmlformats.org/officeDocument/2006/relationships/hyperlink" Target="https://podminky.urs.cz/item/CS_URS_2025_01/711441559" TargetMode="External"/><Relationship Id="rId206" Type="http://schemas.openxmlformats.org/officeDocument/2006/relationships/hyperlink" Target="https://podminky.urs.cz/item/CS_URS_2025_01/998712112" TargetMode="External"/><Relationship Id="rId248" Type="http://schemas.openxmlformats.org/officeDocument/2006/relationships/hyperlink" Target="https://podminky.urs.cz/item/CS_URS_2025_01/763131752" TargetMode="External"/><Relationship Id="rId12" Type="http://schemas.openxmlformats.org/officeDocument/2006/relationships/hyperlink" Target="https://podminky.urs.cz/item/CS_URS_2025_01/171201221" TargetMode="External"/><Relationship Id="rId108" Type="http://schemas.openxmlformats.org/officeDocument/2006/relationships/hyperlink" Target="https://podminky.urs.cz/item/CS_URS_2025_01/622321111" TargetMode="External"/><Relationship Id="rId54" Type="http://schemas.openxmlformats.org/officeDocument/2006/relationships/hyperlink" Target="https://podminky.urs.cz/item/CS_URS_2025_01/171251201" TargetMode="External"/><Relationship Id="rId75" Type="http://schemas.openxmlformats.org/officeDocument/2006/relationships/hyperlink" Target="https://podminky.urs.cz/item/CS_URS_2025_01/611341325" TargetMode="External"/><Relationship Id="rId96" Type="http://schemas.openxmlformats.org/officeDocument/2006/relationships/hyperlink" Target="https://podminky.urs.cz/item/CS_URS_2025_01/622211041" TargetMode="External"/><Relationship Id="rId140" Type="http://schemas.openxmlformats.org/officeDocument/2006/relationships/hyperlink" Target="https://podminky.urs.cz/item/CS_URS_2025_01/949101112" TargetMode="External"/><Relationship Id="rId161" Type="http://schemas.openxmlformats.org/officeDocument/2006/relationships/hyperlink" Target="https://podminky.urs.cz/item/CS_URS_2025_01/965082923" TargetMode="External"/><Relationship Id="rId182" Type="http://schemas.openxmlformats.org/officeDocument/2006/relationships/hyperlink" Target="https://podminky.urs.cz/item/CS_URS_2025_01/998011002" TargetMode="External"/><Relationship Id="rId217" Type="http://schemas.openxmlformats.org/officeDocument/2006/relationships/hyperlink" Target="https://podminky.urs.cz/item/CS_URS_2025_01/713141338" TargetMode="External"/><Relationship Id="rId6" Type="http://schemas.openxmlformats.org/officeDocument/2006/relationships/hyperlink" Target="https://podminky.urs.cz/item/CS_URS_2025_01/162211311" TargetMode="External"/><Relationship Id="rId238" Type="http://schemas.openxmlformats.org/officeDocument/2006/relationships/hyperlink" Target="https://podminky.urs.cz/item/CS_URS_2025_01/763113351" TargetMode="External"/><Relationship Id="rId259" Type="http://schemas.openxmlformats.org/officeDocument/2006/relationships/hyperlink" Target="https://podminky.urs.cz/item/CS_URS_2025_01/771111011" TargetMode="External"/><Relationship Id="rId23" Type="http://schemas.openxmlformats.org/officeDocument/2006/relationships/hyperlink" Target="https://podminky.urs.cz/item/CS_URS_2025_01/212755215" TargetMode="External"/><Relationship Id="rId119" Type="http://schemas.openxmlformats.org/officeDocument/2006/relationships/hyperlink" Target="https://podminky.urs.cz/item/CS_URS_2025_01/631319175" TargetMode="External"/><Relationship Id="rId270" Type="http://schemas.openxmlformats.org/officeDocument/2006/relationships/hyperlink" Target="https://podminky.urs.cz/item/CS_URS_2025_01/776143132" TargetMode="External"/><Relationship Id="rId291" Type="http://schemas.openxmlformats.org/officeDocument/2006/relationships/hyperlink" Target="https://podminky.urs.cz/item/CS_URS_2025_01/783897611" TargetMode="External"/><Relationship Id="rId44" Type="http://schemas.openxmlformats.org/officeDocument/2006/relationships/hyperlink" Target="https://podminky.urs.cz/item/CS_URS_2025_01/346271129" TargetMode="External"/><Relationship Id="rId65" Type="http://schemas.openxmlformats.org/officeDocument/2006/relationships/hyperlink" Target="https://podminky.urs.cz/item/CS_URS_2025_01/711471301" TargetMode="External"/><Relationship Id="rId86" Type="http://schemas.openxmlformats.org/officeDocument/2006/relationships/hyperlink" Target="https://podminky.urs.cz/item/CS_URS_2025_01/621131121" TargetMode="External"/><Relationship Id="rId130" Type="http://schemas.openxmlformats.org/officeDocument/2006/relationships/hyperlink" Target="https://podminky.urs.cz/item/CS_URS_2025_01/633811111" TargetMode="External"/><Relationship Id="rId151" Type="http://schemas.openxmlformats.org/officeDocument/2006/relationships/hyperlink" Target="https://podminky.urs.cz/item/CS_URS_2025_01/962032230" TargetMode="External"/><Relationship Id="rId172" Type="http://schemas.openxmlformats.org/officeDocument/2006/relationships/hyperlink" Target="https://podminky.urs.cz/item/CS_URS_2025_01/978013191" TargetMode="External"/><Relationship Id="rId193" Type="http://schemas.openxmlformats.org/officeDocument/2006/relationships/hyperlink" Target="https://podminky.urs.cz/item/CS_URS_2025_01/711441559" TargetMode="External"/><Relationship Id="rId207" Type="http://schemas.openxmlformats.org/officeDocument/2006/relationships/hyperlink" Target="https://podminky.urs.cz/item/CS_URS_2025_01/713121111" TargetMode="External"/><Relationship Id="rId228" Type="http://schemas.openxmlformats.org/officeDocument/2006/relationships/hyperlink" Target="https://podminky.urs.cz/item/CS_URS_2025_01/725240812" TargetMode="External"/><Relationship Id="rId249" Type="http://schemas.openxmlformats.org/officeDocument/2006/relationships/hyperlink" Target="https://podminky.urs.cz/item/CS_URS_2025_01/763131766" TargetMode="External"/><Relationship Id="rId13" Type="http://schemas.openxmlformats.org/officeDocument/2006/relationships/hyperlink" Target="https://podminky.urs.cz/item/CS_URS_2025_01/171201221" TargetMode="External"/><Relationship Id="rId109" Type="http://schemas.openxmlformats.org/officeDocument/2006/relationships/hyperlink" Target="https://podminky.urs.cz/item/CS_URS_2025_01/622321111" TargetMode="External"/><Relationship Id="rId260" Type="http://schemas.openxmlformats.org/officeDocument/2006/relationships/hyperlink" Target="https://podminky.urs.cz/item/CS_URS_2025_01/771121011" TargetMode="External"/><Relationship Id="rId281" Type="http://schemas.openxmlformats.org/officeDocument/2006/relationships/hyperlink" Target="https://podminky.urs.cz/item/CS_URS_2025_01/781121011" TargetMode="External"/><Relationship Id="rId34" Type="http://schemas.openxmlformats.org/officeDocument/2006/relationships/hyperlink" Target="https://podminky.urs.cz/item/CS_URS_2025_01/317168054" TargetMode="External"/><Relationship Id="rId55" Type="http://schemas.openxmlformats.org/officeDocument/2006/relationships/hyperlink" Target="https://podminky.urs.cz/item/CS_URS_2025_01/174151101" TargetMode="External"/><Relationship Id="rId76" Type="http://schemas.openxmlformats.org/officeDocument/2006/relationships/hyperlink" Target="https://podminky.urs.cz/item/CS_URS_2025_01/611341395" TargetMode="External"/><Relationship Id="rId97" Type="http://schemas.openxmlformats.org/officeDocument/2006/relationships/hyperlink" Target="https://podminky.urs.cz/item/CS_URS_2025_01/622212051" TargetMode="External"/><Relationship Id="rId120" Type="http://schemas.openxmlformats.org/officeDocument/2006/relationships/hyperlink" Target="https://podminky.urs.cz/item/CS_URS_2025_01/631362021" TargetMode="External"/><Relationship Id="rId141" Type="http://schemas.openxmlformats.org/officeDocument/2006/relationships/hyperlink" Target="https://podminky.urs.cz/item/CS_URS_2025_01/949101112" TargetMode="External"/><Relationship Id="rId7" Type="http://schemas.openxmlformats.org/officeDocument/2006/relationships/hyperlink" Target="https://podminky.urs.cz/item/CS_URS_2025_01/162211319" TargetMode="External"/><Relationship Id="rId162" Type="http://schemas.openxmlformats.org/officeDocument/2006/relationships/hyperlink" Target="https://podminky.urs.cz/item/CS_URS_2025_01/966080115" TargetMode="External"/><Relationship Id="rId183" Type="http://schemas.openxmlformats.org/officeDocument/2006/relationships/hyperlink" Target="https://podminky.urs.cz/item/CS_URS_2025_01/998011009" TargetMode="External"/><Relationship Id="rId218" Type="http://schemas.openxmlformats.org/officeDocument/2006/relationships/hyperlink" Target="https://podminky.urs.cz/item/CS_URS_2025_01/713141358" TargetMode="External"/><Relationship Id="rId239" Type="http://schemas.openxmlformats.org/officeDocument/2006/relationships/hyperlink" Target="https://podminky.urs.cz/item/CS_URS_2025_01/763121458" TargetMode="External"/><Relationship Id="rId250" Type="http://schemas.openxmlformats.org/officeDocument/2006/relationships/hyperlink" Target="https://podminky.urs.cz/item/CS_URS_2025_01/763131771" TargetMode="External"/><Relationship Id="rId271" Type="http://schemas.openxmlformats.org/officeDocument/2006/relationships/hyperlink" Target="https://podminky.urs.cz/item/CS_URS_2025_01/776201811" TargetMode="External"/><Relationship Id="rId292" Type="http://schemas.openxmlformats.org/officeDocument/2006/relationships/hyperlink" Target="https://podminky.urs.cz/item/CS_URS_2025_01/783923161" TargetMode="External"/><Relationship Id="rId24" Type="http://schemas.openxmlformats.org/officeDocument/2006/relationships/hyperlink" Target="https://podminky.urs.cz/item/CS_URS_2025_01/213311151" TargetMode="External"/><Relationship Id="rId45" Type="http://schemas.openxmlformats.org/officeDocument/2006/relationships/hyperlink" Target="https://podminky.urs.cz/item/CS_URS_2025_01/451315114" TargetMode="External"/><Relationship Id="rId66" Type="http://schemas.openxmlformats.org/officeDocument/2006/relationships/hyperlink" Target="https://podminky.urs.cz/item/CS_URS_2025_01/711472301" TargetMode="External"/><Relationship Id="rId87" Type="http://schemas.openxmlformats.org/officeDocument/2006/relationships/hyperlink" Target="https://podminky.urs.cz/item/CS_URS_2025_01/621151031" TargetMode="External"/><Relationship Id="rId110" Type="http://schemas.openxmlformats.org/officeDocument/2006/relationships/hyperlink" Target="https://podminky.urs.cz/item/CS_URS_2025_01/622531022" TargetMode="External"/><Relationship Id="rId131" Type="http://schemas.openxmlformats.org/officeDocument/2006/relationships/hyperlink" Target="https://podminky.urs.cz/item/CS_URS_2025_01/919726123" TargetMode="External"/><Relationship Id="rId152" Type="http://schemas.openxmlformats.org/officeDocument/2006/relationships/hyperlink" Target="https://podminky.urs.cz/item/CS_URS_2025_01/962032231" TargetMode="External"/><Relationship Id="rId173" Type="http://schemas.openxmlformats.org/officeDocument/2006/relationships/hyperlink" Target="https://podminky.urs.cz/item/CS_URS_2025_01/978059541" TargetMode="External"/><Relationship Id="rId194" Type="http://schemas.openxmlformats.org/officeDocument/2006/relationships/hyperlink" Target="https://podminky.urs.cz/item/CS_URS_2025_01/711441559" TargetMode="External"/><Relationship Id="rId208" Type="http://schemas.openxmlformats.org/officeDocument/2006/relationships/hyperlink" Target="https://podminky.urs.cz/item/CS_URS_2025_01/713121111" TargetMode="External"/><Relationship Id="rId229" Type="http://schemas.openxmlformats.org/officeDocument/2006/relationships/hyperlink" Target="https://podminky.urs.cz/item/CS_URS_2025_01/725330840" TargetMode="External"/><Relationship Id="rId240" Type="http://schemas.openxmlformats.org/officeDocument/2006/relationships/hyperlink" Target="https://podminky.urs.cz/item/CS_URS_2025_01/763121590" TargetMode="External"/><Relationship Id="rId261" Type="http://schemas.openxmlformats.org/officeDocument/2006/relationships/hyperlink" Target="https://podminky.urs.cz/item/CS_URS_2025_01/771151012" TargetMode="External"/><Relationship Id="rId14" Type="http://schemas.openxmlformats.org/officeDocument/2006/relationships/hyperlink" Target="https://podminky.urs.cz/item/CS_URS_2025_01/171251201" TargetMode="External"/><Relationship Id="rId35" Type="http://schemas.openxmlformats.org/officeDocument/2006/relationships/hyperlink" Target="https://podminky.urs.cz/item/CS_URS_2025_01/317168057" TargetMode="External"/><Relationship Id="rId56" Type="http://schemas.openxmlformats.org/officeDocument/2006/relationships/hyperlink" Target="https://podminky.urs.cz/item/CS_URS_2025_01/181912112" TargetMode="External"/><Relationship Id="rId77" Type="http://schemas.openxmlformats.org/officeDocument/2006/relationships/hyperlink" Target="https://podminky.urs.cz/item/CS_URS_2025_01/612131101" TargetMode="External"/><Relationship Id="rId100" Type="http://schemas.openxmlformats.org/officeDocument/2006/relationships/hyperlink" Target="https://podminky.urs.cz/item/CS_URS_2025_01/622221151" TargetMode="External"/><Relationship Id="rId282" Type="http://schemas.openxmlformats.org/officeDocument/2006/relationships/hyperlink" Target="https://podminky.urs.cz/item/CS_URS_2025_01/781121011" TargetMode="External"/><Relationship Id="rId8" Type="http://schemas.openxmlformats.org/officeDocument/2006/relationships/hyperlink" Target="https://podminky.urs.cz/item/CS_URS_2025_01/162751117" TargetMode="External"/><Relationship Id="rId98" Type="http://schemas.openxmlformats.org/officeDocument/2006/relationships/hyperlink" Target="https://podminky.urs.cz/item/CS_URS_2025_01/622221113" TargetMode="External"/><Relationship Id="rId121" Type="http://schemas.openxmlformats.org/officeDocument/2006/relationships/hyperlink" Target="https://podminky.urs.cz/item/CS_URS_2025_01/631362021" TargetMode="External"/><Relationship Id="rId142" Type="http://schemas.openxmlformats.org/officeDocument/2006/relationships/hyperlink" Target="https://podminky.urs.cz/item/CS_URS_2025_01/949311111" TargetMode="External"/><Relationship Id="rId163" Type="http://schemas.openxmlformats.org/officeDocument/2006/relationships/hyperlink" Target="https://podminky.urs.cz/item/CS_URS_2025_01/966080117" TargetMode="External"/><Relationship Id="rId184" Type="http://schemas.openxmlformats.org/officeDocument/2006/relationships/hyperlink" Target="https://podminky.urs.cz/item/CS_URS_2025_01/998018002" TargetMode="External"/><Relationship Id="rId219" Type="http://schemas.openxmlformats.org/officeDocument/2006/relationships/hyperlink" Target="https://podminky.urs.cz/item/CS_URS_2025_01/713141358" TargetMode="External"/><Relationship Id="rId230" Type="http://schemas.openxmlformats.org/officeDocument/2006/relationships/hyperlink" Target="https://podminky.urs.cz/item/CS_URS_2025_01/762361332" TargetMode="External"/><Relationship Id="rId251" Type="http://schemas.openxmlformats.org/officeDocument/2006/relationships/hyperlink" Target="https://podminky.urs.cz/item/CS_URS_2025_01/763131821" TargetMode="External"/><Relationship Id="rId25" Type="http://schemas.openxmlformats.org/officeDocument/2006/relationships/hyperlink" Target="https://podminky.urs.cz/item/CS_URS_2025_01/273322511" TargetMode="External"/><Relationship Id="rId46" Type="http://schemas.openxmlformats.org/officeDocument/2006/relationships/hyperlink" Target="https://podminky.urs.cz/item/CS_URS_2025_01/452312162" TargetMode="External"/><Relationship Id="rId67" Type="http://schemas.openxmlformats.org/officeDocument/2006/relationships/hyperlink" Target="https://podminky.urs.cz/item/CS_URS_2025_01/596211222" TargetMode="External"/><Relationship Id="rId272" Type="http://schemas.openxmlformats.org/officeDocument/2006/relationships/hyperlink" Target="https://podminky.urs.cz/item/CS_URS_2025_01/776221111" TargetMode="External"/><Relationship Id="rId293" Type="http://schemas.openxmlformats.org/officeDocument/2006/relationships/hyperlink" Target="https://podminky.urs.cz/item/CS_URS_2025_01/783923161" TargetMode="External"/><Relationship Id="rId88" Type="http://schemas.openxmlformats.org/officeDocument/2006/relationships/hyperlink" Target="https://podminky.urs.cz/item/CS_URS_2025_01/621221113" TargetMode="External"/><Relationship Id="rId111" Type="http://schemas.openxmlformats.org/officeDocument/2006/relationships/hyperlink" Target="https://podminky.urs.cz/item/CS_URS_2025_01/622531022" TargetMode="External"/><Relationship Id="rId132" Type="http://schemas.openxmlformats.org/officeDocument/2006/relationships/hyperlink" Target="https://podminky.urs.cz/item/CS_URS_2025_01/941221112" TargetMode="External"/><Relationship Id="rId153" Type="http://schemas.openxmlformats.org/officeDocument/2006/relationships/hyperlink" Target="https://podminky.urs.cz/item/CS_URS_2025_01/962052211" TargetMode="External"/><Relationship Id="rId174" Type="http://schemas.openxmlformats.org/officeDocument/2006/relationships/hyperlink" Target="https://podminky.urs.cz/item/CS_URS_2025_01/978059641" TargetMode="External"/><Relationship Id="rId195" Type="http://schemas.openxmlformats.org/officeDocument/2006/relationships/hyperlink" Target="https://podminky.urs.cz/item/CS_URS_2025_01/711441559" TargetMode="External"/><Relationship Id="rId209" Type="http://schemas.openxmlformats.org/officeDocument/2006/relationships/hyperlink" Target="https://podminky.urs.cz/item/CS_URS_2025_01/713121111" TargetMode="External"/><Relationship Id="rId220" Type="http://schemas.openxmlformats.org/officeDocument/2006/relationships/hyperlink" Target="https://podminky.urs.cz/item/CS_URS_2025_01/713141396" TargetMode="External"/><Relationship Id="rId241" Type="http://schemas.openxmlformats.org/officeDocument/2006/relationships/hyperlink" Target="https://podminky.urs.cz/item/CS_URS_2025_01/763121714" TargetMode="External"/><Relationship Id="rId15" Type="http://schemas.openxmlformats.org/officeDocument/2006/relationships/hyperlink" Target="https://podminky.urs.cz/item/CS_URS_2025_01/171251201" TargetMode="External"/><Relationship Id="rId36" Type="http://schemas.openxmlformats.org/officeDocument/2006/relationships/hyperlink" Target="https://podminky.urs.cz/item/CS_URS_2025_01/317168061" TargetMode="External"/><Relationship Id="rId57" Type="http://schemas.openxmlformats.org/officeDocument/2006/relationships/hyperlink" Target="https://podminky.urs.cz/item/CS_URS_2025_01/460371111" TargetMode="External"/><Relationship Id="rId262" Type="http://schemas.openxmlformats.org/officeDocument/2006/relationships/hyperlink" Target="https://podminky.urs.cz/item/CS_URS_2025_01/771574476" TargetMode="External"/><Relationship Id="rId283" Type="http://schemas.openxmlformats.org/officeDocument/2006/relationships/hyperlink" Target="https://podminky.urs.cz/item/CS_URS_2025_01/781131112" TargetMode="External"/><Relationship Id="rId78" Type="http://schemas.openxmlformats.org/officeDocument/2006/relationships/hyperlink" Target="https://podminky.urs.cz/item/CS_URS_2025_01/612131300" TargetMode="External"/><Relationship Id="rId99" Type="http://schemas.openxmlformats.org/officeDocument/2006/relationships/hyperlink" Target="https://podminky.urs.cz/item/CS_URS_2025_01/622221141" TargetMode="External"/><Relationship Id="rId101" Type="http://schemas.openxmlformats.org/officeDocument/2006/relationships/hyperlink" Target="https://podminky.urs.cz/item/CS_URS_2025_01/622222051" TargetMode="External"/><Relationship Id="rId122" Type="http://schemas.openxmlformats.org/officeDocument/2006/relationships/hyperlink" Target="https://podminky.urs.cz/item/CS_URS_2025_01/632450122" TargetMode="External"/><Relationship Id="rId143" Type="http://schemas.openxmlformats.org/officeDocument/2006/relationships/hyperlink" Target="https://podminky.urs.cz/item/CS_URS_2025_01/949311211" TargetMode="External"/><Relationship Id="rId164" Type="http://schemas.openxmlformats.org/officeDocument/2006/relationships/hyperlink" Target="https://podminky.urs.cz/item/CS_URS_2025_01/968072455" TargetMode="External"/><Relationship Id="rId185" Type="http://schemas.openxmlformats.org/officeDocument/2006/relationships/hyperlink" Target="https://podminky.urs.cz/item/CS_URS_2025_01/711141821" TargetMode="External"/><Relationship Id="rId9" Type="http://schemas.openxmlformats.org/officeDocument/2006/relationships/hyperlink" Target="https://podminky.urs.cz/item/CS_URS_2025_01/162751119" TargetMode="External"/><Relationship Id="rId210" Type="http://schemas.openxmlformats.org/officeDocument/2006/relationships/hyperlink" Target="https://podminky.urs.cz/item/CS_URS_2025_01/713121111" TargetMode="External"/><Relationship Id="rId26" Type="http://schemas.openxmlformats.org/officeDocument/2006/relationships/hyperlink" Target="https://podminky.urs.cz/item/CS_URS_2025_01/273351121" TargetMode="External"/><Relationship Id="rId231" Type="http://schemas.openxmlformats.org/officeDocument/2006/relationships/hyperlink" Target="https://podminky.urs.cz/item/CS_URS_2025_01/762431033" TargetMode="External"/><Relationship Id="rId252" Type="http://schemas.openxmlformats.org/officeDocument/2006/relationships/hyperlink" Target="https://podminky.urs.cz/item/CS_URS_2025_01/763135811" TargetMode="External"/><Relationship Id="rId273" Type="http://schemas.openxmlformats.org/officeDocument/2006/relationships/hyperlink" Target="https://podminky.urs.cz/item/CS_URS_2025_01/776221121" TargetMode="External"/><Relationship Id="rId294" Type="http://schemas.openxmlformats.org/officeDocument/2006/relationships/hyperlink" Target="https://podminky.urs.cz/item/CS_URS_2025_01/783923171" TargetMode="External"/><Relationship Id="rId47" Type="http://schemas.openxmlformats.org/officeDocument/2006/relationships/hyperlink" Target="https://podminky.urs.cz/item/CS_URS_2025_01/767996701" TargetMode="External"/><Relationship Id="rId68" Type="http://schemas.openxmlformats.org/officeDocument/2006/relationships/hyperlink" Target="https://podminky.urs.cz/item/CS_URS_2025_01/212755213" TargetMode="External"/><Relationship Id="rId89" Type="http://schemas.openxmlformats.org/officeDocument/2006/relationships/hyperlink" Target="https://podminky.urs.cz/item/CS_URS_2025_01/621251105" TargetMode="External"/><Relationship Id="rId112" Type="http://schemas.openxmlformats.org/officeDocument/2006/relationships/hyperlink" Target="https://podminky.urs.cz/item/CS_URS_2025_01/629995105" TargetMode="External"/><Relationship Id="rId133" Type="http://schemas.openxmlformats.org/officeDocument/2006/relationships/hyperlink" Target="https://podminky.urs.cz/item/CS_URS_2025_01/941221212" TargetMode="External"/><Relationship Id="rId154" Type="http://schemas.openxmlformats.org/officeDocument/2006/relationships/hyperlink" Target="https://podminky.urs.cz/item/CS_URS_2025_01/963051113" TargetMode="External"/><Relationship Id="rId175" Type="http://schemas.openxmlformats.org/officeDocument/2006/relationships/hyperlink" Target="https://podminky.urs.cz/item/CS_URS_2025_01/997013113" TargetMode="External"/><Relationship Id="rId196" Type="http://schemas.openxmlformats.org/officeDocument/2006/relationships/hyperlink" Target="https://podminky.urs.cz/item/CS_URS_2025_01/711441559" TargetMode="External"/><Relationship Id="rId200" Type="http://schemas.openxmlformats.org/officeDocument/2006/relationships/hyperlink" Target="https://podminky.urs.cz/item/CS_URS_2025_01/998711112" TargetMode="External"/><Relationship Id="rId16" Type="http://schemas.openxmlformats.org/officeDocument/2006/relationships/hyperlink" Target="https://podminky.urs.cz/item/CS_URS_2025_01/174111102" TargetMode="External"/><Relationship Id="rId221" Type="http://schemas.openxmlformats.org/officeDocument/2006/relationships/hyperlink" Target="https://podminky.urs.cz/item/CS_URS_2025_01/713141396" TargetMode="External"/><Relationship Id="rId242" Type="http://schemas.openxmlformats.org/officeDocument/2006/relationships/hyperlink" Target="https://podminky.urs.cz/item/CS_URS_2025_01/763121761" TargetMode="External"/><Relationship Id="rId263" Type="http://schemas.openxmlformats.org/officeDocument/2006/relationships/hyperlink" Target="https://podminky.urs.cz/item/CS_URS_2025_01/998771112" TargetMode="External"/><Relationship Id="rId284" Type="http://schemas.openxmlformats.org/officeDocument/2006/relationships/hyperlink" Target="https://podminky.urs.cz/item/CS_URS_2025_01/781131264" TargetMode="External"/><Relationship Id="rId37" Type="http://schemas.openxmlformats.org/officeDocument/2006/relationships/hyperlink" Target="https://podminky.urs.cz/item/CS_URS_2025_01/317944321" TargetMode="External"/><Relationship Id="rId58" Type="http://schemas.openxmlformats.org/officeDocument/2006/relationships/hyperlink" Target="https://podminky.urs.cz/item/CS_URS_2025_01/564211011" TargetMode="External"/><Relationship Id="rId79" Type="http://schemas.openxmlformats.org/officeDocument/2006/relationships/hyperlink" Target="https://podminky.urs.cz/item/CS_URS_2025_01/612131321" TargetMode="External"/><Relationship Id="rId102" Type="http://schemas.openxmlformats.org/officeDocument/2006/relationships/hyperlink" Target="https://podminky.urs.cz/item/CS_URS_2025_01/622251101" TargetMode="External"/><Relationship Id="rId123" Type="http://schemas.openxmlformats.org/officeDocument/2006/relationships/hyperlink" Target="https://podminky.urs.cz/item/CS_URS_2025_01/632450124" TargetMode="External"/><Relationship Id="rId144" Type="http://schemas.openxmlformats.org/officeDocument/2006/relationships/hyperlink" Target="https://podminky.urs.cz/item/CS_URS_2025_01/949311811" TargetMode="External"/><Relationship Id="rId90" Type="http://schemas.openxmlformats.org/officeDocument/2006/relationships/hyperlink" Target="https://podminky.urs.cz/item/CS_URS_2025_01/621531022" TargetMode="External"/><Relationship Id="rId165" Type="http://schemas.openxmlformats.org/officeDocument/2006/relationships/hyperlink" Target="https://podminky.urs.cz/item/CS_URS_2025_01/977151114" TargetMode="External"/><Relationship Id="rId186" Type="http://schemas.openxmlformats.org/officeDocument/2006/relationships/hyperlink" Target="https://podminky.urs.cz/item/CS_URS_2025_01/711161222" TargetMode="External"/><Relationship Id="rId211" Type="http://schemas.openxmlformats.org/officeDocument/2006/relationships/hyperlink" Target="https://podminky.urs.cz/item/CS_URS_2025_01/713131141" TargetMode="External"/><Relationship Id="rId232" Type="http://schemas.openxmlformats.org/officeDocument/2006/relationships/hyperlink" Target="https://podminky.urs.cz/item/CS_URS_2025_01/762841812" TargetMode="External"/><Relationship Id="rId253" Type="http://schemas.openxmlformats.org/officeDocument/2006/relationships/hyperlink" Target="https://podminky.urs.cz/item/CS_URS_2025_01/998763322" TargetMode="External"/><Relationship Id="rId274" Type="http://schemas.openxmlformats.org/officeDocument/2006/relationships/hyperlink" Target="https://podminky.urs.cz/item/CS_URS_2025_01/776222111" TargetMode="External"/><Relationship Id="rId295" Type="http://schemas.openxmlformats.org/officeDocument/2006/relationships/hyperlink" Target="https://podminky.urs.cz/item/CS_URS_2025_01/784181102" TargetMode="External"/><Relationship Id="rId27" Type="http://schemas.openxmlformats.org/officeDocument/2006/relationships/hyperlink" Target="https://podminky.urs.cz/item/CS_URS_2025_01/273351122" TargetMode="External"/><Relationship Id="rId48" Type="http://schemas.openxmlformats.org/officeDocument/2006/relationships/hyperlink" Target="https://podminky.urs.cz/item/CS_URS_2025_01/113107142" TargetMode="External"/><Relationship Id="rId69" Type="http://schemas.openxmlformats.org/officeDocument/2006/relationships/hyperlink" Target="https://podminky.urs.cz/item/CS_URS_2025_01/611131100" TargetMode="External"/><Relationship Id="rId113" Type="http://schemas.openxmlformats.org/officeDocument/2006/relationships/hyperlink" Target="https://podminky.urs.cz/item/CS_URS_2025_01/631311116" TargetMode="External"/><Relationship Id="rId134" Type="http://schemas.openxmlformats.org/officeDocument/2006/relationships/hyperlink" Target="https://podminky.urs.cz/item/CS_URS_2025_01/941221812" TargetMode="External"/><Relationship Id="rId80" Type="http://schemas.openxmlformats.org/officeDocument/2006/relationships/hyperlink" Target="https://podminky.urs.cz/item/CS_URS_2025_01/612135101" TargetMode="External"/><Relationship Id="rId155" Type="http://schemas.openxmlformats.org/officeDocument/2006/relationships/hyperlink" Target="https://podminky.urs.cz/item/CS_URS_2025_01/965042141" TargetMode="External"/><Relationship Id="rId176" Type="http://schemas.openxmlformats.org/officeDocument/2006/relationships/hyperlink" Target="https://podminky.urs.cz/item/CS_URS_2025_01/997013153" TargetMode="External"/><Relationship Id="rId197" Type="http://schemas.openxmlformats.org/officeDocument/2006/relationships/hyperlink" Target="https://podminky.urs.cz/item/CS_URS_2025_01/711442559" TargetMode="External"/><Relationship Id="rId201" Type="http://schemas.openxmlformats.org/officeDocument/2006/relationships/hyperlink" Target="https://podminky.urs.cz/item/CS_URS_2025_01/712311101" TargetMode="External"/><Relationship Id="rId222" Type="http://schemas.openxmlformats.org/officeDocument/2006/relationships/hyperlink" Target="https://podminky.urs.cz/item/CS_URS_2025_01/713141396" TargetMode="External"/><Relationship Id="rId243" Type="http://schemas.openxmlformats.org/officeDocument/2006/relationships/hyperlink" Target="https://podminky.urs.cz/item/CS_URS_2025_01/763131412" TargetMode="External"/><Relationship Id="rId264" Type="http://schemas.openxmlformats.org/officeDocument/2006/relationships/hyperlink" Target="https://podminky.urs.cz/item/CS_URS_2025_01/776111311" TargetMode="External"/><Relationship Id="rId285" Type="http://schemas.openxmlformats.org/officeDocument/2006/relationships/hyperlink" Target="https://podminky.urs.cz/item/CS_URS_2025_01/781474115" TargetMode="External"/><Relationship Id="rId17" Type="http://schemas.openxmlformats.org/officeDocument/2006/relationships/hyperlink" Target="https://podminky.urs.cz/item/CS_URS_2025_01/174151101" TargetMode="External"/><Relationship Id="rId38" Type="http://schemas.openxmlformats.org/officeDocument/2006/relationships/hyperlink" Target="https://podminky.urs.cz/item/CS_URS_2025_01/317998130" TargetMode="External"/><Relationship Id="rId59" Type="http://schemas.openxmlformats.org/officeDocument/2006/relationships/hyperlink" Target="https://podminky.urs.cz/item/CS_URS_2025_01/564821011" TargetMode="External"/><Relationship Id="rId103" Type="http://schemas.openxmlformats.org/officeDocument/2006/relationships/hyperlink" Target="https://podminky.urs.cz/item/CS_URS_2025_01/622251105" TargetMode="External"/><Relationship Id="rId124" Type="http://schemas.openxmlformats.org/officeDocument/2006/relationships/hyperlink" Target="https://podminky.urs.cz/item/CS_URS_2025_01/632451101" TargetMode="External"/><Relationship Id="rId70" Type="http://schemas.openxmlformats.org/officeDocument/2006/relationships/hyperlink" Target="https://podminky.urs.cz/item/CS_URS_2025_01/611131121" TargetMode="External"/><Relationship Id="rId91" Type="http://schemas.openxmlformats.org/officeDocument/2006/relationships/hyperlink" Target="https://podminky.urs.cz/item/CS_URS_2025_01/622131101" TargetMode="External"/><Relationship Id="rId145" Type="http://schemas.openxmlformats.org/officeDocument/2006/relationships/hyperlink" Target="https://podminky.urs.cz/item/CS_URS_2025_01/952901111" TargetMode="External"/><Relationship Id="rId166" Type="http://schemas.openxmlformats.org/officeDocument/2006/relationships/hyperlink" Target="https://podminky.urs.cz/item/CS_URS_2025_01/977151118" TargetMode="External"/><Relationship Id="rId187" Type="http://schemas.openxmlformats.org/officeDocument/2006/relationships/hyperlink" Target="https://podminky.urs.cz/item/CS_URS_2025_01/711161383" TargetMode="External"/><Relationship Id="rId1" Type="http://schemas.openxmlformats.org/officeDocument/2006/relationships/hyperlink" Target="https://podminky.urs.cz/item/CS_URS_2025_01/115101201" TargetMode="External"/><Relationship Id="rId212" Type="http://schemas.openxmlformats.org/officeDocument/2006/relationships/hyperlink" Target="https://podminky.urs.cz/item/CS_URS_2025_01/713131141" TargetMode="External"/><Relationship Id="rId233" Type="http://schemas.openxmlformats.org/officeDocument/2006/relationships/hyperlink" Target="https://podminky.urs.cz/item/CS_URS_2025_01/998762112" TargetMode="External"/><Relationship Id="rId254" Type="http://schemas.openxmlformats.org/officeDocument/2006/relationships/hyperlink" Target="https://podminky.urs.cz/item/CS_URS_2025_01/998764212" TargetMode="External"/><Relationship Id="rId28" Type="http://schemas.openxmlformats.org/officeDocument/2006/relationships/hyperlink" Target="https://podminky.urs.cz/item/CS_URS_2025_01/273361821" TargetMode="External"/><Relationship Id="rId49" Type="http://schemas.openxmlformats.org/officeDocument/2006/relationships/hyperlink" Target="https://podminky.urs.cz/item/CS_URS_2025_01/113107124" TargetMode="External"/><Relationship Id="rId114" Type="http://schemas.openxmlformats.org/officeDocument/2006/relationships/hyperlink" Target="https://podminky.urs.cz/item/CS_URS_2025_01/631311126" TargetMode="External"/><Relationship Id="rId275" Type="http://schemas.openxmlformats.org/officeDocument/2006/relationships/hyperlink" Target="https://podminky.urs.cz/item/CS_URS_2025_01/776321111" TargetMode="External"/><Relationship Id="rId296" Type="http://schemas.openxmlformats.org/officeDocument/2006/relationships/hyperlink" Target="https://podminky.urs.cz/item/CS_URS_2025_01/784211101" TargetMode="External"/><Relationship Id="rId60" Type="http://schemas.openxmlformats.org/officeDocument/2006/relationships/hyperlink" Target="https://podminky.urs.cz/item/CS_URS_2025_01/564861011" TargetMode="External"/><Relationship Id="rId81" Type="http://schemas.openxmlformats.org/officeDocument/2006/relationships/hyperlink" Target="https://podminky.urs.cz/item/CS_URS_2025_01/612321111" TargetMode="External"/><Relationship Id="rId135" Type="http://schemas.openxmlformats.org/officeDocument/2006/relationships/hyperlink" Target="https://podminky.urs.cz/item/CS_URS_2025_01/944511111" TargetMode="External"/><Relationship Id="rId156" Type="http://schemas.openxmlformats.org/officeDocument/2006/relationships/hyperlink" Target="https://podminky.urs.cz/item/CS_URS_2025_01/965042241" TargetMode="External"/><Relationship Id="rId177" Type="http://schemas.openxmlformats.org/officeDocument/2006/relationships/hyperlink" Target="https://podminky.urs.cz/item/CS_URS_2025_01/997013213" TargetMode="External"/><Relationship Id="rId198" Type="http://schemas.openxmlformats.org/officeDocument/2006/relationships/hyperlink" Target="https://podminky.urs.cz/item/CS_URS_2025_01/711442559" TargetMode="External"/><Relationship Id="rId202" Type="http://schemas.openxmlformats.org/officeDocument/2006/relationships/hyperlink" Target="https://podminky.urs.cz/item/CS_URS_2025_01/712331111" TargetMode="External"/><Relationship Id="rId223" Type="http://schemas.openxmlformats.org/officeDocument/2006/relationships/hyperlink" Target="https://podminky.urs.cz/item/CS_URS_2025_01/713141396" TargetMode="External"/><Relationship Id="rId244" Type="http://schemas.openxmlformats.org/officeDocument/2006/relationships/hyperlink" Target="https://podminky.urs.cz/item/CS_URS_2025_01/763131432" TargetMode="External"/><Relationship Id="rId18" Type="http://schemas.openxmlformats.org/officeDocument/2006/relationships/hyperlink" Target="https://podminky.urs.cz/item/CS_URS_2025_01/181913112" TargetMode="External"/><Relationship Id="rId39" Type="http://schemas.openxmlformats.org/officeDocument/2006/relationships/hyperlink" Target="https://podminky.urs.cz/item/CS_URS_2025_01/342244211" TargetMode="External"/><Relationship Id="rId265" Type="http://schemas.openxmlformats.org/officeDocument/2006/relationships/hyperlink" Target="https://podminky.urs.cz/item/CS_URS_2025_01/776111323" TargetMode="External"/><Relationship Id="rId286" Type="http://schemas.openxmlformats.org/officeDocument/2006/relationships/hyperlink" Target="https://podminky.urs.cz/item/CS_URS_2025_01/781495115" TargetMode="External"/><Relationship Id="rId50" Type="http://schemas.openxmlformats.org/officeDocument/2006/relationships/hyperlink" Target="https://podminky.urs.cz/item/CS_URS_2025_01/122211101" TargetMode="External"/><Relationship Id="rId104" Type="http://schemas.openxmlformats.org/officeDocument/2006/relationships/hyperlink" Target="https://podminky.urs.cz/item/CS_URS_2025_01/622251105" TargetMode="External"/><Relationship Id="rId125" Type="http://schemas.openxmlformats.org/officeDocument/2006/relationships/hyperlink" Target="https://podminky.urs.cz/item/CS_URS_2025_01/632451103" TargetMode="External"/><Relationship Id="rId146" Type="http://schemas.openxmlformats.org/officeDocument/2006/relationships/hyperlink" Target="https://podminky.urs.cz/item/CS_URS_2025_01/953312125" TargetMode="External"/><Relationship Id="rId167" Type="http://schemas.openxmlformats.org/officeDocument/2006/relationships/hyperlink" Target="https://podminky.urs.cz/item/CS_URS_2025_01/977151123" TargetMode="External"/><Relationship Id="rId188" Type="http://schemas.openxmlformats.org/officeDocument/2006/relationships/hyperlink" Target="https://podminky.urs.cz/item/CS_URS_2025_01/711411001" TargetMode="External"/><Relationship Id="rId71" Type="http://schemas.openxmlformats.org/officeDocument/2006/relationships/hyperlink" Target="https://podminky.urs.cz/item/CS_URS_2025_01/611131303" TargetMode="External"/><Relationship Id="rId92" Type="http://schemas.openxmlformats.org/officeDocument/2006/relationships/hyperlink" Target="https://podminky.urs.cz/item/CS_URS_2025_01/622131101" TargetMode="External"/><Relationship Id="rId213" Type="http://schemas.openxmlformats.org/officeDocument/2006/relationships/hyperlink" Target="https://podminky.urs.cz/item/CS_URS_2025_01/713131141" TargetMode="External"/><Relationship Id="rId234" Type="http://schemas.openxmlformats.org/officeDocument/2006/relationships/hyperlink" Target="https://podminky.urs.cz/item/CS_URS_2025_01/763111338" TargetMode="External"/><Relationship Id="rId2" Type="http://schemas.openxmlformats.org/officeDocument/2006/relationships/hyperlink" Target="https://podminky.urs.cz/item/CS_URS_2025_01/131313701" TargetMode="External"/><Relationship Id="rId29" Type="http://schemas.openxmlformats.org/officeDocument/2006/relationships/hyperlink" Target="https://podminky.urs.cz/item/CS_URS_2025_01/311235141" TargetMode="External"/><Relationship Id="rId255" Type="http://schemas.openxmlformats.org/officeDocument/2006/relationships/hyperlink" Target="https://podminky.urs.cz/item/CS_URS_2025_01/766629214" TargetMode="External"/><Relationship Id="rId276" Type="http://schemas.openxmlformats.org/officeDocument/2006/relationships/hyperlink" Target="https://podminky.urs.cz/item/CS_URS_2025_01/776321211" TargetMode="External"/><Relationship Id="rId297" Type="http://schemas.openxmlformats.org/officeDocument/2006/relationships/hyperlink" Target="https://podminky.urs.cz/item/CS_URS_2025_01/HZS1292" TargetMode="External"/><Relationship Id="rId40" Type="http://schemas.openxmlformats.org/officeDocument/2006/relationships/hyperlink" Target="https://podminky.urs.cz/item/CS_URS_2025_01/342244221" TargetMode="External"/><Relationship Id="rId115" Type="http://schemas.openxmlformats.org/officeDocument/2006/relationships/hyperlink" Target="https://podminky.urs.cz/item/CS_URS_2025_01/631311136" TargetMode="External"/><Relationship Id="rId136" Type="http://schemas.openxmlformats.org/officeDocument/2006/relationships/hyperlink" Target="https://podminky.urs.cz/item/CS_URS_2025_01/944511211" TargetMode="External"/><Relationship Id="rId157" Type="http://schemas.openxmlformats.org/officeDocument/2006/relationships/hyperlink" Target="https://podminky.urs.cz/item/CS_URS_2025_01/965043441" TargetMode="External"/><Relationship Id="rId178" Type="http://schemas.openxmlformats.org/officeDocument/2006/relationships/hyperlink" Target="https://podminky.urs.cz/item/CS_URS_2025_01/997013631" TargetMode="External"/><Relationship Id="rId61" Type="http://schemas.openxmlformats.org/officeDocument/2006/relationships/hyperlink" Target="https://podminky.urs.cz/item/CS_URS_2025_01/711491171" TargetMode="External"/><Relationship Id="rId82" Type="http://schemas.openxmlformats.org/officeDocument/2006/relationships/hyperlink" Target="https://podminky.urs.cz/item/CS_URS_2025_01/612321191" TargetMode="External"/><Relationship Id="rId199" Type="http://schemas.openxmlformats.org/officeDocument/2006/relationships/hyperlink" Target="https://podminky.urs.cz/item/CS_URS_2025_01/711491272" TargetMode="External"/><Relationship Id="rId203" Type="http://schemas.openxmlformats.org/officeDocument/2006/relationships/hyperlink" Target="https://podminky.urs.cz/item/CS_URS_2025_01/712341559" TargetMode="External"/><Relationship Id="rId19" Type="http://schemas.openxmlformats.org/officeDocument/2006/relationships/hyperlink" Target="https://podminky.urs.cz/item/CS_URS_2025_01/181951114" TargetMode="External"/><Relationship Id="rId224" Type="http://schemas.openxmlformats.org/officeDocument/2006/relationships/hyperlink" Target="https://podminky.urs.cz/item/CS_URS_2025_01/998713112" TargetMode="External"/><Relationship Id="rId245" Type="http://schemas.openxmlformats.org/officeDocument/2006/relationships/hyperlink" Target="https://podminky.urs.cz/item/CS_URS_2025_01/763131714" TargetMode="External"/><Relationship Id="rId266" Type="http://schemas.openxmlformats.org/officeDocument/2006/relationships/hyperlink" Target="https://podminky.urs.cz/item/CS_URS_2025_01/776121111" TargetMode="External"/><Relationship Id="rId287" Type="http://schemas.openxmlformats.org/officeDocument/2006/relationships/hyperlink" Target="https://podminky.urs.cz/item/CS_URS_2025_01/781734112" TargetMode="External"/><Relationship Id="rId30" Type="http://schemas.openxmlformats.org/officeDocument/2006/relationships/hyperlink" Target="https://podminky.urs.cz/item/CS_URS_2025_01/317168022" TargetMode="External"/><Relationship Id="rId105" Type="http://schemas.openxmlformats.org/officeDocument/2006/relationships/hyperlink" Target="https://podminky.urs.cz/item/CS_URS_2025_01/622251209" TargetMode="External"/><Relationship Id="rId126" Type="http://schemas.openxmlformats.org/officeDocument/2006/relationships/hyperlink" Target="https://podminky.urs.cz/item/CS_URS_2025_01/632451105" TargetMode="External"/><Relationship Id="rId147" Type="http://schemas.openxmlformats.org/officeDocument/2006/relationships/hyperlink" Target="https://podminky.urs.cz/item/CS_URS_2025_01/953321113" TargetMode="External"/><Relationship Id="rId168" Type="http://schemas.openxmlformats.org/officeDocument/2006/relationships/hyperlink" Target="https://podminky.urs.cz/item/CS_URS_2025_01/977151125" TargetMode="External"/><Relationship Id="rId51" Type="http://schemas.openxmlformats.org/officeDocument/2006/relationships/hyperlink" Target="https://podminky.urs.cz/item/CS_URS_2025_01/162751117" TargetMode="External"/><Relationship Id="rId72" Type="http://schemas.openxmlformats.org/officeDocument/2006/relationships/hyperlink" Target="https://podminky.urs.cz/item/CS_URS_2025_01/611131325" TargetMode="External"/><Relationship Id="rId93" Type="http://schemas.openxmlformats.org/officeDocument/2006/relationships/hyperlink" Target="https://podminky.urs.cz/item/CS_URS_2025_01/622131101" TargetMode="External"/><Relationship Id="rId189" Type="http://schemas.openxmlformats.org/officeDocument/2006/relationships/hyperlink" Target="https://podminky.urs.cz/item/CS_URS_2025_01/711411001" TargetMode="External"/><Relationship Id="rId3" Type="http://schemas.openxmlformats.org/officeDocument/2006/relationships/hyperlink" Target="https://podminky.urs.cz/item/CS_URS_2025_01/131351106" TargetMode="External"/><Relationship Id="rId214" Type="http://schemas.openxmlformats.org/officeDocument/2006/relationships/hyperlink" Target="https://podminky.urs.cz/item/CS_URS_2025_01/713141136" TargetMode="External"/><Relationship Id="rId235" Type="http://schemas.openxmlformats.org/officeDocument/2006/relationships/hyperlink" Target="https://podminky.urs.cz/item/CS_URS_2025_01/763111491" TargetMode="External"/><Relationship Id="rId256" Type="http://schemas.openxmlformats.org/officeDocument/2006/relationships/hyperlink" Target="https://podminky.urs.cz/item/CS_URS_2025_01/766812830" TargetMode="External"/><Relationship Id="rId277" Type="http://schemas.openxmlformats.org/officeDocument/2006/relationships/hyperlink" Target="https://podminky.urs.cz/item/CS_URS_2025_01/776411121" TargetMode="External"/><Relationship Id="rId298" Type="http://schemas.openxmlformats.org/officeDocument/2006/relationships/drawing" Target="../drawings/drawing3.xml"/><Relationship Id="rId116" Type="http://schemas.openxmlformats.org/officeDocument/2006/relationships/hyperlink" Target="https://podminky.urs.cz/item/CS_URS_2025_01/631311214" TargetMode="External"/><Relationship Id="rId137" Type="http://schemas.openxmlformats.org/officeDocument/2006/relationships/hyperlink" Target="https://podminky.urs.cz/item/CS_URS_2025_01/944511811" TargetMode="External"/><Relationship Id="rId158" Type="http://schemas.openxmlformats.org/officeDocument/2006/relationships/hyperlink" Target="https://podminky.urs.cz/item/CS_URS_2025_01/965049111" TargetMode="External"/><Relationship Id="rId20" Type="http://schemas.openxmlformats.org/officeDocument/2006/relationships/hyperlink" Target="https://podminky.urs.cz/item/CS_URS_2025_01/460371111" TargetMode="External"/><Relationship Id="rId41" Type="http://schemas.openxmlformats.org/officeDocument/2006/relationships/hyperlink" Target="https://podminky.urs.cz/item/CS_URS_2025_01/342271531" TargetMode="External"/><Relationship Id="rId62" Type="http://schemas.openxmlformats.org/officeDocument/2006/relationships/hyperlink" Target="https://podminky.urs.cz/item/CS_URS_2025_01/711491172" TargetMode="External"/><Relationship Id="rId83" Type="http://schemas.openxmlformats.org/officeDocument/2006/relationships/hyperlink" Target="https://podminky.urs.cz/item/CS_URS_2025_01/612341321" TargetMode="External"/><Relationship Id="rId179" Type="http://schemas.openxmlformats.org/officeDocument/2006/relationships/hyperlink" Target="https://podminky.urs.cz/item/CS_URS_2025_01/997321511" TargetMode="External"/><Relationship Id="rId190" Type="http://schemas.openxmlformats.org/officeDocument/2006/relationships/hyperlink" Target="https://podminky.urs.cz/item/CS_URS_2025_01/711411001" TargetMode="External"/><Relationship Id="rId204" Type="http://schemas.openxmlformats.org/officeDocument/2006/relationships/hyperlink" Target="https://podminky.urs.cz/item/CS_URS_2025_01/712811101" TargetMode="External"/><Relationship Id="rId225" Type="http://schemas.openxmlformats.org/officeDocument/2006/relationships/hyperlink" Target="https://podminky.urs.cz/item/CS_URS_2025_01/725110811" TargetMode="External"/><Relationship Id="rId246" Type="http://schemas.openxmlformats.org/officeDocument/2006/relationships/hyperlink" Target="https://podminky.urs.cz/item/CS_URS_2025_01/763131721" TargetMode="External"/><Relationship Id="rId267" Type="http://schemas.openxmlformats.org/officeDocument/2006/relationships/hyperlink" Target="https://podminky.urs.cz/item/CS_URS_2025_01/776121113" TargetMode="External"/><Relationship Id="rId288" Type="http://schemas.openxmlformats.org/officeDocument/2006/relationships/hyperlink" Target="https://podminky.urs.cz/item/CS_URS_2025_01/998781112" TargetMode="External"/><Relationship Id="rId106" Type="http://schemas.openxmlformats.org/officeDocument/2006/relationships/hyperlink" Target="https://podminky.urs.cz/item/CS_URS_2025_01/622251211" TargetMode="External"/><Relationship Id="rId127" Type="http://schemas.openxmlformats.org/officeDocument/2006/relationships/hyperlink" Target="https://podminky.urs.cz/item/CS_URS_2025_01/632451109" TargetMode="External"/><Relationship Id="rId10" Type="http://schemas.openxmlformats.org/officeDocument/2006/relationships/hyperlink" Target="https://podminky.urs.cz/item/CS_URS_2025_01/162751137" TargetMode="External"/><Relationship Id="rId31" Type="http://schemas.openxmlformats.org/officeDocument/2006/relationships/hyperlink" Target="https://podminky.urs.cz/item/CS_URS_2025_01/317168023" TargetMode="External"/><Relationship Id="rId52" Type="http://schemas.openxmlformats.org/officeDocument/2006/relationships/hyperlink" Target="https://podminky.urs.cz/item/CS_URS_2025_01/162751119" TargetMode="External"/><Relationship Id="rId73" Type="http://schemas.openxmlformats.org/officeDocument/2006/relationships/hyperlink" Target="https://podminky.urs.cz/item/CS_URS_2025_01/611341121" TargetMode="External"/><Relationship Id="rId94" Type="http://schemas.openxmlformats.org/officeDocument/2006/relationships/hyperlink" Target="https://podminky.urs.cz/item/CS_URS_2025_01/622151031" TargetMode="External"/><Relationship Id="rId148" Type="http://schemas.openxmlformats.org/officeDocument/2006/relationships/hyperlink" Target="https://podminky.urs.cz/item/CS_URS_2025_01/961055111" TargetMode="External"/><Relationship Id="rId169" Type="http://schemas.openxmlformats.org/officeDocument/2006/relationships/hyperlink" Target="https://podminky.urs.cz/item/CS_URS_2025_01/977211112" TargetMode="External"/><Relationship Id="rId4" Type="http://schemas.openxmlformats.org/officeDocument/2006/relationships/hyperlink" Target="https://podminky.urs.cz/item/CS_URS_2025_01/139711111" TargetMode="External"/><Relationship Id="rId180" Type="http://schemas.openxmlformats.org/officeDocument/2006/relationships/hyperlink" Target="https://podminky.urs.cz/item/CS_URS_2025_01/997321519" TargetMode="External"/><Relationship Id="rId215" Type="http://schemas.openxmlformats.org/officeDocument/2006/relationships/hyperlink" Target="https://podminky.urs.cz/item/CS_URS_2025_01/713141136" TargetMode="External"/><Relationship Id="rId236" Type="http://schemas.openxmlformats.org/officeDocument/2006/relationships/hyperlink" Target="https://podminky.urs.cz/item/CS_URS_2025_01/763111717" TargetMode="External"/><Relationship Id="rId257" Type="http://schemas.openxmlformats.org/officeDocument/2006/relationships/hyperlink" Target="https://podminky.urs.cz/item/CS_URS_2025_01/998766212" TargetMode="External"/><Relationship Id="rId278" Type="http://schemas.openxmlformats.org/officeDocument/2006/relationships/hyperlink" Target="https://podminky.urs.cz/item/CS_URS_2025_01/776431111" TargetMode="External"/><Relationship Id="rId42" Type="http://schemas.openxmlformats.org/officeDocument/2006/relationships/hyperlink" Target="https://podminky.urs.cz/item/CS_URS_2025_01/346244381" TargetMode="External"/><Relationship Id="rId84" Type="http://schemas.openxmlformats.org/officeDocument/2006/relationships/hyperlink" Target="https://podminky.urs.cz/item/CS_URS_2025_01/612341391" TargetMode="External"/><Relationship Id="rId138" Type="http://schemas.openxmlformats.org/officeDocument/2006/relationships/hyperlink" Target="https://podminky.urs.cz/item/CS_URS_2025_01/949101111" TargetMode="External"/><Relationship Id="rId191" Type="http://schemas.openxmlformats.org/officeDocument/2006/relationships/hyperlink" Target="https://podminky.urs.cz/item/CS_URS_2025_01/711412001" TargetMode="External"/><Relationship Id="rId205" Type="http://schemas.openxmlformats.org/officeDocument/2006/relationships/hyperlink" Target="https://podminky.urs.cz/item/CS_URS_2025_01/712841559" TargetMode="External"/><Relationship Id="rId247" Type="http://schemas.openxmlformats.org/officeDocument/2006/relationships/hyperlink" Target="https://podminky.urs.cz/item/CS_URS_2025_01/763131751" TargetMode="External"/><Relationship Id="rId107" Type="http://schemas.openxmlformats.org/officeDocument/2006/relationships/hyperlink" Target="https://podminky.urs.cz/item/CS_URS_2025_01/622321111" TargetMode="External"/><Relationship Id="rId289" Type="http://schemas.openxmlformats.org/officeDocument/2006/relationships/hyperlink" Target="https://podminky.urs.cz/item/CS_URS_2025_01/783823135" TargetMode="External"/><Relationship Id="rId11" Type="http://schemas.openxmlformats.org/officeDocument/2006/relationships/hyperlink" Target="https://podminky.urs.cz/item/CS_URS_2025_01/162751139" TargetMode="External"/><Relationship Id="rId53" Type="http://schemas.openxmlformats.org/officeDocument/2006/relationships/hyperlink" Target="https://podminky.urs.cz/item/CS_URS_2025_01/171201221" TargetMode="External"/><Relationship Id="rId149" Type="http://schemas.openxmlformats.org/officeDocument/2006/relationships/hyperlink" Target="https://podminky.urs.cz/item/CS_URS_2025_01/962031132" TargetMode="External"/><Relationship Id="rId95" Type="http://schemas.openxmlformats.org/officeDocument/2006/relationships/hyperlink" Target="https://podminky.urs.cz/item/CS_URS_2025_01/622151031" TargetMode="External"/><Relationship Id="rId160" Type="http://schemas.openxmlformats.org/officeDocument/2006/relationships/hyperlink" Target="https://podminky.urs.cz/item/CS_URS_2025_01/965049112" TargetMode="External"/><Relationship Id="rId216" Type="http://schemas.openxmlformats.org/officeDocument/2006/relationships/hyperlink" Target="https://podminky.urs.cz/item/CS_URS_2025_01/713141338" TargetMode="External"/><Relationship Id="rId258" Type="http://schemas.openxmlformats.org/officeDocument/2006/relationships/hyperlink" Target="https://podminky.urs.cz/item/CS_URS_2025_01/998767212" TargetMode="External"/><Relationship Id="rId22" Type="http://schemas.openxmlformats.org/officeDocument/2006/relationships/hyperlink" Target="https://podminky.urs.cz/item/CS_URS_2025_01/211971110" TargetMode="External"/><Relationship Id="rId64" Type="http://schemas.openxmlformats.org/officeDocument/2006/relationships/hyperlink" Target="https://podminky.urs.cz/item/CS_URS_2025_01/711491272" TargetMode="External"/><Relationship Id="rId118" Type="http://schemas.openxmlformats.org/officeDocument/2006/relationships/hyperlink" Target="https://podminky.urs.cz/item/CS_URS_2025_01/631319173" TargetMode="External"/><Relationship Id="rId171" Type="http://schemas.openxmlformats.org/officeDocument/2006/relationships/hyperlink" Target="https://podminky.urs.cz/item/CS_URS_2025_01/978012191" TargetMode="External"/><Relationship Id="rId227" Type="http://schemas.openxmlformats.org/officeDocument/2006/relationships/hyperlink" Target="https://podminky.urs.cz/item/CS_URS_2025_01/725240811" TargetMode="External"/><Relationship Id="rId269" Type="http://schemas.openxmlformats.org/officeDocument/2006/relationships/hyperlink" Target="https://podminky.urs.cz/item/CS_URS_2025_01/776141222" TargetMode="External"/><Relationship Id="rId33" Type="http://schemas.openxmlformats.org/officeDocument/2006/relationships/hyperlink" Target="https://podminky.urs.cz/item/CS_URS_2025_01/317168053" TargetMode="External"/><Relationship Id="rId129" Type="http://schemas.openxmlformats.org/officeDocument/2006/relationships/hyperlink" Target="https://podminky.urs.cz/item/CS_URS_2025_01/632451293" TargetMode="External"/><Relationship Id="rId280" Type="http://schemas.openxmlformats.org/officeDocument/2006/relationships/hyperlink" Target="https://podminky.urs.cz/item/CS_URS_2025_01/998777112"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3" Type="http://schemas.openxmlformats.org/officeDocument/2006/relationships/hyperlink" Target="https://podminky.urs.cz/item/CS_URS_2025_01/181913112" TargetMode="External"/><Relationship Id="rId18" Type="http://schemas.openxmlformats.org/officeDocument/2006/relationships/hyperlink" Target="https://podminky.urs.cz/item/CS_URS_2025_01/181411131" TargetMode="External"/><Relationship Id="rId26" Type="http://schemas.openxmlformats.org/officeDocument/2006/relationships/hyperlink" Target="https://podminky.urs.cz/item/CS_URS_2025_01/212755214" TargetMode="External"/><Relationship Id="rId39" Type="http://schemas.openxmlformats.org/officeDocument/2006/relationships/hyperlink" Target="https://podminky.urs.cz/item/CS_URS_2025_01/919726123" TargetMode="External"/><Relationship Id="rId21" Type="http://schemas.openxmlformats.org/officeDocument/2006/relationships/hyperlink" Target="https://podminky.urs.cz/item/CS_URS_2025_01/183403152" TargetMode="External"/><Relationship Id="rId34" Type="http://schemas.openxmlformats.org/officeDocument/2006/relationships/hyperlink" Target="https://podminky.urs.cz/item/CS_URS_2025_01/577165112" TargetMode="External"/><Relationship Id="rId42" Type="http://schemas.openxmlformats.org/officeDocument/2006/relationships/hyperlink" Target="https://podminky.urs.cz/item/CS_URS_2025_01/997321519" TargetMode="External"/><Relationship Id="rId7" Type="http://schemas.openxmlformats.org/officeDocument/2006/relationships/hyperlink" Target="https://podminky.urs.cz/item/CS_URS_2025_01/162751137" TargetMode="External"/><Relationship Id="rId2" Type="http://schemas.openxmlformats.org/officeDocument/2006/relationships/hyperlink" Target="https://podminky.urs.cz/item/CS_URS_2025_01/113107323" TargetMode="External"/><Relationship Id="rId16" Type="http://schemas.openxmlformats.org/officeDocument/2006/relationships/hyperlink" Target="https://podminky.urs.cz/item/CS_URS_2025_01/181111111" TargetMode="External"/><Relationship Id="rId29" Type="http://schemas.openxmlformats.org/officeDocument/2006/relationships/hyperlink" Target="https://podminky.urs.cz/item/CS_URS_2025_01/564851111" TargetMode="External"/><Relationship Id="rId1" Type="http://schemas.openxmlformats.org/officeDocument/2006/relationships/hyperlink" Target="https://podminky.urs.cz/item/CS_URS_2025_01/113106187" TargetMode="External"/><Relationship Id="rId6" Type="http://schemas.openxmlformats.org/officeDocument/2006/relationships/hyperlink" Target="https://podminky.urs.cz/item/CS_URS_2025_01/162751117" TargetMode="External"/><Relationship Id="rId11" Type="http://schemas.openxmlformats.org/officeDocument/2006/relationships/hyperlink" Target="https://podminky.urs.cz/item/CS_URS_2025_01/171201231" TargetMode="External"/><Relationship Id="rId24" Type="http://schemas.openxmlformats.org/officeDocument/2006/relationships/hyperlink" Target="https://podminky.urs.cz/item/CS_URS_2025_01/211531111" TargetMode="External"/><Relationship Id="rId32" Type="http://schemas.openxmlformats.org/officeDocument/2006/relationships/hyperlink" Target="https://podminky.urs.cz/item/CS_URS_2025_01/573231111" TargetMode="External"/><Relationship Id="rId37" Type="http://schemas.openxmlformats.org/officeDocument/2006/relationships/hyperlink" Target="https://podminky.urs.cz/item/CS_URS_2025_01/916131113" TargetMode="External"/><Relationship Id="rId40" Type="http://schemas.openxmlformats.org/officeDocument/2006/relationships/hyperlink" Target="https://podminky.urs.cz/item/CS_URS_2025_01/997013631" TargetMode="External"/><Relationship Id="rId45" Type="http://schemas.openxmlformats.org/officeDocument/2006/relationships/drawing" Target="../drawings/drawing31.xml"/><Relationship Id="rId5" Type="http://schemas.openxmlformats.org/officeDocument/2006/relationships/hyperlink" Target="https://podminky.urs.cz/item/CS_URS_2025_01/122351104" TargetMode="External"/><Relationship Id="rId15" Type="http://schemas.openxmlformats.org/officeDocument/2006/relationships/hyperlink" Target="https://podminky.urs.cz/item/CS_URS_2025_01/460371121" TargetMode="External"/><Relationship Id="rId23" Type="http://schemas.openxmlformats.org/officeDocument/2006/relationships/hyperlink" Target="https://podminky.urs.cz/item/CS_URS_2025_01/183403161" TargetMode="External"/><Relationship Id="rId28" Type="http://schemas.openxmlformats.org/officeDocument/2006/relationships/hyperlink" Target="https://podminky.urs.cz/item/CS_URS_2025_01/564851011" TargetMode="External"/><Relationship Id="rId36" Type="http://schemas.openxmlformats.org/officeDocument/2006/relationships/hyperlink" Target="https://podminky.urs.cz/item/CS_URS_2025_01/599141111" TargetMode="External"/><Relationship Id="rId10" Type="http://schemas.openxmlformats.org/officeDocument/2006/relationships/hyperlink" Target="https://podminky.urs.cz/item/CS_URS_2025_01/171151112" TargetMode="External"/><Relationship Id="rId19" Type="http://schemas.openxmlformats.org/officeDocument/2006/relationships/hyperlink" Target="https://podminky.urs.cz/item/CS_URS_2025_01/181951111" TargetMode="External"/><Relationship Id="rId31" Type="http://schemas.openxmlformats.org/officeDocument/2006/relationships/hyperlink" Target="https://podminky.urs.cz/item/CS_URS_2025_01/573111112" TargetMode="External"/><Relationship Id="rId44" Type="http://schemas.openxmlformats.org/officeDocument/2006/relationships/hyperlink" Target="https://podminky.urs.cz/item/CS_URS_2025_01/998225111" TargetMode="External"/><Relationship Id="rId4" Type="http://schemas.openxmlformats.org/officeDocument/2006/relationships/hyperlink" Target="https://podminky.urs.cz/item/CS_URS_2025_01/121151123" TargetMode="External"/><Relationship Id="rId9" Type="http://schemas.openxmlformats.org/officeDocument/2006/relationships/hyperlink" Target="https://podminky.urs.cz/item/CS_URS_2025_01/171151112" TargetMode="External"/><Relationship Id="rId14" Type="http://schemas.openxmlformats.org/officeDocument/2006/relationships/hyperlink" Target="https://podminky.urs.cz/item/CS_URS_2025_01/181951114" TargetMode="External"/><Relationship Id="rId22" Type="http://schemas.openxmlformats.org/officeDocument/2006/relationships/hyperlink" Target="https://podminky.urs.cz/item/CS_URS_2025_01/183403153" TargetMode="External"/><Relationship Id="rId27" Type="http://schemas.openxmlformats.org/officeDocument/2006/relationships/hyperlink" Target="https://podminky.urs.cz/item/CS_URS_2025_01/564201011" TargetMode="External"/><Relationship Id="rId30" Type="http://schemas.openxmlformats.org/officeDocument/2006/relationships/hyperlink" Target="https://podminky.urs.cz/item/CS_URS_2025_01/564871111" TargetMode="External"/><Relationship Id="rId35" Type="http://schemas.openxmlformats.org/officeDocument/2006/relationships/hyperlink" Target="https://podminky.urs.cz/item/CS_URS_2025_01/596211120" TargetMode="External"/><Relationship Id="rId43" Type="http://schemas.openxmlformats.org/officeDocument/2006/relationships/hyperlink" Target="https://podminky.urs.cz/item/CS_URS_2025_01/997321611" TargetMode="External"/><Relationship Id="rId8" Type="http://schemas.openxmlformats.org/officeDocument/2006/relationships/hyperlink" Target="https://podminky.urs.cz/item/CS_URS_2025_01/162751139" TargetMode="External"/><Relationship Id="rId3" Type="http://schemas.openxmlformats.org/officeDocument/2006/relationships/hyperlink" Target="https://podminky.urs.cz/item/CS_URS_2025_01/113202111" TargetMode="External"/><Relationship Id="rId12" Type="http://schemas.openxmlformats.org/officeDocument/2006/relationships/hyperlink" Target="https://podminky.urs.cz/item/CS_URS_2025_01/171251201" TargetMode="External"/><Relationship Id="rId17" Type="http://schemas.openxmlformats.org/officeDocument/2006/relationships/hyperlink" Target="https://podminky.urs.cz/item/CS_URS_2025_01/181351103" TargetMode="External"/><Relationship Id="rId25" Type="http://schemas.openxmlformats.org/officeDocument/2006/relationships/hyperlink" Target="https://podminky.urs.cz/item/CS_URS_2025_01/211971110" TargetMode="External"/><Relationship Id="rId33" Type="http://schemas.openxmlformats.org/officeDocument/2006/relationships/hyperlink" Target="https://podminky.urs.cz/item/CS_URS_2025_01/577134131" TargetMode="External"/><Relationship Id="rId38" Type="http://schemas.openxmlformats.org/officeDocument/2006/relationships/hyperlink" Target="https://podminky.urs.cz/item/CS_URS_2025_01/916231213" TargetMode="External"/><Relationship Id="rId20" Type="http://schemas.openxmlformats.org/officeDocument/2006/relationships/hyperlink" Target="https://podminky.urs.cz/item/CS_URS_2025_01/183403113" TargetMode="External"/><Relationship Id="rId41" Type="http://schemas.openxmlformats.org/officeDocument/2006/relationships/hyperlink" Target="https://podminky.urs.cz/item/CS_URS_2025_01/997321511" TargetMode="Externa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8" Type="http://schemas.openxmlformats.org/officeDocument/2006/relationships/hyperlink" Target="https://podminky.urs.cz/item/CS_URS_2025_01/035103001" TargetMode="External"/><Relationship Id="rId13" Type="http://schemas.openxmlformats.org/officeDocument/2006/relationships/hyperlink" Target="https://podminky.urs.cz/item/CS_URS_2025_01/090001000" TargetMode="External"/><Relationship Id="rId3" Type="http://schemas.openxmlformats.org/officeDocument/2006/relationships/hyperlink" Target="https://podminky.urs.cz/item/CS_URS_2025_01/012303000" TargetMode="External"/><Relationship Id="rId7" Type="http://schemas.openxmlformats.org/officeDocument/2006/relationships/hyperlink" Target="https://podminky.urs.cz/item/CS_URS_2025_01/030001000" TargetMode="External"/><Relationship Id="rId12" Type="http://schemas.openxmlformats.org/officeDocument/2006/relationships/hyperlink" Target="https://podminky.urs.cz/item/CS_URS_2025_01/071103000" TargetMode="External"/><Relationship Id="rId2" Type="http://schemas.openxmlformats.org/officeDocument/2006/relationships/hyperlink" Target="https://podminky.urs.cz/item/CS_URS_2025_01/012203000" TargetMode="External"/><Relationship Id="rId1" Type="http://schemas.openxmlformats.org/officeDocument/2006/relationships/hyperlink" Target="https://podminky.urs.cz/item/CS_URS_2025_01/012103000" TargetMode="External"/><Relationship Id="rId6" Type="http://schemas.openxmlformats.org/officeDocument/2006/relationships/hyperlink" Target="https://podminky.urs.cz/item/CS_URS_2025_01/020001000" TargetMode="External"/><Relationship Id="rId11" Type="http://schemas.openxmlformats.org/officeDocument/2006/relationships/hyperlink" Target="https://podminky.urs.cz/item/CS_URS_2025_01/045002000" TargetMode="External"/><Relationship Id="rId5" Type="http://schemas.openxmlformats.org/officeDocument/2006/relationships/hyperlink" Target="https://podminky.urs.cz/item/CS_URS_2025_01/013254000" TargetMode="External"/><Relationship Id="rId10" Type="http://schemas.openxmlformats.org/officeDocument/2006/relationships/hyperlink" Target="https://podminky.urs.cz/item/CS_URS_2025_01/043103000" TargetMode="External"/><Relationship Id="rId4" Type="http://schemas.openxmlformats.org/officeDocument/2006/relationships/hyperlink" Target="https://podminky.urs.cz/item/CS_URS_2025_01/013244000" TargetMode="External"/><Relationship Id="rId9" Type="http://schemas.openxmlformats.org/officeDocument/2006/relationships/hyperlink" Target="https://podminky.urs.cz/item/CS_URS_2025_01/039002000" TargetMode="External"/><Relationship Id="rId14"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3" Type="http://schemas.openxmlformats.org/officeDocument/2006/relationships/hyperlink" Target="https://podminky.urs.cz/item/CS_URS_2025_01/275361821" TargetMode="External"/><Relationship Id="rId18" Type="http://schemas.openxmlformats.org/officeDocument/2006/relationships/hyperlink" Target="https://podminky.urs.cz/item/CS_URS_2025_01/327351211" TargetMode="External"/><Relationship Id="rId26" Type="http://schemas.openxmlformats.org/officeDocument/2006/relationships/hyperlink" Target="https://podminky.urs.cz/item/CS_URS_2025_01/411351011" TargetMode="External"/><Relationship Id="rId39" Type="http://schemas.openxmlformats.org/officeDocument/2006/relationships/hyperlink" Target="https://podminky.urs.cz/item/CS_URS_2025_01/417351116" TargetMode="External"/><Relationship Id="rId21" Type="http://schemas.openxmlformats.org/officeDocument/2006/relationships/hyperlink" Target="https://podminky.urs.cz/item/CS_URS_2025_01/330321410" TargetMode="External"/><Relationship Id="rId34" Type="http://schemas.openxmlformats.org/officeDocument/2006/relationships/hyperlink" Target="https://podminky.urs.cz/item/CS_URS_2025_01/413352211" TargetMode="External"/><Relationship Id="rId42" Type="http://schemas.openxmlformats.org/officeDocument/2006/relationships/hyperlink" Target="https://podminky.urs.cz/item/CS_URS_2025_01/451315115" TargetMode="External"/><Relationship Id="rId7" Type="http://schemas.openxmlformats.org/officeDocument/2006/relationships/hyperlink" Target="https://podminky.urs.cz/item/CS_URS_2025_01/274351122" TargetMode="External"/><Relationship Id="rId2" Type="http://schemas.openxmlformats.org/officeDocument/2006/relationships/hyperlink" Target="https://podminky.urs.cz/item/CS_URS_2025_01/273351121" TargetMode="External"/><Relationship Id="rId16" Type="http://schemas.openxmlformats.org/officeDocument/2006/relationships/hyperlink" Target="https://podminky.urs.cz/item/CS_URS_2025_01/311113153" TargetMode="External"/><Relationship Id="rId20" Type="http://schemas.openxmlformats.org/officeDocument/2006/relationships/hyperlink" Target="https://podminky.urs.cz/item/CS_URS_2025_01/327361006" TargetMode="External"/><Relationship Id="rId29" Type="http://schemas.openxmlformats.org/officeDocument/2006/relationships/hyperlink" Target="https://podminky.urs.cz/item/CS_URS_2025_01/411354334" TargetMode="External"/><Relationship Id="rId41" Type="http://schemas.openxmlformats.org/officeDocument/2006/relationships/hyperlink" Target="https://podminky.urs.cz/item/CS_URS_2025_01/430361821" TargetMode="External"/><Relationship Id="rId1" Type="http://schemas.openxmlformats.org/officeDocument/2006/relationships/hyperlink" Target="https://podminky.urs.cz/item/CS_URS_2025_01/273322511" TargetMode="External"/><Relationship Id="rId6" Type="http://schemas.openxmlformats.org/officeDocument/2006/relationships/hyperlink" Target="https://podminky.urs.cz/item/CS_URS_2025_01/274351121" TargetMode="External"/><Relationship Id="rId11" Type="http://schemas.openxmlformats.org/officeDocument/2006/relationships/hyperlink" Target="https://podminky.urs.cz/item/CS_URS_2025_01/275351121" TargetMode="External"/><Relationship Id="rId24" Type="http://schemas.openxmlformats.org/officeDocument/2006/relationships/hyperlink" Target="https://podminky.urs.cz/item/CS_URS_2025_01/331361821" TargetMode="External"/><Relationship Id="rId32" Type="http://schemas.openxmlformats.org/officeDocument/2006/relationships/hyperlink" Target="https://podminky.urs.cz/item/CS_URS_2025_01/413351111" TargetMode="External"/><Relationship Id="rId37" Type="http://schemas.openxmlformats.org/officeDocument/2006/relationships/hyperlink" Target="https://podminky.urs.cz/item/CS_URS_2025_01/417321515" TargetMode="External"/><Relationship Id="rId40" Type="http://schemas.openxmlformats.org/officeDocument/2006/relationships/hyperlink" Target="https://podminky.urs.cz/item/CS_URS_2025_01/417361821" TargetMode="External"/><Relationship Id="rId5" Type="http://schemas.openxmlformats.org/officeDocument/2006/relationships/hyperlink" Target="https://podminky.urs.cz/item/CS_URS_2025_01/274322511" TargetMode="External"/><Relationship Id="rId15" Type="http://schemas.openxmlformats.org/officeDocument/2006/relationships/hyperlink" Target="https://podminky.urs.cz/item/CS_URS_2025_01/311113152" TargetMode="External"/><Relationship Id="rId23" Type="http://schemas.openxmlformats.org/officeDocument/2006/relationships/hyperlink" Target="https://podminky.urs.cz/item/CS_URS_2025_01/331351322" TargetMode="External"/><Relationship Id="rId28" Type="http://schemas.openxmlformats.org/officeDocument/2006/relationships/hyperlink" Target="https://podminky.urs.cz/item/CS_URS_2025_01/411354333" TargetMode="External"/><Relationship Id="rId36" Type="http://schemas.openxmlformats.org/officeDocument/2006/relationships/hyperlink" Target="https://podminky.urs.cz/item/CS_URS_2025_01/413361821" TargetMode="External"/><Relationship Id="rId10" Type="http://schemas.openxmlformats.org/officeDocument/2006/relationships/hyperlink" Target="https://podminky.urs.cz/item/CS_URS_2025_01/275322511" TargetMode="External"/><Relationship Id="rId19" Type="http://schemas.openxmlformats.org/officeDocument/2006/relationships/hyperlink" Target="https://podminky.urs.cz/item/CS_URS_2025_01/327351221" TargetMode="External"/><Relationship Id="rId31" Type="http://schemas.openxmlformats.org/officeDocument/2006/relationships/hyperlink" Target="https://podminky.urs.cz/item/CS_URS_2025_01/413321414" TargetMode="External"/><Relationship Id="rId44" Type="http://schemas.openxmlformats.org/officeDocument/2006/relationships/drawing" Target="../drawings/drawing4.xml"/><Relationship Id="rId4" Type="http://schemas.openxmlformats.org/officeDocument/2006/relationships/hyperlink" Target="https://podminky.urs.cz/item/CS_URS_2025_01/273361821" TargetMode="External"/><Relationship Id="rId9" Type="http://schemas.openxmlformats.org/officeDocument/2006/relationships/hyperlink" Target="https://podminky.urs.cz/item/CS_URS_2025_01/274362021" TargetMode="External"/><Relationship Id="rId14" Type="http://schemas.openxmlformats.org/officeDocument/2006/relationships/hyperlink" Target="https://podminky.urs.cz/item/CS_URS_2025_01/279113153" TargetMode="External"/><Relationship Id="rId22" Type="http://schemas.openxmlformats.org/officeDocument/2006/relationships/hyperlink" Target="https://podminky.urs.cz/item/CS_URS_2025_01/331351321" TargetMode="External"/><Relationship Id="rId27" Type="http://schemas.openxmlformats.org/officeDocument/2006/relationships/hyperlink" Target="https://podminky.urs.cz/item/CS_URS_2025_01/411351012" TargetMode="External"/><Relationship Id="rId30" Type="http://schemas.openxmlformats.org/officeDocument/2006/relationships/hyperlink" Target="https://podminky.urs.cz/item/CS_URS_2025_01/411361821" TargetMode="External"/><Relationship Id="rId35" Type="http://schemas.openxmlformats.org/officeDocument/2006/relationships/hyperlink" Target="https://podminky.urs.cz/item/CS_URS_2025_01/413352212" TargetMode="External"/><Relationship Id="rId43" Type="http://schemas.openxmlformats.org/officeDocument/2006/relationships/hyperlink" Target="https://podminky.urs.cz/item/CS_URS_2025_01/998011003" TargetMode="External"/><Relationship Id="rId8" Type="http://schemas.openxmlformats.org/officeDocument/2006/relationships/hyperlink" Target="https://podminky.urs.cz/item/CS_URS_2025_01/274361821" TargetMode="External"/><Relationship Id="rId3" Type="http://schemas.openxmlformats.org/officeDocument/2006/relationships/hyperlink" Target="https://podminky.urs.cz/item/CS_URS_2025_01/273351122" TargetMode="External"/><Relationship Id="rId12" Type="http://schemas.openxmlformats.org/officeDocument/2006/relationships/hyperlink" Target="https://podminky.urs.cz/item/CS_URS_2025_01/275351122" TargetMode="External"/><Relationship Id="rId17" Type="http://schemas.openxmlformats.org/officeDocument/2006/relationships/hyperlink" Target="https://podminky.urs.cz/item/CS_URS_2025_01/327324127" TargetMode="External"/><Relationship Id="rId25" Type="http://schemas.openxmlformats.org/officeDocument/2006/relationships/hyperlink" Target="https://podminky.urs.cz/item/CS_URS_2025_01/411321414" TargetMode="External"/><Relationship Id="rId33" Type="http://schemas.openxmlformats.org/officeDocument/2006/relationships/hyperlink" Target="https://podminky.urs.cz/item/CS_URS_2025_01/413351112" TargetMode="External"/><Relationship Id="rId38" Type="http://schemas.openxmlformats.org/officeDocument/2006/relationships/hyperlink" Target="https://podminky.urs.cz/item/CS_URS_2025_01/417351115"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podminky.urs.cz/item/CS_URS_2025_01/953993326" TargetMode="External"/><Relationship Id="rId1" Type="http://schemas.openxmlformats.org/officeDocument/2006/relationships/hyperlink" Target="https://podminky.urs.cz/item/CS_URS_2025_01/953943211"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143"/>
  <sheetViews>
    <sheetView showGridLines="0" tabSelected="1" workbookViewId="0">
      <selection activeCell="AG124" sqref="AG124:AM124"/>
    </sheetView>
  </sheetViews>
  <sheetFormatPr defaultRowHeight="15"/>
  <cols>
    <col min="1" max="1" width="8.33203125" style="1" customWidth="1"/>
    <col min="2" max="2" width="1.6640625" style="1" customWidth="1"/>
    <col min="3" max="3" width="4.1640625" style="1" customWidth="1"/>
    <col min="4" max="33" width="2.6640625" style="1" customWidth="1"/>
    <col min="34" max="34" width="3.33203125" style="1" customWidth="1"/>
    <col min="35" max="35" width="31.6640625" style="1" customWidth="1"/>
    <col min="36" max="37" width="2.5" style="1" customWidth="1"/>
    <col min="38" max="38" width="8.33203125" style="1" customWidth="1"/>
    <col min="39" max="39" width="3.33203125" style="1" customWidth="1"/>
    <col min="40" max="40" width="13.33203125" style="1" customWidth="1"/>
    <col min="41" max="41" width="7.5" style="1" customWidth="1"/>
    <col min="42" max="42" width="4.1640625" style="1" customWidth="1"/>
    <col min="43" max="43" width="15.6640625" style="1" hidden="1" customWidth="1"/>
    <col min="44" max="44" width="13.6640625" style="1" customWidth="1"/>
    <col min="45" max="47" width="25.83203125" style="1" hidden="1" customWidth="1"/>
    <col min="48" max="49" width="21.6640625" style="1" hidden="1" customWidth="1"/>
    <col min="50" max="51" width="25" style="1" hidden="1" customWidth="1"/>
    <col min="52" max="52" width="21.6640625" style="1" hidden="1" customWidth="1"/>
    <col min="53" max="53" width="19.1640625" style="1" hidden="1" customWidth="1"/>
    <col min="54" max="54" width="25" style="1" hidden="1" customWidth="1"/>
    <col min="55" max="55" width="21.6640625" style="1" hidden="1" customWidth="1"/>
    <col min="56" max="56" width="19.1640625" style="1" hidden="1" customWidth="1"/>
    <col min="57" max="57" width="66.5" style="1" customWidth="1"/>
    <col min="71" max="91" width="9.33203125" style="1" hidden="1"/>
  </cols>
  <sheetData>
    <row r="1" spans="1:74" ht="11.25">
      <c r="A1" s="17" t="s">
        <v>0</v>
      </c>
      <c r="AZ1" s="17" t="s">
        <v>1</v>
      </c>
      <c r="BA1" s="17" t="s">
        <v>2</v>
      </c>
      <c r="BB1" s="17" t="s">
        <v>3</v>
      </c>
      <c r="BT1" s="17" t="s">
        <v>4</v>
      </c>
      <c r="BU1" s="17" t="s">
        <v>4</v>
      </c>
      <c r="BV1" s="17" t="s">
        <v>5</v>
      </c>
    </row>
    <row r="2" spans="1:74" s="1" customFormat="1" ht="36.950000000000003" customHeight="1">
      <c r="AR2" s="298"/>
      <c r="AS2" s="298"/>
      <c r="AT2" s="298"/>
      <c r="AU2" s="298"/>
      <c r="AV2" s="298"/>
      <c r="AW2" s="298"/>
      <c r="AX2" s="298"/>
      <c r="AY2" s="298"/>
      <c r="AZ2" s="298"/>
      <c r="BA2" s="298"/>
      <c r="BB2" s="298"/>
      <c r="BC2" s="298"/>
      <c r="BD2" s="298"/>
      <c r="BE2" s="298"/>
      <c r="BS2" s="18" t="s">
        <v>6</v>
      </c>
      <c r="BT2" s="18" t="s">
        <v>7</v>
      </c>
    </row>
    <row r="3" spans="1:74" s="1" customFormat="1" ht="6.95"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pans="1:74" s="1" customFormat="1" ht="24.95"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pans="1:74" s="1" customFormat="1" ht="12" customHeight="1">
      <c r="B5" s="22"/>
      <c r="C5" s="23"/>
      <c r="D5" s="27" t="s">
        <v>13</v>
      </c>
      <c r="E5" s="23"/>
      <c r="F5" s="23"/>
      <c r="G5" s="23"/>
      <c r="H5" s="23"/>
      <c r="I5" s="23"/>
      <c r="J5" s="23"/>
      <c r="K5" s="282" t="s">
        <v>14</v>
      </c>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3"/>
      <c r="AQ5" s="23"/>
      <c r="AR5" s="21"/>
      <c r="BE5" s="279" t="s">
        <v>15</v>
      </c>
      <c r="BS5" s="18" t="s">
        <v>6</v>
      </c>
    </row>
    <row r="6" spans="1:74" s="1" customFormat="1" ht="36.950000000000003" customHeight="1">
      <c r="B6" s="22"/>
      <c r="C6" s="23"/>
      <c r="D6" s="29" t="s">
        <v>16</v>
      </c>
      <c r="E6" s="23"/>
      <c r="F6" s="23"/>
      <c r="G6" s="23"/>
      <c r="H6" s="23"/>
      <c r="I6" s="23"/>
      <c r="J6" s="23"/>
      <c r="K6" s="284" t="s">
        <v>17</v>
      </c>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3"/>
      <c r="AQ6" s="23"/>
      <c r="AR6" s="21"/>
      <c r="BE6" s="280"/>
      <c r="BS6" s="18" t="s">
        <v>6</v>
      </c>
    </row>
    <row r="7" spans="1:74" s="1" customFormat="1" ht="12" customHeight="1">
      <c r="B7" s="22"/>
      <c r="C7" s="23"/>
      <c r="D7" s="30" t="s">
        <v>18</v>
      </c>
      <c r="E7" s="23"/>
      <c r="F7" s="23"/>
      <c r="G7" s="23"/>
      <c r="H7" s="23"/>
      <c r="I7" s="23"/>
      <c r="J7" s="23"/>
      <c r="K7" s="28" t="s">
        <v>1</v>
      </c>
      <c r="L7" s="23"/>
      <c r="M7" s="23"/>
      <c r="N7" s="23"/>
      <c r="O7" s="23"/>
      <c r="P7" s="23"/>
      <c r="Q7" s="23"/>
      <c r="R7" s="23"/>
      <c r="S7" s="23"/>
      <c r="T7" s="23"/>
      <c r="U7" s="23"/>
      <c r="V7" s="23"/>
      <c r="W7" s="23"/>
      <c r="X7" s="23"/>
      <c r="Y7" s="23"/>
      <c r="Z7" s="23"/>
      <c r="AA7" s="23"/>
      <c r="AB7" s="23"/>
      <c r="AC7" s="23"/>
      <c r="AD7" s="23"/>
      <c r="AE7" s="23"/>
      <c r="AF7" s="23"/>
      <c r="AG7" s="23"/>
      <c r="AH7" s="23"/>
      <c r="AI7" s="23"/>
      <c r="AJ7" s="23"/>
      <c r="AK7" s="30" t="s">
        <v>19</v>
      </c>
      <c r="AL7" s="23"/>
      <c r="AM7" s="23"/>
      <c r="AN7" s="28" t="s">
        <v>1</v>
      </c>
      <c r="AO7" s="23"/>
      <c r="AP7" s="23"/>
      <c r="AQ7" s="23"/>
      <c r="AR7" s="21"/>
      <c r="BE7" s="280"/>
      <c r="BS7" s="18" t="s">
        <v>6</v>
      </c>
    </row>
    <row r="8" spans="1:74" s="1" customFormat="1" ht="12" customHeight="1">
      <c r="B8" s="22"/>
      <c r="C8" s="23"/>
      <c r="D8" s="30" t="s">
        <v>20</v>
      </c>
      <c r="E8" s="23"/>
      <c r="F8" s="23"/>
      <c r="G8" s="23"/>
      <c r="H8" s="23"/>
      <c r="I8" s="23"/>
      <c r="J8" s="23"/>
      <c r="K8" s="28" t="s">
        <v>21</v>
      </c>
      <c r="L8" s="23"/>
      <c r="M8" s="23"/>
      <c r="N8" s="23"/>
      <c r="O8" s="23"/>
      <c r="P8" s="23"/>
      <c r="Q8" s="23"/>
      <c r="R8" s="23"/>
      <c r="S8" s="23"/>
      <c r="T8" s="23"/>
      <c r="U8" s="23"/>
      <c r="V8" s="23"/>
      <c r="W8" s="23"/>
      <c r="X8" s="23"/>
      <c r="Y8" s="23"/>
      <c r="Z8" s="23"/>
      <c r="AA8" s="23"/>
      <c r="AB8" s="23"/>
      <c r="AC8" s="23"/>
      <c r="AD8" s="23"/>
      <c r="AE8" s="23"/>
      <c r="AF8" s="23"/>
      <c r="AG8" s="23"/>
      <c r="AH8" s="23"/>
      <c r="AI8" s="23"/>
      <c r="AJ8" s="23"/>
      <c r="AK8" s="30" t="s">
        <v>22</v>
      </c>
      <c r="AL8" s="23"/>
      <c r="AM8" s="23"/>
      <c r="AN8" s="31" t="s">
        <v>23</v>
      </c>
      <c r="AO8" s="23"/>
      <c r="AP8" s="23"/>
      <c r="AQ8" s="23"/>
      <c r="AR8" s="21"/>
      <c r="BE8" s="280"/>
      <c r="BS8" s="18" t="s">
        <v>6</v>
      </c>
    </row>
    <row r="9" spans="1:74" s="1" customFormat="1" ht="14.45"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280"/>
      <c r="BS9" s="18" t="s">
        <v>6</v>
      </c>
    </row>
    <row r="10" spans="1:74" s="1" customFormat="1" ht="12" customHeight="1">
      <c r="B10" s="22"/>
      <c r="C10" s="23"/>
      <c r="D10" s="30" t="s">
        <v>24</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0" t="s">
        <v>25</v>
      </c>
      <c r="AL10" s="23"/>
      <c r="AM10" s="23"/>
      <c r="AN10" s="28" t="s">
        <v>1</v>
      </c>
      <c r="AO10" s="23"/>
      <c r="AP10" s="23"/>
      <c r="AQ10" s="23"/>
      <c r="AR10" s="21"/>
      <c r="BE10" s="280"/>
      <c r="BS10" s="18" t="s">
        <v>6</v>
      </c>
    </row>
    <row r="11" spans="1:74" s="1" customFormat="1" ht="18.399999999999999" customHeight="1">
      <c r="B11" s="22"/>
      <c r="C11" s="23"/>
      <c r="D11" s="23"/>
      <c r="E11" s="28" t="s">
        <v>26</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0" t="s">
        <v>27</v>
      </c>
      <c r="AL11" s="23"/>
      <c r="AM11" s="23"/>
      <c r="AN11" s="28" t="s">
        <v>1</v>
      </c>
      <c r="AO11" s="23"/>
      <c r="AP11" s="23"/>
      <c r="AQ11" s="23"/>
      <c r="AR11" s="21"/>
      <c r="BE11" s="280"/>
      <c r="BS11" s="18" t="s">
        <v>6</v>
      </c>
    </row>
    <row r="12" spans="1:74" s="1" customFormat="1" ht="6.95"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280"/>
      <c r="BS12" s="18" t="s">
        <v>6</v>
      </c>
    </row>
    <row r="13" spans="1:74" s="1" customFormat="1" ht="12" customHeight="1">
      <c r="B13" s="22"/>
      <c r="C13" s="23"/>
      <c r="D13" s="30" t="s">
        <v>28</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0" t="s">
        <v>25</v>
      </c>
      <c r="AL13" s="23"/>
      <c r="AM13" s="23"/>
      <c r="AN13" s="32" t="s">
        <v>29</v>
      </c>
      <c r="AO13" s="23"/>
      <c r="AP13" s="23"/>
      <c r="AQ13" s="23"/>
      <c r="AR13" s="21"/>
      <c r="BE13" s="280"/>
      <c r="BS13" s="18" t="s">
        <v>6</v>
      </c>
    </row>
    <row r="14" spans="1:74" ht="12.75">
      <c r="B14" s="22"/>
      <c r="C14" s="23"/>
      <c r="D14" s="23"/>
      <c r="E14" s="285" t="s">
        <v>29</v>
      </c>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c r="AJ14" s="286"/>
      <c r="AK14" s="30" t="s">
        <v>27</v>
      </c>
      <c r="AL14" s="23"/>
      <c r="AM14" s="23"/>
      <c r="AN14" s="32" t="s">
        <v>29</v>
      </c>
      <c r="AO14" s="23"/>
      <c r="AP14" s="23"/>
      <c r="AQ14" s="23"/>
      <c r="AR14" s="21"/>
      <c r="BE14" s="280"/>
      <c r="BS14" s="18" t="s">
        <v>6</v>
      </c>
    </row>
    <row r="15" spans="1:74" s="1" customFormat="1" ht="6.95"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280"/>
      <c r="BS15" s="18" t="s">
        <v>4</v>
      </c>
    </row>
    <row r="16" spans="1:74" s="1" customFormat="1" ht="12" customHeight="1">
      <c r="B16" s="22"/>
      <c r="C16" s="23"/>
      <c r="D16" s="30" t="s">
        <v>30</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0" t="s">
        <v>25</v>
      </c>
      <c r="AL16" s="23"/>
      <c r="AM16" s="23"/>
      <c r="AN16" s="28" t="s">
        <v>1</v>
      </c>
      <c r="AO16" s="23"/>
      <c r="AP16" s="23"/>
      <c r="AQ16" s="23"/>
      <c r="AR16" s="21"/>
      <c r="BE16" s="280"/>
      <c r="BS16" s="18" t="s">
        <v>4</v>
      </c>
    </row>
    <row r="17" spans="1:71" s="1" customFormat="1" ht="18.399999999999999" customHeight="1">
      <c r="B17" s="22"/>
      <c r="C17" s="23"/>
      <c r="D17" s="23"/>
      <c r="E17" s="28" t="s">
        <v>31</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0" t="s">
        <v>27</v>
      </c>
      <c r="AL17" s="23"/>
      <c r="AM17" s="23"/>
      <c r="AN17" s="28" t="s">
        <v>1</v>
      </c>
      <c r="AO17" s="23"/>
      <c r="AP17" s="23"/>
      <c r="AQ17" s="23"/>
      <c r="AR17" s="21"/>
      <c r="BE17" s="280"/>
      <c r="BS17" s="18" t="s">
        <v>32</v>
      </c>
    </row>
    <row r="18" spans="1:71" s="1" customFormat="1" ht="6.95"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280"/>
      <c r="BS18" s="18" t="s">
        <v>6</v>
      </c>
    </row>
    <row r="19" spans="1:71" s="1" customFormat="1" ht="12" customHeight="1">
      <c r="B19" s="22"/>
      <c r="C19" s="23"/>
      <c r="D19" s="30" t="s">
        <v>33</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0" t="s">
        <v>25</v>
      </c>
      <c r="AL19" s="23"/>
      <c r="AM19" s="23"/>
      <c r="AN19" s="28" t="s">
        <v>1</v>
      </c>
      <c r="AO19" s="23"/>
      <c r="AP19" s="23"/>
      <c r="AQ19" s="23"/>
      <c r="AR19" s="21"/>
      <c r="BE19" s="280"/>
      <c r="BS19" s="18" t="s">
        <v>6</v>
      </c>
    </row>
    <row r="20" spans="1:71" s="1" customFormat="1" ht="18.399999999999999" customHeight="1">
      <c r="B20" s="22"/>
      <c r="C20" s="23"/>
      <c r="D20" s="23"/>
      <c r="E20" s="28" t="s">
        <v>21</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0" t="s">
        <v>27</v>
      </c>
      <c r="AL20" s="23"/>
      <c r="AM20" s="23"/>
      <c r="AN20" s="28" t="s">
        <v>1</v>
      </c>
      <c r="AO20" s="23"/>
      <c r="AP20" s="23"/>
      <c r="AQ20" s="23"/>
      <c r="AR20" s="21"/>
      <c r="BE20" s="280"/>
      <c r="BS20" s="18" t="s">
        <v>32</v>
      </c>
    </row>
    <row r="21" spans="1:71" s="1" customFormat="1" ht="6.95"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280"/>
    </row>
    <row r="22" spans="1:71" s="1" customFormat="1" ht="12" customHeight="1">
      <c r="B22" s="22"/>
      <c r="C22" s="23"/>
      <c r="D22" s="30" t="s">
        <v>34</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280"/>
    </row>
    <row r="23" spans="1:71" s="1" customFormat="1" ht="107.25" customHeight="1">
      <c r="B23" s="22"/>
      <c r="C23" s="23"/>
      <c r="D23" s="23"/>
      <c r="E23" s="287" t="s">
        <v>35</v>
      </c>
      <c r="F23" s="287"/>
      <c r="G23" s="287"/>
      <c r="H23" s="287"/>
      <c r="I23" s="287"/>
      <c r="J23" s="287"/>
      <c r="K23" s="287"/>
      <c r="L23" s="287"/>
      <c r="M23" s="287"/>
      <c r="N23" s="287"/>
      <c r="O23" s="287"/>
      <c r="P23" s="287"/>
      <c r="Q23" s="287"/>
      <c r="R23" s="287"/>
      <c r="S23" s="287"/>
      <c r="T23" s="287"/>
      <c r="U23" s="287"/>
      <c r="V23" s="287"/>
      <c r="W23" s="287"/>
      <c r="X23" s="287"/>
      <c r="Y23" s="287"/>
      <c r="Z23" s="287"/>
      <c r="AA23" s="287"/>
      <c r="AB23" s="287"/>
      <c r="AC23" s="287"/>
      <c r="AD23" s="287"/>
      <c r="AE23" s="287"/>
      <c r="AF23" s="287"/>
      <c r="AG23" s="287"/>
      <c r="AH23" s="287"/>
      <c r="AI23" s="287"/>
      <c r="AJ23" s="287"/>
      <c r="AK23" s="287"/>
      <c r="AL23" s="287"/>
      <c r="AM23" s="287"/>
      <c r="AN23" s="287"/>
      <c r="AO23" s="23"/>
      <c r="AP23" s="23"/>
      <c r="AQ23" s="23"/>
      <c r="AR23" s="21"/>
      <c r="BE23" s="280"/>
    </row>
    <row r="24" spans="1:71" s="1" customFormat="1" ht="6.95"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280"/>
    </row>
    <row r="25" spans="1:71" s="1" customFormat="1" ht="6.95" customHeight="1">
      <c r="B25" s="22"/>
      <c r="C25" s="2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23"/>
      <c r="AQ25" s="23"/>
      <c r="AR25" s="21"/>
      <c r="BE25" s="280"/>
    </row>
    <row r="26" spans="1:71" s="2" customFormat="1" ht="25.9" customHeight="1">
      <c r="A26" s="35"/>
      <c r="B26" s="36"/>
      <c r="C26" s="37"/>
      <c r="D26" s="38" t="s">
        <v>36</v>
      </c>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288">
        <f>ROUND(AG94,2)</f>
        <v>0</v>
      </c>
      <c r="AL26" s="289"/>
      <c r="AM26" s="289"/>
      <c r="AN26" s="289"/>
      <c r="AO26" s="289"/>
      <c r="AP26" s="37"/>
      <c r="AQ26" s="37"/>
      <c r="AR26" s="40"/>
      <c r="BE26" s="280"/>
    </row>
    <row r="27" spans="1:71" s="2" customFormat="1" ht="6.95" customHeight="1">
      <c r="A27" s="35"/>
      <c r="B27" s="36"/>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40"/>
      <c r="BE27" s="280"/>
    </row>
    <row r="28" spans="1:71" s="2" customFormat="1" ht="12.75">
      <c r="A28" s="35"/>
      <c r="B28" s="36"/>
      <c r="C28" s="37"/>
      <c r="D28" s="37"/>
      <c r="E28" s="37"/>
      <c r="F28" s="37"/>
      <c r="G28" s="37"/>
      <c r="H28" s="37"/>
      <c r="I28" s="37"/>
      <c r="J28" s="37"/>
      <c r="K28" s="37"/>
      <c r="L28" s="290" t="s">
        <v>37</v>
      </c>
      <c r="M28" s="290"/>
      <c r="N28" s="290"/>
      <c r="O28" s="290"/>
      <c r="P28" s="290"/>
      <c r="Q28" s="37"/>
      <c r="R28" s="37"/>
      <c r="S28" s="37"/>
      <c r="T28" s="37"/>
      <c r="U28" s="37"/>
      <c r="V28" s="37"/>
      <c r="W28" s="290" t="s">
        <v>38</v>
      </c>
      <c r="X28" s="290"/>
      <c r="Y28" s="290"/>
      <c r="Z28" s="290"/>
      <c r="AA28" s="290"/>
      <c r="AB28" s="290"/>
      <c r="AC28" s="290"/>
      <c r="AD28" s="290"/>
      <c r="AE28" s="290"/>
      <c r="AF28" s="37"/>
      <c r="AG28" s="37"/>
      <c r="AH28" s="37"/>
      <c r="AI28" s="37"/>
      <c r="AJ28" s="37"/>
      <c r="AK28" s="290" t="s">
        <v>39</v>
      </c>
      <c r="AL28" s="290"/>
      <c r="AM28" s="290"/>
      <c r="AN28" s="290"/>
      <c r="AO28" s="290"/>
      <c r="AP28" s="37"/>
      <c r="AQ28" s="37"/>
      <c r="AR28" s="40"/>
      <c r="BE28" s="280"/>
    </row>
    <row r="29" spans="1:71" s="3" customFormat="1" ht="14.45" customHeight="1">
      <c r="B29" s="41"/>
      <c r="C29" s="42"/>
      <c r="D29" s="30" t="s">
        <v>40</v>
      </c>
      <c r="E29" s="42"/>
      <c r="F29" s="30" t="s">
        <v>41</v>
      </c>
      <c r="G29" s="42"/>
      <c r="H29" s="42"/>
      <c r="I29" s="42"/>
      <c r="J29" s="42"/>
      <c r="K29" s="42"/>
      <c r="L29" s="293">
        <v>0.21</v>
      </c>
      <c r="M29" s="292"/>
      <c r="N29" s="292"/>
      <c r="O29" s="292"/>
      <c r="P29" s="292"/>
      <c r="Q29" s="42"/>
      <c r="R29" s="42"/>
      <c r="S29" s="42"/>
      <c r="T29" s="42"/>
      <c r="U29" s="42"/>
      <c r="V29" s="42"/>
      <c r="W29" s="291">
        <f>ROUND(AZ94, 2)</f>
        <v>0</v>
      </c>
      <c r="X29" s="292"/>
      <c r="Y29" s="292"/>
      <c r="Z29" s="292"/>
      <c r="AA29" s="292"/>
      <c r="AB29" s="292"/>
      <c r="AC29" s="292"/>
      <c r="AD29" s="292"/>
      <c r="AE29" s="292"/>
      <c r="AF29" s="42"/>
      <c r="AG29" s="42"/>
      <c r="AH29" s="42"/>
      <c r="AI29" s="42"/>
      <c r="AJ29" s="42"/>
      <c r="AK29" s="291">
        <f>ROUND(AV94, 2)</f>
        <v>0</v>
      </c>
      <c r="AL29" s="292"/>
      <c r="AM29" s="292"/>
      <c r="AN29" s="292"/>
      <c r="AO29" s="292"/>
      <c r="AP29" s="42"/>
      <c r="AQ29" s="42"/>
      <c r="AR29" s="43"/>
      <c r="BE29" s="281"/>
    </row>
    <row r="30" spans="1:71" s="3" customFormat="1" ht="14.45" customHeight="1">
      <c r="B30" s="41"/>
      <c r="C30" s="42"/>
      <c r="D30" s="42"/>
      <c r="E30" s="42"/>
      <c r="F30" s="30" t="s">
        <v>42</v>
      </c>
      <c r="G30" s="42"/>
      <c r="H30" s="42"/>
      <c r="I30" s="42"/>
      <c r="J30" s="42"/>
      <c r="K30" s="42"/>
      <c r="L30" s="293">
        <v>0.12</v>
      </c>
      <c r="M30" s="292"/>
      <c r="N30" s="292"/>
      <c r="O30" s="292"/>
      <c r="P30" s="292"/>
      <c r="Q30" s="42"/>
      <c r="R30" s="42"/>
      <c r="S30" s="42"/>
      <c r="T30" s="42"/>
      <c r="U30" s="42"/>
      <c r="V30" s="42"/>
      <c r="W30" s="291">
        <f>ROUND(BA94, 2)</f>
        <v>0</v>
      </c>
      <c r="X30" s="292"/>
      <c r="Y30" s="292"/>
      <c r="Z30" s="292"/>
      <c r="AA30" s="292"/>
      <c r="AB30" s="292"/>
      <c r="AC30" s="292"/>
      <c r="AD30" s="292"/>
      <c r="AE30" s="292"/>
      <c r="AF30" s="42"/>
      <c r="AG30" s="42"/>
      <c r="AH30" s="42"/>
      <c r="AI30" s="42"/>
      <c r="AJ30" s="42"/>
      <c r="AK30" s="291">
        <f>ROUND(AW94, 2)</f>
        <v>0</v>
      </c>
      <c r="AL30" s="292"/>
      <c r="AM30" s="292"/>
      <c r="AN30" s="292"/>
      <c r="AO30" s="292"/>
      <c r="AP30" s="42"/>
      <c r="AQ30" s="42"/>
      <c r="AR30" s="43"/>
      <c r="BE30" s="281"/>
    </row>
    <row r="31" spans="1:71" s="3" customFormat="1" ht="14.45" hidden="1" customHeight="1">
      <c r="B31" s="41"/>
      <c r="C31" s="42"/>
      <c r="D31" s="42"/>
      <c r="E31" s="42"/>
      <c r="F31" s="30" t="s">
        <v>43</v>
      </c>
      <c r="G31" s="42"/>
      <c r="H31" s="42"/>
      <c r="I31" s="42"/>
      <c r="J31" s="42"/>
      <c r="K31" s="42"/>
      <c r="L31" s="293">
        <v>0.21</v>
      </c>
      <c r="M31" s="292"/>
      <c r="N31" s="292"/>
      <c r="O31" s="292"/>
      <c r="P31" s="292"/>
      <c r="Q31" s="42"/>
      <c r="R31" s="42"/>
      <c r="S31" s="42"/>
      <c r="T31" s="42"/>
      <c r="U31" s="42"/>
      <c r="V31" s="42"/>
      <c r="W31" s="291">
        <f>ROUND(BB94, 2)</f>
        <v>0</v>
      </c>
      <c r="X31" s="292"/>
      <c r="Y31" s="292"/>
      <c r="Z31" s="292"/>
      <c r="AA31" s="292"/>
      <c r="AB31" s="292"/>
      <c r="AC31" s="292"/>
      <c r="AD31" s="292"/>
      <c r="AE31" s="292"/>
      <c r="AF31" s="42"/>
      <c r="AG31" s="42"/>
      <c r="AH31" s="42"/>
      <c r="AI31" s="42"/>
      <c r="AJ31" s="42"/>
      <c r="AK31" s="291">
        <v>0</v>
      </c>
      <c r="AL31" s="292"/>
      <c r="AM31" s="292"/>
      <c r="AN31" s="292"/>
      <c r="AO31" s="292"/>
      <c r="AP31" s="42"/>
      <c r="AQ31" s="42"/>
      <c r="AR31" s="43"/>
      <c r="BE31" s="281"/>
    </row>
    <row r="32" spans="1:71" s="3" customFormat="1" ht="14.45" hidden="1" customHeight="1">
      <c r="B32" s="41"/>
      <c r="C32" s="42"/>
      <c r="D32" s="42"/>
      <c r="E32" s="42"/>
      <c r="F32" s="30" t="s">
        <v>44</v>
      </c>
      <c r="G32" s="42"/>
      <c r="H32" s="42"/>
      <c r="I32" s="42"/>
      <c r="J32" s="42"/>
      <c r="K32" s="42"/>
      <c r="L32" s="293">
        <v>0.12</v>
      </c>
      <c r="M32" s="292"/>
      <c r="N32" s="292"/>
      <c r="O32" s="292"/>
      <c r="P32" s="292"/>
      <c r="Q32" s="42"/>
      <c r="R32" s="42"/>
      <c r="S32" s="42"/>
      <c r="T32" s="42"/>
      <c r="U32" s="42"/>
      <c r="V32" s="42"/>
      <c r="W32" s="291">
        <f>ROUND(BC94, 2)</f>
        <v>0</v>
      </c>
      <c r="X32" s="292"/>
      <c r="Y32" s="292"/>
      <c r="Z32" s="292"/>
      <c r="AA32" s="292"/>
      <c r="AB32" s="292"/>
      <c r="AC32" s="292"/>
      <c r="AD32" s="292"/>
      <c r="AE32" s="292"/>
      <c r="AF32" s="42"/>
      <c r="AG32" s="42"/>
      <c r="AH32" s="42"/>
      <c r="AI32" s="42"/>
      <c r="AJ32" s="42"/>
      <c r="AK32" s="291">
        <v>0</v>
      </c>
      <c r="AL32" s="292"/>
      <c r="AM32" s="292"/>
      <c r="AN32" s="292"/>
      <c r="AO32" s="292"/>
      <c r="AP32" s="42"/>
      <c r="AQ32" s="42"/>
      <c r="AR32" s="43"/>
      <c r="BE32" s="281"/>
    </row>
    <row r="33" spans="1:57" s="3" customFormat="1" ht="14.45" hidden="1" customHeight="1">
      <c r="B33" s="41"/>
      <c r="C33" s="42"/>
      <c r="D33" s="42"/>
      <c r="E33" s="42"/>
      <c r="F33" s="30" t="s">
        <v>45</v>
      </c>
      <c r="G33" s="42"/>
      <c r="H33" s="42"/>
      <c r="I33" s="42"/>
      <c r="J33" s="42"/>
      <c r="K33" s="42"/>
      <c r="L33" s="293">
        <v>0</v>
      </c>
      <c r="M33" s="292"/>
      <c r="N33" s="292"/>
      <c r="O33" s="292"/>
      <c r="P33" s="292"/>
      <c r="Q33" s="42"/>
      <c r="R33" s="42"/>
      <c r="S33" s="42"/>
      <c r="T33" s="42"/>
      <c r="U33" s="42"/>
      <c r="V33" s="42"/>
      <c r="W33" s="291">
        <f>ROUND(BD94, 2)</f>
        <v>0</v>
      </c>
      <c r="X33" s="292"/>
      <c r="Y33" s="292"/>
      <c r="Z33" s="292"/>
      <c r="AA33" s="292"/>
      <c r="AB33" s="292"/>
      <c r="AC33" s="292"/>
      <c r="AD33" s="292"/>
      <c r="AE33" s="292"/>
      <c r="AF33" s="42"/>
      <c r="AG33" s="42"/>
      <c r="AH33" s="42"/>
      <c r="AI33" s="42"/>
      <c r="AJ33" s="42"/>
      <c r="AK33" s="291">
        <v>0</v>
      </c>
      <c r="AL33" s="292"/>
      <c r="AM33" s="292"/>
      <c r="AN33" s="292"/>
      <c r="AO33" s="292"/>
      <c r="AP33" s="42"/>
      <c r="AQ33" s="42"/>
      <c r="AR33" s="43"/>
      <c r="BE33" s="281"/>
    </row>
    <row r="34" spans="1:57" s="2" customFormat="1" ht="6.95" customHeight="1">
      <c r="A34" s="35"/>
      <c r="B34" s="36"/>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40"/>
      <c r="BE34" s="280"/>
    </row>
    <row r="35" spans="1:57" s="2" customFormat="1" ht="25.9" customHeight="1">
      <c r="A35" s="35"/>
      <c r="B35" s="36"/>
      <c r="C35" s="44"/>
      <c r="D35" s="45" t="s">
        <v>46</v>
      </c>
      <c r="E35" s="46"/>
      <c r="F35" s="46"/>
      <c r="G35" s="46"/>
      <c r="H35" s="46"/>
      <c r="I35" s="46"/>
      <c r="J35" s="46"/>
      <c r="K35" s="46"/>
      <c r="L35" s="46"/>
      <c r="M35" s="46"/>
      <c r="N35" s="46"/>
      <c r="O35" s="46"/>
      <c r="P35" s="46"/>
      <c r="Q35" s="46"/>
      <c r="R35" s="46"/>
      <c r="S35" s="46"/>
      <c r="T35" s="47" t="s">
        <v>47</v>
      </c>
      <c r="U35" s="46"/>
      <c r="V35" s="46"/>
      <c r="W35" s="46"/>
      <c r="X35" s="297" t="s">
        <v>48</v>
      </c>
      <c r="Y35" s="295"/>
      <c r="Z35" s="295"/>
      <c r="AA35" s="295"/>
      <c r="AB35" s="295"/>
      <c r="AC35" s="46"/>
      <c r="AD35" s="46"/>
      <c r="AE35" s="46"/>
      <c r="AF35" s="46"/>
      <c r="AG35" s="46"/>
      <c r="AH35" s="46"/>
      <c r="AI35" s="46"/>
      <c r="AJ35" s="46"/>
      <c r="AK35" s="294">
        <f>SUM(AK26:AK33)</f>
        <v>0</v>
      </c>
      <c r="AL35" s="295"/>
      <c r="AM35" s="295"/>
      <c r="AN35" s="295"/>
      <c r="AO35" s="296"/>
      <c r="AP35" s="44"/>
      <c r="AQ35" s="44"/>
      <c r="AR35" s="40"/>
      <c r="BE35" s="35"/>
    </row>
    <row r="36" spans="1:57" s="2" customFormat="1" ht="6.95" customHeight="1">
      <c r="A36" s="35"/>
      <c r="B36" s="36"/>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40"/>
      <c r="BE36" s="35"/>
    </row>
    <row r="37" spans="1:57" s="2" customFormat="1" ht="14.45" customHeight="1">
      <c r="A37" s="35"/>
      <c r="B37" s="36"/>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40"/>
      <c r="BE37" s="35"/>
    </row>
    <row r="38" spans="1:57" s="1" customFormat="1" ht="14.45" customHeight="1">
      <c r="B38" s="22"/>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1"/>
    </row>
    <row r="39" spans="1:57" s="1" customFormat="1" ht="14.45" customHeight="1">
      <c r="B39" s="22"/>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1"/>
    </row>
    <row r="40" spans="1:57" s="1" customFormat="1" ht="14.45" customHeight="1">
      <c r="B40" s="22"/>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1"/>
    </row>
    <row r="41" spans="1:57" s="1" customFormat="1" ht="14.45" customHeight="1">
      <c r="B41" s="22"/>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1"/>
    </row>
    <row r="42" spans="1:57" s="1" customFormat="1" ht="14.45" customHeight="1">
      <c r="B42" s="22"/>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1"/>
    </row>
    <row r="43" spans="1:57" s="1" customFormat="1" ht="14.45" customHeight="1">
      <c r="B43" s="22"/>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1"/>
    </row>
    <row r="44" spans="1:57" s="1" customFormat="1" ht="14.45" customHeight="1">
      <c r="B44" s="22"/>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1"/>
    </row>
    <row r="45" spans="1:57" s="1" customFormat="1" ht="14.45" customHeight="1">
      <c r="B45" s="22"/>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1"/>
    </row>
    <row r="46" spans="1:57" s="1" customFormat="1" ht="14.45" customHeight="1">
      <c r="B46" s="22"/>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1"/>
    </row>
    <row r="47" spans="1:57" s="1" customFormat="1" ht="14.45" customHeight="1">
      <c r="B47" s="22"/>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1"/>
    </row>
    <row r="48" spans="1:57" s="1" customFormat="1" ht="14.45" customHeight="1">
      <c r="B48" s="22"/>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1"/>
    </row>
    <row r="49" spans="1:57" s="2" customFormat="1" ht="14.45" customHeight="1">
      <c r="B49" s="48"/>
      <c r="C49" s="49"/>
      <c r="D49" s="50" t="s">
        <v>49</v>
      </c>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0" t="s">
        <v>50</v>
      </c>
      <c r="AI49" s="51"/>
      <c r="AJ49" s="51"/>
      <c r="AK49" s="51"/>
      <c r="AL49" s="51"/>
      <c r="AM49" s="51"/>
      <c r="AN49" s="51"/>
      <c r="AO49" s="51"/>
      <c r="AP49" s="49"/>
      <c r="AQ49" s="49"/>
      <c r="AR49" s="52"/>
    </row>
    <row r="50" spans="1:57" ht="11.25">
      <c r="B50" s="22"/>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1"/>
    </row>
    <row r="51" spans="1:57" ht="11.25">
      <c r="B51" s="22"/>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1"/>
    </row>
    <row r="52" spans="1:57" ht="11.25">
      <c r="B52" s="22"/>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1"/>
    </row>
    <row r="53" spans="1:57" ht="11.25">
      <c r="B53" s="22"/>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1"/>
    </row>
    <row r="54" spans="1:57" ht="11.25">
      <c r="B54" s="22"/>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1"/>
    </row>
    <row r="55" spans="1:57" ht="11.25">
      <c r="B55" s="22"/>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1"/>
    </row>
    <row r="56" spans="1:57" ht="11.25">
      <c r="B56" s="22"/>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1"/>
    </row>
    <row r="57" spans="1:57" ht="11.25">
      <c r="B57" s="22"/>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1"/>
    </row>
    <row r="58" spans="1:57" ht="11.25">
      <c r="B58" s="22"/>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1"/>
    </row>
    <row r="59" spans="1:57" ht="11.25">
      <c r="B59" s="22"/>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1"/>
    </row>
    <row r="60" spans="1:57" s="2" customFormat="1" ht="12.75">
      <c r="A60" s="35"/>
      <c r="B60" s="36"/>
      <c r="C60" s="37"/>
      <c r="D60" s="53" t="s">
        <v>51</v>
      </c>
      <c r="E60" s="39"/>
      <c r="F60" s="39"/>
      <c r="G60" s="39"/>
      <c r="H60" s="39"/>
      <c r="I60" s="39"/>
      <c r="J60" s="39"/>
      <c r="K60" s="39"/>
      <c r="L60" s="39"/>
      <c r="M60" s="39"/>
      <c r="N60" s="39"/>
      <c r="O60" s="39"/>
      <c r="P60" s="39"/>
      <c r="Q60" s="39"/>
      <c r="R60" s="39"/>
      <c r="S60" s="39"/>
      <c r="T60" s="39"/>
      <c r="U60" s="39"/>
      <c r="V60" s="53" t="s">
        <v>52</v>
      </c>
      <c r="W60" s="39"/>
      <c r="X60" s="39"/>
      <c r="Y60" s="39"/>
      <c r="Z60" s="39"/>
      <c r="AA60" s="39"/>
      <c r="AB60" s="39"/>
      <c r="AC60" s="39"/>
      <c r="AD60" s="39"/>
      <c r="AE60" s="39"/>
      <c r="AF60" s="39"/>
      <c r="AG60" s="39"/>
      <c r="AH60" s="53" t="s">
        <v>51</v>
      </c>
      <c r="AI60" s="39"/>
      <c r="AJ60" s="39"/>
      <c r="AK60" s="39"/>
      <c r="AL60" s="39"/>
      <c r="AM60" s="53" t="s">
        <v>52</v>
      </c>
      <c r="AN60" s="39"/>
      <c r="AO60" s="39"/>
      <c r="AP60" s="37"/>
      <c r="AQ60" s="37"/>
      <c r="AR60" s="40"/>
      <c r="BE60" s="35"/>
    </row>
    <row r="61" spans="1:57" ht="11.25">
      <c r="B61" s="22"/>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1"/>
    </row>
    <row r="62" spans="1:57" ht="11.25">
      <c r="B62" s="22"/>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1"/>
    </row>
    <row r="63" spans="1:57" ht="11.25">
      <c r="B63" s="22"/>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1"/>
    </row>
    <row r="64" spans="1:57" s="2" customFormat="1" ht="12.75">
      <c r="A64" s="35"/>
      <c r="B64" s="36"/>
      <c r="C64" s="37"/>
      <c r="D64" s="50" t="s">
        <v>53</v>
      </c>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0" t="s">
        <v>54</v>
      </c>
      <c r="AI64" s="54"/>
      <c r="AJ64" s="54"/>
      <c r="AK64" s="54"/>
      <c r="AL64" s="54"/>
      <c r="AM64" s="54"/>
      <c r="AN64" s="54"/>
      <c r="AO64" s="54"/>
      <c r="AP64" s="37"/>
      <c r="AQ64" s="37"/>
      <c r="AR64" s="40"/>
      <c r="BE64" s="35"/>
    </row>
    <row r="65" spans="1:57" ht="11.25">
      <c r="B65" s="22"/>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1"/>
    </row>
    <row r="66" spans="1:57" ht="11.25">
      <c r="B66" s="22"/>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1"/>
    </row>
    <row r="67" spans="1:57" ht="11.25">
      <c r="B67" s="22"/>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1"/>
    </row>
    <row r="68" spans="1:57" ht="11.25">
      <c r="B68" s="22"/>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1"/>
    </row>
    <row r="69" spans="1:57" ht="11.25">
      <c r="B69" s="22"/>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1"/>
    </row>
    <row r="70" spans="1:57" ht="11.25">
      <c r="B70" s="22"/>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1"/>
    </row>
    <row r="71" spans="1:57" ht="11.25">
      <c r="B71" s="22"/>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1"/>
    </row>
    <row r="72" spans="1:57" ht="11.25">
      <c r="B72" s="22"/>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1"/>
    </row>
    <row r="73" spans="1:57" ht="11.25">
      <c r="B73" s="22"/>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1"/>
    </row>
    <row r="74" spans="1:57" ht="11.25">
      <c r="B74" s="22"/>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1"/>
    </row>
    <row r="75" spans="1:57" s="2" customFormat="1" ht="12.75">
      <c r="A75" s="35"/>
      <c r="B75" s="36"/>
      <c r="C75" s="37"/>
      <c r="D75" s="53" t="s">
        <v>51</v>
      </c>
      <c r="E75" s="39"/>
      <c r="F75" s="39"/>
      <c r="G75" s="39"/>
      <c r="H75" s="39"/>
      <c r="I75" s="39"/>
      <c r="J75" s="39"/>
      <c r="K75" s="39"/>
      <c r="L75" s="39"/>
      <c r="M75" s="39"/>
      <c r="N75" s="39"/>
      <c r="O75" s="39"/>
      <c r="P75" s="39"/>
      <c r="Q75" s="39"/>
      <c r="R75" s="39"/>
      <c r="S75" s="39"/>
      <c r="T75" s="39"/>
      <c r="U75" s="39"/>
      <c r="V75" s="53" t="s">
        <v>52</v>
      </c>
      <c r="W75" s="39"/>
      <c r="X75" s="39"/>
      <c r="Y75" s="39"/>
      <c r="Z75" s="39"/>
      <c r="AA75" s="39"/>
      <c r="AB75" s="39"/>
      <c r="AC75" s="39"/>
      <c r="AD75" s="39"/>
      <c r="AE75" s="39"/>
      <c r="AF75" s="39"/>
      <c r="AG75" s="39"/>
      <c r="AH75" s="53" t="s">
        <v>51</v>
      </c>
      <c r="AI75" s="39"/>
      <c r="AJ75" s="39"/>
      <c r="AK75" s="39"/>
      <c r="AL75" s="39"/>
      <c r="AM75" s="53" t="s">
        <v>52</v>
      </c>
      <c r="AN75" s="39"/>
      <c r="AO75" s="39"/>
      <c r="AP75" s="37"/>
      <c r="AQ75" s="37"/>
      <c r="AR75" s="40"/>
      <c r="BE75" s="35"/>
    </row>
    <row r="76" spans="1:57" s="2" customFormat="1" ht="11.25">
      <c r="A76" s="35"/>
      <c r="B76" s="36"/>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40"/>
      <c r="BE76" s="35"/>
    </row>
    <row r="77" spans="1:57" s="2" customFormat="1" ht="6.95" customHeight="1">
      <c r="A77" s="35"/>
      <c r="B77" s="55"/>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40"/>
      <c r="BE77" s="35"/>
    </row>
    <row r="81" spans="1:91" s="2" customFormat="1" ht="6.95" customHeight="1">
      <c r="A81" s="35"/>
      <c r="B81" s="57"/>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40"/>
      <c r="BE81" s="35"/>
    </row>
    <row r="82" spans="1:91" s="2" customFormat="1" ht="24.95" customHeight="1">
      <c r="A82" s="35"/>
      <c r="B82" s="36"/>
      <c r="C82" s="24" t="s">
        <v>55</v>
      </c>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40"/>
      <c r="BE82" s="35"/>
    </row>
    <row r="83" spans="1:91" s="2" customFormat="1" ht="6.95" customHeight="1">
      <c r="A83" s="35"/>
      <c r="B83" s="36"/>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40"/>
      <c r="BE83" s="35"/>
    </row>
    <row r="84" spans="1:91" s="4" customFormat="1" ht="12" customHeight="1">
      <c r="B84" s="59"/>
      <c r="C84" s="30" t="s">
        <v>13</v>
      </c>
      <c r="D84" s="60"/>
      <c r="E84" s="60"/>
      <c r="F84" s="60"/>
      <c r="G84" s="60"/>
      <c r="H84" s="60"/>
      <c r="I84" s="60"/>
      <c r="J84" s="60"/>
      <c r="K84" s="60"/>
      <c r="L84" s="60" t="str">
        <f>K5</f>
        <v>N25-074_exp4_VR04</v>
      </c>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0"/>
      <c r="AR84" s="61"/>
    </row>
    <row r="85" spans="1:91" s="5" customFormat="1" ht="36.950000000000003" customHeight="1">
      <c r="B85" s="62"/>
      <c r="C85" s="63" t="s">
        <v>16</v>
      </c>
      <c r="D85" s="64"/>
      <c r="E85" s="64"/>
      <c r="F85" s="64"/>
      <c r="G85" s="64"/>
      <c r="H85" s="64"/>
      <c r="I85" s="64"/>
      <c r="J85" s="64"/>
      <c r="K85" s="64"/>
      <c r="L85" s="305" t="str">
        <f>K6</f>
        <v>NEMOCNICE TGM HODONÍN – VÝSTAVBA PAVILONU URGENTNÍHO PŘÍJMU ETAPA II.</v>
      </c>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6"/>
      <c r="AL85" s="306"/>
      <c r="AM85" s="306"/>
      <c r="AN85" s="306"/>
      <c r="AO85" s="306"/>
      <c r="AP85" s="64"/>
      <c r="AQ85" s="64"/>
      <c r="AR85" s="65"/>
    </row>
    <row r="86" spans="1:91" s="2" customFormat="1" ht="6.95" customHeight="1">
      <c r="A86" s="35"/>
      <c r="B86" s="36"/>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40"/>
      <c r="BE86" s="35"/>
    </row>
    <row r="87" spans="1:91" s="2" customFormat="1" ht="12" customHeight="1">
      <c r="A87" s="35"/>
      <c r="B87" s="36"/>
      <c r="C87" s="30" t="s">
        <v>20</v>
      </c>
      <c r="D87" s="37"/>
      <c r="E87" s="37"/>
      <c r="F87" s="37"/>
      <c r="G87" s="37"/>
      <c r="H87" s="37"/>
      <c r="I87" s="37"/>
      <c r="J87" s="37"/>
      <c r="K87" s="37"/>
      <c r="L87" s="66" t="str">
        <f>IF(K8="","",K8)</f>
        <v xml:space="preserve"> </v>
      </c>
      <c r="M87" s="37"/>
      <c r="N87" s="37"/>
      <c r="O87" s="37"/>
      <c r="P87" s="37"/>
      <c r="Q87" s="37"/>
      <c r="R87" s="37"/>
      <c r="S87" s="37"/>
      <c r="T87" s="37"/>
      <c r="U87" s="37"/>
      <c r="V87" s="37"/>
      <c r="W87" s="37"/>
      <c r="X87" s="37"/>
      <c r="Y87" s="37"/>
      <c r="Z87" s="37"/>
      <c r="AA87" s="37"/>
      <c r="AB87" s="37"/>
      <c r="AC87" s="37"/>
      <c r="AD87" s="37"/>
      <c r="AE87" s="37"/>
      <c r="AF87" s="37"/>
      <c r="AG87" s="37"/>
      <c r="AH87" s="37"/>
      <c r="AI87" s="30" t="s">
        <v>22</v>
      </c>
      <c r="AJ87" s="37"/>
      <c r="AK87" s="37"/>
      <c r="AL87" s="37"/>
      <c r="AM87" s="312" t="str">
        <f>IF(AN8= "","",AN8)</f>
        <v>23. 6. 2025</v>
      </c>
      <c r="AN87" s="312"/>
      <c r="AO87" s="37"/>
      <c r="AP87" s="37"/>
      <c r="AQ87" s="37"/>
      <c r="AR87" s="40"/>
      <c r="BE87" s="35"/>
    </row>
    <row r="88" spans="1:91" s="2" customFormat="1" ht="6.95" customHeight="1">
      <c r="A88" s="35"/>
      <c r="B88" s="36"/>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40"/>
      <c r="BE88" s="35"/>
    </row>
    <row r="89" spans="1:91" s="2" customFormat="1" ht="15.2" customHeight="1">
      <c r="A89" s="35"/>
      <c r="B89" s="36"/>
      <c r="C89" s="30" t="s">
        <v>24</v>
      </c>
      <c r="D89" s="37"/>
      <c r="E89" s="37"/>
      <c r="F89" s="37"/>
      <c r="G89" s="37"/>
      <c r="H89" s="37"/>
      <c r="I89" s="37"/>
      <c r="J89" s="37"/>
      <c r="K89" s="37"/>
      <c r="L89" s="60" t="str">
        <f>IF(E11= "","",E11)</f>
        <v>NEMOCNICE TGM HODONÍN, p.o.</v>
      </c>
      <c r="M89" s="37"/>
      <c r="N89" s="37"/>
      <c r="O89" s="37"/>
      <c r="P89" s="37"/>
      <c r="Q89" s="37"/>
      <c r="R89" s="37"/>
      <c r="S89" s="37"/>
      <c r="T89" s="37"/>
      <c r="U89" s="37"/>
      <c r="V89" s="37"/>
      <c r="W89" s="37"/>
      <c r="X89" s="37"/>
      <c r="Y89" s="37"/>
      <c r="Z89" s="37"/>
      <c r="AA89" s="37"/>
      <c r="AB89" s="37"/>
      <c r="AC89" s="37"/>
      <c r="AD89" s="37"/>
      <c r="AE89" s="37"/>
      <c r="AF89" s="37"/>
      <c r="AG89" s="37"/>
      <c r="AH89" s="37"/>
      <c r="AI89" s="30" t="s">
        <v>30</v>
      </c>
      <c r="AJ89" s="37"/>
      <c r="AK89" s="37"/>
      <c r="AL89" s="37"/>
      <c r="AM89" s="313" t="str">
        <f>IF(E17="","",E17)</f>
        <v>KANIA a.s.</v>
      </c>
      <c r="AN89" s="314"/>
      <c r="AO89" s="314"/>
      <c r="AP89" s="314"/>
      <c r="AQ89" s="37"/>
      <c r="AR89" s="40"/>
      <c r="AS89" s="315" t="s">
        <v>56</v>
      </c>
      <c r="AT89" s="316"/>
      <c r="AU89" s="68"/>
      <c r="AV89" s="68"/>
      <c r="AW89" s="68"/>
      <c r="AX89" s="68"/>
      <c r="AY89" s="68"/>
      <c r="AZ89" s="68"/>
      <c r="BA89" s="68"/>
      <c r="BB89" s="68"/>
      <c r="BC89" s="68"/>
      <c r="BD89" s="69"/>
      <c r="BE89" s="35"/>
    </row>
    <row r="90" spans="1:91" s="2" customFormat="1" ht="15.2" customHeight="1">
      <c r="A90" s="35"/>
      <c r="B90" s="36"/>
      <c r="C90" s="30" t="s">
        <v>28</v>
      </c>
      <c r="D90" s="37"/>
      <c r="E90" s="37"/>
      <c r="F90" s="37"/>
      <c r="G90" s="37"/>
      <c r="H90" s="37"/>
      <c r="I90" s="37"/>
      <c r="J90" s="37"/>
      <c r="K90" s="37"/>
      <c r="L90" s="60" t="str">
        <f>IF(E14= "Vyplň údaj","",E14)</f>
        <v/>
      </c>
      <c r="M90" s="37"/>
      <c r="N90" s="37"/>
      <c r="O90" s="37"/>
      <c r="P90" s="37"/>
      <c r="Q90" s="37"/>
      <c r="R90" s="37"/>
      <c r="S90" s="37"/>
      <c r="T90" s="37"/>
      <c r="U90" s="37"/>
      <c r="V90" s="37"/>
      <c r="W90" s="37"/>
      <c r="X90" s="37"/>
      <c r="Y90" s="37"/>
      <c r="Z90" s="37"/>
      <c r="AA90" s="37"/>
      <c r="AB90" s="37"/>
      <c r="AC90" s="37"/>
      <c r="AD90" s="37"/>
      <c r="AE90" s="37"/>
      <c r="AF90" s="37"/>
      <c r="AG90" s="37"/>
      <c r="AH90" s="37"/>
      <c r="AI90" s="30" t="s">
        <v>33</v>
      </c>
      <c r="AJ90" s="37"/>
      <c r="AK90" s="37"/>
      <c r="AL90" s="37"/>
      <c r="AM90" s="313" t="str">
        <f>IF(E20="","",E20)</f>
        <v xml:space="preserve"> </v>
      </c>
      <c r="AN90" s="314"/>
      <c r="AO90" s="314"/>
      <c r="AP90" s="314"/>
      <c r="AQ90" s="37"/>
      <c r="AR90" s="40"/>
      <c r="AS90" s="317"/>
      <c r="AT90" s="318"/>
      <c r="AU90" s="70"/>
      <c r="AV90" s="70"/>
      <c r="AW90" s="70"/>
      <c r="AX90" s="70"/>
      <c r="AY90" s="70"/>
      <c r="AZ90" s="70"/>
      <c r="BA90" s="70"/>
      <c r="BB90" s="70"/>
      <c r="BC90" s="70"/>
      <c r="BD90" s="71"/>
      <c r="BE90" s="35"/>
    </row>
    <row r="91" spans="1:91" s="2" customFormat="1" ht="10.9" customHeight="1">
      <c r="A91" s="35"/>
      <c r="B91" s="36"/>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40"/>
      <c r="AS91" s="319"/>
      <c r="AT91" s="320"/>
      <c r="AU91" s="72"/>
      <c r="AV91" s="72"/>
      <c r="AW91" s="72"/>
      <c r="AX91" s="72"/>
      <c r="AY91" s="72"/>
      <c r="AZ91" s="72"/>
      <c r="BA91" s="72"/>
      <c r="BB91" s="72"/>
      <c r="BC91" s="72"/>
      <c r="BD91" s="73"/>
      <c r="BE91" s="35"/>
    </row>
    <row r="92" spans="1:91" s="2" customFormat="1" ht="29.25" customHeight="1">
      <c r="A92" s="35"/>
      <c r="B92" s="36"/>
      <c r="C92" s="307" t="s">
        <v>57</v>
      </c>
      <c r="D92" s="308"/>
      <c r="E92" s="308"/>
      <c r="F92" s="308"/>
      <c r="G92" s="308"/>
      <c r="H92" s="74"/>
      <c r="I92" s="309" t="s">
        <v>58</v>
      </c>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22" t="s">
        <v>59</v>
      </c>
      <c r="AH92" s="308"/>
      <c r="AI92" s="308"/>
      <c r="AJ92" s="308"/>
      <c r="AK92" s="308"/>
      <c r="AL92" s="308"/>
      <c r="AM92" s="308"/>
      <c r="AN92" s="309" t="s">
        <v>60</v>
      </c>
      <c r="AO92" s="308"/>
      <c r="AP92" s="321"/>
      <c r="AQ92" s="75" t="s">
        <v>61</v>
      </c>
      <c r="AR92" s="40"/>
      <c r="AS92" s="76" t="s">
        <v>62</v>
      </c>
      <c r="AT92" s="77" t="s">
        <v>63</v>
      </c>
      <c r="AU92" s="77" t="s">
        <v>64</v>
      </c>
      <c r="AV92" s="77" t="s">
        <v>65</v>
      </c>
      <c r="AW92" s="77" t="s">
        <v>66</v>
      </c>
      <c r="AX92" s="77" t="s">
        <v>67</v>
      </c>
      <c r="AY92" s="77" t="s">
        <v>68</v>
      </c>
      <c r="AZ92" s="77" t="s">
        <v>69</v>
      </c>
      <c r="BA92" s="77" t="s">
        <v>70</v>
      </c>
      <c r="BB92" s="77" t="s">
        <v>71</v>
      </c>
      <c r="BC92" s="77" t="s">
        <v>72</v>
      </c>
      <c r="BD92" s="78" t="s">
        <v>73</v>
      </c>
      <c r="BE92" s="35"/>
    </row>
    <row r="93" spans="1:91" s="2" customFormat="1" ht="10.9" customHeight="1">
      <c r="A93" s="35"/>
      <c r="B93" s="36"/>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40"/>
      <c r="AS93" s="79"/>
      <c r="AT93" s="80"/>
      <c r="AU93" s="80"/>
      <c r="AV93" s="80"/>
      <c r="AW93" s="80"/>
      <c r="AX93" s="80"/>
      <c r="AY93" s="80"/>
      <c r="AZ93" s="80"/>
      <c r="BA93" s="80"/>
      <c r="BB93" s="80"/>
      <c r="BC93" s="80"/>
      <c r="BD93" s="81"/>
      <c r="BE93" s="35"/>
    </row>
    <row r="94" spans="1:91" s="6" customFormat="1" ht="32.450000000000003" customHeight="1">
      <c r="B94" s="82"/>
      <c r="C94" s="83" t="s">
        <v>74</v>
      </c>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323">
        <f>ROUND(AG95+AG96+AG130+AG131+AG133+AG141,2)</f>
        <v>0</v>
      </c>
      <c r="AH94" s="323"/>
      <c r="AI94" s="323"/>
      <c r="AJ94" s="323"/>
      <c r="AK94" s="323"/>
      <c r="AL94" s="323"/>
      <c r="AM94" s="323"/>
      <c r="AN94" s="324">
        <f t="shared" ref="AN94:AN141" si="0">SUM(AG94,AT94)</f>
        <v>0</v>
      </c>
      <c r="AO94" s="324"/>
      <c r="AP94" s="324"/>
      <c r="AQ94" s="86" t="s">
        <v>1</v>
      </c>
      <c r="AR94" s="87"/>
      <c r="AS94" s="88">
        <f>ROUND(AS95+AS96+AS130+AS131+AS133+AS141,2)</f>
        <v>0</v>
      </c>
      <c r="AT94" s="89">
        <f t="shared" ref="AT94:AT141" si="1">ROUND(SUM(AV94:AW94),2)</f>
        <v>0</v>
      </c>
      <c r="AU94" s="90">
        <f>ROUND(AU95+AU96+AU130+AU131+AU133+AU141,5)</f>
        <v>0</v>
      </c>
      <c r="AV94" s="89">
        <f>ROUND(AZ94*L29,2)</f>
        <v>0</v>
      </c>
      <c r="AW94" s="89">
        <f>ROUND(BA94*L30,2)</f>
        <v>0</v>
      </c>
      <c r="AX94" s="89">
        <f>ROUND(BB94*L29,2)</f>
        <v>0</v>
      </c>
      <c r="AY94" s="89">
        <f>ROUND(BC94*L30,2)</f>
        <v>0</v>
      </c>
      <c r="AZ94" s="89">
        <f>ROUND(AZ95+AZ96+AZ130+AZ131+AZ133+AZ141,2)</f>
        <v>0</v>
      </c>
      <c r="BA94" s="89">
        <f>ROUND(BA95+BA96+BA130+BA131+BA133+BA141,2)</f>
        <v>0</v>
      </c>
      <c r="BB94" s="89">
        <f>ROUND(BB95+BB96+BB130+BB131+BB133+BB141,2)</f>
        <v>0</v>
      </c>
      <c r="BC94" s="89">
        <f>ROUND(BC95+BC96+BC130+BC131+BC133+BC141,2)</f>
        <v>0</v>
      </c>
      <c r="BD94" s="91">
        <f>ROUND(BD95+BD96+BD130+BD131+BD133+BD141,2)</f>
        <v>0</v>
      </c>
      <c r="BS94" s="92" t="s">
        <v>75</v>
      </c>
      <c r="BT94" s="92" t="s">
        <v>76</v>
      </c>
      <c r="BU94" s="93" t="s">
        <v>77</v>
      </c>
      <c r="BV94" s="92" t="s">
        <v>78</v>
      </c>
      <c r="BW94" s="92" t="s">
        <v>5</v>
      </c>
      <c r="BX94" s="92" t="s">
        <v>79</v>
      </c>
      <c r="CL94" s="92" t="s">
        <v>1</v>
      </c>
    </row>
    <row r="95" spans="1:91" s="7" customFormat="1" ht="16.5" customHeight="1">
      <c r="A95" s="94" t="s">
        <v>80</v>
      </c>
      <c r="B95" s="95"/>
      <c r="C95" s="96"/>
      <c r="D95" s="310" t="s">
        <v>81</v>
      </c>
      <c r="E95" s="310"/>
      <c r="F95" s="310"/>
      <c r="G95" s="310"/>
      <c r="H95" s="310"/>
      <c r="I95" s="97"/>
      <c r="J95" s="310" t="s">
        <v>82</v>
      </c>
      <c r="K95" s="310"/>
      <c r="L95" s="310"/>
      <c r="M95" s="310"/>
      <c r="N95" s="310"/>
      <c r="O95" s="310"/>
      <c r="P95" s="310"/>
      <c r="Q95" s="310"/>
      <c r="R95" s="310"/>
      <c r="S95" s="310"/>
      <c r="T95" s="310"/>
      <c r="U95" s="310"/>
      <c r="V95" s="310"/>
      <c r="W95" s="310"/>
      <c r="X95" s="310"/>
      <c r="Y95" s="310"/>
      <c r="Z95" s="310"/>
      <c r="AA95" s="310"/>
      <c r="AB95" s="310"/>
      <c r="AC95" s="310"/>
      <c r="AD95" s="310"/>
      <c r="AE95" s="310"/>
      <c r="AF95" s="310"/>
      <c r="AG95" s="302">
        <f>'D.1 - Příprava území'!J30</f>
        <v>0</v>
      </c>
      <c r="AH95" s="303"/>
      <c r="AI95" s="303"/>
      <c r="AJ95" s="303"/>
      <c r="AK95" s="303"/>
      <c r="AL95" s="303"/>
      <c r="AM95" s="303"/>
      <c r="AN95" s="302">
        <f t="shared" si="0"/>
        <v>0</v>
      </c>
      <c r="AO95" s="303"/>
      <c r="AP95" s="303"/>
      <c r="AQ95" s="98" t="s">
        <v>83</v>
      </c>
      <c r="AR95" s="99"/>
      <c r="AS95" s="100">
        <v>0</v>
      </c>
      <c r="AT95" s="101">
        <f t="shared" si="1"/>
        <v>0</v>
      </c>
      <c r="AU95" s="102">
        <f>'D.1 - Příprava území'!P123</f>
        <v>0</v>
      </c>
      <c r="AV95" s="101">
        <f>'D.1 - Příprava území'!J33</f>
        <v>0</v>
      </c>
      <c r="AW95" s="101">
        <f>'D.1 - Příprava území'!J34</f>
        <v>0</v>
      </c>
      <c r="AX95" s="101">
        <f>'D.1 - Příprava území'!J35</f>
        <v>0</v>
      </c>
      <c r="AY95" s="101">
        <f>'D.1 - Příprava území'!J36</f>
        <v>0</v>
      </c>
      <c r="AZ95" s="101">
        <f>'D.1 - Příprava území'!F33</f>
        <v>0</v>
      </c>
      <c r="BA95" s="101">
        <f>'D.1 - Příprava území'!F34</f>
        <v>0</v>
      </c>
      <c r="BB95" s="101">
        <f>'D.1 - Příprava území'!F35</f>
        <v>0</v>
      </c>
      <c r="BC95" s="101">
        <f>'D.1 - Příprava území'!F36</f>
        <v>0</v>
      </c>
      <c r="BD95" s="103">
        <f>'D.1 - Příprava území'!F37</f>
        <v>0</v>
      </c>
      <c r="BT95" s="104" t="s">
        <v>84</v>
      </c>
      <c r="BV95" s="104" t="s">
        <v>78</v>
      </c>
      <c r="BW95" s="104" t="s">
        <v>85</v>
      </c>
      <c r="BX95" s="104" t="s">
        <v>5</v>
      </c>
      <c r="CL95" s="104" t="s">
        <v>1</v>
      </c>
      <c r="CM95" s="104" t="s">
        <v>86</v>
      </c>
    </row>
    <row r="96" spans="1:91" s="7" customFormat="1" ht="16.5" customHeight="1">
      <c r="B96" s="95"/>
      <c r="C96" s="96"/>
      <c r="D96" s="310" t="s">
        <v>87</v>
      </c>
      <c r="E96" s="310"/>
      <c r="F96" s="310"/>
      <c r="G96" s="310"/>
      <c r="H96" s="310"/>
      <c r="I96" s="97"/>
      <c r="J96" s="310" t="s">
        <v>88</v>
      </c>
      <c r="K96" s="310"/>
      <c r="L96" s="310"/>
      <c r="M96" s="310"/>
      <c r="N96" s="310"/>
      <c r="O96" s="310"/>
      <c r="P96" s="310"/>
      <c r="Q96" s="310"/>
      <c r="R96" s="310"/>
      <c r="S96" s="310"/>
      <c r="T96" s="310"/>
      <c r="U96" s="310"/>
      <c r="V96" s="310"/>
      <c r="W96" s="310"/>
      <c r="X96" s="310"/>
      <c r="Y96" s="310"/>
      <c r="Z96" s="310"/>
      <c r="AA96" s="310"/>
      <c r="AB96" s="310"/>
      <c r="AC96" s="310"/>
      <c r="AD96" s="310"/>
      <c r="AE96" s="310"/>
      <c r="AF96" s="310"/>
      <c r="AG96" s="304">
        <f>ROUND(AG97+SUM(AG98:AG101)+AG127,2)</f>
        <v>0</v>
      </c>
      <c r="AH96" s="303"/>
      <c r="AI96" s="303"/>
      <c r="AJ96" s="303"/>
      <c r="AK96" s="303"/>
      <c r="AL96" s="303"/>
      <c r="AM96" s="303"/>
      <c r="AN96" s="302">
        <f t="shared" si="0"/>
        <v>0</v>
      </c>
      <c r="AO96" s="303"/>
      <c r="AP96" s="303"/>
      <c r="AQ96" s="98" t="s">
        <v>83</v>
      </c>
      <c r="AR96" s="99"/>
      <c r="AS96" s="100">
        <f>ROUND(AS97+SUM(AS98:AS101)+AS127,2)</f>
        <v>0</v>
      </c>
      <c r="AT96" s="101">
        <f t="shared" si="1"/>
        <v>0</v>
      </c>
      <c r="AU96" s="102">
        <f>ROUND(AU97+SUM(AU98:AU101)+AU127,5)</f>
        <v>0</v>
      </c>
      <c r="AV96" s="101">
        <f>ROUND(AZ96*L29,2)</f>
        <v>0</v>
      </c>
      <c r="AW96" s="101">
        <f>ROUND(BA96*L30,2)</f>
        <v>0</v>
      </c>
      <c r="AX96" s="101">
        <f>ROUND(BB96*L29,2)</f>
        <v>0</v>
      </c>
      <c r="AY96" s="101">
        <f>ROUND(BC96*L30,2)</f>
        <v>0</v>
      </c>
      <c r="AZ96" s="101">
        <f>ROUND(AZ97+SUM(AZ98:AZ101)+AZ127,2)</f>
        <v>0</v>
      </c>
      <c r="BA96" s="101">
        <f>ROUND(BA97+SUM(BA98:BA101)+BA127,2)</f>
        <v>0</v>
      </c>
      <c r="BB96" s="101">
        <f>ROUND(BB97+SUM(BB98:BB101)+BB127,2)</f>
        <v>0</v>
      </c>
      <c r="BC96" s="101">
        <f>ROUND(BC97+SUM(BC98:BC101)+BC127,2)</f>
        <v>0</v>
      </c>
      <c r="BD96" s="103">
        <f>ROUND(BD97+SUM(BD98:BD101)+BD127,2)</f>
        <v>0</v>
      </c>
      <c r="BS96" s="104" t="s">
        <v>75</v>
      </c>
      <c r="BT96" s="104" t="s">
        <v>84</v>
      </c>
      <c r="BU96" s="104" t="s">
        <v>77</v>
      </c>
      <c r="BV96" s="104" t="s">
        <v>78</v>
      </c>
      <c r="BW96" s="104" t="s">
        <v>89</v>
      </c>
      <c r="BX96" s="104" t="s">
        <v>5</v>
      </c>
      <c r="CL96" s="104" t="s">
        <v>1</v>
      </c>
      <c r="CM96" s="104" t="s">
        <v>86</v>
      </c>
    </row>
    <row r="97" spans="1:90" s="4" customFormat="1" ht="16.5" customHeight="1">
      <c r="A97" s="94" t="s">
        <v>80</v>
      </c>
      <c r="B97" s="59"/>
      <c r="C97" s="105"/>
      <c r="D97" s="105"/>
      <c r="E97" s="311" t="s">
        <v>90</v>
      </c>
      <c r="F97" s="311"/>
      <c r="G97" s="311"/>
      <c r="H97" s="311"/>
      <c r="I97" s="311"/>
      <c r="J97" s="105"/>
      <c r="K97" s="311" t="s">
        <v>91</v>
      </c>
      <c r="L97" s="311"/>
      <c r="M97" s="311"/>
      <c r="N97" s="311"/>
      <c r="O97" s="311"/>
      <c r="P97" s="311"/>
      <c r="Q97" s="311"/>
      <c r="R97" s="311"/>
      <c r="S97" s="311"/>
      <c r="T97" s="311"/>
      <c r="U97" s="311"/>
      <c r="V97" s="311"/>
      <c r="W97" s="311"/>
      <c r="X97" s="311"/>
      <c r="Y97" s="311"/>
      <c r="Z97" s="311"/>
      <c r="AA97" s="311"/>
      <c r="AB97" s="311"/>
      <c r="AC97" s="311"/>
      <c r="AD97" s="311"/>
      <c r="AE97" s="311"/>
      <c r="AF97" s="311"/>
      <c r="AG97" s="301">
        <f>'D.1.1 - Architektonicko-s...'!J32</f>
        <v>0</v>
      </c>
      <c r="AH97" s="300"/>
      <c r="AI97" s="300"/>
      <c r="AJ97" s="300"/>
      <c r="AK97" s="300"/>
      <c r="AL97" s="300"/>
      <c r="AM97" s="300"/>
      <c r="AN97" s="301">
        <f t="shared" si="0"/>
        <v>0</v>
      </c>
      <c r="AO97" s="300"/>
      <c r="AP97" s="300"/>
      <c r="AQ97" s="106" t="s">
        <v>92</v>
      </c>
      <c r="AR97" s="61"/>
      <c r="AS97" s="107">
        <v>0</v>
      </c>
      <c r="AT97" s="108">
        <f t="shared" si="1"/>
        <v>0</v>
      </c>
      <c r="AU97" s="109">
        <f>'D.1.1 - Architektonicko-s...'!P154</f>
        <v>0</v>
      </c>
      <c r="AV97" s="108">
        <f>'D.1.1 - Architektonicko-s...'!J35</f>
        <v>0</v>
      </c>
      <c r="AW97" s="108">
        <f>'D.1.1 - Architektonicko-s...'!J36</f>
        <v>0</v>
      </c>
      <c r="AX97" s="108">
        <f>'D.1.1 - Architektonicko-s...'!J37</f>
        <v>0</v>
      </c>
      <c r="AY97" s="108">
        <f>'D.1.1 - Architektonicko-s...'!J38</f>
        <v>0</v>
      </c>
      <c r="AZ97" s="108">
        <f>'D.1.1 - Architektonicko-s...'!F35</f>
        <v>0</v>
      </c>
      <c r="BA97" s="108">
        <f>'D.1.1 - Architektonicko-s...'!F36</f>
        <v>0</v>
      </c>
      <c r="BB97" s="108">
        <f>'D.1.1 - Architektonicko-s...'!F37</f>
        <v>0</v>
      </c>
      <c r="BC97" s="108">
        <f>'D.1.1 - Architektonicko-s...'!F38</f>
        <v>0</v>
      </c>
      <c r="BD97" s="110">
        <f>'D.1.1 - Architektonicko-s...'!F39</f>
        <v>0</v>
      </c>
      <c r="BT97" s="111" t="s">
        <v>86</v>
      </c>
      <c r="BV97" s="111" t="s">
        <v>78</v>
      </c>
      <c r="BW97" s="111" t="s">
        <v>93</v>
      </c>
      <c r="BX97" s="111" t="s">
        <v>89</v>
      </c>
      <c r="CL97" s="111" t="s">
        <v>1</v>
      </c>
    </row>
    <row r="98" spans="1:90" s="4" customFormat="1" ht="16.5" customHeight="1">
      <c r="A98" s="94" t="s">
        <v>80</v>
      </c>
      <c r="B98" s="59"/>
      <c r="C98" s="105"/>
      <c r="D98" s="105"/>
      <c r="E98" s="311" t="s">
        <v>94</v>
      </c>
      <c r="F98" s="311"/>
      <c r="G98" s="311"/>
      <c r="H98" s="311"/>
      <c r="I98" s="311"/>
      <c r="J98" s="105"/>
      <c r="K98" s="311" t="s">
        <v>95</v>
      </c>
      <c r="L98" s="311"/>
      <c r="M98" s="311"/>
      <c r="N98" s="311"/>
      <c r="O98" s="311"/>
      <c r="P98" s="311"/>
      <c r="Q98" s="311"/>
      <c r="R98" s="311"/>
      <c r="S98" s="311"/>
      <c r="T98" s="311"/>
      <c r="U98" s="311"/>
      <c r="V98" s="311"/>
      <c r="W98" s="311"/>
      <c r="X98" s="311"/>
      <c r="Y98" s="311"/>
      <c r="Z98" s="311"/>
      <c r="AA98" s="311"/>
      <c r="AB98" s="311"/>
      <c r="AC98" s="311"/>
      <c r="AD98" s="311"/>
      <c r="AE98" s="311"/>
      <c r="AF98" s="311"/>
      <c r="AG98" s="301">
        <f>'D.1.2.1 - Stavebně-konstr...'!J32</f>
        <v>0</v>
      </c>
      <c r="AH98" s="300"/>
      <c r="AI98" s="300"/>
      <c r="AJ98" s="300"/>
      <c r="AK98" s="300"/>
      <c r="AL98" s="300"/>
      <c r="AM98" s="300"/>
      <c r="AN98" s="301">
        <f t="shared" si="0"/>
        <v>0</v>
      </c>
      <c r="AO98" s="300"/>
      <c r="AP98" s="300"/>
      <c r="AQ98" s="106" t="s">
        <v>92</v>
      </c>
      <c r="AR98" s="61"/>
      <c r="AS98" s="107">
        <v>0</v>
      </c>
      <c r="AT98" s="108">
        <f t="shared" si="1"/>
        <v>0</v>
      </c>
      <c r="AU98" s="109">
        <f>'D.1.2.1 - Stavebně-konstr...'!P127</f>
        <v>0</v>
      </c>
      <c r="AV98" s="108">
        <f>'D.1.2.1 - Stavebně-konstr...'!J35</f>
        <v>0</v>
      </c>
      <c r="AW98" s="108">
        <f>'D.1.2.1 - Stavebně-konstr...'!J36</f>
        <v>0</v>
      </c>
      <c r="AX98" s="108">
        <f>'D.1.2.1 - Stavebně-konstr...'!J37</f>
        <v>0</v>
      </c>
      <c r="AY98" s="108">
        <f>'D.1.2.1 - Stavebně-konstr...'!J38</f>
        <v>0</v>
      </c>
      <c r="AZ98" s="108">
        <f>'D.1.2.1 - Stavebně-konstr...'!F35</f>
        <v>0</v>
      </c>
      <c r="BA98" s="108">
        <f>'D.1.2.1 - Stavebně-konstr...'!F36</f>
        <v>0</v>
      </c>
      <c r="BB98" s="108">
        <f>'D.1.2.1 - Stavebně-konstr...'!F37</f>
        <v>0</v>
      </c>
      <c r="BC98" s="108">
        <f>'D.1.2.1 - Stavebně-konstr...'!F38</f>
        <v>0</v>
      </c>
      <c r="BD98" s="110">
        <f>'D.1.2.1 - Stavebně-konstr...'!F39</f>
        <v>0</v>
      </c>
      <c r="BT98" s="111" t="s">
        <v>86</v>
      </c>
      <c r="BV98" s="111" t="s">
        <v>78</v>
      </c>
      <c r="BW98" s="111" t="s">
        <v>96</v>
      </c>
      <c r="BX98" s="111" t="s">
        <v>89</v>
      </c>
      <c r="CL98" s="111" t="s">
        <v>1</v>
      </c>
    </row>
    <row r="99" spans="1:90" s="4" customFormat="1" ht="16.5" customHeight="1">
      <c r="A99" s="94" t="s">
        <v>80</v>
      </c>
      <c r="B99" s="59"/>
      <c r="C99" s="105"/>
      <c r="D99" s="105"/>
      <c r="E99" s="311" t="s">
        <v>97</v>
      </c>
      <c r="F99" s="311"/>
      <c r="G99" s="311"/>
      <c r="H99" s="311"/>
      <c r="I99" s="311"/>
      <c r="J99" s="105"/>
      <c r="K99" s="311" t="s">
        <v>98</v>
      </c>
      <c r="L99" s="311"/>
      <c r="M99" s="311"/>
      <c r="N99" s="311"/>
      <c r="O99" s="311"/>
      <c r="P99" s="311"/>
      <c r="Q99" s="311"/>
      <c r="R99" s="311"/>
      <c r="S99" s="311"/>
      <c r="T99" s="311"/>
      <c r="U99" s="311"/>
      <c r="V99" s="311"/>
      <c r="W99" s="311"/>
      <c r="X99" s="311"/>
      <c r="Y99" s="311"/>
      <c r="Z99" s="311"/>
      <c r="AA99" s="311"/>
      <c r="AB99" s="311"/>
      <c r="AC99" s="311"/>
      <c r="AD99" s="311"/>
      <c r="AE99" s="311"/>
      <c r="AF99" s="311"/>
      <c r="AG99" s="301">
        <f>'D.1.2.2 - Stavebně-konstr...'!J32</f>
        <v>0</v>
      </c>
      <c r="AH99" s="300"/>
      <c r="AI99" s="300"/>
      <c r="AJ99" s="300"/>
      <c r="AK99" s="300"/>
      <c r="AL99" s="300"/>
      <c r="AM99" s="300"/>
      <c r="AN99" s="301">
        <f t="shared" si="0"/>
        <v>0</v>
      </c>
      <c r="AO99" s="300"/>
      <c r="AP99" s="300"/>
      <c r="AQ99" s="106" t="s">
        <v>92</v>
      </c>
      <c r="AR99" s="61"/>
      <c r="AS99" s="107">
        <v>0</v>
      </c>
      <c r="AT99" s="108">
        <f t="shared" si="1"/>
        <v>0</v>
      </c>
      <c r="AU99" s="109">
        <f>'D.1.2.2 - Stavebně-konstr...'!P122</f>
        <v>0</v>
      </c>
      <c r="AV99" s="108">
        <f>'D.1.2.2 - Stavebně-konstr...'!J35</f>
        <v>0</v>
      </c>
      <c r="AW99" s="108">
        <f>'D.1.2.2 - Stavebně-konstr...'!J36</f>
        <v>0</v>
      </c>
      <c r="AX99" s="108">
        <f>'D.1.2.2 - Stavebně-konstr...'!J37</f>
        <v>0</v>
      </c>
      <c r="AY99" s="108">
        <f>'D.1.2.2 - Stavebně-konstr...'!J38</f>
        <v>0</v>
      </c>
      <c r="AZ99" s="108">
        <f>'D.1.2.2 - Stavebně-konstr...'!F35</f>
        <v>0</v>
      </c>
      <c r="BA99" s="108">
        <f>'D.1.2.2 - Stavebně-konstr...'!F36</f>
        <v>0</v>
      </c>
      <c r="BB99" s="108">
        <f>'D.1.2.2 - Stavebně-konstr...'!F37</f>
        <v>0</v>
      </c>
      <c r="BC99" s="108">
        <f>'D.1.2.2 - Stavebně-konstr...'!F38</f>
        <v>0</v>
      </c>
      <c r="BD99" s="110">
        <f>'D.1.2.2 - Stavebně-konstr...'!F39</f>
        <v>0</v>
      </c>
      <c r="BT99" s="111" t="s">
        <v>86</v>
      </c>
      <c r="BV99" s="111" t="s">
        <v>78</v>
      </c>
      <c r="BW99" s="111" t="s">
        <v>99</v>
      </c>
      <c r="BX99" s="111" t="s">
        <v>89</v>
      </c>
      <c r="CL99" s="111" t="s">
        <v>1</v>
      </c>
    </row>
    <row r="100" spans="1:90" s="4" customFormat="1" ht="16.5" customHeight="1">
      <c r="A100" s="94" t="s">
        <v>80</v>
      </c>
      <c r="B100" s="59"/>
      <c r="C100" s="105"/>
      <c r="D100" s="105"/>
      <c r="E100" s="311" t="s">
        <v>100</v>
      </c>
      <c r="F100" s="311"/>
      <c r="G100" s="311"/>
      <c r="H100" s="311"/>
      <c r="I100" s="311"/>
      <c r="J100" s="105"/>
      <c r="K100" s="311" t="s">
        <v>101</v>
      </c>
      <c r="L100" s="311"/>
      <c r="M100" s="311"/>
      <c r="N100" s="311"/>
      <c r="O100" s="311"/>
      <c r="P100" s="311"/>
      <c r="Q100" s="311"/>
      <c r="R100" s="311"/>
      <c r="S100" s="311"/>
      <c r="T100" s="311"/>
      <c r="U100" s="311"/>
      <c r="V100" s="311"/>
      <c r="W100" s="311"/>
      <c r="X100" s="311"/>
      <c r="Y100" s="311"/>
      <c r="Z100" s="311"/>
      <c r="AA100" s="311"/>
      <c r="AB100" s="311"/>
      <c r="AC100" s="311"/>
      <c r="AD100" s="311"/>
      <c r="AE100" s="311"/>
      <c r="AF100" s="311"/>
      <c r="AG100" s="301">
        <f>'D.1.3 - Požárně bezpečnos...'!J32</f>
        <v>0</v>
      </c>
      <c r="AH100" s="300"/>
      <c r="AI100" s="300"/>
      <c r="AJ100" s="300"/>
      <c r="AK100" s="300"/>
      <c r="AL100" s="300"/>
      <c r="AM100" s="300"/>
      <c r="AN100" s="301">
        <f t="shared" si="0"/>
        <v>0</v>
      </c>
      <c r="AO100" s="300"/>
      <c r="AP100" s="300"/>
      <c r="AQ100" s="106" t="s">
        <v>92</v>
      </c>
      <c r="AR100" s="61"/>
      <c r="AS100" s="107">
        <v>0</v>
      </c>
      <c r="AT100" s="108">
        <f t="shared" si="1"/>
        <v>0</v>
      </c>
      <c r="AU100" s="109">
        <f>'D.1.3 - Požárně bezpečnos...'!P122</f>
        <v>0</v>
      </c>
      <c r="AV100" s="108">
        <f>'D.1.3 - Požárně bezpečnos...'!J35</f>
        <v>0</v>
      </c>
      <c r="AW100" s="108">
        <f>'D.1.3 - Požárně bezpečnos...'!J36</f>
        <v>0</v>
      </c>
      <c r="AX100" s="108">
        <f>'D.1.3 - Požárně bezpečnos...'!J37</f>
        <v>0</v>
      </c>
      <c r="AY100" s="108">
        <f>'D.1.3 - Požárně bezpečnos...'!J38</f>
        <v>0</v>
      </c>
      <c r="AZ100" s="108">
        <f>'D.1.3 - Požárně bezpečnos...'!F35</f>
        <v>0</v>
      </c>
      <c r="BA100" s="108">
        <f>'D.1.3 - Požárně bezpečnos...'!F36</f>
        <v>0</v>
      </c>
      <c r="BB100" s="108">
        <f>'D.1.3 - Požárně bezpečnos...'!F37</f>
        <v>0</v>
      </c>
      <c r="BC100" s="108">
        <f>'D.1.3 - Požárně bezpečnos...'!F38</f>
        <v>0</v>
      </c>
      <c r="BD100" s="110">
        <f>'D.1.3 - Požárně bezpečnos...'!F39</f>
        <v>0</v>
      </c>
      <c r="BT100" s="111" t="s">
        <v>86</v>
      </c>
      <c r="BV100" s="111" t="s">
        <v>78</v>
      </c>
      <c r="BW100" s="111" t="s">
        <v>102</v>
      </c>
      <c r="BX100" s="111" t="s">
        <v>89</v>
      </c>
      <c r="CL100" s="111" t="s">
        <v>1</v>
      </c>
    </row>
    <row r="101" spans="1:90" s="4" customFormat="1" ht="16.5" customHeight="1">
      <c r="B101" s="59"/>
      <c r="C101" s="105"/>
      <c r="D101" s="105"/>
      <c r="E101" s="311" t="s">
        <v>103</v>
      </c>
      <c r="F101" s="311"/>
      <c r="G101" s="311"/>
      <c r="H101" s="311"/>
      <c r="I101" s="311"/>
      <c r="J101" s="105"/>
      <c r="K101" s="311" t="s">
        <v>104</v>
      </c>
      <c r="L101" s="311"/>
      <c r="M101" s="311"/>
      <c r="N101" s="311"/>
      <c r="O101" s="311"/>
      <c r="P101" s="311"/>
      <c r="Q101" s="311"/>
      <c r="R101" s="311"/>
      <c r="S101" s="311"/>
      <c r="T101" s="311"/>
      <c r="U101" s="311"/>
      <c r="V101" s="311"/>
      <c r="W101" s="311"/>
      <c r="X101" s="311"/>
      <c r="Y101" s="311"/>
      <c r="Z101" s="311"/>
      <c r="AA101" s="311"/>
      <c r="AB101" s="311"/>
      <c r="AC101" s="311"/>
      <c r="AD101" s="311"/>
      <c r="AE101" s="311"/>
      <c r="AF101" s="311"/>
      <c r="AG101" s="299">
        <f>ROUND(AG102+SUM(AG105:AG108)+AG114+AG126,2)</f>
        <v>0</v>
      </c>
      <c r="AH101" s="300"/>
      <c r="AI101" s="300"/>
      <c r="AJ101" s="300"/>
      <c r="AK101" s="300"/>
      <c r="AL101" s="300"/>
      <c r="AM101" s="300"/>
      <c r="AN101" s="301">
        <f t="shared" si="0"/>
        <v>0</v>
      </c>
      <c r="AO101" s="300"/>
      <c r="AP101" s="300"/>
      <c r="AQ101" s="106" t="s">
        <v>92</v>
      </c>
      <c r="AR101" s="61"/>
      <c r="AS101" s="107">
        <f>ROUND(AS102+SUM(AS105:AS108)+AS114+AS126,2)</f>
        <v>0</v>
      </c>
      <c r="AT101" s="108">
        <f t="shared" si="1"/>
        <v>0</v>
      </c>
      <c r="AU101" s="109">
        <f>ROUND(AU102+SUM(AU105:AU108)+AU114+AU126,5)</f>
        <v>0</v>
      </c>
      <c r="AV101" s="108">
        <f>ROUND(AZ101*L29,2)</f>
        <v>0</v>
      </c>
      <c r="AW101" s="108">
        <f>ROUND(BA101*L30,2)</f>
        <v>0</v>
      </c>
      <c r="AX101" s="108">
        <f>ROUND(BB101*L29,2)</f>
        <v>0</v>
      </c>
      <c r="AY101" s="108">
        <f>ROUND(BC101*L30,2)</f>
        <v>0</v>
      </c>
      <c r="AZ101" s="108">
        <f>ROUND(AZ102+SUM(AZ105:AZ108)+AZ114+AZ126,2)</f>
        <v>0</v>
      </c>
      <c r="BA101" s="108">
        <f>ROUND(BA102+SUM(BA105:BA108)+BA114+BA126,2)</f>
        <v>0</v>
      </c>
      <c r="BB101" s="108">
        <f>ROUND(BB102+SUM(BB105:BB108)+BB114+BB126,2)</f>
        <v>0</v>
      </c>
      <c r="BC101" s="108">
        <f>ROUND(BC102+SUM(BC105:BC108)+BC114+BC126,2)</f>
        <v>0</v>
      </c>
      <c r="BD101" s="110">
        <f>ROUND(BD102+SUM(BD105:BD108)+BD114+BD126,2)</f>
        <v>0</v>
      </c>
      <c r="BS101" s="111" t="s">
        <v>75</v>
      </c>
      <c r="BT101" s="111" t="s">
        <v>86</v>
      </c>
      <c r="BU101" s="111" t="s">
        <v>77</v>
      </c>
      <c r="BV101" s="111" t="s">
        <v>78</v>
      </c>
      <c r="BW101" s="111" t="s">
        <v>105</v>
      </c>
      <c r="BX101" s="111" t="s">
        <v>89</v>
      </c>
      <c r="CL101" s="111" t="s">
        <v>1</v>
      </c>
    </row>
    <row r="102" spans="1:90" s="4" customFormat="1" ht="16.5" customHeight="1">
      <c r="B102" s="59"/>
      <c r="C102" s="105"/>
      <c r="D102" s="105"/>
      <c r="E102" s="105"/>
      <c r="F102" s="311" t="s">
        <v>106</v>
      </c>
      <c r="G102" s="311"/>
      <c r="H102" s="311"/>
      <c r="I102" s="311"/>
      <c r="J102" s="311"/>
      <c r="K102" s="105"/>
      <c r="L102" s="311" t="s">
        <v>107</v>
      </c>
      <c r="M102" s="311"/>
      <c r="N102" s="311"/>
      <c r="O102" s="311"/>
      <c r="P102" s="311"/>
      <c r="Q102" s="311"/>
      <c r="R102" s="311"/>
      <c r="S102" s="311"/>
      <c r="T102" s="311"/>
      <c r="U102" s="311"/>
      <c r="V102" s="311"/>
      <c r="W102" s="311"/>
      <c r="X102" s="311"/>
      <c r="Y102" s="311"/>
      <c r="Z102" s="311"/>
      <c r="AA102" s="311"/>
      <c r="AB102" s="311"/>
      <c r="AC102" s="311"/>
      <c r="AD102" s="311"/>
      <c r="AE102" s="311"/>
      <c r="AF102" s="311"/>
      <c r="AG102" s="299">
        <f>ROUND(SUM(AG103:AG104),2)</f>
        <v>0</v>
      </c>
      <c r="AH102" s="300"/>
      <c r="AI102" s="300"/>
      <c r="AJ102" s="300"/>
      <c r="AK102" s="300"/>
      <c r="AL102" s="300"/>
      <c r="AM102" s="300"/>
      <c r="AN102" s="301">
        <f t="shared" si="0"/>
        <v>0</v>
      </c>
      <c r="AO102" s="300"/>
      <c r="AP102" s="300"/>
      <c r="AQ102" s="106" t="s">
        <v>92</v>
      </c>
      <c r="AR102" s="61"/>
      <c r="AS102" s="107">
        <f>ROUND(SUM(AS103:AS104),2)</f>
        <v>0</v>
      </c>
      <c r="AT102" s="108">
        <f t="shared" si="1"/>
        <v>0</v>
      </c>
      <c r="AU102" s="109">
        <f>ROUND(SUM(AU103:AU104),5)</f>
        <v>0</v>
      </c>
      <c r="AV102" s="108">
        <f>ROUND(AZ102*L29,2)</f>
        <v>0</v>
      </c>
      <c r="AW102" s="108">
        <f>ROUND(BA102*L30,2)</f>
        <v>0</v>
      </c>
      <c r="AX102" s="108">
        <f>ROUND(BB102*L29,2)</f>
        <v>0</v>
      </c>
      <c r="AY102" s="108">
        <f>ROUND(BC102*L30,2)</f>
        <v>0</v>
      </c>
      <c r="AZ102" s="108">
        <f>ROUND(SUM(AZ103:AZ104),2)</f>
        <v>0</v>
      </c>
      <c r="BA102" s="108">
        <f>ROUND(SUM(BA103:BA104),2)</f>
        <v>0</v>
      </c>
      <c r="BB102" s="108">
        <f>ROUND(SUM(BB103:BB104),2)</f>
        <v>0</v>
      </c>
      <c r="BC102" s="108">
        <f>ROUND(SUM(BC103:BC104),2)</f>
        <v>0</v>
      </c>
      <c r="BD102" s="110">
        <f>ROUND(SUM(BD103:BD104),2)</f>
        <v>0</v>
      </c>
      <c r="BS102" s="111" t="s">
        <v>75</v>
      </c>
      <c r="BT102" s="111" t="s">
        <v>108</v>
      </c>
      <c r="BU102" s="111" t="s">
        <v>77</v>
      </c>
      <c r="BV102" s="111" t="s">
        <v>78</v>
      </c>
      <c r="BW102" s="111" t="s">
        <v>109</v>
      </c>
      <c r="BX102" s="111" t="s">
        <v>105</v>
      </c>
      <c r="CL102" s="111" t="s">
        <v>1</v>
      </c>
    </row>
    <row r="103" spans="1:90" s="4" customFormat="1" ht="16.5" customHeight="1">
      <c r="A103" s="94" t="s">
        <v>80</v>
      </c>
      <c r="B103" s="59"/>
      <c r="C103" s="105"/>
      <c r="D103" s="105"/>
      <c r="E103" s="105"/>
      <c r="F103" s="105"/>
      <c r="G103" s="311" t="s">
        <v>84</v>
      </c>
      <c r="H103" s="311"/>
      <c r="I103" s="311"/>
      <c r="J103" s="311"/>
      <c r="K103" s="311"/>
      <c r="L103" s="105"/>
      <c r="M103" s="311" t="s">
        <v>107</v>
      </c>
      <c r="N103" s="311"/>
      <c r="O103" s="311"/>
      <c r="P103" s="311"/>
      <c r="Q103" s="311"/>
      <c r="R103" s="311"/>
      <c r="S103" s="311"/>
      <c r="T103" s="311"/>
      <c r="U103" s="311"/>
      <c r="V103" s="311"/>
      <c r="W103" s="311"/>
      <c r="X103" s="311"/>
      <c r="Y103" s="311"/>
      <c r="Z103" s="311"/>
      <c r="AA103" s="311"/>
      <c r="AB103" s="311"/>
      <c r="AC103" s="311"/>
      <c r="AD103" s="311"/>
      <c r="AE103" s="311"/>
      <c r="AF103" s="311"/>
      <c r="AG103" s="301">
        <f>'1 - Zdravotně technické i...'!J34</f>
        <v>0</v>
      </c>
      <c r="AH103" s="300"/>
      <c r="AI103" s="300"/>
      <c r="AJ103" s="300"/>
      <c r="AK103" s="300"/>
      <c r="AL103" s="300"/>
      <c r="AM103" s="300"/>
      <c r="AN103" s="301">
        <f t="shared" si="0"/>
        <v>0</v>
      </c>
      <c r="AO103" s="300"/>
      <c r="AP103" s="300"/>
      <c r="AQ103" s="106" t="s">
        <v>92</v>
      </c>
      <c r="AR103" s="61"/>
      <c r="AS103" s="107">
        <v>0</v>
      </c>
      <c r="AT103" s="108">
        <f t="shared" si="1"/>
        <v>0</v>
      </c>
      <c r="AU103" s="109">
        <f>'1 - Zdravotně technické i...'!P138</f>
        <v>0</v>
      </c>
      <c r="AV103" s="108">
        <f>'1 - Zdravotně technické i...'!J37</f>
        <v>0</v>
      </c>
      <c r="AW103" s="108">
        <f>'1 - Zdravotně technické i...'!J38</f>
        <v>0</v>
      </c>
      <c r="AX103" s="108">
        <f>'1 - Zdravotně technické i...'!J39</f>
        <v>0</v>
      </c>
      <c r="AY103" s="108">
        <f>'1 - Zdravotně technické i...'!J40</f>
        <v>0</v>
      </c>
      <c r="AZ103" s="108">
        <f>'1 - Zdravotně technické i...'!F37</f>
        <v>0</v>
      </c>
      <c r="BA103" s="108">
        <f>'1 - Zdravotně technické i...'!F38</f>
        <v>0</v>
      </c>
      <c r="BB103" s="108">
        <f>'1 - Zdravotně technické i...'!F39</f>
        <v>0</v>
      </c>
      <c r="BC103" s="108">
        <f>'1 - Zdravotně technické i...'!F40</f>
        <v>0</v>
      </c>
      <c r="BD103" s="110">
        <f>'1 - Zdravotně technické i...'!F41</f>
        <v>0</v>
      </c>
      <c r="BT103" s="111" t="s">
        <v>110</v>
      </c>
      <c r="BV103" s="111" t="s">
        <v>78</v>
      </c>
      <c r="BW103" s="111" t="s">
        <v>111</v>
      </c>
      <c r="BX103" s="111" t="s">
        <v>109</v>
      </c>
      <c r="CL103" s="111" t="s">
        <v>1</v>
      </c>
    </row>
    <row r="104" spans="1:90" s="4" customFormat="1" ht="16.5" customHeight="1">
      <c r="A104" s="94" t="s">
        <v>80</v>
      </c>
      <c r="B104" s="59"/>
      <c r="C104" s="105"/>
      <c r="D104" s="105"/>
      <c r="E104" s="105"/>
      <c r="F104" s="105"/>
      <c r="G104" s="311" t="s">
        <v>86</v>
      </c>
      <c r="H104" s="311"/>
      <c r="I104" s="311"/>
      <c r="J104" s="311"/>
      <c r="K104" s="311"/>
      <c r="L104" s="105"/>
      <c r="M104" s="311" t="s">
        <v>112</v>
      </c>
      <c r="N104" s="311"/>
      <c r="O104" s="311"/>
      <c r="P104" s="311"/>
      <c r="Q104" s="311"/>
      <c r="R104" s="311"/>
      <c r="S104" s="311"/>
      <c r="T104" s="311"/>
      <c r="U104" s="311"/>
      <c r="V104" s="311"/>
      <c r="W104" s="311"/>
      <c r="X104" s="311"/>
      <c r="Y104" s="311"/>
      <c r="Z104" s="311"/>
      <c r="AA104" s="311"/>
      <c r="AB104" s="311"/>
      <c r="AC104" s="311"/>
      <c r="AD104" s="311"/>
      <c r="AE104" s="311"/>
      <c r="AF104" s="311"/>
      <c r="AG104" s="301">
        <f>'2 - Venkovní rozvody'!J34</f>
        <v>0</v>
      </c>
      <c r="AH104" s="300"/>
      <c r="AI104" s="300"/>
      <c r="AJ104" s="300"/>
      <c r="AK104" s="300"/>
      <c r="AL104" s="300"/>
      <c r="AM104" s="300"/>
      <c r="AN104" s="301">
        <f t="shared" si="0"/>
        <v>0</v>
      </c>
      <c r="AO104" s="300"/>
      <c r="AP104" s="300"/>
      <c r="AQ104" s="106" t="s">
        <v>92</v>
      </c>
      <c r="AR104" s="61"/>
      <c r="AS104" s="107">
        <v>0</v>
      </c>
      <c r="AT104" s="108">
        <f t="shared" si="1"/>
        <v>0</v>
      </c>
      <c r="AU104" s="109">
        <f>'2 - Venkovní rozvody'!P130</f>
        <v>0</v>
      </c>
      <c r="AV104" s="108">
        <f>'2 - Venkovní rozvody'!J37</f>
        <v>0</v>
      </c>
      <c r="AW104" s="108">
        <f>'2 - Venkovní rozvody'!J38</f>
        <v>0</v>
      </c>
      <c r="AX104" s="108">
        <f>'2 - Venkovní rozvody'!J39</f>
        <v>0</v>
      </c>
      <c r="AY104" s="108">
        <f>'2 - Venkovní rozvody'!J40</f>
        <v>0</v>
      </c>
      <c r="AZ104" s="108">
        <f>'2 - Venkovní rozvody'!F37</f>
        <v>0</v>
      </c>
      <c r="BA104" s="108">
        <f>'2 - Venkovní rozvody'!F38</f>
        <v>0</v>
      </c>
      <c r="BB104" s="108">
        <f>'2 - Venkovní rozvody'!F39</f>
        <v>0</v>
      </c>
      <c r="BC104" s="108">
        <f>'2 - Venkovní rozvody'!F40</f>
        <v>0</v>
      </c>
      <c r="BD104" s="110">
        <f>'2 - Venkovní rozvody'!F41</f>
        <v>0</v>
      </c>
      <c r="BT104" s="111" t="s">
        <v>110</v>
      </c>
      <c r="BV104" s="111" t="s">
        <v>78</v>
      </c>
      <c r="BW104" s="111" t="s">
        <v>113</v>
      </c>
      <c r="BX104" s="111" t="s">
        <v>109</v>
      </c>
      <c r="CL104" s="111" t="s">
        <v>1</v>
      </c>
    </row>
    <row r="105" spans="1:90" s="4" customFormat="1" ht="16.5" customHeight="1">
      <c r="A105" s="94" t="s">
        <v>80</v>
      </c>
      <c r="B105" s="59"/>
      <c r="C105" s="105"/>
      <c r="D105" s="105"/>
      <c r="E105" s="105"/>
      <c r="F105" s="311" t="s">
        <v>114</v>
      </c>
      <c r="G105" s="311"/>
      <c r="H105" s="311"/>
      <c r="I105" s="311"/>
      <c r="J105" s="311"/>
      <c r="K105" s="105"/>
      <c r="L105" s="311" t="s">
        <v>115</v>
      </c>
      <c r="M105" s="311"/>
      <c r="N105" s="311"/>
      <c r="O105" s="311"/>
      <c r="P105" s="311"/>
      <c r="Q105" s="311"/>
      <c r="R105" s="311"/>
      <c r="S105" s="311"/>
      <c r="T105" s="311"/>
      <c r="U105" s="311"/>
      <c r="V105" s="311"/>
      <c r="W105" s="311"/>
      <c r="X105" s="311"/>
      <c r="Y105" s="311"/>
      <c r="Z105" s="311"/>
      <c r="AA105" s="311"/>
      <c r="AB105" s="311"/>
      <c r="AC105" s="311"/>
      <c r="AD105" s="311"/>
      <c r="AE105" s="311"/>
      <c r="AF105" s="311"/>
      <c r="AG105" s="301">
        <f>'D.1.4.2 - Vzduchotechnika'!J34</f>
        <v>0</v>
      </c>
      <c r="AH105" s="300"/>
      <c r="AI105" s="300"/>
      <c r="AJ105" s="300"/>
      <c r="AK105" s="300"/>
      <c r="AL105" s="300"/>
      <c r="AM105" s="300"/>
      <c r="AN105" s="301">
        <f t="shared" si="0"/>
        <v>0</v>
      </c>
      <c r="AO105" s="300"/>
      <c r="AP105" s="300"/>
      <c r="AQ105" s="106" t="s">
        <v>92</v>
      </c>
      <c r="AR105" s="61"/>
      <c r="AS105" s="107">
        <v>0</v>
      </c>
      <c r="AT105" s="108">
        <f t="shared" si="1"/>
        <v>0</v>
      </c>
      <c r="AU105" s="109">
        <f>'D.1.4.2 - Vzduchotechnika'!P134</f>
        <v>0</v>
      </c>
      <c r="AV105" s="108">
        <f>'D.1.4.2 - Vzduchotechnika'!J37</f>
        <v>0</v>
      </c>
      <c r="AW105" s="108">
        <f>'D.1.4.2 - Vzduchotechnika'!J38</f>
        <v>0</v>
      </c>
      <c r="AX105" s="108">
        <f>'D.1.4.2 - Vzduchotechnika'!J39</f>
        <v>0</v>
      </c>
      <c r="AY105" s="108">
        <f>'D.1.4.2 - Vzduchotechnika'!J40</f>
        <v>0</v>
      </c>
      <c r="AZ105" s="108">
        <f>'D.1.4.2 - Vzduchotechnika'!F37</f>
        <v>0</v>
      </c>
      <c r="BA105" s="108">
        <f>'D.1.4.2 - Vzduchotechnika'!F38</f>
        <v>0</v>
      </c>
      <c r="BB105" s="108">
        <f>'D.1.4.2 - Vzduchotechnika'!F39</f>
        <v>0</v>
      </c>
      <c r="BC105" s="108">
        <f>'D.1.4.2 - Vzduchotechnika'!F40</f>
        <v>0</v>
      </c>
      <c r="BD105" s="110">
        <f>'D.1.4.2 - Vzduchotechnika'!F41</f>
        <v>0</v>
      </c>
      <c r="BT105" s="111" t="s">
        <v>108</v>
      </c>
      <c r="BV105" s="111" t="s">
        <v>78</v>
      </c>
      <c r="BW105" s="111" t="s">
        <v>116</v>
      </c>
      <c r="BX105" s="111" t="s">
        <v>105</v>
      </c>
      <c r="CL105" s="111" t="s">
        <v>1</v>
      </c>
    </row>
    <row r="106" spans="1:90" s="4" customFormat="1" ht="16.5" customHeight="1">
      <c r="A106" s="94" t="s">
        <v>80</v>
      </c>
      <c r="B106" s="59"/>
      <c r="C106" s="105"/>
      <c r="D106" s="105"/>
      <c r="E106" s="105"/>
      <c r="F106" s="311" t="s">
        <v>117</v>
      </c>
      <c r="G106" s="311"/>
      <c r="H106" s="311"/>
      <c r="I106" s="311"/>
      <c r="J106" s="311"/>
      <c r="K106" s="105"/>
      <c r="L106" s="311" t="s">
        <v>118</v>
      </c>
      <c r="M106" s="311"/>
      <c r="N106" s="311"/>
      <c r="O106" s="311"/>
      <c r="P106" s="311"/>
      <c r="Q106" s="311"/>
      <c r="R106" s="311"/>
      <c r="S106" s="311"/>
      <c r="T106" s="311"/>
      <c r="U106" s="311"/>
      <c r="V106" s="311"/>
      <c r="W106" s="311"/>
      <c r="X106" s="311"/>
      <c r="Y106" s="311"/>
      <c r="Z106" s="311"/>
      <c r="AA106" s="311"/>
      <c r="AB106" s="311"/>
      <c r="AC106" s="311"/>
      <c r="AD106" s="311"/>
      <c r="AE106" s="311"/>
      <c r="AF106" s="311"/>
      <c r="AG106" s="301">
        <f>'D.1.4.3 - Vytápění'!J34</f>
        <v>0</v>
      </c>
      <c r="AH106" s="300"/>
      <c r="AI106" s="300"/>
      <c r="AJ106" s="300"/>
      <c r="AK106" s="300"/>
      <c r="AL106" s="300"/>
      <c r="AM106" s="300"/>
      <c r="AN106" s="301">
        <f t="shared" si="0"/>
        <v>0</v>
      </c>
      <c r="AO106" s="300"/>
      <c r="AP106" s="300"/>
      <c r="AQ106" s="106" t="s">
        <v>92</v>
      </c>
      <c r="AR106" s="61"/>
      <c r="AS106" s="107">
        <v>0</v>
      </c>
      <c r="AT106" s="108">
        <f t="shared" si="1"/>
        <v>0</v>
      </c>
      <c r="AU106" s="109">
        <f>'D.1.4.3 - Vytápění'!P133</f>
        <v>0</v>
      </c>
      <c r="AV106" s="108">
        <f>'D.1.4.3 - Vytápění'!J37</f>
        <v>0</v>
      </c>
      <c r="AW106" s="108">
        <f>'D.1.4.3 - Vytápění'!J38</f>
        <v>0</v>
      </c>
      <c r="AX106" s="108">
        <f>'D.1.4.3 - Vytápění'!J39</f>
        <v>0</v>
      </c>
      <c r="AY106" s="108">
        <f>'D.1.4.3 - Vytápění'!J40</f>
        <v>0</v>
      </c>
      <c r="AZ106" s="108">
        <f>'D.1.4.3 - Vytápění'!F37</f>
        <v>0</v>
      </c>
      <c r="BA106" s="108">
        <f>'D.1.4.3 - Vytápění'!F38</f>
        <v>0</v>
      </c>
      <c r="BB106" s="108">
        <f>'D.1.4.3 - Vytápění'!F39</f>
        <v>0</v>
      </c>
      <c r="BC106" s="108">
        <f>'D.1.4.3 - Vytápění'!F40</f>
        <v>0</v>
      </c>
      <c r="BD106" s="110">
        <f>'D.1.4.3 - Vytápění'!F41</f>
        <v>0</v>
      </c>
      <c r="BT106" s="111" t="s">
        <v>108</v>
      </c>
      <c r="BV106" s="111" t="s">
        <v>78</v>
      </c>
      <c r="BW106" s="111" t="s">
        <v>119</v>
      </c>
      <c r="BX106" s="111" t="s">
        <v>105</v>
      </c>
      <c r="CL106" s="111" t="s">
        <v>1</v>
      </c>
    </row>
    <row r="107" spans="1:90" s="4" customFormat="1" ht="16.5" customHeight="1">
      <c r="A107" s="94" t="s">
        <v>80</v>
      </c>
      <c r="B107" s="59"/>
      <c r="C107" s="105"/>
      <c r="D107" s="105"/>
      <c r="E107" s="105"/>
      <c r="F107" s="311" t="s">
        <v>120</v>
      </c>
      <c r="G107" s="311"/>
      <c r="H107" s="311"/>
      <c r="I107" s="311"/>
      <c r="J107" s="311"/>
      <c r="K107" s="105"/>
      <c r="L107" s="311" t="s">
        <v>121</v>
      </c>
      <c r="M107" s="311"/>
      <c r="N107" s="311"/>
      <c r="O107" s="311"/>
      <c r="P107" s="311"/>
      <c r="Q107" s="311"/>
      <c r="R107" s="311"/>
      <c r="S107" s="311"/>
      <c r="T107" s="311"/>
      <c r="U107" s="311"/>
      <c r="V107" s="311"/>
      <c r="W107" s="311"/>
      <c r="X107" s="311"/>
      <c r="Y107" s="311"/>
      <c r="Z107" s="311"/>
      <c r="AA107" s="311"/>
      <c r="AB107" s="311"/>
      <c r="AC107" s="311"/>
      <c r="AD107" s="311"/>
      <c r="AE107" s="311"/>
      <c r="AF107" s="311"/>
      <c r="AG107" s="301">
        <f>'D.1.4.4 - MaR'!J34</f>
        <v>0</v>
      </c>
      <c r="AH107" s="300"/>
      <c r="AI107" s="300"/>
      <c r="AJ107" s="300"/>
      <c r="AK107" s="300"/>
      <c r="AL107" s="300"/>
      <c r="AM107" s="300"/>
      <c r="AN107" s="301">
        <f t="shared" si="0"/>
        <v>0</v>
      </c>
      <c r="AO107" s="300"/>
      <c r="AP107" s="300"/>
      <c r="AQ107" s="106" t="s">
        <v>92</v>
      </c>
      <c r="AR107" s="61"/>
      <c r="AS107" s="107">
        <v>0</v>
      </c>
      <c r="AT107" s="108">
        <f t="shared" si="1"/>
        <v>0</v>
      </c>
      <c r="AU107" s="109">
        <f>'D.1.4.4 - MaR'!P137</f>
        <v>0</v>
      </c>
      <c r="AV107" s="108">
        <f>'D.1.4.4 - MaR'!J37</f>
        <v>0</v>
      </c>
      <c r="AW107" s="108">
        <f>'D.1.4.4 - MaR'!J38</f>
        <v>0</v>
      </c>
      <c r="AX107" s="108">
        <f>'D.1.4.4 - MaR'!J39</f>
        <v>0</v>
      </c>
      <c r="AY107" s="108">
        <f>'D.1.4.4 - MaR'!J40</f>
        <v>0</v>
      </c>
      <c r="AZ107" s="108">
        <f>'D.1.4.4 - MaR'!F37</f>
        <v>0</v>
      </c>
      <c r="BA107" s="108">
        <f>'D.1.4.4 - MaR'!F38</f>
        <v>0</v>
      </c>
      <c r="BB107" s="108">
        <f>'D.1.4.4 - MaR'!F39</f>
        <v>0</v>
      </c>
      <c r="BC107" s="108">
        <f>'D.1.4.4 - MaR'!F40</f>
        <v>0</v>
      </c>
      <c r="BD107" s="110">
        <f>'D.1.4.4 - MaR'!F41</f>
        <v>0</v>
      </c>
      <c r="BT107" s="111" t="s">
        <v>108</v>
      </c>
      <c r="BV107" s="111" t="s">
        <v>78</v>
      </c>
      <c r="BW107" s="111" t="s">
        <v>122</v>
      </c>
      <c r="BX107" s="111" t="s">
        <v>105</v>
      </c>
      <c r="CL107" s="111" t="s">
        <v>1</v>
      </c>
    </row>
    <row r="108" spans="1:90" s="4" customFormat="1" ht="16.5" customHeight="1">
      <c r="B108" s="59"/>
      <c r="C108" s="105"/>
      <c r="D108" s="105"/>
      <c r="E108" s="105"/>
      <c r="F108" s="311" t="s">
        <v>123</v>
      </c>
      <c r="G108" s="311"/>
      <c r="H108" s="311"/>
      <c r="I108" s="311"/>
      <c r="J108" s="311"/>
      <c r="K108" s="105"/>
      <c r="L108" s="311" t="s">
        <v>124</v>
      </c>
      <c r="M108" s="311"/>
      <c r="N108" s="311"/>
      <c r="O108" s="311"/>
      <c r="P108" s="311"/>
      <c r="Q108" s="311"/>
      <c r="R108" s="311"/>
      <c r="S108" s="311"/>
      <c r="T108" s="311"/>
      <c r="U108" s="311"/>
      <c r="V108" s="311"/>
      <c r="W108" s="311"/>
      <c r="X108" s="311"/>
      <c r="Y108" s="311"/>
      <c r="Z108" s="311"/>
      <c r="AA108" s="311"/>
      <c r="AB108" s="311"/>
      <c r="AC108" s="311"/>
      <c r="AD108" s="311"/>
      <c r="AE108" s="311"/>
      <c r="AF108" s="311"/>
      <c r="AG108" s="299">
        <f>ROUND(SUM(AG109:AG113),2)</f>
        <v>0</v>
      </c>
      <c r="AH108" s="300"/>
      <c r="AI108" s="300"/>
      <c r="AJ108" s="300"/>
      <c r="AK108" s="300"/>
      <c r="AL108" s="300"/>
      <c r="AM108" s="300"/>
      <c r="AN108" s="301">
        <f t="shared" si="0"/>
        <v>0</v>
      </c>
      <c r="AO108" s="300"/>
      <c r="AP108" s="300"/>
      <c r="AQ108" s="106" t="s">
        <v>92</v>
      </c>
      <c r="AR108" s="61"/>
      <c r="AS108" s="107">
        <f>ROUND(SUM(AS109:AS113),2)</f>
        <v>0</v>
      </c>
      <c r="AT108" s="108">
        <f t="shared" si="1"/>
        <v>0</v>
      </c>
      <c r="AU108" s="109">
        <f>ROUND(SUM(AU109:AU113),5)</f>
        <v>0</v>
      </c>
      <c r="AV108" s="108">
        <f>ROUND(AZ108*L29,2)</f>
        <v>0</v>
      </c>
      <c r="AW108" s="108">
        <f>ROUND(BA108*L30,2)</f>
        <v>0</v>
      </c>
      <c r="AX108" s="108">
        <f>ROUND(BB108*L29,2)</f>
        <v>0</v>
      </c>
      <c r="AY108" s="108">
        <f>ROUND(BC108*L30,2)</f>
        <v>0</v>
      </c>
      <c r="AZ108" s="108">
        <f>ROUND(SUM(AZ109:AZ113),2)</f>
        <v>0</v>
      </c>
      <c r="BA108" s="108">
        <f>ROUND(SUM(BA109:BA113),2)</f>
        <v>0</v>
      </c>
      <c r="BB108" s="108">
        <f>ROUND(SUM(BB109:BB113),2)</f>
        <v>0</v>
      </c>
      <c r="BC108" s="108">
        <f>ROUND(SUM(BC109:BC113),2)</f>
        <v>0</v>
      </c>
      <c r="BD108" s="110">
        <f>ROUND(SUM(BD109:BD113),2)</f>
        <v>0</v>
      </c>
      <c r="BS108" s="111" t="s">
        <v>75</v>
      </c>
      <c r="BT108" s="111" t="s">
        <v>108</v>
      </c>
      <c r="BU108" s="111" t="s">
        <v>77</v>
      </c>
      <c r="BV108" s="111" t="s">
        <v>78</v>
      </c>
      <c r="BW108" s="111" t="s">
        <v>125</v>
      </c>
      <c r="BX108" s="111" t="s">
        <v>105</v>
      </c>
      <c r="CL108" s="111" t="s">
        <v>1</v>
      </c>
    </row>
    <row r="109" spans="1:90" s="4" customFormat="1" ht="16.5" customHeight="1">
      <c r="A109" s="94" t="s">
        <v>80</v>
      </c>
      <c r="B109" s="59"/>
      <c r="C109" s="105"/>
      <c r="D109" s="105"/>
      <c r="E109" s="105"/>
      <c r="F109" s="105"/>
      <c r="G109" s="311" t="s">
        <v>84</v>
      </c>
      <c r="H109" s="311"/>
      <c r="I109" s="311"/>
      <c r="J109" s="311"/>
      <c r="K109" s="311"/>
      <c r="L109" s="105"/>
      <c r="M109" s="311" t="s">
        <v>126</v>
      </c>
      <c r="N109" s="311"/>
      <c r="O109" s="311"/>
      <c r="P109" s="311"/>
      <c r="Q109" s="311"/>
      <c r="R109" s="311"/>
      <c r="S109" s="311"/>
      <c r="T109" s="311"/>
      <c r="U109" s="311"/>
      <c r="V109" s="311"/>
      <c r="W109" s="311"/>
      <c r="X109" s="311"/>
      <c r="Y109" s="311"/>
      <c r="Z109" s="311"/>
      <c r="AA109" s="311"/>
      <c r="AB109" s="311"/>
      <c r="AC109" s="311"/>
      <c r="AD109" s="311"/>
      <c r="AE109" s="311"/>
      <c r="AF109" s="311"/>
      <c r="AG109" s="301">
        <f>'1 - LPS'!J34</f>
        <v>0</v>
      </c>
      <c r="AH109" s="300"/>
      <c r="AI109" s="300"/>
      <c r="AJ109" s="300"/>
      <c r="AK109" s="300"/>
      <c r="AL109" s="300"/>
      <c r="AM109" s="300"/>
      <c r="AN109" s="301">
        <f t="shared" si="0"/>
        <v>0</v>
      </c>
      <c r="AO109" s="300"/>
      <c r="AP109" s="300"/>
      <c r="AQ109" s="106" t="s">
        <v>92</v>
      </c>
      <c r="AR109" s="61"/>
      <c r="AS109" s="107">
        <v>0</v>
      </c>
      <c r="AT109" s="108">
        <f t="shared" si="1"/>
        <v>0</v>
      </c>
      <c r="AU109" s="109">
        <f>'1 - LPS'!P127</f>
        <v>0</v>
      </c>
      <c r="AV109" s="108">
        <f>'1 - LPS'!J37</f>
        <v>0</v>
      </c>
      <c r="AW109" s="108">
        <f>'1 - LPS'!J38</f>
        <v>0</v>
      </c>
      <c r="AX109" s="108">
        <f>'1 - LPS'!J39</f>
        <v>0</v>
      </c>
      <c r="AY109" s="108">
        <f>'1 - LPS'!J40</f>
        <v>0</v>
      </c>
      <c r="AZ109" s="108">
        <f>'1 - LPS'!F37</f>
        <v>0</v>
      </c>
      <c r="BA109" s="108">
        <f>'1 - LPS'!F38</f>
        <v>0</v>
      </c>
      <c r="BB109" s="108">
        <f>'1 - LPS'!F39</f>
        <v>0</v>
      </c>
      <c r="BC109" s="108">
        <f>'1 - LPS'!F40</f>
        <v>0</v>
      </c>
      <c r="BD109" s="110">
        <f>'1 - LPS'!F41</f>
        <v>0</v>
      </c>
      <c r="BT109" s="111" t="s">
        <v>110</v>
      </c>
      <c r="BV109" s="111" t="s">
        <v>78</v>
      </c>
      <c r="BW109" s="111" t="s">
        <v>127</v>
      </c>
      <c r="BX109" s="111" t="s">
        <v>125</v>
      </c>
      <c r="CL109" s="111" t="s">
        <v>1</v>
      </c>
    </row>
    <row r="110" spans="1:90" s="4" customFormat="1" ht="16.5" customHeight="1">
      <c r="A110" s="94" t="s">
        <v>80</v>
      </c>
      <c r="B110" s="59"/>
      <c r="C110" s="105"/>
      <c r="D110" s="105"/>
      <c r="E110" s="105"/>
      <c r="F110" s="105"/>
      <c r="G110" s="311" t="s">
        <v>86</v>
      </c>
      <c r="H110" s="311"/>
      <c r="I110" s="311"/>
      <c r="J110" s="311"/>
      <c r="K110" s="311"/>
      <c r="L110" s="105"/>
      <c r="M110" s="311" t="s">
        <v>128</v>
      </c>
      <c r="N110" s="311"/>
      <c r="O110" s="311"/>
      <c r="P110" s="311"/>
      <c r="Q110" s="311"/>
      <c r="R110" s="311"/>
      <c r="S110" s="311"/>
      <c r="T110" s="311"/>
      <c r="U110" s="311"/>
      <c r="V110" s="311"/>
      <c r="W110" s="311"/>
      <c r="X110" s="311"/>
      <c r="Y110" s="311"/>
      <c r="Z110" s="311"/>
      <c r="AA110" s="311"/>
      <c r="AB110" s="311"/>
      <c r="AC110" s="311"/>
      <c r="AD110" s="311"/>
      <c r="AE110" s="311"/>
      <c r="AF110" s="311"/>
      <c r="AG110" s="301">
        <f>'2 - KT'!J34</f>
        <v>0</v>
      </c>
      <c r="AH110" s="300"/>
      <c r="AI110" s="300"/>
      <c r="AJ110" s="300"/>
      <c r="AK110" s="300"/>
      <c r="AL110" s="300"/>
      <c r="AM110" s="300"/>
      <c r="AN110" s="301">
        <f t="shared" si="0"/>
        <v>0</v>
      </c>
      <c r="AO110" s="300"/>
      <c r="AP110" s="300"/>
      <c r="AQ110" s="106" t="s">
        <v>92</v>
      </c>
      <c r="AR110" s="61"/>
      <c r="AS110" s="107">
        <v>0</v>
      </c>
      <c r="AT110" s="108">
        <f t="shared" si="1"/>
        <v>0</v>
      </c>
      <c r="AU110" s="109">
        <f>'2 - KT'!P128</f>
        <v>0</v>
      </c>
      <c r="AV110" s="108">
        <f>'2 - KT'!J37</f>
        <v>0</v>
      </c>
      <c r="AW110" s="108">
        <f>'2 - KT'!J38</f>
        <v>0</v>
      </c>
      <c r="AX110" s="108">
        <f>'2 - KT'!J39</f>
        <v>0</v>
      </c>
      <c r="AY110" s="108">
        <f>'2 - KT'!J40</f>
        <v>0</v>
      </c>
      <c r="AZ110" s="108">
        <f>'2 - KT'!F37</f>
        <v>0</v>
      </c>
      <c r="BA110" s="108">
        <f>'2 - KT'!F38</f>
        <v>0</v>
      </c>
      <c r="BB110" s="108">
        <f>'2 - KT'!F39</f>
        <v>0</v>
      </c>
      <c r="BC110" s="108">
        <f>'2 - KT'!F40</f>
        <v>0</v>
      </c>
      <c r="BD110" s="110">
        <f>'2 - KT'!F41</f>
        <v>0</v>
      </c>
      <c r="BT110" s="111" t="s">
        <v>110</v>
      </c>
      <c r="BV110" s="111" t="s">
        <v>78</v>
      </c>
      <c r="BW110" s="111" t="s">
        <v>129</v>
      </c>
      <c r="BX110" s="111" t="s">
        <v>125</v>
      </c>
      <c r="CL110" s="111" t="s">
        <v>1</v>
      </c>
    </row>
    <row r="111" spans="1:90" s="4" customFormat="1" ht="16.5" customHeight="1">
      <c r="A111" s="94" t="s">
        <v>80</v>
      </c>
      <c r="B111" s="59"/>
      <c r="C111" s="105"/>
      <c r="D111" s="105"/>
      <c r="E111" s="105"/>
      <c r="F111" s="105"/>
      <c r="G111" s="311" t="s">
        <v>108</v>
      </c>
      <c r="H111" s="311"/>
      <c r="I111" s="311"/>
      <c r="J111" s="311"/>
      <c r="K111" s="311"/>
      <c r="L111" s="105"/>
      <c r="M111" s="311" t="s">
        <v>130</v>
      </c>
      <c r="N111" s="311"/>
      <c r="O111" s="311"/>
      <c r="P111" s="311"/>
      <c r="Q111" s="311"/>
      <c r="R111" s="311"/>
      <c r="S111" s="311"/>
      <c r="T111" s="311"/>
      <c r="U111" s="311"/>
      <c r="V111" s="311"/>
      <c r="W111" s="311"/>
      <c r="X111" s="311"/>
      <c r="Y111" s="311"/>
      <c r="Z111" s="311"/>
      <c r="AA111" s="311"/>
      <c r="AB111" s="311"/>
      <c r="AC111" s="311"/>
      <c r="AD111" s="311"/>
      <c r="AE111" s="311"/>
      <c r="AF111" s="311"/>
      <c r="AG111" s="301">
        <f>'3 - SP'!J34</f>
        <v>0</v>
      </c>
      <c r="AH111" s="300"/>
      <c r="AI111" s="300"/>
      <c r="AJ111" s="300"/>
      <c r="AK111" s="300"/>
      <c r="AL111" s="300"/>
      <c r="AM111" s="300"/>
      <c r="AN111" s="301">
        <f t="shared" si="0"/>
        <v>0</v>
      </c>
      <c r="AO111" s="300"/>
      <c r="AP111" s="300"/>
      <c r="AQ111" s="106" t="s">
        <v>92</v>
      </c>
      <c r="AR111" s="61"/>
      <c r="AS111" s="107">
        <v>0</v>
      </c>
      <c r="AT111" s="108">
        <f t="shared" si="1"/>
        <v>0</v>
      </c>
      <c r="AU111" s="109">
        <f>'3 - SP'!P127</f>
        <v>0</v>
      </c>
      <c r="AV111" s="108">
        <f>'3 - SP'!J37</f>
        <v>0</v>
      </c>
      <c r="AW111" s="108">
        <f>'3 - SP'!J38</f>
        <v>0</v>
      </c>
      <c r="AX111" s="108">
        <f>'3 - SP'!J39</f>
        <v>0</v>
      </c>
      <c r="AY111" s="108">
        <f>'3 - SP'!J40</f>
        <v>0</v>
      </c>
      <c r="AZ111" s="108">
        <f>'3 - SP'!F37</f>
        <v>0</v>
      </c>
      <c r="BA111" s="108">
        <f>'3 - SP'!F38</f>
        <v>0</v>
      </c>
      <c r="BB111" s="108">
        <f>'3 - SP'!F39</f>
        <v>0</v>
      </c>
      <c r="BC111" s="108">
        <f>'3 - SP'!F40</f>
        <v>0</v>
      </c>
      <c r="BD111" s="110">
        <f>'3 - SP'!F41</f>
        <v>0</v>
      </c>
      <c r="BT111" s="111" t="s">
        <v>110</v>
      </c>
      <c r="BV111" s="111" t="s">
        <v>78</v>
      </c>
      <c r="BW111" s="111" t="s">
        <v>131</v>
      </c>
      <c r="BX111" s="111" t="s">
        <v>125</v>
      </c>
      <c r="CL111" s="111" t="s">
        <v>1</v>
      </c>
    </row>
    <row r="112" spans="1:90" s="4" customFormat="1" ht="16.5" customHeight="1">
      <c r="A112" s="94" t="s">
        <v>80</v>
      </c>
      <c r="B112" s="59"/>
      <c r="C112" s="105"/>
      <c r="D112" s="105"/>
      <c r="E112" s="105"/>
      <c r="F112" s="105"/>
      <c r="G112" s="311" t="s">
        <v>110</v>
      </c>
      <c r="H112" s="311"/>
      <c r="I112" s="311"/>
      <c r="J112" s="311"/>
      <c r="K112" s="311"/>
      <c r="L112" s="105"/>
      <c r="M112" s="311" t="s">
        <v>132</v>
      </c>
      <c r="N112" s="311"/>
      <c r="O112" s="311"/>
      <c r="P112" s="311"/>
      <c r="Q112" s="311"/>
      <c r="R112" s="311"/>
      <c r="S112" s="311"/>
      <c r="T112" s="311"/>
      <c r="U112" s="311"/>
      <c r="V112" s="311"/>
      <c r="W112" s="311"/>
      <c r="X112" s="311"/>
      <c r="Y112" s="311"/>
      <c r="Z112" s="311"/>
      <c r="AA112" s="311"/>
      <c r="AB112" s="311"/>
      <c r="AC112" s="311"/>
      <c r="AD112" s="311"/>
      <c r="AE112" s="311"/>
      <c r="AF112" s="311"/>
      <c r="AG112" s="301">
        <f>'4 - SV'!J34</f>
        <v>0</v>
      </c>
      <c r="AH112" s="300"/>
      <c r="AI112" s="300"/>
      <c r="AJ112" s="300"/>
      <c r="AK112" s="300"/>
      <c r="AL112" s="300"/>
      <c r="AM112" s="300"/>
      <c r="AN112" s="301">
        <f t="shared" si="0"/>
        <v>0</v>
      </c>
      <c r="AO112" s="300"/>
      <c r="AP112" s="300"/>
      <c r="AQ112" s="106" t="s">
        <v>92</v>
      </c>
      <c r="AR112" s="61"/>
      <c r="AS112" s="107">
        <v>0</v>
      </c>
      <c r="AT112" s="108">
        <f t="shared" si="1"/>
        <v>0</v>
      </c>
      <c r="AU112" s="109">
        <f>'4 - SV'!P126</f>
        <v>0</v>
      </c>
      <c r="AV112" s="108">
        <f>'4 - SV'!J37</f>
        <v>0</v>
      </c>
      <c r="AW112" s="108">
        <f>'4 - SV'!J38</f>
        <v>0</v>
      </c>
      <c r="AX112" s="108">
        <f>'4 - SV'!J39</f>
        <v>0</v>
      </c>
      <c r="AY112" s="108">
        <f>'4 - SV'!J40</f>
        <v>0</v>
      </c>
      <c r="AZ112" s="108">
        <f>'4 - SV'!F37</f>
        <v>0</v>
      </c>
      <c r="BA112" s="108">
        <f>'4 - SV'!F38</f>
        <v>0</v>
      </c>
      <c r="BB112" s="108">
        <f>'4 - SV'!F39</f>
        <v>0</v>
      </c>
      <c r="BC112" s="108">
        <f>'4 - SV'!F40</f>
        <v>0</v>
      </c>
      <c r="BD112" s="110">
        <f>'4 - SV'!F41</f>
        <v>0</v>
      </c>
      <c r="BT112" s="111" t="s">
        <v>110</v>
      </c>
      <c r="BV112" s="111" t="s">
        <v>78</v>
      </c>
      <c r="BW112" s="111" t="s">
        <v>133</v>
      </c>
      <c r="BX112" s="111" t="s">
        <v>125</v>
      </c>
      <c r="CL112" s="111" t="s">
        <v>1</v>
      </c>
    </row>
    <row r="113" spans="1:90" s="4" customFormat="1" ht="16.5" customHeight="1">
      <c r="A113" s="94" t="s">
        <v>80</v>
      </c>
      <c r="B113" s="59"/>
      <c r="C113" s="105"/>
      <c r="D113" s="105"/>
      <c r="E113" s="105"/>
      <c r="F113" s="105"/>
      <c r="G113" s="311" t="s">
        <v>134</v>
      </c>
      <c r="H113" s="311"/>
      <c r="I113" s="311"/>
      <c r="J113" s="311"/>
      <c r="K113" s="311"/>
      <c r="L113" s="105"/>
      <c r="M113" s="311" t="s">
        <v>135</v>
      </c>
      <c r="N113" s="311"/>
      <c r="O113" s="311"/>
      <c r="P113" s="311"/>
      <c r="Q113" s="311"/>
      <c r="R113" s="311"/>
      <c r="S113" s="311"/>
      <c r="T113" s="311"/>
      <c r="U113" s="311"/>
      <c r="V113" s="311"/>
      <c r="W113" s="311"/>
      <c r="X113" s="311"/>
      <c r="Y113" s="311"/>
      <c r="Z113" s="311"/>
      <c r="AA113" s="311"/>
      <c r="AB113" s="311"/>
      <c r="AC113" s="311"/>
      <c r="AD113" s="311"/>
      <c r="AE113" s="311"/>
      <c r="AF113" s="311"/>
      <c r="AG113" s="301">
        <f>'5 - Ostatní'!J34</f>
        <v>0</v>
      </c>
      <c r="AH113" s="300"/>
      <c r="AI113" s="300"/>
      <c r="AJ113" s="300"/>
      <c r="AK113" s="300"/>
      <c r="AL113" s="300"/>
      <c r="AM113" s="300"/>
      <c r="AN113" s="301">
        <f t="shared" si="0"/>
        <v>0</v>
      </c>
      <c r="AO113" s="300"/>
      <c r="AP113" s="300"/>
      <c r="AQ113" s="106" t="s">
        <v>92</v>
      </c>
      <c r="AR113" s="61"/>
      <c r="AS113" s="107">
        <v>0</v>
      </c>
      <c r="AT113" s="108">
        <f t="shared" si="1"/>
        <v>0</v>
      </c>
      <c r="AU113" s="109">
        <f>'5 - Ostatní'!P125</f>
        <v>0</v>
      </c>
      <c r="AV113" s="108">
        <f>'5 - Ostatní'!J37</f>
        <v>0</v>
      </c>
      <c r="AW113" s="108">
        <f>'5 - Ostatní'!J38</f>
        <v>0</v>
      </c>
      <c r="AX113" s="108">
        <f>'5 - Ostatní'!J39</f>
        <v>0</v>
      </c>
      <c r="AY113" s="108">
        <f>'5 - Ostatní'!J40</f>
        <v>0</v>
      </c>
      <c r="AZ113" s="108">
        <f>'5 - Ostatní'!F37</f>
        <v>0</v>
      </c>
      <c r="BA113" s="108">
        <f>'5 - Ostatní'!F38</f>
        <v>0</v>
      </c>
      <c r="BB113" s="108">
        <f>'5 - Ostatní'!F39</f>
        <v>0</v>
      </c>
      <c r="BC113" s="108">
        <f>'5 - Ostatní'!F40</f>
        <v>0</v>
      </c>
      <c r="BD113" s="110">
        <f>'5 - Ostatní'!F41</f>
        <v>0</v>
      </c>
      <c r="BT113" s="111" t="s">
        <v>110</v>
      </c>
      <c r="BV113" s="111" t="s">
        <v>78</v>
      </c>
      <c r="BW113" s="111" t="s">
        <v>136</v>
      </c>
      <c r="BX113" s="111" t="s">
        <v>125</v>
      </c>
      <c r="CL113" s="111" t="s">
        <v>1</v>
      </c>
    </row>
    <row r="114" spans="1:90" s="4" customFormat="1" ht="16.5" customHeight="1">
      <c r="B114" s="59"/>
      <c r="C114" s="105"/>
      <c r="D114" s="105"/>
      <c r="E114" s="105"/>
      <c r="F114" s="311" t="s">
        <v>137</v>
      </c>
      <c r="G114" s="311"/>
      <c r="H114" s="311"/>
      <c r="I114" s="311"/>
      <c r="J114" s="311"/>
      <c r="K114" s="105"/>
      <c r="L114" s="311" t="s">
        <v>138</v>
      </c>
      <c r="M114" s="311"/>
      <c r="N114" s="311"/>
      <c r="O114" s="311"/>
      <c r="P114" s="311"/>
      <c r="Q114" s="311"/>
      <c r="R114" s="311"/>
      <c r="S114" s="311"/>
      <c r="T114" s="311"/>
      <c r="U114" s="311"/>
      <c r="V114" s="311"/>
      <c r="W114" s="311"/>
      <c r="X114" s="311"/>
      <c r="Y114" s="311"/>
      <c r="Z114" s="311"/>
      <c r="AA114" s="311"/>
      <c r="AB114" s="311"/>
      <c r="AC114" s="311"/>
      <c r="AD114" s="311"/>
      <c r="AE114" s="311"/>
      <c r="AF114" s="311"/>
      <c r="AG114" s="299">
        <f>ROUND(SUM(AG115:AG125),2)</f>
        <v>0</v>
      </c>
      <c r="AH114" s="300"/>
      <c r="AI114" s="300"/>
      <c r="AJ114" s="300"/>
      <c r="AK114" s="300"/>
      <c r="AL114" s="300"/>
      <c r="AM114" s="300"/>
      <c r="AN114" s="301">
        <f t="shared" si="0"/>
        <v>0</v>
      </c>
      <c r="AO114" s="300"/>
      <c r="AP114" s="300"/>
      <c r="AQ114" s="106" t="s">
        <v>92</v>
      </c>
      <c r="AR114" s="61"/>
      <c r="AS114" s="107">
        <f>ROUND(SUM(AS115:AS125),2)</f>
        <v>0</v>
      </c>
      <c r="AT114" s="108">
        <f t="shared" si="1"/>
        <v>0</v>
      </c>
      <c r="AU114" s="109">
        <f>ROUND(SUM(AU115:AU125),5)</f>
        <v>0</v>
      </c>
      <c r="AV114" s="108">
        <f>ROUND(AZ114*L29,2)</f>
        <v>0</v>
      </c>
      <c r="AW114" s="108">
        <f>ROUND(BA114*L30,2)</f>
        <v>0</v>
      </c>
      <c r="AX114" s="108">
        <f>ROUND(BB114*L29,2)</f>
        <v>0</v>
      </c>
      <c r="AY114" s="108">
        <f>ROUND(BC114*L30,2)</f>
        <v>0</v>
      </c>
      <c r="AZ114" s="108">
        <f>ROUND(SUM(AZ115:AZ125),2)</f>
        <v>0</v>
      </c>
      <c r="BA114" s="108">
        <f>ROUND(SUM(BA115:BA125),2)</f>
        <v>0</v>
      </c>
      <c r="BB114" s="108">
        <f>ROUND(SUM(BB115:BB125),2)</f>
        <v>0</v>
      </c>
      <c r="BC114" s="108">
        <f>ROUND(SUM(BC115:BC125),2)</f>
        <v>0</v>
      </c>
      <c r="BD114" s="110">
        <f>ROUND(SUM(BD115:BD125),2)</f>
        <v>0</v>
      </c>
      <c r="BS114" s="111" t="s">
        <v>75</v>
      </c>
      <c r="BT114" s="111" t="s">
        <v>108</v>
      </c>
      <c r="BU114" s="111" t="s">
        <v>77</v>
      </c>
      <c r="BV114" s="111" t="s">
        <v>78</v>
      </c>
      <c r="BW114" s="111" t="s">
        <v>139</v>
      </c>
      <c r="BX114" s="111" t="s">
        <v>105</v>
      </c>
      <c r="CL114" s="111" t="s">
        <v>1</v>
      </c>
    </row>
    <row r="115" spans="1:90" s="4" customFormat="1" ht="23.25" customHeight="1">
      <c r="A115" s="94" t="s">
        <v>80</v>
      </c>
      <c r="B115" s="59"/>
      <c r="C115" s="105"/>
      <c r="D115" s="105"/>
      <c r="E115" s="105"/>
      <c r="F115" s="105"/>
      <c r="G115" s="311" t="s">
        <v>84</v>
      </c>
      <c r="H115" s="311"/>
      <c r="I115" s="311"/>
      <c r="J115" s="311"/>
      <c r="K115" s="311"/>
      <c r="L115" s="105"/>
      <c r="M115" s="311" t="s">
        <v>140</v>
      </c>
      <c r="N115" s="311"/>
      <c r="O115" s="311"/>
      <c r="P115" s="311"/>
      <c r="Q115" s="311"/>
      <c r="R115" s="311"/>
      <c r="S115" s="311"/>
      <c r="T115" s="311"/>
      <c r="U115" s="311"/>
      <c r="V115" s="311"/>
      <c r="W115" s="311"/>
      <c r="X115" s="311"/>
      <c r="Y115" s="311"/>
      <c r="Z115" s="311"/>
      <c r="AA115" s="311"/>
      <c r="AB115" s="311"/>
      <c r="AC115" s="311"/>
      <c r="AD115" s="311"/>
      <c r="AE115" s="311"/>
      <c r="AF115" s="311"/>
      <c r="AG115" s="301">
        <f>'1 - ELEKTRICKÁ POŽÁRNÍ SI...'!J34</f>
        <v>0</v>
      </c>
      <c r="AH115" s="300"/>
      <c r="AI115" s="300"/>
      <c r="AJ115" s="300"/>
      <c r="AK115" s="300"/>
      <c r="AL115" s="300"/>
      <c r="AM115" s="300"/>
      <c r="AN115" s="301">
        <f t="shared" si="0"/>
        <v>0</v>
      </c>
      <c r="AO115" s="300"/>
      <c r="AP115" s="300"/>
      <c r="AQ115" s="106" t="s">
        <v>92</v>
      </c>
      <c r="AR115" s="61"/>
      <c r="AS115" s="107">
        <v>0</v>
      </c>
      <c r="AT115" s="108">
        <f t="shared" si="1"/>
        <v>0</v>
      </c>
      <c r="AU115" s="109">
        <f>'1 - ELEKTRICKÁ POŽÁRNÍ SI...'!P129</f>
        <v>0</v>
      </c>
      <c r="AV115" s="108">
        <f>'1 - ELEKTRICKÁ POŽÁRNÍ SI...'!J37</f>
        <v>0</v>
      </c>
      <c r="AW115" s="108">
        <f>'1 - ELEKTRICKÁ POŽÁRNÍ SI...'!J38</f>
        <v>0</v>
      </c>
      <c r="AX115" s="108">
        <f>'1 - ELEKTRICKÁ POŽÁRNÍ SI...'!J39</f>
        <v>0</v>
      </c>
      <c r="AY115" s="108">
        <f>'1 - ELEKTRICKÁ POŽÁRNÍ SI...'!J40</f>
        <v>0</v>
      </c>
      <c r="AZ115" s="108">
        <f>'1 - ELEKTRICKÁ POŽÁRNÍ SI...'!F37</f>
        <v>0</v>
      </c>
      <c r="BA115" s="108">
        <f>'1 - ELEKTRICKÁ POŽÁRNÍ SI...'!F38</f>
        <v>0</v>
      </c>
      <c r="BB115" s="108">
        <f>'1 - ELEKTRICKÁ POŽÁRNÍ SI...'!F39</f>
        <v>0</v>
      </c>
      <c r="BC115" s="108">
        <f>'1 - ELEKTRICKÁ POŽÁRNÍ SI...'!F40</f>
        <v>0</v>
      </c>
      <c r="BD115" s="110">
        <f>'1 - ELEKTRICKÁ POŽÁRNÍ SI...'!F41</f>
        <v>0</v>
      </c>
      <c r="BT115" s="111" t="s">
        <v>110</v>
      </c>
      <c r="BV115" s="111" t="s">
        <v>78</v>
      </c>
      <c r="BW115" s="111" t="s">
        <v>141</v>
      </c>
      <c r="BX115" s="111" t="s">
        <v>139</v>
      </c>
      <c r="CL115" s="111" t="s">
        <v>1</v>
      </c>
    </row>
    <row r="116" spans="1:90" s="4" customFormat="1" ht="23.25" customHeight="1">
      <c r="A116" s="94" t="s">
        <v>80</v>
      </c>
      <c r="B116" s="59"/>
      <c r="C116" s="105"/>
      <c r="D116" s="105"/>
      <c r="E116" s="105"/>
      <c r="F116" s="105"/>
      <c r="G116" s="311" t="s">
        <v>86</v>
      </c>
      <c r="H116" s="311"/>
      <c r="I116" s="311"/>
      <c r="J116" s="311"/>
      <c r="K116" s="311"/>
      <c r="L116" s="105"/>
      <c r="M116" s="311" t="s">
        <v>142</v>
      </c>
      <c r="N116" s="311"/>
      <c r="O116" s="311"/>
      <c r="P116" s="311"/>
      <c r="Q116" s="311"/>
      <c r="R116" s="311"/>
      <c r="S116" s="311"/>
      <c r="T116" s="311"/>
      <c r="U116" s="311"/>
      <c r="V116" s="311"/>
      <c r="W116" s="311"/>
      <c r="X116" s="311"/>
      <c r="Y116" s="311"/>
      <c r="Z116" s="311"/>
      <c r="AA116" s="311"/>
      <c r="AB116" s="311"/>
      <c r="AC116" s="311"/>
      <c r="AD116" s="311"/>
      <c r="AE116" s="311"/>
      <c r="AF116" s="311"/>
      <c r="AG116" s="301">
        <f>'2 - NOUZOVÝ ZVUKOVÝ SYSTÉ...'!J34</f>
        <v>0</v>
      </c>
      <c r="AH116" s="300"/>
      <c r="AI116" s="300"/>
      <c r="AJ116" s="300"/>
      <c r="AK116" s="300"/>
      <c r="AL116" s="300"/>
      <c r="AM116" s="300"/>
      <c r="AN116" s="301">
        <f t="shared" si="0"/>
        <v>0</v>
      </c>
      <c r="AO116" s="300"/>
      <c r="AP116" s="300"/>
      <c r="AQ116" s="106" t="s">
        <v>92</v>
      </c>
      <c r="AR116" s="61"/>
      <c r="AS116" s="107">
        <v>0</v>
      </c>
      <c r="AT116" s="108">
        <f t="shared" si="1"/>
        <v>0</v>
      </c>
      <c r="AU116" s="109">
        <f>'2 - NOUZOVÝ ZVUKOVÝ SYSTÉ...'!P129</f>
        <v>0</v>
      </c>
      <c r="AV116" s="108">
        <f>'2 - NOUZOVÝ ZVUKOVÝ SYSTÉ...'!J37</f>
        <v>0</v>
      </c>
      <c r="AW116" s="108">
        <f>'2 - NOUZOVÝ ZVUKOVÝ SYSTÉ...'!J38</f>
        <v>0</v>
      </c>
      <c r="AX116" s="108">
        <f>'2 - NOUZOVÝ ZVUKOVÝ SYSTÉ...'!J39</f>
        <v>0</v>
      </c>
      <c r="AY116" s="108">
        <f>'2 - NOUZOVÝ ZVUKOVÝ SYSTÉ...'!J40</f>
        <v>0</v>
      </c>
      <c r="AZ116" s="108">
        <f>'2 - NOUZOVÝ ZVUKOVÝ SYSTÉ...'!F37</f>
        <v>0</v>
      </c>
      <c r="BA116" s="108">
        <f>'2 - NOUZOVÝ ZVUKOVÝ SYSTÉ...'!F38</f>
        <v>0</v>
      </c>
      <c r="BB116" s="108">
        <f>'2 - NOUZOVÝ ZVUKOVÝ SYSTÉ...'!F39</f>
        <v>0</v>
      </c>
      <c r="BC116" s="108">
        <f>'2 - NOUZOVÝ ZVUKOVÝ SYSTÉ...'!F40</f>
        <v>0</v>
      </c>
      <c r="BD116" s="110">
        <f>'2 - NOUZOVÝ ZVUKOVÝ SYSTÉ...'!F41</f>
        <v>0</v>
      </c>
      <c r="BT116" s="111" t="s">
        <v>110</v>
      </c>
      <c r="BV116" s="111" t="s">
        <v>78</v>
      </c>
      <c r="BW116" s="111" t="s">
        <v>143</v>
      </c>
      <c r="BX116" s="111" t="s">
        <v>139</v>
      </c>
      <c r="CL116" s="111" t="s">
        <v>1</v>
      </c>
    </row>
    <row r="117" spans="1:90" s="4" customFormat="1" ht="16.5" customHeight="1">
      <c r="A117" s="94" t="s">
        <v>80</v>
      </c>
      <c r="B117" s="59"/>
      <c r="C117" s="105"/>
      <c r="D117" s="105"/>
      <c r="E117" s="105"/>
      <c r="F117" s="105"/>
      <c r="G117" s="311" t="s">
        <v>108</v>
      </c>
      <c r="H117" s="311"/>
      <c r="I117" s="311"/>
      <c r="J117" s="311"/>
      <c r="K117" s="311"/>
      <c r="L117" s="105"/>
      <c r="M117" s="311" t="s">
        <v>144</v>
      </c>
      <c r="N117" s="311"/>
      <c r="O117" s="311"/>
      <c r="P117" s="311"/>
      <c r="Q117" s="311"/>
      <c r="R117" s="311"/>
      <c r="S117" s="311"/>
      <c r="T117" s="311"/>
      <c r="U117" s="311"/>
      <c r="V117" s="311"/>
      <c r="W117" s="311"/>
      <c r="X117" s="311"/>
      <c r="Y117" s="311"/>
      <c r="Z117" s="311"/>
      <c r="AA117" s="311"/>
      <c r="AB117" s="311"/>
      <c r="AC117" s="311"/>
      <c r="AD117" s="311"/>
      <c r="AE117" s="311"/>
      <c r="AF117" s="311"/>
      <c r="AG117" s="301">
        <f>'3 - KAMEROVÝ SYSTÉM - CCTV'!J34</f>
        <v>0</v>
      </c>
      <c r="AH117" s="300"/>
      <c r="AI117" s="300"/>
      <c r="AJ117" s="300"/>
      <c r="AK117" s="300"/>
      <c r="AL117" s="300"/>
      <c r="AM117" s="300"/>
      <c r="AN117" s="301">
        <f t="shared" si="0"/>
        <v>0</v>
      </c>
      <c r="AO117" s="300"/>
      <c r="AP117" s="300"/>
      <c r="AQ117" s="106" t="s">
        <v>92</v>
      </c>
      <c r="AR117" s="61"/>
      <c r="AS117" s="107">
        <v>0</v>
      </c>
      <c r="AT117" s="108">
        <f t="shared" si="1"/>
        <v>0</v>
      </c>
      <c r="AU117" s="109">
        <f>'3 - KAMEROVÝ SYSTÉM - CCTV'!P126</f>
        <v>0</v>
      </c>
      <c r="AV117" s="108">
        <f>'3 - KAMEROVÝ SYSTÉM - CCTV'!J37</f>
        <v>0</v>
      </c>
      <c r="AW117" s="108">
        <f>'3 - KAMEROVÝ SYSTÉM - CCTV'!J38</f>
        <v>0</v>
      </c>
      <c r="AX117" s="108">
        <f>'3 - KAMEROVÝ SYSTÉM - CCTV'!J39</f>
        <v>0</v>
      </c>
      <c r="AY117" s="108">
        <f>'3 - KAMEROVÝ SYSTÉM - CCTV'!J40</f>
        <v>0</v>
      </c>
      <c r="AZ117" s="108">
        <f>'3 - KAMEROVÝ SYSTÉM - CCTV'!F37</f>
        <v>0</v>
      </c>
      <c r="BA117" s="108">
        <f>'3 - KAMEROVÝ SYSTÉM - CCTV'!F38</f>
        <v>0</v>
      </c>
      <c r="BB117" s="108">
        <f>'3 - KAMEROVÝ SYSTÉM - CCTV'!F39</f>
        <v>0</v>
      </c>
      <c r="BC117" s="108">
        <f>'3 - KAMEROVÝ SYSTÉM - CCTV'!F40</f>
        <v>0</v>
      </c>
      <c r="BD117" s="110">
        <f>'3 - KAMEROVÝ SYSTÉM - CCTV'!F41</f>
        <v>0</v>
      </c>
      <c r="BT117" s="111" t="s">
        <v>110</v>
      </c>
      <c r="BV117" s="111" t="s">
        <v>78</v>
      </c>
      <c r="BW117" s="111" t="s">
        <v>145</v>
      </c>
      <c r="BX117" s="111" t="s">
        <v>139</v>
      </c>
      <c r="CL117" s="111" t="s">
        <v>1</v>
      </c>
    </row>
    <row r="118" spans="1:90" s="4" customFormat="1" ht="23.25" customHeight="1">
      <c r="A118" s="94" t="s">
        <v>80</v>
      </c>
      <c r="B118" s="59"/>
      <c r="C118" s="105"/>
      <c r="D118" s="105"/>
      <c r="E118" s="105"/>
      <c r="F118" s="105"/>
      <c r="G118" s="311" t="s">
        <v>110</v>
      </c>
      <c r="H118" s="311"/>
      <c r="I118" s="311"/>
      <c r="J118" s="311"/>
      <c r="K118" s="311"/>
      <c r="L118" s="105"/>
      <c r="M118" s="311" t="s">
        <v>146</v>
      </c>
      <c r="N118" s="311"/>
      <c r="O118" s="311"/>
      <c r="P118" s="311"/>
      <c r="Q118" s="311"/>
      <c r="R118" s="311"/>
      <c r="S118" s="311"/>
      <c r="T118" s="311"/>
      <c r="U118" s="311"/>
      <c r="V118" s="311"/>
      <c r="W118" s="311"/>
      <c r="X118" s="311"/>
      <c r="Y118" s="311"/>
      <c r="Z118" s="311"/>
      <c r="AA118" s="311"/>
      <c r="AB118" s="311"/>
      <c r="AC118" s="311"/>
      <c r="AD118" s="311"/>
      <c r="AE118" s="311"/>
      <c r="AF118" s="311"/>
      <c r="AG118" s="301">
        <f>'4 - PZTS-Poplachový zabez...'!J34</f>
        <v>0</v>
      </c>
      <c r="AH118" s="300"/>
      <c r="AI118" s="300"/>
      <c r="AJ118" s="300"/>
      <c r="AK118" s="300"/>
      <c r="AL118" s="300"/>
      <c r="AM118" s="300"/>
      <c r="AN118" s="301">
        <f t="shared" si="0"/>
        <v>0</v>
      </c>
      <c r="AO118" s="300"/>
      <c r="AP118" s="300"/>
      <c r="AQ118" s="106" t="s">
        <v>92</v>
      </c>
      <c r="AR118" s="61"/>
      <c r="AS118" s="107">
        <v>0</v>
      </c>
      <c r="AT118" s="108">
        <f t="shared" si="1"/>
        <v>0</v>
      </c>
      <c r="AU118" s="109">
        <f>'4 - PZTS-Poplachový zabez...'!P127</f>
        <v>0</v>
      </c>
      <c r="AV118" s="108">
        <f>'4 - PZTS-Poplachový zabez...'!J37</f>
        <v>0</v>
      </c>
      <c r="AW118" s="108">
        <f>'4 - PZTS-Poplachový zabez...'!J38</f>
        <v>0</v>
      </c>
      <c r="AX118" s="108">
        <f>'4 - PZTS-Poplachový zabez...'!J39</f>
        <v>0</v>
      </c>
      <c r="AY118" s="108">
        <f>'4 - PZTS-Poplachový zabez...'!J40</f>
        <v>0</v>
      </c>
      <c r="AZ118" s="108">
        <f>'4 - PZTS-Poplachový zabez...'!F37</f>
        <v>0</v>
      </c>
      <c r="BA118" s="108">
        <f>'4 - PZTS-Poplachový zabez...'!F38</f>
        <v>0</v>
      </c>
      <c r="BB118" s="108">
        <f>'4 - PZTS-Poplachový zabez...'!F39</f>
        <v>0</v>
      </c>
      <c r="BC118" s="108">
        <f>'4 - PZTS-Poplachový zabez...'!F40</f>
        <v>0</v>
      </c>
      <c r="BD118" s="110">
        <f>'4 - PZTS-Poplachový zabez...'!F41</f>
        <v>0</v>
      </c>
      <c r="BT118" s="111" t="s">
        <v>110</v>
      </c>
      <c r="BV118" s="111" t="s">
        <v>78</v>
      </c>
      <c r="BW118" s="111" t="s">
        <v>147</v>
      </c>
      <c r="BX118" s="111" t="s">
        <v>139</v>
      </c>
      <c r="CL118" s="111" t="s">
        <v>1</v>
      </c>
    </row>
    <row r="119" spans="1:90" s="4" customFormat="1" ht="23.25" customHeight="1">
      <c r="A119" s="94" t="s">
        <v>80</v>
      </c>
      <c r="B119" s="59"/>
      <c r="C119" s="105"/>
      <c r="D119" s="105"/>
      <c r="E119" s="105"/>
      <c r="F119" s="105"/>
      <c r="G119" s="311" t="s">
        <v>134</v>
      </c>
      <c r="H119" s="311"/>
      <c r="I119" s="311"/>
      <c r="J119" s="311"/>
      <c r="K119" s="311"/>
      <c r="L119" s="105"/>
      <c r="M119" s="311" t="s">
        <v>148</v>
      </c>
      <c r="N119" s="311"/>
      <c r="O119" s="311"/>
      <c r="P119" s="311"/>
      <c r="Q119" s="311"/>
      <c r="R119" s="311"/>
      <c r="S119" s="311"/>
      <c r="T119" s="311"/>
      <c r="U119" s="311"/>
      <c r="V119" s="311"/>
      <c r="W119" s="311"/>
      <c r="X119" s="311"/>
      <c r="Y119" s="311"/>
      <c r="Z119" s="311"/>
      <c r="AA119" s="311"/>
      <c r="AB119" s="311"/>
      <c r="AC119" s="311"/>
      <c r="AD119" s="311"/>
      <c r="AE119" s="311"/>
      <c r="AF119" s="311"/>
      <c r="AG119" s="301">
        <f>'5 - EKV+DT Elektronická k...'!J34</f>
        <v>0</v>
      </c>
      <c r="AH119" s="300"/>
      <c r="AI119" s="300"/>
      <c r="AJ119" s="300"/>
      <c r="AK119" s="300"/>
      <c r="AL119" s="300"/>
      <c r="AM119" s="300"/>
      <c r="AN119" s="301">
        <f t="shared" si="0"/>
        <v>0</v>
      </c>
      <c r="AO119" s="300"/>
      <c r="AP119" s="300"/>
      <c r="AQ119" s="106" t="s">
        <v>92</v>
      </c>
      <c r="AR119" s="61"/>
      <c r="AS119" s="107">
        <v>0</v>
      </c>
      <c r="AT119" s="108">
        <f t="shared" si="1"/>
        <v>0</v>
      </c>
      <c r="AU119" s="109">
        <f>'5 - EKV+DT Elektronická k...'!P127</f>
        <v>0</v>
      </c>
      <c r="AV119" s="108">
        <f>'5 - EKV+DT Elektronická k...'!J37</f>
        <v>0</v>
      </c>
      <c r="AW119" s="108">
        <f>'5 - EKV+DT Elektronická k...'!J38</f>
        <v>0</v>
      </c>
      <c r="AX119" s="108">
        <f>'5 - EKV+DT Elektronická k...'!J39</f>
        <v>0</v>
      </c>
      <c r="AY119" s="108">
        <f>'5 - EKV+DT Elektronická k...'!J40</f>
        <v>0</v>
      </c>
      <c r="AZ119" s="108">
        <f>'5 - EKV+DT Elektronická k...'!F37</f>
        <v>0</v>
      </c>
      <c r="BA119" s="108">
        <f>'5 - EKV+DT Elektronická k...'!F38</f>
        <v>0</v>
      </c>
      <c r="BB119" s="108">
        <f>'5 - EKV+DT Elektronická k...'!F39</f>
        <v>0</v>
      </c>
      <c r="BC119" s="108">
        <f>'5 - EKV+DT Elektronická k...'!F40</f>
        <v>0</v>
      </c>
      <c r="BD119" s="110">
        <f>'5 - EKV+DT Elektronická k...'!F41</f>
        <v>0</v>
      </c>
      <c r="BT119" s="111" t="s">
        <v>110</v>
      </c>
      <c r="BV119" s="111" t="s">
        <v>78</v>
      </c>
      <c r="BW119" s="111" t="s">
        <v>149</v>
      </c>
      <c r="BX119" s="111" t="s">
        <v>139</v>
      </c>
      <c r="CL119" s="111" t="s">
        <v>1</v>
      </c>
    </row>
    <row r="120" spans="1:90" s="4" customFormat="1" ht="16.5" customHeight="1">
      <c r="A120" s="94" t="s">
        <v>80</v>
      </c>
      <c r="B120" s="59"/>
      <c r="C120" s="105"/>
      <c r="D120" s="105"/>
      <c r="E120" s="105"/>
      <c r="F120" s="105"/>
      <c r="G120" s="311" t="s">
        <v>150</v>
      </c>
      <c r="H120" s="311"/>
      <c r="I120" s="311"/>
      <c r="J120" s="311"/>
      <c r="K120" s="311"/>
      <c r="L120" s="105"/>
      <c r="M120" s="311" t="s">
        <v>151</v>
      </c>
      <c r="N120" s="311"/>
      <c r="O120" s="311"/>
      <c r="P120" s="311"/>
      <c r="Q120" s="311"/>
      <c r="R120" s="311"/>
      <c r="S120" s="311"/>
      <c r="T120" s="311"/>
      <c r="U120" s="311"/>
      <c r="V120" s="311"/>
      <c r="W120" s="311"/>
      <c r="X120" s="311"/>
      <c r="Y120" s="311"/>
      <c r="Z120" s="311"/>
      <c r="AA120" s="311"/>
      <c r="AB120" s="311"/>
      <c r="AC120" s="311"/>
      <c r="AD120" s="311"/>
      <c r="AE120" s="311"/>
      <c r="AF120" s="311"/>
      <c r="AG120" s="301">
        <f>'6 - STRUKTUROVANÁ KABELÁŽ...'!J34</f>
        <v>0</v>
      </c>
      <c r="AH120" s="300"/>
      <c r="AI120" s="300"/>
      <c r="AJ120" s="300"/>
      <c r="AK120" s="300"/>
      <c r="AL120" s="300"/>
      <c r="AM120" s="300"/>
      <c r="AN120" s="301">
        <f t="shared" si="0"/>
        <v>0</v>
      </c>
      <c r="AO120" s="300"/>
      <c r="AP120" s="300"/>
      <c r="AQ120" s="106" t="s">
        <v>92</v>
      </c>
      <c r="AR120" s="61"/>
      <c r="AS120" s="107">
        <v>0</v>
      </c>
      <c r="AT120" s="108">
        <f t="shared" si="1"/>
        <v>0</v>
      </c>
      <c r="AU120" s="109">
        <f>'6 - STRUKTUROVANÁ KABELÁŽ...'!P129</f>
        <v>0</v>
      </c>
      <c r="AV120" s="108">
        <f>'6 - STRUKTUROVANÁ KABELÁŽ...'!J37</f>
        <v>0</v>
      </c>
      <c r="AW120" s="108">
        <f>'6 - STRUKTUROVANÁ KABELÁŽ...'!J38</f>
        <v>0</v>
      </c>
      <c r="AX120" s="108">
        <f>'6 - STRUKTUROVANÁ KABELÁŽ...'!J39</f>
        <v>0</v>
      </c>
      <c r="AY120" s="108">
        <f>'6 - STRUKTUROVANÁ KABELÁŽ...'!J40</f>
        <v>0</v>
      </c>
      <c r="AZ120" s="108">
        <f>'6 - STRUKTUROVANÁ KABELÁŽ...'!F37</f>
        <v>0</v>
      </c>
      <c r="BA120" s="108">
        <f>'6 - STRUKTUROVANÁ KABELÁŽ...'!F38</f>
        <v>0</v>
      </c>
      <c r="BB120" s="108">
        <f>'6 - STRUKTUROVANÁ KABELÁŽ...'!F39</f>
        <v>0</v>
      </c>
      <c r="BC120" s="108">
        <f>'6 - STRUKTUROVANÁ KABELÁŽ...'!F40</f>
        <v>0</v>
      </c>
      <c r="BD120" s="110">
        <f>'6 - STRUKTUROVANÁ KABELÁŽ...'!F41</f>
        <v>0</v>
      </c>
      <c r="BT120" s="111" t="s">
        <v>110</v>
      </c>
      <c r="BV120" s="111" t="s">
        <v>78</v>
      </c>
      <c r="BW120" s="111" t="s">
        <v>152</v>
      </c>
      <c r="BX120" s="111" t="s">
        <v>139</v>
      </c>
      <c r="CL120" s="111" t="s">
        <v>1</v>
      </c>
    </row>
    <row r="121" spans="1:90" s="4" customFormat="1" ht="16.5" customHeight="1">
      <c r="A121" s="94" t="s">
        <v>80</v>
      </c>
      <c r="B121" s="59"/>
      <c r="C121" s="105"/>
      <c r="D121" s="105"/>
      <c r="E121" s="105"/>
      <c r="F121" s="105"/>
      <c r="G121" s="311" t="s">
        <v>153</v>
      </c>
      <c r="H121" s="311"/>
      <c r="I121" s="311"/>
      <c r="J121" s="311"/>
      <c r="K121" s="311"/>
      <c r="L121" s="105"/>
      <c r="M121" s="311" t="s">
        <v>154</v>
      </c>
      <c r="N121" s="311"/>
      <c r="O121" s="311"/>
      <c r="P121" s="311"/>
      <c r="Q121" s="311"/>
      <c r="R121" s="311"/>
      <c r="S121" s="311"/>
      <c r="T121" s="311"/>
      <c r="U121" s="311"/>
      <c r="V121" s="311"/>
      <c r="W121" s="311"/>
      <c r="X121" s="311"/>
      <c r="Y121" s="311"/>
      <c r="Z121" s="311"/>
      <c r="AA121" s="311"/>
      <c r="AB121" s="311"/>
      <c r="AC121" s="311"/>
      <c r="AD121" s="311"/>
      <c r="AE121" s="311"/>
      <c r="AF121" s="311"/>
      <c r="AG121" s="301">
        <f>'7 - STA - Společná televi...'!J34</f>
        <v>0</v>
      </c>
      <c r="AH121" s="300"/>
      <c r="AI121" s="300"/>
      <c r="AJ121" s="300"/>
      <c r="AK121" s="300"/>
      <c r="AL121" s="300"/>
      <c r="AM121" s="300"/>
      <c r="AN121" s="301">
        <f t="shared" si="0"/>
        <v>0</v>
      </c>
      <c r="AO121" s="300"/>
      <c r="AP121" s="300"/>
      <c r="AQ121" s="106" t="s">
        <v>92</v>
      </c>
      <c r="AR121" s="61"/>
      <c r="AS121" s="107">
        <v>0</v>
      </c>
      <c r="AT121" s="108">
        <f t="shared" si="1"/>
        <v>0</v>
      </c>
      <c r="AU121" s="109">
        <f>'7 - STA - Společná televi...'!P127</f>
        <v>0</v>
      </c>
      <c r="AV121" s="108">
        <f>'7 - STA - Společná televi...'!J37</f>
        <v>0</v>
      </c>
      <c r="AW121" s="108">
        <f>'7 - STA - Společná televi...'!J38</f>
        <v>0</v>
      </c>
      <c r="AX121" s="108">
        <f>'7 - STA - Společná televi...'!J39</f>
        <v>0</v>
      </c>
      <c r="AY121" s="108">
        <f>'7 - STA - Společná televi...'!J40</f>
        <v>0</v>
      </c>
      <c r="AZ121" s="108">
        <f>'7 - STA - Společná televi...'!F37</f>
        <v>0</v>
      </c>
      <c r="BA121" s="108">
        <f>'7 - STA - Společná televi...'!F38</f>
        <v>0</v>
      </c>
      <c r="BB121" s="108">
        <f>'7 - STA - Společná televi...'!F39</f>
        <v>0</v>
      </c>
      <c r="BC121" s="108">
        <f>'7 - STA - Společná televi...'!F40</f>
        <v>0</v>
      </c>
      <c r="BD121" s="110">
        <f>'7 - STA - Společná televi...'!F41</f>
        <v>0</v>
      </c>
      <c r="BT121" s="111" t="s">
        <v>110</v>
      </c>
      <c r="BV121" s="111" t="s">
        <v>78</v>
      </c>
      <c r="BW121" s="111" t="s">
        <v>155</v>
      </c>
      <c r="BX121" s="111" t="s">
        <v>139</v>
      </c>
      <c r="CL121" s="111" t="s">
        <v>1</v>
      </c>
    </row>
    <row r="122" spans="1:90" s="4" customFormat="1" ht="16.5" customHeight="1">
      <c r="A122" s="94" t="s">
        <v>80</v>
      </c>
      <c r="B122" s="59"/>
      <c r="C122" s="105"/>
      <c r="D122" s="105"/>
      <c r="E122" s="105"/>
      <c r="F122" s="105"/>
      <c r="G122" s="311" t="s">
        <v>156</v>
      </c>
      <c r="H122" s="311"/>
      <c r="I122" s="311"/>
      <c r="J122" s="311"/>
      <c r="K122" s="311"/>
      <c r="L122" s="105"/>
      <c r="M122" s="311" t="s">
        <v>157</v>
      </c>
      <c r="N122" s="311"/>
      <c r="O122" s="311"/>
      <c r="P122" s="311"/>
      <c r="Q122" s="311"/>
      <c r="R122" s="311"/>
      <c r="S122" s="311"/>
      <c r="T122" s="311"/>
      <c r="U122" s="311"/>
      <c r="V122" s="311"/>
      <c r="W122" s="311"/>
      <c r="X122" s="311"/>
      <c r="Y122" s="311"/>
      <c r="Z122" s="311"/>
      <c r="AA122" s="311"/>
      <c r="AB122" s="311"/>
      <c r="AC122" s="311"/>
      <c r="AD122" s="311"/>
      <c r="AE122" s="311"/>
      <c r="AF122" s="311"/>
      <c r="AG122" s="301">
        <f>'8 - Jednotný čas - JČ'!J34</f>
        <v>0</v>
      </c>
      <c r="AH122" s="300"/>
      <c r="AI122" s="300"/>
      <c r="AJ122" s="300"/>
      <c r="AK122" s="300"/>
      <c r="AL122" s="300"/>
      <c r="AM122" s="300"/>
      <c r="AN122" s="301">
        <f t="shared" si="0"/>
        <v>0</v>
      </c>
      <c r="AO122" s="300"/>
      <c r="AP122" s="300"/>
      <c r="AQ122" s="106" t="s">
        <v>92</v>
      </c>
      <c r="AR122" s="61"/>
      <c r="AS122" s="107">
        <v>0</v>
      </c>
      <c r="AT122" s="108">
        <f t="shared" si="1"/>
        <v>0</v>
      </c>
      <c r="AU122" s="109">
        <f>'8 - Jednotný čas - JČ'!P126</f>
        <v>0</v>
      </c>
      <c r="AV122" s="108">
        <f>'8 - Jednotný čas - JČ'!J37</f>
        <v>0</v>
      </c>
      <c r="AW122" s="108">
        <f>'8 - Jednotný čas - JČ'!J38</f>
        <v>0</v>
      </c>
      <c r="AX122" s="108">
        <f>'8 - Jednotný čas - JČ'!J39</f>
        <v>0</v>
      </c>
      <c r="AY122" s="108">
        <f>'8 - Jednotný čas - JČ'!J40</f>
        <v>0</v>
      </c>
      <c r="AZ122" s="108">
        <f>'8 - Jednotný čas - JČ'!F37</f>
        <v>0</v>
      </c>
      <c r="BA122" s="108">
        <f>'8 - Jednotný čas - JČ'!F38</f>
        <v>0</v>
      </c>
      <c r="BB122" s="108">
        <f>'8 - Jednotný čas - JČ'!F39</f>
        <v>0</v>
      </c>
      <c r="BC122" s="108">
        <f>'8 - Jednotný čas - JČ'!F40</f>
        <v>0</v>
      </c>
      <c r="BD122" s="110">
        <f>'8 - Jednotný čas - JČ'!F41</f>
        <v>0</v>
      </c>
      <c r="BT122" s="111" t="s">
        <v>110</v>
      </c>
      <c r="BV122" s="111" t="s">
        <v>78</v>
      </c>
      <c r="BW122" s="111" t="s">
        <v>158</v>
      </c>
      <c r="BX122" s="111" t="s">
        <v>139</v>
      </c>
      <c r="CL122" s="111" t="s">
        <v>1</v>
      </c>
    </row>
    <row r="123" spans="1:90" s="4" customFormat="1" ht="16.5" customHeight="1">
      <c r="A123" s="94" t="s">
        <v>80</v>
      </c>
      <c r="B123" s="59"/>
      <c r="C123" s="105"/>
      <c r="D123" s="105"/>
      <c r="E123" s="105"/>
      <c r="F123" s="105"/>
      <c r="G123" s="311" t="s">
        <v>159</v>
      </c>
      <c r="H123" s="311"/>
      <c r="I123" s="311"/>
      <c r="J123" s="311"/>
      <c r="K123" s="311"/>
      <c r="L123" s="105"/>
      <c r="M123" s="311" t="s">
        <v>160</v>
      </c>
      <c r="N123" s="311"/>
      <c r="O123" s="311"/>
      <c r="P123" s="311"/>
      <c r="Q123" s="311"/>
      <c r="R123" s="311"/>
      <c r="S123" s="311"/>
      <c r="T123" s="311"/>
      <c r="U123" s="311"/>
      <c r="V123" s="311"/>
      <c r="W123" s="311"/>
      <c r="X123" s="311"/>
      <c r="Y123" s="311"/>
      <c r="Z123" s="311"/>
      <c r="AA123" s="311"/>
      <c r="AB123" s="311"/>
      <c r="AC123" s="311"/>
      <c r="AD123" s="311"/>
      <c r="AE123" s="311"/>
      <c r="AF123" s="311"/>
      <c r="AG123" s="301">
        <f>'9 - VYVOLÁVACÍ SYSTÉM - VS'!J34</f>
        <v>0</v>
      </c>
      <c r="AH123" s="300"/>
      <c r="AI123" s="300"/>
      <c r="AJ123" s="300"/>
      <c r="AK123" s="300"/>
      <c r="AL123" s="300"/>
      <c r="AM123" s="300"/>
      <c r="AN123" s="301">
        <f t="shared" si="0"/>
        <v>0</v>
      </c>
      <c r="AO123" s="300"/>
      <c r="AP123" s="300"/>
      <c r="AQ123" s="106" t="s">
        <v>92</v>
      </c>
      <c r="AR123" s="61"/>
      <c r="AS123" s="107">
        <v>0</v>
      </c>
      <c r="AT123" s="108">
        <f t="shared" si="1"/>
        <v>0</v>
      </c>
      <c r="AU123" s="109">
        <f>'9 - VYVOLÁVACÍ SYSTÉM - VS'!P126</f>
        <v>0</v>
      </c>
      <c r="AV123" s="108">
        <f>'9 - VYVOLÁVACÍ SYSTÉM - VS'!J37</f>
        <v>0</v>
      </c>
      <c r="AW123" s="108">
        <f>'9 - VYVOLÁVACÍ SYSTÉM - VS'!J38</f>
        <v>0</v>
      </c>
      <c r="AX123" s="108">
        <f>'9 - VYVOLÁVACÍ SYSTÉM - VS'!J39</f>
        <v>0</v>
      </c>
      <c r="AY123" s="108">
        <f>'9 - VYVOLÁVACÍ SYSTÉM - VS'!J40</f>
        <v>0</v>
      </c>
      <c r="AZ123" s="108">
        <f>'9 - VYVOLÁVACÍ SYSTÉM - VS'!F37</f>
        <v>0</v>
      </c>
      <c r="BA123" s="108">
        <f>'9 - VYVOLÁVACÍ SYSTÉM - VS'!F38</f>
        <v>0</v>
      </c>
      <c r="BB123" s="108">
        <f>'9 - VYVOLÁVACÍ SYSTÉM - VS'!F39</f>
        <v>0</v>
      </c>
      <c r="BC123" s="108">
        <f>'9 - VYVOLÁVACÍ SYSTÉM - VS'!F40</f>
        <v>0</v>
      </c>
      <c r="BD123" s="110">
        <f>'9 - VYVOLÁVACÍ SYSTÉM - VS'!F41</f>
        <v>0</v>
      </c>
      <c r="BT123" s="111" t="s">
        <v>110</v>
      </c>
      <c r="BV123" s="111" t="s">
        <v>78</v>
      </c>
      <c r="BW123" s="111" t="s">
        <v>161</v>
      </c>
      <c r="BX123" s="111" t="s">
        <v>139</v>
      </c>
      <c r="CL123" s="111" t="s">
        <v>1</v>
      </c>
    </row>
    <row r="124" spans="1:90" s="4" customFormat="1" ht="16.5" customHeight="1">
      <c r="A124" s="94" t="s">
        <v>80</v>
      </c>
      <c r="B124" s="59"/>
      <c r="C124" s="105"/>
      <c r="D124" s="105"/>
      <c r="E124" s="105"/>
      <c r="F124" s="105"/>
      <c r="G124" s="311" t="s">
        <v>162</v>
      </c>
      <c r="H124" s="311"/>
      <c r="I124" s="311"/>
      <c r="J124" s="311"/>
      <c r="K124" s="311"/>
      <c r="L124" s="105"/>
      <c r="M124" s="311" t="s">
        <v>163</v>
      </c>
      <c r="N124" s="311"/>
      <c r="O124" s="311"/>
      <c r="P124" s="311"/>
      <c r="Q124" s="311"/>
      <c r="R124" s="311"/>
      <c r="S124" s="311"/>
      <c r="T124" s="311"/>
      <c r="U124" s="311"/>
      <c r="V124" s="311"/>
      <c r="W124" s="311"/>
      <c r="X124" s="311"/>
      <c r="Y124" s="311"/>
      <c r="Z124" s="311"/>
      <c r="AA124" s="311"/>
      <c r="AB124" s="311"/>
      <c r="AC124" s="311"/>
      <c r="AD124" s="311"/>
      <c r="AE124" s="311"/>
      <c r="AF124" s="311"/>
      <c r="AG124" s="301">
        <f>'10 - KABELOVÉ TRASY  - KT'!J34</f>
        <v>0</v>
      </c>
      <c r="AH124" s="300"/>
      <c r="AI124" s="300"/>
      <c r="AJ124" s="300"/>
      <c r="AK124" s="300"/>
      <c r="AL124" s="300"/>
      <c r="AM124" s="300"/>
      <c r="AN124" s="301">
        <f t="shared" si="0"/>
        <v>0</v>
      </c>
      <c r="AO124" s="300"/>
      <c r="AP124" s="300"/>
      <c r="AQ124" s="106" t="s">
        <v>92</v>
      </c>
      <c r="AR124" s="61"/>
      <c r="AS124" s="107">
        <v>0</v>
      </c>
      <c r="AT124" s="108">
        <f t="shared" si="1"/>
        <v>0</v>
      </c>
      <c r="AU124" s="109">
        <f>'10 - KABELOVÉ TRASY  - KT'!P126</f>
        <v>0</v>
      </c>
      <c r="AV124" s="108">
        <f>'10 - KABELOVÉ TRASY  - KT'!J37</f>
        <v>0</v>
      </c>
      <c r="AW124" s="108">
        <f>'10 - KABELOVÉ TRASY  - KT'!J38</f>
        <v>0</v>
      </c>
      <c r="AX124" s="108">
        <f>'10 - KABELOVÉ TRASY  - KT'!J39</f>
        <v>0</v>
      </c>
      <c r="AY124" s="108">
        <f>'10 - KABELOVÉ TRASY  - KT'!J40</f>
        <v>0</v>
      </c>
      <c r="AZ124" s="108">
        <f>'10 - KABELOVÉ TRASY  - KT'!F37</f>
        <v>0</v>
      </c>
      <c r="BA124" s="108">
        <f>'10 - KABELOVÉ TRASY  - KT'!F38</f>
        <v>0</v>
      </c>
      <c r="BB124" s="108">
        <f>'10 - KABELOVÉ TRASY  - KT'!F39</f>
        <v>0</v>
      </c>
      <c r="BC124" s="108">
        <f>'10 - KABELOVÉ TRASY  - KT'!F40</f>
        <v>0</v>
      </c>
      <c r="BD124" s="110">
        <f>'10 - KABELOVÉ TRASY  - KT'!F41</f>
        <v>0</v>
      </c>
      <c r="BT124" s="111" t="s">
        <v>110</v>
      </c>
      <c r="BV124" s="111" t="s">
        <v>78</v>
      </c>
      <c r="BW124" s="111" t="s">
        <v>164</v>
      </c>
      <c r="BX124" s="111" t="s">
        <v>139</v>
      </c>
      <c r="CL124" s="111" t="s">
        <v>1</v>
      </c>
    </row>
    <row r="125" spans="1:90" s="4" customFormat="1" ht="16.5" customHeight="1">
      <c r="A125" s="94" t="s">
        <v>80</v>
      </c>
      <c r="B125" s="59"/>
      <c r="C125" s="105"/>
      <c r="D125" s="105"/>
      <c r="E125" s="105"/>
      <c r="F125" s="105"/>
      <c r="G125" s="311" t="s">
        <v>165</v>
      </c>
      <c r="H125" s="311"/>
      <c r="I125" s="311"/>
      <c r="J125" s="311"/>
      <c r="K125" s="311"/>
      <c r="L125" s="105"/>
      <c r="M125" s="311" t="s">
        <v>166</v>
      </c>
      <c r="N125" s="311"/>
      <c r="O125" s="311"/>
      <c r="P125" s="311"/>
      <c r="Q125" s="311"/>
      <c r="R125" s="311"/>
      <c r="S125" s="311"/>
      <c r="T125" s="311"/>
      <c r="U125" s="311"/>
      <c r="V125" s="311"/>
      <c r="W125" s="311"/>
      <c r="X125" s="311"/>
      <c r="Y125" s="311"/>
      <c r="Z125" s="311"/>
      <c r="AA125" s="311"/>
      <c r="AB125" s="311"/>
      <c r="AC125" s="311"/>
      <c r="AD125" s="311"/>
      <c r="AE125" s="311"/>
      <c r="AF125" s="311"/>
      <c r="AG125" s="301">
        <f>'11 - Osttaní'!J34</f>
        <v>0</v>
      </c>
      <c r="AH125" s="300"/>
      <c r="AI125" s="300"/>
      <c r="AJ125" s="300"/>
      <c r="AK125" s="300"/>
      <c r="AL125" s="300"/>
      <c r="AM125" s="300"/>
      <c r="AN125" s="301">
        <f t="shared" si="0"/>
        <v>0</v>
      </c>
      <c r="AO125" s="300"/>
      <c r="AP125" s="300"/>
      <c r="AQ125" s="106" t="s">
        <v>92</v>
      </c>
      <c r="AR125" s="61"/>
      <c r="AS125" s="107">
        <v>0</v>
      </c>
      <c r="AT125" s="108">
        <f t="shared" si="1"/>
        <v>0</v>
      </c>
      <c r="AU125" s="109">
        <f>'11 - Osttaní'!P125</f>
        <v>0</v>
      </c>
      <c r="AV125" s="108">
        <f>'11 - Osttaní'!J37</f>
        <v>0</v>
      </c>
      <c r="AW125" s="108">
        <f>'11 - Osttaní'!J38</f>
        <v>0</v>
      </c>
      <c r="AX125" s="108">
        <f>'11 - Osttaní'!J39</f>
        <v>0</v>
      </c>
      <c r="AY125" s="108">
        <f>'11 - Osttaní'!J40</f>
        <v>0</v>
      </c>
      <c r="AZ125" s="108">
        <f>'11 - Osttaní'!F37</f>
        <v>0</v>
      </c>
      <c r="BA125" s="108">
        <f>'11 - Osttaní'!F38</f>
        <v>0</v>
      </c>
      <c r="BB125" s="108">
        <f>'11 - Osttaní'!F39</f>
        <v>0</v>
      </c>
      <c r="BC125" s="108">
        <f>'11 - Osttaní'!F40</f>
        <v>0</v>
      </c>
      <c r="BD125" s="110">
        <f>'11 - Osttaní'!F41</f>
        <v>0</v>
      </c>
      <c r="BT125" s="111" t="s">
        <v>110</v>
      </c>
      <c r="BV125" s="111" t="s">
        <v>78</v>
      </c>
      <c r="BW125" s="111" t="s">
        <v>167</v>
      </c>
      <c r="BX125" s="111" t="s">
        <v>139</v>
      </c>
      <c r="CL125" s="111" t="s">
        <v>1</v>
      </c>
    </row>
    <row r="126" spans="1:90" s="4" customFormat="1" ht="16.5" customHeight="1">
      <c r="A126" s="94" t="s">
        <v>80</v>
      </c>
      <c r="B126" s="59"/>
      <c r="C126" s="105"/>
      <c r="D126" s="105"/>
      <c r="E126" s="105"/>
      <c r="F126" s="311" t="s">
        <v>168</v>
      </c>
      <c r="G126" s="311"/>
      <c r="H126" s="311"/>
      <c r="I126" s="311"/>
      <c r="J126" s="311"/>
      <c r="K126" s="105"/>
      <c r="L126" s="311" t="s">
        <v>169</v>
      </c>
      <c r="M126" s="311"/>
      <c r="N126" s="311"/>
      <c r="O126" s="311"/>
      <c r="P126" s="311"/>
      <c r="Q126" s="311"/>
      <c r="R126" s="311"/>
      <c r="S126" s="311"/>
      <c r="T126" s="311"/>
      <c r="U126" s="311"/>
      <c r="V126" s="311"/>
      <c r="W126" s="311"/>
      <c r="X126" s="311"/>
      <c r="Y126" s="311"/>
      <c r="Z126" s="311"/>
      <c r="AA126" s="311"/>
      <c r="AB126" s="311"/>
      <c r="AC126" s="311"/>
      <c r="AD126" s="311"/>
      <c r="AE126" s="311"/>
      <c r="AF126" s="311"/>
      <c r="AG126" s="301">
        <f>'D.1.4.7 - Mediciální plyny'!J34</f>
        <v>0</v>
      </c>
      <c r="AH126" s="300"/>
      <c r="AI126" s="300"/>
      <c r="AJ126" s="300"/>
      <c r="AK126" s="300"/>
      <c r="AL126" s="300"/>
      <c r="AM126" s="300"/>
      <c r="AN126" s="301">
        <f t="shared" si="0"/>
        <v>0</v>
      </c>
      <c r="AO126" s="300"/>
      <c r="AP126" s="300"/>
      <c r="AQ126" s="106" t="s">
        <v>92</v>
      </c>
      <c r="AR126" s="61"/>
      <c r="AS126" s="107">
        <v>0</v>
      </c>
      <c r="AT126" s="108">
        <f t="shared" si="1"/>
        <v>0</v>
      </c>
      <c r="AU126" s="109">
        <f>'D.1.4.7 - Mediciální plyny'!P127</f>
        <v>0</v>
      </c>
      <c r="AV126" s="108">
        <f>'D.1.4.7 - Mediciální plyny'!J37</f>
        <v>0</v>
      </c>
      <c r="AW126" s="108">
        <f>'D.1.4.7 - Mediciální plyny'!J38</f>
        <v>0</v>
      </c>
      <c r="AX126" s="108">
        <f>'D.1.4.7 - Mediciální plyny'!J39</f>
        <v>0</v>
      </c>
      <c r="AY126" s="108">
        <f>'D.1.4.7 - Mediciální plyny'!J40</f>
        <v>0</v>
      </c>
      <c r="AZ126" s="108">
        <f>'D.1.4.7 - Mediciální plyny'!F37</f>
        <v>0</v>
      </c>
      <c r="BA126" s="108">
        <f>'D.1.4.7 - Mediciální plyny'!F38</f>
        <v>0</v>
      </c>
      <c r="BB126" s="108">
        <f>'D.1.4.7 - Mediciální plyny'!F39</f>
        <v>0</v>
      </c>
      <c r="BC126" s="108">
        <f>'D.1.4.7 - Mediciální plyny'!F40</f>
        <v>0</v>
      </c>
      <c r="BD126" s="110">
        <f>'D.1.4.7 - Mediciální plyny'!F41</f>
        <v>0</v>
      </c>
      <c r="BT126" s="111" t="s">
        <v>108</v>
      </c>
      <c r="BV126" s="111" t="s">
        <v>78</v>
      </c>
      <c r="BW126" s="111" t="s">
        <v>170</v>
      </c>
      <c r="BX126" s="111" t="s">
        <v>105</v>
      </c>
      <c r="CL126" s="111" t="s">
        <v>1</v>
      </c>
    </row>
    <row r="127" spans="1:90" s="4" customFormat="1" ht="23.25" customHeight="1">
      <c r="B127" s="59"/>
      <c r="C127" s="105"/>
      <c r="D127" s="105"/>
      <c r="E127" s="311" t="s">
        <v>171</v>
      </c>
      <c r="F127" s="311"/>
      <c r="G127" s="311"/>
      <c r="H127" s="311"/>
      <c r="I127" s="311"/>
      <c r="J127" s="105"/>
      <c r="K127" s="311" t="s">
        <v>172</v>
      </c>
      <c r="L127" s="311"/>
      <c r="M127" s="311"/>
      <c r="N127" s="311"/>
      <c r="O127" s="311"/>
      <c r="P127" s="311"/>
      <c r="Q127" s="311"/>
      <c r="R127" s="311"/>
      <c r="S127" s="311"/>
      <c r="T127" s="311"/>
      <c r="U127" s="311"/>
      <c r="V127" s="311"/>
      <c r="W127" s="311"/>
      <c r="X127" s="311"/>
      <c r="Y127" s="311"/>
      <c r="Z127" s="311"/>
      <c r="AA127" s="311"/>
      <c r="AB127" s="311"/>
      <c r="AC127" s="311"/>
      <c r="AD127" s="311"/>
      <c r="AE127" s="311"/>
      <c r="AF127" s="311"/>
      <c r="AG127" s="299">
        <f>ROUND(SUM(AG128:AG129),2)</f>
        <v>0</v>
      </c>
      <c r="AH127" s="300"/>
      <c r="AI127" s="300"/>
      <c r="AJ127" s="300"/>
      <c r="AK127" s="300"/>
      <c r="AL127" s="300"/>
      <c r="AM127" s="300"/>
      <c r="AN127" s="301">
        <f t="shared" si="0"/>
        <v>0</v>
      </c>
      <c r="AO127" s="300"/>
      <c r="AP127" s="300"/>
      <c r="AQ127" s="106" t="s">
        <v>92</v>
      </c>
      <c r="AR127" s="61"/>
      <c r="AS127" s="107">
        <f>ROUND(SUM(AS128:AS129),2)</f>
        <v>0</v>
      </c>
      <c r="AT127" s="108">
        <f t="shared" si="1"/>
        <v>0</v>
      </c>
      <c r="AU127" s="109">
        <f>ROUND(SUM(AU128:AU129),5)</f>
        <v>0</v>
      </c>
      <c r="AV127" s="108">
        <f>ROUND(AZ127*L29,2)</f>
        <v>0</v>
      </c>
      <c r="AW127" s="108">
        <f>ROUND(BA127*L30,2)</f>
        <v>0</v>
      </c>
      <c r="AX127" s="108">
        <f>ROUND(BB127*L29,2)</f>
        <v>0</v>
      </c>
      <c r="AY127" s="108">
        <f>ROUND(BC127*L30,2)</f>
        <v>0</v>
      </c>
      <c r="AZ127" s="108">
        <f>ROUND(SUM(AZ128:AZ129),2)</f>
        <v>0</v>
      </c>
      <c r="BA127" s="108">
        <f>ROUND(SUM(BA128:BA129),2)</f>
        <v>0</v>
      </c>
      <c r="BB127" s="108">
        <f>ROUND(SUM(BB128:BB129),2)</f>
        <v>0</v>
      </c>
      <c r="BC127" s="108">
        <f>ROUND(SUM(BC128:BC129),2)</f>
        <v>0</v>
      </c>
      <c r="BD127" s="110">
        <f>ROUND(SUM(BD128:BD129),2)</f>
        <v>0</v>
      </c>
      <c r="BS127" s="111" t="s">
        <v>75</v>
      </c>
      <c r="BT127" s="111" t="s">
        <v>86</v>
      </c>
      <c r="BU127" s="111" t="s">
        <v>77</v>
      </c>
      <c r="BV127" s="111" t="s">
        <v>78</v>
      </c>
      <c r="BW127" s="111" t="s">
        <v>173</v>
      </c>
      <c r="BX127" s="111" t="s">
        <v>89</v>
      </c>
      <c r="CL127" s="111" t="s">
        <v>1</v>
      </c>
    </row>
    <row r="128" spans="1:90" s="4" customFormat="1" ht="16.5" customHeight="1">
      <c r="A128" s="94" t="s">
        <v>80</v>
      </c>
      <c r="B128" s="59"/>
      <c r="C128" s="105"/>
      <c r="D128" s="105"/>
      <c r="E128" s="105"/>
      <c r="F128" s="311" t="s">
        <v>84</v>
      </c>
      <c r="G128" s="311"/>
      <c r="H128" s="311"/>
      <c r="I128" s="311"/>
      <c r="J128" s="311"/>
      <c r="K128" s="105"/>
      <c r="L128" s="311" t="s">
        <v>174</v>
      </c>
      <c r="M128" s="311"/>
      <c r="N128" s="311"/>
      <c r="O128" s="311"/>
      <c r="P128" s="311"/>
      <c r="Q128" s="311"/>
      <c r="R128" s="311"/>
      <c r="S128" s="311"/>
      <c r="T128" s="311"/>
      <c r="U128" s="311"/>
      <c r="V128" s="311"/>
      <c r="W128" s="311"/>
      <c r="X128" s="311"/>
      <c r="Y128" s="311"/>
      <c r="Z128" s="311"/>
      <c r="AA128" s="311"/>
      <c r="AB128" s="311"/>
      <c r="AC128" s="311"/>
      <c r="AD128" s="311"/>
      <c r="AE128" s="311"/>
      <c r="AF128" s="311"/>
      <c r="AG128" s="301">
        <f>'1 - Pracovní linky '!J34</f>
        <v>0</v>
      </c>
      <c r="AH128" s="300"/>
      <c r="AI128" s="300"/>
      <c r="AJ128" s="300"/>
      <c r="AK128" s="300"/>
      <c r="AL128" s="300"/>
      <c r="AM128" s="300"/>
      <c r="AN128" s="301">
        <f t="shared" si="0"/>
        <v>0</v>
      </c>
      <c r="AO128" s="300"/>
      <c r="AP128" s="300"/>
      <c r="AQ128" s="106" t="s">
        <v>92</v>
      </c>
      <c r="AR128" s="61"/>
      <c r="AS128" s="107">
        <v>0</v>
      </c>
      <c r="AT128" s="108">
        <f t="shared" si="1"/>
        <v>0</v>
      </c>
      <c r="AU128" s="109">
        <f>'1 - Pracovní linky '!P125</f>
        <v>0</v>
      </c>
      <c r="AV128" s="108">
        <f>'1 - Pracovní linky '!J37</f>
        <v>0</v>
      </c>
      <c r="AW128" s="108">
        <f>'1 - Pracovní linky '!J38</f>
        <v>0</v>
      </c>
      <c r="AX128" s="108">
        <f>'1 - Pracovní linky '!J39</f>
        <v>0</v>
      </c>
      <c r="AY128" s="108">
        <f>'1 - Pracovní linky '!J40</f>
        <v>0</v>
      </c>
      <c r="AZ128" s="108">
        <f>'1 - Pracovní linky '!F37</f>
        <v>0</v>
      </c>
      <c r="BA128" s="108">
        <f>'1 - Pracovní linky '!F38</f>
        <v>0</v>
      </c>
      <c r="BB128" s="108">
        <f>'1 - Pracovní linky '!F39</f>
        <v>0</v>
      </c>
      <c r="BC128" s="108">
        <f>'1 - Pracovní linky '!F40</f>
        <v>0</v>
      </c>
      <c r="BD128" s="110">
        <f>'1 - Pracovní linky '!F41</f>
        <v>0</v>
      </c>
      <c r="BT128" s="111" t="s">
        <v>108</v>
      </c>
      <c r="BV128" s="111" t="s">
        <v>78</v>
      </c>
      <c r="BW128" s="111" t="s">
        <v>175</v>
      </c>
      <c r="BX128" s="111" t="s">
        <v>173</v>
      </c>
      <c r="CL128" s="111" t="s">
        <v>1</v>
      </c>
    </row>
    <row r="129" spans="1:91" s="4" customFormat="1" ht="16.5" hidden="1" customHeight="1">
      <c r="A129" s="94" t="s">
        <v>80</v>
      </c>
      <c r="B129" s="59"/>
      <c r="C129" s="105"/>
      <c r="D129" s="105"/>
      <c r="E129" s="105"/>
      <c r="F129" s="311" t="s">
        <v>86</v>
      </c>
      <c r="G129" s="311"/>
      <c r="H129" s="311"/>
      <c r="I129" s="311"/>
      <c r="J129" s="311"/>
      <c r="K129" s="105"/>
      <c r="L129" s="311" t="s">
        <v>172</v>
      </c>
      <c r="M129" s="311"/>
      <c r="N129" s="311"/>
      <c r="O129" s="311"/>
      <c r="P129" s="311"/>
      <c r="Q129" s="311"/>
      <c r="R129" s="311"/>
      <c r="S129" s="311"/>
      <c r="T129" s="311"/>
      <c r="U129" s="311"/>
      <c r="V129" s="311"/>
      <c r="W129" s="311"/>
      <c r="X129" s="311"/>
      <c r="Y129" s="311"/>
      <c r="Z129" s="311"/>
      <c r="AA129" s="311"/>
      <c r="AB129" s="311"/>
      <c r="AC129" s="311"/>
      <c r="AD129" s="311"/>
      <c r="AE129" s="311"/>
      <c r="AF129" s="311"/>
      <c r="AG129" s="301">
        <f>'2 - Interiér'!J34</f>
        <v>0</v>
      </c>
      <c r="AH129" s="300"/>
      <c r="AI129" s="300"/>
      <c r="AJ129" s="300"/>
      <c r="AK129" s="300"/>
      <c r="AL129" s="300"/>
      <c r="AM129" s="300"/>
      <c r="AN129" s="301">
        <f t="shared" si="0"/>
        <v>0</v>
      </c>
      <c r="AO129" s="300"/>
      <c r="AP129" s="300"/>
      <c r="AQ129" s="106" t="s">
        <v>92</v>
      </c>
      <c r="AR129" s="61"/>
      <c r="AS129" s="107">
        <v>0</v>
      </c>
      <c r="AT129" s="108">
        <f t="shared" si="1"/>
        <v>0</v>
      </c>
      <c r="AU129" s="109">
        <f>'2 - Interiér'!P130</f>
        <v>0</v>
      </c>
      <c r="AV129" s="108">
        <f>'2 - Interiér'!J37</f>
        <v>0</v>
      </c>
      <c r="AW129" s="108">
        <f>'2 - Interiér'!J38</f>
        <v>0</v>
      </c>
      <c r="AX129" s="108">
        <f>'2 - Interiér'!J39</f>
        <v>0</v>
      </c>
      <c r="AY129" s="108">
        <f>'2 - Interiér'!J40</f>
        <v>0</v>
      </c>
      <c r="AZ129" s="108">
        <f>'2 - Interiér'!F37</f>
        <v>0</v>
      </c>
      <c r="BA129" s="108">
        <f>'2 - Interiér'!F38</f>
        <v>0</v>
      </c>
      <c r="BB129" s="108">
        <f>'2 - Interiér'!F39</f>
        <v>0</v>
      </c>
      <c r="BC129" s="108">
        <f>'2 - Interiér'!F40</f>
        <v>0</v>
      </c>
      <c r="BD129" s="110">
        <f>'2 - Interiér'!F41</f>
        <v>0</v>
      </c>
      <c r="BT129" s="111" t="s">
        <v>108</v>
      </c>
      <c r="BV129" s="111" t="s">
        <v>78</v>
      </c>
      <c r="BW129" s="111" t="s">
        <v>176</v>
      </c>
      <c r="BX129" s="111" t="s">
        <v>173</v>
      </c>
      <c r="CL129" s="111" t="s">
        <v>1</v>
      </c>
    </row>
    <row r="130" spans="1:91" s="7" customFormat="1" ht="16.5" customHeight="1">
      <c r="A130" s="94" t="s">
        <v>80</v>
      </c>
      <c r="B130" s="95"/>
      <c r="C130" s="96"/>
      <c r="D130" s="310" t="s">
        <v>177</v>
      </c>
      <c r="E130" s="310"/>
      <c r="F130" s="310"/>
      <c r="G130" s="310"/>
      <c r="H130" s="310"/>
      <c r="I130" s="97"/>
      <c r="J130" s="310" t="s">
        <v>178</v>
      </c>
      <c r="K130" s="310"/>
      <c r="L130" s="310"/>
      <c r="M130" s="310"/>
      <c r="N130" s="310"/>
      <c r="O130" s="310"/>
      <c r="P130" s="310"/>
      <c r="Q130" s="310"/>
      <c r="R130" s="310"/>
      <c r="S130" s="310"/>
      <c r="T130" s="310"/>
      <c r="U130" s="310"/>
      <c r="V130" s="310"/>
      <c r="W130" s="310"/>
      <c r="X130" s="310"/>
      <c r="Y130" s="310"/>
      <c r="Z130" s="310"/>
      <c r="AA130" s="310"/>
      <c r="AB130" s="310"/>
      <c r="AC130" s="310"/>
      <c r="AD130" s="310"/>
      <c r="AE130" s="310"/>
      <c r="AF130" s="310"/>
      <c r="AG130" s="302">
        <f>'SO 02 - Komunikace a zpev...'!J30</f>
        <v>0</v>
      </c>
      <c r="AH130" s="303"/>
      <c r="AI130" s="303"/>
      <c r="AJ130" s="303"/>
      <c r="AK130" s="303"/>
      <c r="AL130" s="303"/>
      <c r="AM130" s="303"/>
      <c r="AN130" s="302">
        <f t="shared" si="0"/>
        <v>0</v>
      </c>
      <c r="AO130" s="303"/>
      <c r="AP130" s="303"/>
      <c r="AQ130" s="98" t="s">
        <v>83</v>
      </c>
      <c r="AR130" s="99"/>
      <c r="AS130" s="100">
        <v>0</v>
      </c>
      <c r="AT130" s="101">
        <f t="shared" si="1"/>
        <v>0</v>
      </c>
      <c r="AU130" s="102">
        <f>'SO 02 - Komunikace a zpev...'!P125</f>
        <v>0</v>
      </c>
      <c r="AV130" s="101">
        <f>'SO 02 - Komunikace a zpev...'!J33</f>
        <v>0</v>
      </c>
      <c r="AW130" s="101">
        <f>'SO 02 - Komunikace a zpev...'!J34</f>
        <v>0</v>
      </c>
      <c r="AX130" s="101">
        <f>'SO 02 - Komunikace a zpev...'!J35</f>
        <v>0</v>
      </c>
      <c r="AY130" s="101">
        <f>'SO 02 - Komunikace a zpev...'!J36</f>
        <v>0</v>
      </c>
      <c r="AZ130" s="101">
        <f>'SO 02 - Komunikace a zpev...'!F33</f>
        <v>0</v>
      </c>
      <c r="BA130" s="101">
        <f>'SO 02 - Komunikace a zpev...'!F34</f>
        <v>0</v>
      </c>
      <c r="BB130" s="101">
        <f>'SO 02 - Komunikace a zpev...'!F35</f>
        <v>0</v>
      </c>
      <c r="BC130" s="101">
        <f>'SO 02 - Komunikace a zpev...'!F36</f>
        <v>0</v>
      </c>
      <c r="BD130" s="103">
        <f>'SO 02 - Komunikace a zpev...'!F37</f>
        <v>0</v>
      </c>
      <c r="BT130" s="104" t="s">
        <v>84</v>
      </c>
      <c r="BV130" s="104" t="s">
        <v>78</v>
      </c>
      <c r="BW130" s="104" t="s">
        <v>179</v>
      </c>
      <c r="BX130" s="104" t="s">
        <v>5</v>
      </c>
      <c r="CL130" s="104" t="s">
        <v>1</v>
      </c>
      <c r="CM130" s="104" t="s">
        <v>86</v>
      </c>
    </row>
    <row r="131" spans="1:91" s="7" customFormat="1" ht="16.5" customHeight="1">
      <c r="B131" s="95"/>
      <c r="C131" s="96"/>
      <c r="D131" s="310" t="s">
        <v>180</v>
      </c>
      <c r="E131" s="310"/>
      <c r="F131" s="310"/>
      <c r="G131" s="310"/>
      <c r="H131" s="310"/>
      <c r="I131" s="97"/>
      <c r="J131" s="310" t="s">
        <v>181</v>
      </c>
      <c r="K131" s="310"/>
      <c r="L131" s="310"/>
      <c r="M131" s="310"/>
      <c r="N131" s="310"/>
      <c r="O131" s="310"/>
      <c r="P131" s="310"/>
      <c r="Q131" s="310"/>
      <c r="R131" s="310"/>
      <c r="S131" s="310"/>
      <c r="T131" s="310"/>
      <c r="U131" s="310"/>
      <c r="V131" s="310"/>
      <c r="W131" s="310"/>
      <c r="X131" s="310"/>
      <c r="Y131" s="310"/>
      <c r="Z131" s="310"/>
      <c r="AA131" s="310"/>
      <c r="AB131" s="310"/>
      <c r="AC131" s="310"/>
      <c r="AD131" s="310"/>
      <c r="AE131" s="310"/>
      <c r="AF131" s="310"/>
      <c r="AG131" s="304">
        <f>ROUND(AG132,2)</f>
        <v>0</v>
      </c>
      <c r="AH131" s="303"/>
      <c r="AI131" s="303"/>
      <c r="AJ131" s="303"/>
      <c r="AK131" s="303"/>
      <c r="AL131" s="303"/>
      <c r="AM131" s="303"/>
      <c r="AN131" s="302">
        <f t="shared" si="0"/>
        <v>0</v>
      </c>
      <c r="AO131" s="303"/>
      <c r="AP131" s="303"/>
      <c r="AQ131" s="98" t="s">
        <v>83</v>
      </c>
      <c r="AR131" s="99"/>
      <c r="AS131" s="100">
        <f>ROUND(AS132,2)</f>
        <v>0</v>
      </c>
      <c r="AT131" s="101">
        <f t="shared" si="1"/>
        <v>0</v>
      </c>
      <c r="AU131" s="102">
        <f>ROUND(AU132,5)</f>
        <v>0</v>
      </c>
      <c r="AV131" s="101">
        <f>ROUND(AZ131*L29,2)</f>
        <v>0</v>
      </c>
      <c r="AW131" s="101">
        <f>ROUND(BA131*L30,2)</f>
        <v>0</v>
      </c>
      <c r="AX131" s="101">
        <f>ROUND(BB131*L29,2)</f>
        <v>0</v>
      </c>
      <c r="AY131" s="101">
        <f>ROUND(BC131*L30,2)</f>
        <v>0</v>
      </c>
      <c r="AZ131" s="101">
        <f>ROUND(AZ132,2)</f>
        <v>0</v>
      </c>
      <c r="BA131" s="101">
        <f>ROUND(BA132,2)</f>
        <v>0</v>
      </c>
      <c r="BB131" s="101">
        <f>ROUND(BB132,2)</f>
        <v>0</v>
      </c>
      <c r="BC131" s="101">
        <f>ROUND(BC132,2)</f>
        <v>0</v>
      </c>
      <c r="BD131" s="103">
        <f>ROUND(BD132,2)</f>
        <v>0</v>
      </c>
      <c r="BS131" s="104" t="s">
        <v>75</v>
      </c>
      <c r="BT131" s="104" t="s">
        <v>84</v>
      </c>
      <c r="BU131" s="104" t="s">
        <v>77</v>
      </c>
      <c r="BV131" s="104" t="s">
        <v>78</v>
      </c>
      <c r="BW131" s="104" t="s">
        <v>182</v>
      </c>
      <c r="BX131" s="104" t="s">
        <v>5</v>
      </c>
      <c r="CL131" s="104" t="s">
        <v>1</v>
      </c>
      <c r="CM131" s="104" t="s">
        <v>86</v>
      </c>
    </row>
    <row r="132" spans="1:91" s="4" customFormat="1" ht="16.5" hidden="1" customHeight="1">
      <c r="A132" s="94" t="s">
        <v>80</v>
      </c>
      <c r="B132" s="59"/>
      <c r="C132" s="105"/>
      <c r="D132" s="105"/>
      <c r="E132" s="311" t="s">
        <v>183</v>
      </c>
      <c r="F132" s="311"/>
      <c r="G132" s="311"/>
      <c r="H132" s="311"/>
      <c r="I132" s="311"/>
      <c r="J132" s="105"/>
      <c r="K132" s="311" t="s">
        <v>184</v>
      </c>
      <c r="L132" s="311"/>
      <c r="M132" s="311"/>
      <c r="N132" s="311"/>
      <c r="O132" s="311"/>
      <c r="P132" s="311"/>
      <c r="Q132" s="311"/>
      <c r="R132" s="311"/>
      <c r="S132" s="311"/>
      <c r="T132" s="311"/>
      <c r="U132" s="311"/>
      <c r="V132" s="311"/>
      <c r="W132" s="311"/>
      <c r="X132" s="311"/>
      <c r="Y132" s="311"/>
      <c r="Z132" s="311"/>
      <c r="AA132" s="311"/>
      <c r="AB132" s="311"/>
      <c r="AC132" s="311"/>
      <c r="AD132" s="311"/>
      <c r="AE132" s="311"/>
      <c r="AF132" s="311"/>
      <c r="AG132" s="301">
        <f>'D.2.1 - Zdravotnická tech...'!J32</f>
        <v>0</v>
      </c>
      <c r="AH132" s="300"/>
      <c r="AI132" s="300"/>
      <c r="AJ132" s="300"/>
      <c r="AK132" s="300"/>
      <c r="AL132" s="300"/>
      <c r="AM132" s="300"/>
      <c r="AN132" s="301">
        <f t="shared" si="0"/>
        <v>0</v>
      </c>
      <c r="AO132" s="300"/>
      <c r="AP132" s="300"/>
      <c r="AQ132" s="106" t="s">
        <v>92</v>
      </c>
      <c r="AR132" s="61"/>
      <c r="AS132" s="107">
        <v>0</v>
      </c>
      <c r="AT132" s="108">
        <f t="shared" si="1"/>
        <v>0</v>
      </c>
      <c r="AU132" s="109">
        <f>'D.2.1 - Zdravotnická tech...'!P121</f>
        <v>0</v>
      </c>
      <c r="AV132" s="108">
        <f>'D.2.1 - Zdravotnická tech...'!J35</f>
        <v>0</v>
      </c>
      <c r="AW132" s="108">
        <f>'D.2.1 - Zdravotnická tech...'!J36</f>
        <v>0</v>
      </c>
      <c r="AX132" s="108">
        <f>'D.2.1 - Zdravotnická tech...'!J37</f>
        <v>0</v>
      </c>
      <c r="AY132" s="108">
        <f>'D.2.1 - Zdravotnická tech...'!J38</f>
        <v>0</v>
      </c>
      <c r="AZ132" s="108">
        <f>'D.2.1 - Zdravotnická tech...'!F35</f>
        <v>0</v>
      </c>
      <c r="BA132" s="108">
        <f>'D.2.1 - Zdravotnická tech...'!F36</f>
        <v>0</v>
      </c>
      <c r="BB132" s="108">
        <f>'D.2.1 - Zdravotnická tech...'!F37</f>
        <v>0</v>
      </c>
      <c r="BC132" s="108">
        <f>'D.2.1 - Zdravotnická tech...'!F38</f>
        <v>0</v>
      </c>
      <c r="BD132" s="110">
        <f>'D.2.1 - Zdravotnická tech...'!F39</f>
        <v>0</v>
      </c>
      <c r="BT132" s="111" t="s">
        <v>86</v>
      </c>
      <c r="BV132" s="111" t="s">
        <v>78</v>
      </c>
      <c r="BW132" s="111" t="s">
        <v>185</v>
      </c>
      <c r="BX132" s="111" t="s">
        <v>182</v>
      </c>
      <c r="CL132" s="111" t="s">
        <v>1</v>
      </c>
    </row>
    <row r="133" spans="1:91" s="7" customFormat="1" ht="16.5" customHeight="1">
      <c r="B133" s="95"/>
      <c r="C133" s="96"/>
      <c r="D133" s="310" t="s">
        <v>186</v>
      </c>
      <c r="E133" s="310"/>
      <c r="F133" s="310"/>
      <c r="G133" s="310"/>
      <c r="H133" s="310"/>
      <c r="I133" s="97"/>
      <c r="J133" s="310" t="s">
        <v>187</v>
      </c>
      <c r="K133" s="310"/>
      <c r="L133" s="310"/>
      <c r="M133" s="310"/>
      <c r="N133" s="310"/>
      <c r="O133" s="310"/>
      <c r="P133" s="310"/>
      <c r="Q133" s="310"/>
      <c r="R133" s="310"/>
      <c r="S133" s="310"/>
      <c r="T133" s="310"/>
      <c r="U133" s="310"/>
      <c r="V133" s="310"/>
      <c r="W133" s="310"/>
      <c r="X133" s="310"/>
      <c r="Y133" s="310"/>
      <c r="Z133" s="310"/>
      <c r="AA133" s="310"/>
      <c r="AB133" s="310"/>
      <c r="AC133" s="310"/>
      <c r="AD133" s="310"/>
      <c r="AE133" s="310"/>
      <c r="AF133" s="310"/>
      <c r="AG133" s="304">
        <f>ROUND(AG134+AG135+AG139,2)</f>
        <v>0</v>
      </c>
      <c r="AH133" s="303"/>
      <c r="AI133" s="303"/>
      <c r="AJ133" s="303"/>
      <c r="AK133" s="303"/>
      <c r="AL133" s="303"/>
      <c r="AM133" s="303"/>
      <c r="AN133" s="302">
        <f t="shared" si="0"/>
        <v>0</v>
      </c>
      <c r="AO133" s="303"/>
      <c r="AP133" s="303"/>
      <c r="AQ133" s="98" t="s">
        <v>83</v>
      </c>
      <c r="AR133" s="99"/>
      <c r="AS133" s="100">
        <f>ROUND(AS134+AS135+AS139,2)</f>
        <v>0</v>
      </c>
      <c r="AT133" s="101">
        <f t="shared" si="1"/>
        <v>0</v>
      </c>
      <c r="AU133" s="102">
        <f>ROUND(AU134+AU135+AU139,5)</f>
        <v>0</v>
      </c>
      <c r="AV133" s="101">
        <f>ROUND(AZ133*L29,2)</f>
        <v>0</v>
      </c>
      <c r="AW133" s="101">
        <f>ROUND(BA133*L30,2)</f>
        <v>0</v>
      </c>
      <c r="AX133" s="101">
        <f>ROUND(BB133*L29,2)</f>
        <v>0</v>
      </c>
      <c r="AY133" s="101">
        <f>ROUND(BC133*L30,2)</f>
        <v>0</v>
      </c>
      <c r="AZ133" s="101">
        <f>ROUND(AZ134+AZ135+AZ139,2)</f>
        <v>0</v>
      </c>
      <c r="BA133" s="101">
        <f>ROUND(BA134+BA135+BA139,2)</f>
        <v>0</v>
      </c>
      <c r="BB133" s="101">
        <f>ROUND(BB134+BB135+BB139,2)</f>
        <v>0</v>
      </c>
      <c r="BC133" s="101">
        <f>ROUND(BC134+BC135+BC139,2)</f>
        <v>0</v>
      </c>
      <c r="BD133" s="103">
        <f>ROUND(BD134+BD135+BD139,2)</f>
        <v>0</v>
      </c>
      <c r="BS133" s="104" t="s">
        <v>75</v>
      </c>
      <c r="BT133" s="104" t="s">
        <v>84</v>
      </c>
      <c r="BU133" s="104" t="s">
        <v>77</v>
      </c>
      <c r="BV133" s="104" t="s">
        <v>78</v>
      </c>
      <c r="BW133" s="104" t="s">
        <v>188</v>
      </c>
      <c r="BX133" s="104" t="s">
        <v>5</v>
      </c>
      <c r="CL133" s="104" t="s">
        <v>1</v>
      </c>
      <c r="CM133" s="104" t="s">
        <v>86</v>
      </c>
    </row>
    <row r="134" spans="1:91" s="4" customFormat="1" ht="16.5" customHeight="1">
      <c r="A134" s="94" t="s">
        <v>80</v>
      </c>
      <c r="B134" s="59"/>
      <c r="C134" s="105"/>
      <c r="D134" s="105"/>
      <c r="E134" s="311" t="s">
        <v>189</v>
      </c>
      <c r="F134" s="311"/>
      <c r="G134" s="311"/>
      <c r="H134" s="311"/>
      <c r="I134" s="311"/>
      <c r="J134" s="105"/>
      <c r="K134" s="311" t="s">
        <v>190</v>
      </c>
      <c r="L134" s="311"/>
      <c r="M134" s="311"/>
      <c r="N134" s="311"/>
      <c r="O134" s="311"/>
      <c r="P134" s="311"/>
      <c r="Q134" s="311"/>
      <c r="R134" s="311"/>
      <c r="S134" s="311"/>
      <c r="T134" s="311"/>
      <c r="U134" s="311"/>
      <c r="V134" s="311"/>
      <c r="W134" s="311"/>
      <c r="X134" s="311"/>
      <c r="Y134" s="311"/>
      <c r="Z134" s="311"/>
      <c r="AA134" s="311"/>
      <c r="AB134" s="311"/>
      <c r="AC134" s="311"/>
      <c r="AD134" s="311"/>
      <c r="AE134" s="311"/>
      <c r="AF134" s="311"/>
      <c r="AG134" s="301">
        <f>'IO 01 - Prodloužení areál...'!J32</f>
        <v>0</v>
      </c>
      <c r="AH134" s="300"/>
      <c r="AI134" s="300"/>
      <c r="AJ134" s="300"/>
      <c r="AK134" s="300"/>
      <c r="AL134" s="300"/>
      <c r="AM134" s="300"/>
      <c r="AN134" s="301">
        <f t="shared" si="0"/>
        <v>0</v>
      </c>
      <c r="AO134" s="300"/>
      <c r="AP134" s="300"/>
      <c r="AQ134" s="106" t="s">
        <v>92</v>
      </c>
      <c r="AR134" s="61"/>
      <c r="AS134" s="107">
        <v>0</v>
      </c>
      <c r="AT134" s="108">
        <f t="shared" si="1"/>
        <v>0</v>
      </c>
      <c r="AU134" s="109">
        <f>'IO 01 - Prodloužení areál...'!P126</f>
        <v>0</v>
      </c>
      <c r="AV134" s="108">
        <f>'IO 01 - Prodloužení areál...'!J35</f>
        <v>0</v>
      </c>
      <c r="AW134" s="108">
        <f>'IO 01 - Prodloužení areál...'!J36</f>
        <v>0</v>
      </c>
      <c r="AX134" s="108">
        <f>'IO 01 - Prodloužení areál...'!J37</f>
        <v>0</v>
      </c>
      <c r="AY134" s="108">
        <f>'IO 01 - Prodloužení areál...'!J38</f>
        <v>0</v>
      </c>
      <c r="AZ134" s="108">
        <f>'IO 01 - Prodloužení areál...'!F35</f>
        <v>0</v>
      </c>
      <c r="BA134" s="108">
        <f>'IO 01 - Prodloužení areál...'!F36</f>
        <v>0</v>
      </c>
      <c r="BB134" s="108">
        <f>'IO 01 - Prodloužení areál...'!F37</f>
        <v>0</v>
      </c>
      <c r="BC134" s="108">
        <f>'IO 01 - Prodloužení areál...'!F38</f>
        <v>0</v>
      </c>
      <c r="BD134" s="110">
        <f>'IO 01 - Prodloužení areál...'!F39</f>
        <v>0</v>
      </c>
      <c r="BT134" s="111" t="s">
        <v>86</v>
      </c>
      <c r="BV134" s="111" t="s">
        <v>78</v>
      </c>
      <c r="BW134" s="111" t="s">
        <v>191</v>
      </c>
      <c r="BX134" s="111" t="s">
        <v>188</v>
      </c>
      <c r="CL134" s="111" t="s">
        <v>1</v>
      </c>
    </row>
    <row r="135" spans="1:91" s="4" customFormat="1" ht="16.5" customHeight="1">
      <c r="B135" s="59"/>
      <c r="C135" s="105"/>
      <c r="D135" s="105"/>
      <c r="E135" s="311" t="s">
        <v>192</v>
      </c>
      <c r="F135" s="311"/>
      <c r="G135" s="311"/>
      <c r="H135" s="311"/>
      <c r="I135" s="311"/>
      <c r="J135" s="105"/>
      <c r="K135" s="311" t="s">
        <v>193</v>
      </c>
      <c r="L135" s="311"/>
      <c r="M135" s="311"/>
      <c r="N135" s="311"/>
      <c r="O135" s="311"/>
      <c r="P135" s="311"/>
      <c r="Q135" s="311"/>
      <c r="R135" s="311"/>
      <c r="S135" s="311"/>
      <c r="T135" s="311"/>
      <c r="U135" s="311"/>
      <c r="V135" s="311"/>
      <c r="W135" s="311"/>
      <c r="X135" s="311"/>
      <c r="Y135" s="311"/>
      <c r="Z135" s="311"/>
      <c r="AA135" s="311"/>
      <c r="AB135" s="311"/>
      <c r="AC135" s="311"/>
      <c r="AD135" s="311"/>
      <c r="AE135" s="311"/>
      <c r="AF135" s="311"/>
      <c r="AG135" s="299">
        <f>ROUND(SUM(AG136:AG138),2)</f>
        <v>0</v>
      </c>
      <c r="AH135" s="300"/>
      <c r="AI135" s="300"/>
      <c r="AJ135" s="300"/>
      <c r="AK135" s="300"/>
      <c r="AL135" s="300"/>
      <c r="AM135" s="300"/>
      <c r="AN135" s="301">
        <f t="shared" si="0"/>
        <v>0</v>
      </c>
      <c r="AO135" s="300"/>
      <c r="AP135" s="300"/>
      <c r="AQ135" s="106" t="s">
        <v>92</v>
      </c>
      <c r="AR135" s="61"/>
      <c r="AS135" s="107">
        <f>ROUND(SUM(AS136:AS138),2)</f>
        <v>0</v>
      </c>
      <c r="AT135" s="108">
        <f t="shared" si="1"/>
        <v>0</v>
      </c>
      <c r="AU135" s="109">
        <f>ROUND(SUM(AU136:AU138),5)</f>
        <v>0</v>
      </c>
      <c r="AV135" s="108">
        <f>ROUND(AZ135*L29,2)</f>
        <v>0</v>
      </c>
      <c r="AW135" s="108">
        <f>ROUND(BA135*L30,2)</f>
        <v>0</v>
      </c>
      <c r="AX135" s="108">
        <f>ROUND(BB135*L29,2)</f>
        <v>0</v>
      </c>
      <c r="AY135" s="108">
        <f>ROUND(BC135*L30,2)</f>
        <v>0</v>
      </c>
      <c r="AZ135" s="108">
        <f>ROUND(SUM(AZ136:AZ138),2)</f>
        <v>0</v>
      </c>
      <c r="BA135" s="108">
        <f>ROUND(SUM(BA136:BA138),2)</f>
        <v>0</v>
      </c>
      <c r="BB135" s="108">
        <f>ROUND(SUM(BB136:BB138),2)</f>
        <v>0</v>
      </c>
      <c r="BC135" s="108">
        <f>ROUND(SUM(BC136:BC138),2)</f>
        <v>0</v>
      </c>
      <c r="BD135" s="110">
        <f>ROUND(SUM(BD136:BD138),2)</f>
        <v>0</v>
      </c>
      <c r="BS135" s="111" t="s">
        <v>75</v>
      </c>
      <c r="BT135" s="111" t="s">
        <v>86</v>
      </c>
      <c r="BU135" s="111" t="s">
        <v>77</v>
      </c>
      <c r="BV135" s="111" t="s">
        <v>78</v>
      </c>
      <c r="BW135" s="111" t="s">
        <v>194</v>
      </c>
      <c r="BX135" s="111" t="s">
        <v>188</v>
      </c>
      <c r="CL135" s="111" t="s">
        <v>1</v>
      </c>
    </row>
    <row r="136" spans="1:91" s="4" customFormat="1" ht="16.5" customHeight="1">
      <c r="A136" s="94" t="s">
        <v>80</v>
      </c>
      <c r="B136" s="59"/>
      <c r="C136" s="105"/>
      <c r="D136" s="105"/>
      <c r="E136" s="105"/>
      <c r="F136" s="311" t="s">
        <v>195</v>
      </c>
      <c r="G136" s="311"/>
      <c r="H136" s="311"/>
      <c r="I136" s="311"/>
      <c r="J136" s="311"/>
      <c r="K136" s="105"/>
      <c r="L136" s="311" t="s">
        <v>128</v>
      </c>
      <c r="M136" s="311"/>
      <c r="N136" s="311"/>
      <c r="O136" s="311"/>
      <c r="P136" s="311"/>
      <c r="Q136" s="311"/>
      <c r="R136" s="311"/>
      <c r="S136" s="311"/>
      <c r="T136" s="311"/>
      <c r="U136" s="311"/>
      <c r="V136" s="311"/>
      <c r="W136" s="311"/>
      <c r="X136" s="311"/>
      <c r="Y136" s="311"/>
      <c r="Z136" s="311"/>
      <c r="AA136" s="311"/>
      <c r="AB136" s="311"/>
      <c r="AC136" s="311"/>
      <c r="AD136" s="311"/>
      <c r="AE136" s="311"/>
      <c r="AF136" s="311"/>
      <c r="AG136" s="301">
        <f>'IO 02.1 - KT'!J34</f>
        <v>0</v>
      </c>
      <c r="AH136" s="300"/>
      <c r="AI136" s="300"/>
      <c r="AJ136" s="300"/>
      <c r="AK136" s="300"/>
      <c r="AL136" s="300"/>
      <c r="AM136" s="300"/>
      <c r="AN136" s="301">
        <f t="shared" si="0"/>
        <v>0</v>
      </c>
      <c r="AO136" s="300"/>
      <c r="AP136" s="300"/>
      <c r="AQ136" s="106" t="s">
        <v>92</v>
      </c>
      <c r="AR136" s="61"/>
      <c r="AS136" s="107">
        <v>0</v>
      </c>
      <c r="AT136" s="108">
        <f t="shared" si="1"/>
        <v>0</v>
      </c>
      <c r="AU136" s="109">
        <f>'IO 02.1 - KT'!P128</f>
        <v>0</v>
      </c>
      <c r="AV136" s="108">
        <f>'IO 02.1 - KT'!J37</f>
        <v>0</v>
      </c>
      <c r="AW136" s="108">
        <f>'IO 02.1 - KT'!J38</f>
        <v>0</v>
      </c>
      <c r="AX136" s="108">
        <f>'IO 02.1 - KT'!J39</f>
        <v>0</v>
      </c>
      <c r="AY136" s="108">
        <f>'IO 02.1 - KT'!J40</f>
        <v>0</v>
      </c>
      <c r="AZ136" s="108">
        <f>'IO 02.1 - KT'!F37</f>
        <v>0</v>
      </c>
      <c r="BA136" s="108">
        <f>'IO 02.1 - KT'!F38</f>
        <v>0</v>
      </c>
      <c r="BB136" s="108">
        <f>'IO 02.1 - KT'!F39</f>
        <v>0</v>
      </c>
      <c r="BC136" s="108">
        <f>'IO 02.1 - KT'!F40</f>
        <v>0</v>
      </c>
      <c r="BD136" s="110">
        <f>'IO 02.1 - KT'!F41</f>
        <v>0</v>
      </c>
      <c r="BT136" s="111" t="s">
        <v>108</v>
      </c>
      <c r="BV136" s="111" t="s">
        <v>78</v>
      </c>
      <c r="BW136" s="111" t="s">
        <v>196</v>
      </c>
      <c r="BX136" s="111" t="s">
        <v>194</v>
      </c>
      <c r="CL136" s="111" t="s">
        <v>1</v>
      </c>
    </row>
    <row r="137" spans="1:91" s="4" customFormat="1" ht="16.5" customHeight="1">
      <c r="A137" s="94" t="s">
        <v>80</v>
      </c>
      <c r="B137" s="59"/>
      <c r="C137" s="105"/>
      <c r="D137" s="105"/>
      <c r="E137" s="105"/>
      <c r="F137" s="311" t="s">
        <v>197</v>
      </c>
      <c r="G137" s="311"/>
      <c r="H137" s="311"/>
      <c r="I137" s="311"/>
      <c r="J137" s="311"/>
      <c r="K137" s="105"/>
      <c r="L137" s="311" t="s">
        <v>126</v>
      </c>
      <c r="M137" s="311"/>
      <c r="N137" s="311"/>
      <c r="O137" s="311"/>
      <c r="P137" s="311"/>
      <c r="Q137" s="311"/>
      <c r="R137" s="311"/>
      <c r="S137" s="311"/>
      <c r="T137" s="311"/>
      <c r="U137" s="311"/>
      <c r="V137" s="311"/>
      <c r="W137" s="311"/>
      <c r="X137" s="311"/>
      <c r="Y137" s="311"/>
      <c r="Z137" s="311"/>
      <c r="AA137" s="311"/>
      <c r="AB137" s="311"/>
      <c r="AC137" s="311"/>
      <c r="AD137" s="311"/>
      <c r="AE137" s="311"/>
      <c r="AF137" s="311"/>
      <c r="AG137" s="301">
        <f>'IO 02.2 - LPS'!J34</f>
        <v>0</v>
      </c>
      <c r="AH137" s="300"/>
      <c r="AI137" s="300"/>
      <c r="AJ137" s="300"/>
      <c r="AK137" s="300"/>
      <c r="AL137" s="300"/>
      <c r="AM137" s="300"/>
      <c r="AN137" s="301">
        <f t="shared" si="0"/>
        <v>0</v>
      </c>
      <c r="AO137" s="300"/>
      <c r="AP137" s="300"/>
      <c r="AQ137" s="106" t="s">
        <v>92</v>
      </c>
      <c r="AR137" s="61"/>
      <c r="AS137" s="107">
        <v>0</v>
      </c>
      <c r="AT137" s="108">
        <f t="shared" si="1"/>
        <v>0</v>
      </c>
      <c r="AU137" s="109">
        <f>'IO 02.2 - LPS'!P126</f>
        <v>0</v>
      </c>
      <c r="AV137" s="108">
        <f>'IO 02.2 - LPS'!J37</f>
        <v>0</v>
      </c>
      <c r="AW137" s="108">
        <f>'IO 02.2 - LPS'!J38</f>
        <v>0</v>
      </c>
      <c r="AX137" s="108">
        <f>'IO 02.2 - LPS'!J39</f>
        <v>0</v>
      </c>
      <c r="AY137" s="108">
        <f>'IO 02.2 - LPS'!J40</f>
        <v>0</v>
      </c>
      <c r="AZ137" s="108">
        <f>'IO 02.2 - LPS'!F37</f>
        <v>0</v>
      </c>
      <c r="BA137" s="108">
        <f>'IO 02.2 - LPS'!F38</f>
        <v>0</v>
      </c>
      <c r="BB137" s="108">
        <f>'IO 02.2 - LPS'!F39</f>
        <v>0</v>
      </c>
      <c r="BC137" s="108">
        <f>'IO 02.2 - LPS'!F40</f>
        <v>0</v>
      </c>
      <c r="BD137" s="110">
        <f>'IO 02.2 - LPS'!F41</f>
        <v>0</v>
      </c>
      <c r="BT137" s="111" t="s">
        <v>108</v>
      </c>
      <c r="BV137" s="111" t="s">
        <v>78</v>
      </c>
      <c r="BW137" s="111" t="s">
        <v>198</v>
      </c>
      <c r="BX137" s="111" t="s">
        <v>194</v>
      </c>
      <c r="CL137" s="111" t="s">
        <v>1</v>
      </c>
    </row>
    <row r="138" spans="1:91" s="4" customFormat="1" ht="16.5" customHeight="1">
      <c r="A138" s="94" t="s">
        <v>80</v>
      </c>
      <c r="B138" s="59"/>
      <c r="C138" s="105"/>
      <c r="D138" s="105"/>
      <c r="E138" s="105"/>
      <c r="F138" s="311" t="s">
        <v>199</v>
      </c>
      <c r="G138" s="311"/>
      <c r="H138" s="311"/>
      <c r="I138" s="311"/>
      <c r="J138" s="311"/>
      <c r="K138" s="105"/>
      <c r="L138" s="311" t="s">
        <v>132</v>
      </c>
      <c r="M138" s="311"/>
      <c r="N138" s="311"/>
      <c r="O138" s="311"/>
      <c r="P138" s="311"/>
      <c r="Q138" s="311"/>
      <c r="R138" s="311"/>
      <c r="S138" s="311"/>
      <c r="T138" s="311"/>
      <c r="U138" s="311"/>
      <c r="V138" s="311"/>
      <c r="W138" s="311"/>
      <c r="X138" s="311"/>
      <c r="Y138" s="311"/>
      <c r="Z138" s="311"/>
      <c r="AA138" s="311"/>
      <c r="AB138" s="311"/>
      <c r="AC138" s="311"/>
      <c r="AD138" s="311"/>
      <c r="AE138" s="311"/>
      <c r="AF138" s="311"/>
      <c r="AG138" s="301">
        <f>'IO 02.3 - SV'!J34</f>
        <v>0</v>
      </c>
      <c r="AH138" s="300"/>
      <c r="AI138" s="300"/>
      <c r="AJ138" s="300"/>
      <c r="AK138" s="300"/>
      <c r="AL138" s="300"/>
      <c r="AM138" s="300"/>
      <c r="AN138" s="301">
        <f t="shared" si="0"/>
        <v>0</v>
      </c>
      <c r="AO138" s="300"/>
      <c r="AP138" s="300"/>
      <c r="AQ138" s="106" t="s">
        <v>92</v>
      </c>
      <c r="AR138" s="61"/>
      <c r="AS138" s="107">
        <v>0</v>
      </c>
      <c r="AT138" s="108">
        <f t="shared" si="1"/>
        <v>0</v>
      </c>
      <c r="AU138" s="109">
        <f>'IO 02.3 - SV'!P126</f>
        <v>0</v>
      </c>
      <c r="AV138" s="108">
        <f>'IO 02.3 - SV'!J37</f>
        <v>0</v>
      </c>
      <c r="AW138" s="108">
        <f>'IO 02.3 - SV'!J38</f>
        <v>0</v>
      </c>
      <c r="AX138" s="108">
        <f>'IO 02.3 - SV'!J39</f>
        <v>0</v>
      </c>
      <c r="AY138" s="108">
        <f>'IO 02.3 - SV'!J40</f>
        <v>0</v>
      </c>
      <c r="AZ138" s="108">
        <f>'IO 02.3 - SV'!F37</f>
        <v>0</v>
      </c>
      <c r="BA138" s="108">
        <f>'IO 02.3 - SV'!F38</f>
        <v>0</v>
      </c>
      <c r="BB138" s="108">
        <f>'IO 02.3 - SV'!F39</f>
        <v>0</v>
      </c>
      <c r="BC138" s="108">
        <f>'IO 02.3 - SV'!F40</f>
        <v>0</v>
      </c>
      <c r="BD138" s="110">
        <f>'IO 02.3 - SV'!F41</f>
        <v>0</v>
      </c>
      <c r="BT138" s="111" t="s">
        <v>108</v>
      </c>
      <c r="BV138" s="111" t="s">
        <v>78</v>
      </c>
      <c r="BW138" s="111" t="s">
        <v>200</v>
      </c>
      <c r="BX138" s="111" t="s">
        <v>194</v>
      </c>
      <c r="CL138" s="111" t="s">
        <v>1</v>
      </c>
    </row>
    <row r="139" spans="1:91" s="4" customFormat="1" ht="16.5" customHeight="1">
      <c r="B139" s="59"/>
      <c r="C139" s="105"/>
      <c r="D139" s="105"/>
      <c r="E139" s="311" t="s">
        <v>201</v>
      </c>
      <c r="F139" s="311"/>
      <c r="G139" s="311"/>
      <c r="H139" s="311"/>
      <c r="I139" s="311"/>
      <c r="J139" s="105"/>
      <c r="K139" s="311" t="s">
        <v>202</v>
      </c>
      <c r="L139" s="311"/>
      <c r="M139" s="311"/>
      <c r="N139" s="311"/>
      <c r="O139" s="311"/>
      <c r="P139" s="311"/>
      <c r="Q139" s="311"/>
      <c r="R139" s="311"/>
      <c r="S139" s="311"/>
      <c r="T139" s="311"/>
      <c r="U139" s="311"/>
      <c r="V139" s="311"/>
      <c r="W139" s="311"/>
      <c r="X139" s="311"/>
      <c r="Y139" s="311"/>
      <c r="Z139" s="311"/>
      <c r="AA139" s="311"/>
      <c r="AB139" s="311"/>
      <c r="AC139" s="311"/>
      <c r="AD139" s="311"/>
      <c r="AE139" s="311"/>
      <c r="AF139" s="311"/>
      <c r="AG139" s="299">
        <f>ROUND(AG140,2)</f>
        <v>0</v>
      </c>
      <c r="AH139" s="300"/>
      <c r="AI139" s="300"/>
      <c r="AJ139" s="300"/>
      <c r="AK139" s="300"/>
      <c r="AL139" s="300"/>
      <c r="AM139" s="300"/>
      <c r="AN139" s="301">
        <f t="shared" si="0"/>
        <v>0</v>
      </c>
      <c r="AO139" s="300"/>
      <c r="AP139" s="300"/>
      <c r="AQ139" s="106" t="s">
        <v>92</v>
      </c>
      <c r="AR139" s="61"/>
      <c r="AS139" s="107">
        <f>ROUND(AS140,2)</f>
        <v>0</v>
      </c>
      <c r="AT139" s="108">
        <f t="shared" si="1"/>
        <v>0</v>
      </c>
      <c r="AU139" s="109">
        <f>ROUND(AU140,5)</f>
        <v>0</v>
      </c>
      <c r="AV139" s="108">
        <f>ROUND(AZ139*L29,2)</f>
        <v>0</v>
      </c>
      <c r="AW139" s="108">
        <f>ROUND(BA139*L30,2)</f>
        <v>0</v>
      </c>
      <c r="AX139" s="108">
        <f>ROUND(BB139*L29,2)</f>
        <v>0</v>
      </c>
      <c r="AY139" s="108">
        <f>ROUND(BC139*L30,2)</f>
        <v>0</v>
      </c>
      <c r="AZ139" s="108">
        <f>ROUND(AZ140,2)</f>
        <v>0</v>
      </c>
      <c r="BA139" s="108">
        <f>ROUND(BA140,2)</f>
        <v>0</v>
      </c>
      <c r="BB139" s="108">
        <f>ROUND(BB140,2)</f>
        <v>0</v>
      </c>
      <c r="BC139" s="108">
        <f>ROUND(BC140,2)</f>
        <v>0</v>
      </c>
      <c r="BD139" s="110">
        <f>ROUND(BD140,2)</f>
        <v>0</v>
      </c>
      <c r="BS139" s="111" t="s">
        <v>75</v>
      </c>
      <c r="BT139" s="111" t="s">
        <v>86</v>
      </c>
      <c r="BU139" s="111" t="s">
        <v>77</v>
      </c>
      <c r="BV139" s="111" t="s">
        <v>78</v>
      </c>
      <c r="BW139" s="111" t="s">
        <v>203</v>
      </c>
      <c r="BX139" s="111" t="s">
        <v>188</v>
      </c>
      <c r="CL139" s="111" t="s">
        <v>1</v>
      </c>
    </row>
    <row r="140" spans="1:91" s="4" customFormat="1" ht="16.5" customHeight="1">
      <c r="A140" s="94" t="s">
        <v>80</v>
      </c>
      <c r="B140" s="59"/>
      <c r="C140" s="105"/>
      <c r="D140" s="105"/>
      <c r="E140" s="105"/>
      <c r="F140" s="311" t="s">
        <v>204</v>
      </c>
      <c r="G140" s="311"/>
      <c r="H140" s="311"/>
      <c r="I140" s="311"/>
      <c r="J140" s="311"/>
      <c r="K140" s="105"/>
      <c r="L140" s="311" t="s">
        <v>128</v>
      </c>
      <c r="M140" s="311"/>
      <c r="N140" s="311"/>
      <c r="O140" s="311"/>
      <c r="P140" s="311"/>
      <c r="Q140" s="311"/>
      <c r="R140" s="311"/>
      <c r="S140" s="311"/>
      <c r="T140" s="311"/>
      <c r="U140" s="311"/>
      <c r="V140" s="311"/>
      <c r="W140" s="311"/>
      <c r="X140" s="311"/>
      <c r="Y140" s="311"/>
      <c r="Z140" s="311"/>
      <c r="AA140" s="311"/>
      <c r="AB140" s="311"/>
      <c r="AC140" s="311"/>
      <c r="AD140" s="311"/>
      <c r="AE140" s="311"/>
      <c r="AF140" s="311"/>
      <c r="AG140" s="301">
        <f>'IO 03.1 - KT'!J34</f>
        <v>0</v>
      </c>
      <c r="AH140" s="300"/>
      <c r="AI140" s="300"/>
      <c r="AJ140" s="300"/>
      <c r="AK140" s="300"/>
      <c r="AL140" s="300"/>
      <c r="AM140" s="300"/>
      <c r="AN140" s="301">
        <f t="shared" si="0"/>
        <v>0</v>
      </c>
      <c r="AO140" s="300"/>
      <c r="AP140" s="300"/>
      <c r="AQ140" s="106" t="s">
        <v>92</v>
      </c>
      <c r="AR140" s="61"/>
      <c r="AS140" s="107">
        <v>0</v>
      </c>
      <c r="AT140" s="108">
        <f t="shared" si="1"/>
        <v>0</v>
      </c>
      <c r="AU140" s="109">
        <f>'IO 03.1 - KT'!P128</f>
        <v>0</v>
      </c>
      <c r="AV140" s="108">
        <f>'IO 03.1 - KT'!J37</f>
        <v>0</v>
      </c>
      <c r="AW140" s="108">
        <f>'IO 03.1 - KT'!J38</f>
        <v>0</v>
      </c>
      <c r="AX140" s="108">
        <f>'IO 03.1 - KT'!J39</f>
        <v>0</v>
      </c>
      <c r="AY140" s="108">
        <f>'IO 03.1 - KT'!J40</f>
        <v>0</v>
      </c>
      <c r="AZ140" s="108">
        <f>'IO 03.1 - KT'!F37</f>
        <v>0</v>
      </c>
      <c r="BA140" s="108">
        <f>'IO 03.1 - KT'!F38</f>
        <v>0</v>
      </c>
      <c r="BB140" s="108">
        <f>'IO 03.1 - KT'!F39</f>
        <v>0</v>
      </c>
      <c r="BC140" s="108">
        <f>'IO 03.1 - KT'!F40</f>
        <v>0</v>
      </c>
      <c r="BD140" s="110">
        <f>'IO 03.1 - KT'!F41</f>
        <v>0</v>
      </c>
      <c r="BT140" s="111" t="s">
        <v>108</v>
      </c>
      <c r="BV140" s="111" t="s">
        <v>78</v>
      </c>
      <c r="BW140" s="111" t="s">
        <v>205</v>
      </c>
      <c r="BX140" s="111" t="s">
        <v>203</v>
      </c>
      <c r="CL140" s="111" t="s">
        <v>1</v>
      </c>
    </row>
    <row r="141" spans="1:91" s="7" customFormat="1" ht="16.5" customHeight="1">
      <c r="A141" s="94" t="s">
        <v>80</v>
      </c>
      <c r="B141" s="95"/>
      <c r="C141" s="96"/>
      <c r="D141" s="310" t="s">
        <v>206</v>
      </c>
      <c r="E141" s="310"/>
      <c r="F141" s="310"/>
      <c r="G141" s="310"/>
      <c r="H141" s="310"/>
      <c r="I141" s="97"/>
      <c r="J141" s="310" t="s">
        <v>207</v>
      </c>
      <c r="K141" s="310"/>
      <c r="L141" s="310"/>
      <c r="M141" s="310"/>
      <c r="N141" s="310"/>
      <c r="O141" s="310"/>
      <c r="P141" s="310"/>
      <c r="Q141" s="310"/>
      <c r="R141" s="310"/>
      <c r="S141" s="310"/>
      <c r="T141" s="310"/>
      <c r="U141" s="310"/>
      <c r="V141" s="310"/>
      <c r="W141" s="310"/>
      <c r="X141" s="310"/>
      <c r="Y141" s="310"/>
      <c r="Z141" s="310"/>
      <c r="AA141" s="310"/>
      <c r="AB141" s="310"/>
      <c r="AC141" s="310"/>
      <c r="AD141" s="310"/>
      <c r="AE141" s="310"/>
      <c r="AF141" s="310"/>
      <c r="AG141" s="302">
        <f>'VON - Vedlejší a ostatní ...'!J30</f>
        <v>0</v>
      </c>
      <c r="AH141" s="303"/>
      <c r="AI141" s="303"/>
      <c r="AJ141" s="303"/>
      <c r="AK141" s="303"/>
      <c r="AL141" s="303"/>
      <c r="AM141" s="303"/>
      <c r="AN141" s="302">
        <f t="shared" si="0"/>
        <v>0</v>
      </c>
      <c r="AO141" s="303"/>
      <c r="AP141" s="303"/>
      <c r="AQ141" s="98" t="s">
        <v>83</v>
      </c>
      <c r="AR141" s="99"/>
      <c r="AS141" s="112">
        <v>0</v>
      </c>
      <c r="AT141" s="113">
        <f t="shared" si="1"/>
        <v>0</v>
      </c>
      <c r="AU141" s="114">
        <f>'VON - Vedlejší a ostatní ...'!P123</f>
        <v>0</v>
      </c>
      <c r="AV141" s="113">
        <f>'VON - Vedlejší a ostatní ...'!J33</f>
        <v>0</v>
      </c>
      <c r="AW141" s="113">
        <f>'VON - Vedlejší a ostatní ...'!J34</f>
        <v>0</v>
      </c>
      <c r="AX141" s="113">
        <f>'VON - Vedlejší a ostatní ...'!J35</f>
        <v>0</v>
      </c>
      <c r="AY141" s="113">
        <f>'VON - Vedlejší a ostatní ...'!J36</f>
        <v>0</v>
      </c>
      <c r="AZ141" s="113">
        <f>'VON - Vedlejší a ostatní ...'!F33</f>
        <v>0</v>
      </c>
      <c r="BA141" s="113">
        <f>'VON - Vedlejší a ostatní ...'!F34</f>
        <v>0</v>
      </c>
      <c r="BB141" s="113">
        <f>'VON - Vedlejší a ostatní ...'!F35</f>
        <v>0</v>
      </c>
      <c r="BC141" s="113">
        <f>'VON - Vedlejší a ostatní ...'!F36</f>
        <v>0</v>
      </c>
      <c r="BD141" s="115">
        <f>'VON - Vedlejší a ostatní ...'!F37</f>
        <v>0</v>
      </c>
      <c r="BT141" s="104" t="s">
        <v>84</v>
      </c>
      <c r="BV141" s="104" t="s">
        <v>78</v>
      </c>
      <c r="BW141" s="104" t="s">
        <v>208</v>
      </c>
      <c r="BX141" s="104" t="s">
        <v>5</v>
      </c>
      <c r="CL141" s="104" t="s">
        <v>1</v>
      </c>
      <c r="CM141" s="104" t="s">
        <v>86</v>
      </c>
    </row>
    <row r="142" spans="1:91" s="2" customFormat="1" ht="30" customHeight="1">
      <c r="A142" s="35"/>
      <c r="B142" s="36"/>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40"/>
      <c r="AS142" s="35"/>
      <c r="AT142" s="35"/>
      <c r="AU142" s="35"/>
      <c r="AV142" s="35"/>
      <c r="AW142" s="35"/>
      <c r="AX142" s="35"/>
      <c r="AY142" s="35"/>
      <c r="AZ142" s="35"/>
      <c r="BA142" s="35"/>
      <c r="BB142" s="35"/>
      <c r="BC142" s="35"/>
      <c r="BD142" s="35"/>
      <c r="BE142" s="35"/>
    </row>
    <row r="143" spans="1:91" s="2" customFormat="1" ht="6.95" customHeight="1">
      <c r="A143" s="35"/>
      <c r="B143" s="55"/>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40"/>
      <c r="AS143" s="35"/>
      <c r="AT143" s="35"/>
      <c r="AU143" s="35"/>
      <c r="AV143" s="35"/>
      <c r="AW143" s="35"/>
      <c r="AX143" s="35"/>
      <c r="AY143" s="35"/>
      <c r="AZ143" s="35"/>
      <c r="BA143" s="35"/>
      <c r="BB143" s="35"/>
      <c r="BC143" s="35"/>
      <c r="BD143" s="35"/>
      <c r="BE143" s="35"/>
    </row>
  </sheetData>
  <sheetProtection algorithmName="SHA-512" hashValue="LAJPrNRsPiXi5zso0s4yF10JVZvm+lOJ3IX+45aVCPjNyAVrbVUIeSDFCs1B6jvEAjGUhaWirU2l3ymemEdavQ==" saltValue="+XksiMZtwCxNrn74IXreWOFBXlNdhMBn0x68G71gyeoCpF49HL1y16kCJ8c1dbh5lJ9IzLPSkOxHd1/yrjILUg==" spinCount="100000" sheet="1" objects="1" scenarios="1" formatColumns="0" formatRows="0"/>
  <mergeCells count="226">
    <mergeCell ref="E139:I139"/>
    <mergeCell ref="K139:AF139"/>
    <mergeCell ref="F140:J140"/>
    <mergeCell ref="L140:AF140"/>
    <mergeCell ref="D141:H141"/>
    <mergeCell ref="J141:AF141"/>
    <mergeCell ref="E134:I134"/>
    <mergeCell ref="K134:AF134"/>
    <mergeCell ref="E135:I135"/>
    <mergeCell ref="K135:AF135"/>
    <mergeCell ref="F136:J136"/>
    <mergeCell ref="L136:AF136"/>
    <mergeCell ref="F137:J137"/>
    <mergeCell ref="L137:AF137"/>
    <mergeCell ref="F138:J138"/>
    <mergeCell ref="L138:AF138"/>
    <mergeCell ref="F129:J129"/>
    <mergeCell ref="L129:AF129"/>
    <mergeCell ref="D130:H130"/>
    <mergeCell ref="J130:AF130"/>
    <mergeCell ref="D131:H131"/>
    <mergeCell ref="J131:AF131"/>
    <mergeCell ref="E132:I132"/>
    <mergeCell ref="K132:AF132"/>
    <mergeCell ref="D133:H133"/>
    <mergeCell ref="J133:AF133"/>
    <mergeCell ref="G124:K124"/>
    <mergeCell ref="M124:AF124"/>
    <mergeCell ref="M125:AF125"/>
    <mergeCell ref="G125:K125"/>
    <mergeCell ref="F126:J126"/>
    <mergeCell ref="L126:AF126"/>
    <mergeCell ref="K127:AF127"/>
    <mergeCell ref="E127:I127"/>
    <mergeCell ref="F128:J128"/>
    <mergeCell ref="L128:AF128"/>
    <mergeCell ref="G119:K119"/>
    <mergeCell ref="M119:AF119"/>
    <mergeCell ref="G120:K120"/>
    <mergeCell ref="M120:AF120"/>
    <mergeCell ref="G121:K121"/>
    <mergeCell ref="M121:AF121"/>
    <mergeCell ref="G122:K122"/>
    <mergeCell ref="M122:AF122"/>
    <mergeCell ref="M123:AF123"/>
    <mergeCell ref="G123:K123"/>
    <mergeCell ref="L114:AF114"/>
    <mergeCell ref="F114:J114"/>
    <mergeCell ref="M115:AF115"/>
    <mergeCell ref="G115:K115"/>
    <mergeCell ref="M116:AF116"/>
    <mergeCell ref="G116:K116"/>
    <mergeCell ref="G117:K117"/>
    <mergeCell ref="M117:AF117"/>
    <mergeCell ref="G118:K118"/>
    <mergeCell ref="M118:AF118"/>
    <mergeCell ref="M109:AF109"/>
    <mergeCell ref="G109:K109"/>
    <mergeCell ref="M110:AF110"/>
    <mergeCell ref="G110:K110"/>
    <mergeCell ref="G111:K111"/>
    <mergeCell ref="M111:AF111"/>
    <mergeCell ref="M112:AF112"/>
    <mergeCell ref="G112:K112"/>
    <mergeCell ref="M113:AF113"/>
    <mergeCell ref="G113:K113"/>
    <mergeCell ref="M104:AF104"/>
    <mergeCell ref="G104:K104"/>
    <mergeCell ref="F105:J105"/>
    <mergeCell ref="L105:AF105"/>
    <mergeCell ref="L106:AF106"/>
    <mergeCell ref="F106:J106"/>
    <mergeCell ref="F107:J107"/>
    <mergeCell ref="L107:AF107"/>
    <mergeCell ref="F108:J108"/>
    <mergeCell ref="L108:AF108"/>
    <mergeCell ref="G103:K103"/>
    <mergeCell ref="AM87:AN87"/>
    <mergeCell ref="AM89:AP89"/>
    <mergeCell ref="AS89:AT91"/>
    <mergeCell ref="AM90:AP90"/>
    <mergeCell ref="AN92:AP92"/>
    <mergeCell ref="AG92:AM92"/>
    <mergeCell ref="AN95:AP95"/>
    <mergeCell ref="AG95:AM95"/>
    <mergeCell ref="AN96:AP96"/>
    <mergeCell ref="AG96:AM96"/>
    <mergeCell ref="AN97:AP97"/>
    <mergeCell ref="AG97:AM97"/>
    <mergeCell ref="AG98:AM98"/>
    <mergeCell ref="AN98:AP98"/>
    <mergeCell ref="AN99:AP99"/>
    <mergeCell ref="AG99:AM99"/>
    <mergeCell ref="AG100:AM100"/>
    <mergeCell ref="AN100:AP100"/>
    <mergeCell ref="AG94:AM94"/>
    <mergeCell ref="AN94:AP94"/>
    <mergeCell ref="AN139:AP139"/>
    <mergeCell ref="AG139:AM139"/>
    <mergeCell ref="AN140:AP140"/>
    <mergeCell ref="AG140:AM140"/>
    <mergeCell ref="AN141:AP141"/>
    <mergeCell ref="AG141:AM141"/>
    <mergeCell ref="L85:AO85"/>
    <mergeCell ref="C92:G92"/>
    <mergeCell ref="I92:AF92"/>
    <mergeCell ref="J95:AF95"/>
    <mergeCell ref="D95:H95"/>
    <mergeCell ref="J96:AF96"/>
    <mergeCell ref="D96:H96"/>
    <mergeCell ref="E97:I97"/>
    <mergeCell ref="K97:AF97"/>
    <mergeCell ref="K98:AF98"/>
    <mergeCell ref="E98:I98"/>
    <mergeCell ref="E99:I99"/>
    <mergeCell ref="K99:AF99"/>
    <mergeCell ref="K100:AF100"/>
    <mergeCell ref="E100:I100"/>
    <mergeCell ref="E101:I101"/>
    <mergeCell ref="K101:AF101"/>
    <mergeCell ref="F102:J102"/>
    <mergeCell ref="AN134:AP134"/>
    <mergeCell ref="AG134:AM134"/>
    <mergeCell ref="AN135:AP135"/>
    <mergeCell ref="AG135:AM135"/>
    <mergeCell ref="AN136:AP136"/>
    <mergeCell ref="AG136:AM136"/>
    <mergeCell ref="AN137:AP137"/>
    <mergeCell ref="AG137:AM137"/>
    <mergeCell ref="AN138:AP138"/>
    <mergeCell ref="AG138:AM138"/>
    <mergeCell ref="AG129:AM129"/>
    <mergeCell ref="AN129:AP129"/>
    <mergeCell ref="AN130:AP130"/>
    <mergeCell ref="AG130:AM130"/>
    <mergeCell ref="AN131:AP131"/>
    <mergeCell ref="AG131:AM131"/>
    <mergeCell ref="AG132:AM132"/>
    <mergeCell ref="AN132:AP132"/>
    <mergeCell ref="AN133:AP133"/>
    <mergeCell ref="AG133:AM133"/>
    <mergeCell ref="AG124:AM124"/>
    <mergeCell ref="AN124:AP124"/>
    <mergeCell ref="AN125:AP125"/>
    <mergeCell ref="AG125:AM125"/>
    <mergeCell ref="AN126:AP126"/>
    <mergeCell ref="AG126:AM126"/>
    <mergeCell ref="AN127:AP127"/>
    <mergeCell ref="AG127:AM127"/>
    <mergeCell ref="AG128:AM128"/>
    <mergeCell ref="AN128:AP128"/>
    <mergeCell ref="AN119:AP119"/>
    <mergeCell ref="AG119:AM119"/>
    <mergeCell ref="AN120:AP120"/>
    <mergeCell ref="AG120:AM120"/>
    <mergeCell ref="AG121:AM121"/>
    <mergeCell ref="AN121:AP121"/>
    <mergeCell ref="AG122:AM122"/>
    <mergeCell ref="AN122:AP122"/>
    <mergeCell ref="AG123:AM123"/>
    <mergeCell ref="AN123:AP123"/>
    <mergeCell ref="AN114:AP114"/>
    <mergeCell ref="AG114:AM114"/>
    <mergeCell ref="AG115:AM115"/>
    <mergeCell ref="AN115:AP115"/>
    <mergeCell ref="AN116:AP116"/>
    <mergeCell ref="AG116:AM116"/>
    <mergeCell ref="AN117:AP117"/>
    <mergeCell ref="AG117:AM117"/>
    <mergeCell ref="AN118:AP118"/>
    <mergeCell ref="AG118:AM118"/>
    <mergeCell ref="AG109:AM109"/>
    <mergeCell ref="AN109:AP109"/>
    <mergeCell ref="AG110:AM110"/>
    <mergeCell ref="AN110:AP110"/>
    <mergeCell ref="AG111:AM111"/>
    <mergeCell ref="AN111:AP111"/>
    <mergeCell ref="AN112:AP112"/>
    <mergeCell ref="AG112:AM112"/>
    <mergeCell ref="AN113:AP113"/>
    <mergeCell ref="AG113:AM113"/>
    <mergeCell ref="AN104:AP104"/>
    <mergeCell ref="AG104:AM104"/>
    <mergeCell ref="AG105:AM105"/>
    <mergeCell ref="AN105:AP105"/>
    <mergeCell ref="AN106:AP106"/>
    <mergeCell ref="AG106:AM106"/>
    <mergeCell ref="AG107:AM107"/>
    <mergeCell ref="AN107:AP107"/>
    <mergeCell ref="AN108:AP108"/>
    <mergeCell ref="AG108:AM108"/>
    <mergeCell ref="AK35:AO35"/>
    <mergeCell ref="X35:AB35"/>
    <mergeCell ref="AR2:BE2"/>
    <mergeCell ref="AG101:AM101"/>
    <mergeCell ref="AN101:AP101"/>
    <mergeCell ref="AN102:AP102"/>
    <mergeCell ref="AG102:AM102"/>
    <mergeCell ref="AG103:AM103"/>
    <mergeCell ref="AN103:AP103"/>
    <mergeCell ref="L102:AF102"/>
    <mergeCell ref="M103:AF103"/>
    <mergeCell ref="BE5:BE34"/>
    <mergeCell ref="K5:AO5"/>
    <mergeCell ref="K6:AO6"/>
    <mergeCell ref="E14:AJ14"/>
    <mergeCell ref="E23:AN23"/>
    <mergeCell ref="AK26:AO26"/>
    <mergeCell ref="L28:P28"/>
    <mergeCell ref="W28:AE28"/>
    <mergeCell ref="AK28:AO28"/>
    <mergeCell ref="AK29:AO29"/>
    <mergeCell ref="W29:AE29"/>
    <mergeCell ref="L29:P29"/>
    <mergeCell ref="W30:AE30"/>
    <mergeCell ref="AK30:AO30"/>
    <mergeCell ref="L30:P30"/>
    <mergeCell ref="W31:AE31"/>
    <mergeCell ref="L31:P31"/>
    <mergeCell ref="AK31:AO31"/>
    <mergeCell ref="L32:P32"/>
    <mergeCell ref="W32:AE32"/>
    <mergeCell ref="AK32:AO32"/>
    <mergeCell ref="L33:P33"/>
    <mergeCell ref="W33:AE33"/>
    <mergeCell ref="AK33:AO33"/>
  </mergeCells>
  <hyperlinks>
    <hyperlink ref="A95" location="'D.1 - Příprava území'!C2" display="/" xr:uid="{00000000-0004-0000-0000-000000000000}"/>
    <hyperlink ref="A97" location="'D.1.1 - Architektonicko-s...'!C2" display="/" xr:uid="{00000000-0004-0000-0000-000001000000}"/>
    <hyperlink ref="A98" location="'D.1.2.1 - Stavebně-konstr...'!C2" display="/" xr:uid="{00000000-0004-0000-0000-000002000000}"/>
    <hyperlink ref="A99" location="'D.1.2.2 - Stavebně-konstr...'!C2" display="/" xr:uid="{00000000-0004-0000-0000-000003000000}"/>
    <hyperlink ref="A100" location="'D.1.3 - Požárně bezpečnos...'!C2" display="/" xr:uid="{00000000-0004-0000-0000-000004000000}"/>
    <hyperlink ref="A103" location="'1 - Zdravotně technické i...'!C2" display="/" xr:uid="{00000000-0004-0000-0000-000005000000}"/>
    <hyperlink ref="A104" location="'2 - Venkovní rozvody'!C2" display="/" xr:uid="{00000000-0004-0000-0000-000006000000}"/>
    <hyperlink ref="A105" location="'D.1.4.2 - Vzduchotechnika'!C2" display="/" xr:uid="{00000000-0004-0000-0000-000007000000}"/>
    <hyperlink ref="A106" location="'D.1.4.3 - Vytápění'!C2" display="/" xr:uid="{00000000-0004-0000-0000-000008000000}"/>
    <hyperlink ref="A107" location="'D.1.4.4 - MaR'!C2" display="/" xr:uid="{00000000-0004-0000-0000-000009000000}"/>
    <hyperlink ref="A109" location="'1 - LPS'!C2" display="/" xr:uid="{00000000-0004-0000-0000-00000A000000}"/>
    <hyperlink ref="A110" location="'2 - KT'!C2" display="/" xr:uid="{00000000-0004-0000-0000-00000B000000}"/>
    <hyperlink ref="A111" location="'3 - SP'!C2" display="/" xr:uid="{00000000-0004-0000-0000-00000C000000}"/>
    <hyperlink ref="A112" location="'4 - SV'!C2" display="/" xr:uid="{00000000-0004-0000-0000-00000D000000}"/>
    <hyperlink ref="A113" location="'5 - Ostatní'!C2" display="/" xr:uid="{00000000-0004-0000-0000-00000E000000}"/>
    <hyperlink ref="A115" location="'1 - ELEKTRICKÁ POŽÁRNÍ SI...'!C2" display="/" xr:uid="{00000000-0004-0000-0000-00000F000000}"/>
    <hyperlink ref="A116" location="'2 - NOUZOVÝ ZVUKOVÝ SYSTÉ...'!C2" display="/" xr:uid="{00000000-0004-0000-0000-000010000000}"/>
    <hyperlink ref="A117" location="'3 - KAMEROVÝ SYSTÉM - CCTV'!C2" display="/" xr:uid="{00000000-0004-0000-0000-000011000000}"/>
    <hyperlink ref="A118" location="'4 - PZTS-Poplachový zabez...'!C2" display="/" xr:uid="{00000000-0004-0000-0000-000012000000}"/>
    <hyperlink ref="A119" location="'5 - EKV+DT Elektronická k...'!C2" display="/" xr:uid="{00000000-0004-0000-0000-000013000000}"/>
    <hyperlink ref="A120" location="'6 - STRUKTUROVANÁ KABELÁŽ...'!C2" display="/" xr:uid="{00000000-0004-0000-0000-000014000000}"/>
    <hyperlink ref="A121" location="'7 - STA - Společná televi...'!C2" display="/" xr:uid="{00000000-0004-0000-0000-000015000000}"/>
    <hyperlink ref="A122" location="'8 - Jednotný čas - JČ'!C2" display="/" xr:uid="{00000000-0004-0000-0000-000016000000}"/>
    <hyperlink ref="A123" location="'9 - VYVOLÁVACÍ SYSTÉM - VS'!C2" display="/" xr:uid="{00000000-0004-0000-0000-000017000000}"/>
    <hyperlink ref="A124" location="'10 - KABELOVÉ TRASY  - KT'!C2" display="/" xr:uid="{00000000-0004-0000-0000-000018000000}"/>
    <hyperlink ref="A125" location="'11 - Osttaní'!C2" display="/" xr:uid="{00000000-0004-0000-0000-000019000000}"/>
    <hyperlink ref="A126" location="'D.1.4.7 - Mediciální plyny'!C2" display="/" xr:uid="{00000000-0004-0000-0000-00001A000000}"/>
    <hyperlink ref="A128" location="'1 - Pracovní linky '!C2" display="/" xr:uid="{00000000-0004-0000-0000-00001B000000}"/>
    <hyperlink ref="A129" location="'2 - Interiér'!C2" display="/" xr:uid="{00000000-0004-0000-0000-00001C000000}"/>
    <hyperlink ref="A130" location="'SO 02 - Komunikace a zpev...'!C2" display="/" xr:uid="{00000000-0004-0000-0000-00001D000000}"/>
    <hyperlink ref="A132" location="'D.2.1 - Zdravotnická tech...'!C2" display="/" xr:uid="{00000000-0004-0000-0000-00001E000000}"/>
    <hyperlink ref="A134" location="'IO 01 - Prodloužení areál...'!C2" display="/" xr:uid="{00000000-0004-0000-0000-00001F000000}"/>
    <hyperlink ref="A136" location="'IO 02.1 - KT'!C2" display="/" xr:uid="{00000000-0004-0000-0000-000020000000}"/>
    <hyperlink ref="A137" location="'IO 02.2 - LPS'!C2" display="/" xr:uid="{00000000-0004-0000-0000-000021000000}"/>
    <hyperlink ref="A138" location="'IO 02.3 - SV'!C2" display="/" xr:uid="{00000000-0004-0000-0000-000022000000}"/>
    <hyperlink ref="A140" location="'IO 03.1 - KT'!C2" display="/" xr:uid="{00000000-0004-0000-0000-000023000000}"/>
    <hyperlink ref="A141" location="'VON - Vedlejší a ostatní ...'!C2" display="/" xr:uid="{00000000-0004-0000-0000-000024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2:BM268"/>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119</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ht="12.75">
      <c r="B8" s="21"/>
      <c r="D8" s="120" t="s">
        <v>210</v>
      </c>
      <c r="L8" s="21"/>
    </row>
    <row r="9" spans="1:46" s="1" customFormat="1" ht="16.5" customHeight="1">
      <c r="B9" s="21"/>
      <c r="E9" s="325" t="s">
        <v>362</v>
      </c>
      <c r="F9" s="298"/>
      <c r="G9" s="298"/>
      <c r="H9" s="298"/>
      <c r="L9" s="21"/>
    </row>
    <row r="10" spans="1:46" s="1" customFormat="1" ht="12" customHeight="1">
      <c r="B10" s="21"/>
      <c r="D10" s="120" t="s">
        <v>363</v>
      </c>
      <c r="L10" s="21"/>
    </row>
    <row r="11" spans="1:46" s="2" customFormat="1" ht="16.5" customHeight="1">
      <c r="A11" s="35"/>
      <c r="B11" s="40"/>
      <c r="C11" s="35"/>
      <c r="D11" s="35"/>
      <c r="E11" s="335" t="s">
        <v>3106</v>
      </c>
      <c r="F11" s="328"/>
      <c r="G11" s="328"/>
      <c r="H11" s="328"/>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3731</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7" t="s">
        <v>4140</v>
      </c>
      <c r="F13" s="328"/>
      <c r="G13" s="328"/>
      <c r="H13" s="328"/>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9" t="str">
        <f>'Rekapitulace stavby'!E14</f>
        <v>Vyplň údaj</v>
      </c>
      <c r="F22" s="330"/>
      <c r="G22" s="330"/>
      <c r="H22" s="330"/>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31" t="s">
        <v>1</v>
      </c>
      <c r="F31" s="331"/>
      <c r="G31" s="331"/>
      <c r="H31" s="331"/>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ROUND(J133,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ROUND((SUM(BE133:BE267)),  2)</f>
        <v>0</v>
      </c>
      <c r="G37" s="35"/>
      <c r="H37" s="35"/>
      <c r="I37" s="131">
        <v>0.21</v>
      </c>
      <c r="J37" s="130">
        <f>ROUND(((SUM(BE133:BE267))*I37),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ROUND((SUM(BF133:BF267)),  2)</f>
        <v>0</v>
      </c>
      <c r="G38" s="35"/>
      <c r="H38" s="35"/>
      <c r="I38" s="131">
        <v>0.12</v>
      </c>
      <c r="J38" s="130">
        <f>ROUND(((SUM(BF133:BF267))*I38),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ROUND((SUM(BG133:BG267)),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ROUND((SUM(BH133:BH267)),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ROUND((SUM(BI133:BI267)),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2" t="s">
        <v>362</v>
      </c>
      <c r="F87" s="283"/>
      <c r="G87" s="283"/>
      <c r="H87" s="283"/>
      <c r="I87" s="23"/>
      <c r="J87" s="23"/>
      <c r="K87" s="23"/>
      <c r="L87" s="21"/>
    </row>
    <row r="88" spans="1:31" s="1" customFormat="1" ht="12" customHeight="1">
      <c r="B88" s="22"/>
      <c r="C88" s="30" t="s">
        <v>363</v>
      </c>
      <c r="D88" s="23"/>
      <c r="E88" s="23"/>
      <c r="F88" s="23"/>
      <c r="G88" s="23"/>
      <c r="H88" s="23"/>
      <c r="I88" s="23"/>
      <c r="J88" s="23"/>
      <c r="K88" s="23"/>
      <c r="L88" s="21"/>
    </row>
    <row r="89" spans="1:31" s="2" customFormat="1" ht="16.5" customHeight="1">
      <c r="A89" s="35"/>
      <c r="B89" s="36"/>
      <c r="C89" s="37"/>
      <c r="D89" s="37"/>
      <c r="E89" s="336" t="s">
        <v>3106</v>
      </c>
      <c r="F89" s="334"/>
      <c r="G89" s="334"/>
      <c r="H89" s="334"/>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3731</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5" t="str">
        <f>E13</f>
        <v>D.1.4.3 - Vytápění</v>
      </c>
      <c r="F91" s="334"/>
      <c r="G91" s="334"/>
      <c r="H91" s="334"/>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J133</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4141</v>
      </c>
      <c r="E101" s="157"/>
      <c r="F101" s="157"/>
      <c r="G101" s="157"/>
      <c r="H101" s="157"/>
      <c r="I101" s="157"/>
      <c r="J101" s="158">
        <f>J134</f>
        <v>0</v>
      </c>
      <c r="K101" s="155"/>
      <c r="L101" s="159"/>
    </row>
    <row r="102" spans="1:47" s="9" customFormat="1" ht="24.95" customHeight="1">
      <c r="B102" s="154"/>
      <c r="C102" s="155"/>
      <c r="D102" s="156" t="s">
        <v>4142</v>
      </c>
      <c r="E102" s="157"/>
      <c r="F102" s="157"/>
      <c r="G102" s="157"/>
      <c r="H102" s="157"/>
      <c r="I102" s="157"/>
      <c r="J102" s="158">
        <f>J146</f>
        <v>0</v>
      </c>
      <c r="K102" s="155"/>
      <c r="L102" s="159"/>
    </row>
    <row r="103" spans="1:47" s="9" customFormat="1" ht="24.95" customHeight="1">
      <c r="B103" s="154"/>
      <c r="C103" s="155"/>
      <c r="D103" s="156" t="s">
        <v>4143</v>
      </c>
      <c r="E103" s="157"/>
      <c r="F103" s="157"/>
      <c r="G103" s="157"/>
      <c r="H103" s="157"/>
      <c r="I103" s="157"/>
      <c r="J103" s="158">
        <f>J162</f>
        <v>0</v>
      </c>
      <c r="K103" s="155"/>
      <c r="L103" s="159"/>
    </row>
    <row r="104" spans="1:47" s="9" customFormat="1" ht="24.95" customHeight="1">
      <c r="B104" s="154"/>
      <c r="C104" s="155"/>
      <c r="D104" s="156" t="s">
        <v>4144</v>
      </c>
      <c r="E104" s="157"/>
      <c r="F104" s="157"/>
      <c r="G104" s="157"/>
      <c r="H104" s="157"/>
      <c r="I104" s="157"/>
      <c r="J104" s="158">
        <f>J182</f>
        <v>0</v>
      </c>
      <c r="K104" s="155"/>
      <c r="L104" s="159"/>
    </row>
    <row r="105" spans="1:47" s="9" customFormat="1" ht="24.95" customHeight="1">
      <c r="B105" s="154"/>
      <c r="C105" s="155"/>
      <c r="D105" s="156" t="s">
        <v>4145</v>
      </c>
      <c r="E105" s="157"/>
      <c r="F105" s="157"/>
      <c r="G105" s="157"/>
      <c r="H105" s="157"/>
      <c r="I105" s="157"/>
      <c r="J105" s="158">
        <f>J213</f>
        <v>0</v>
      </c>
      <c r="K105" s="155"/>
      <c r="L105" s="159"/>
    </row>
    <row r="106" spans="1:47" s="9" customFormat="1" ht="24.95" customHeight="1">
      <c r="B106" s="154"/>
      <c r="C106" s="155"/>
      <c r="D106" s="156" t="s">
        <v>4146</v>
      </c>
      <c r="E106" s="157"/>
      <c r="F106" s="157"/>
      <c r="G106" s="157"/>
      <c r="H106" s="157"/>
      <c r="I106" s="157"/>
      <c r="J106" s="158">
        <f>J225</f>
        <v>0</v>
      </c>
      <c r="K106" s="155"/>
      <c r="L106" s="159"/>
    </row>
    <row r="107" spans="1:47" s="9" customFormat="1" ht="24.95" customHeight="1">
      <c r="B107" s="154"/>
      <c r="C107" s="155"/>
      <c r="D107" s="156" t="s">
        <v>3121</v>
      </c>
      <c r="E107" s="157"/>
      <c r="F107" s="157"/>
      <c r="G107" s="157"/>
      <c r="H107" s="157"/>
      <c r="I107" s="157"/>
      <c r="J107" s="158">
        <f>J243</f>
        <v>0</v>
      </c>
      <c r="K107" s="155"/>
      <c r="L107" s="159"/>
    </row>
    <row r="108" spans="1:47" s="9" customFormat="1" ht="24.95" customHeight="1">
      <c r="B108" s="154"/>
      <c r="C108" s="155"/>
      <c r="D108" s="156" t="s">
        <v>4147</v>
      </c>
      <c r="E108" s="157"/>
      <c r="F108" s="157"/>
      <c r="G108" s="157"/>
      <c r="H108" s="157"/>
      <c r="I108" s="157"/>
      <c r="J108" s="158">
        <f>J245</f>
        <v>0</v>
      </c>
      <c r="K108" s="155"/>
      <c r="L108" s="159"/>
    </row>
    <row r="109" spans="1:47" s="9" customFormat="1" ht="24.95" customHeight="1">
      <c r="B109" s="154"/>
      <c r="C109" s="155"/>
      <c r="D109" s="156" t="s">
        <v>3122</v>
      </c>
      <c r="E109" s="157"/>
      <c r="F109" s="157"/>
      <c r="G109" s="157"/>
      <c r="H109" s="157"/>
      <c r="I109" s="157"/>
      <c r="J109" s="158">
        <f>J248</f>
        <v>0</v>
      </c>
      <c r="K109" s="155"/>
      <c r="L109" s="159"/>
    </row>
    <row r="110" spans="1:47" s="2" customFormat="1" ht="21.75"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6.95" customHeight="1">
      <c r="A111" s="35"/>
      <c r="B111" s="55"/>
      <c r="C111" s="56"/>
      <c r="D111" s="56"/>
      <c r="E111" s="56"/>
      <c r="F111" s="56"/>
      <c r="G111" s="56"/>
      <c r="H111" s="56"/>
      <c r="I111" s="56"/>
      <c r="J111" s="56"/>
      <c r="K111" s="56"/>
      <c r="L111" s="52"/>
      <c r="S111" s="35"/>
      <c r="T111" s="35"/>
      <c r="U111" s="35"/>
      <c r="V111" s="35"/>
      <c r="W111" s="35"/>
      <c r="X111" s="35"/>
      <c r="Y111" s="35"/>
      <c r="Z111" s="35"/>
      <c r="AA111" s="35"/>
      <c r="AB111" s="35"/>
      <c r="AC111" s="35"/>
      <c r="AD111" s="35"/>
      <c r="AE111" s="35"/>
    </row>
    <row r="115" spans="1:31" s="2" customFormat="1" ht="6.95" customHeight="1">
      <c r="A115" s="35"/>
      <c r="B115" s="57"/>
      <c r="C115" s="58"/>
      <c r="D115" s="58"/>
      <c r="E115" s="58"/>
      <c r="F115" s="58"/>
      <c r="G115" s="58"/>
      <c r="H115" s="58"/>
      <c r="I115" s="58"/>
      <c r="J115" s="58"/>
      <c r="K115" s="58"/>
      <c r="L115" s="52"/>
      <c r="S115" s="35"/>
      <c r="T115" s="35"/>
      <c r="U115" s="35"/>
      <c r="V115" s="35"/>
      <c r="W115" s="35"/>
      <c r="X115" s="35"/>
      <c r="Y115" s="35"/>
      <c r="Z115" s="35"/>
      <c r="AA115" s="35"/>
      <c r="AB115" s="35"/>
      <c r="AC115" s="35"/>
      <c r="AD115" s="35"/>
      <c r="AE115" s="35"/>
    </row>
    <row r="116" spans="1:31" s="2" customFormat="1" ht="24.95" customHeight="1">
      <c r="A116" s="35"/>
      <c r="B116" s="36"/>
      <c r="C116" s="24" t="s">
        <v>224</v>
      </c>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31" s="2" customFormat="1" ht="6.95"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31" s="2" customFormat="1" ht="12" customHeight="1">
      <c r="A118" s="35"/>
      <c r="B118" s="36"/>
      <c r="C118" s="30" t="s">
        <v>16</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31" s="2" customFormat="1" ht="16.5" customHeight="1">
      <c r="A119" s="35"/>
      <c r="B119" s="36"/>
      <c r="C119" s="37"/>
      <c r="D119" s="37"/>
      <c r="E119" s="332" t="str">
        <f>E7</f>
        <v>NEMOCNICE TGM HODONÍN – VÝSTAVBA PAVILONU URGENTNÍHO PŘÍJMU ETAPA II.</v>
      </c>
      <c r="F119" s="333"/>
      <c r="G119" s="333"/>
      <c r="H119" s="333"/>
      <c r="I119" s="37"/>
      <c r="J119" s="37"/>
      <c r="K119" s="37"/>
      <c r="L119" s="52"/>
      <c r="S119" s="35"/>
      <c r="T119" s="35"/>
      <c r="U119" s="35"/>
      <c r="V119" s="35"/>
      <c r="W119" s="35"/>
      <c r="X119" s="35"/>
      <c r="Y119" s="35"/>
      <c r="Z119" s="35"/>
      <c r="AA119" s="35"/>
      <c r="AB119" s="35"/>
      <c r="AC119" s="35"/>
      <c r="AD119" s="35"/>
      <c r="AE119" s="35"/>
    </row>
    <row r="120" spans="1:31" s="1" customFormat="1" ht="12" customHeight="1">
      <c r="B120" s="22"/>
      <c r="C120" s="30" t="s">
        <v>210</v>
      </c>
      <c r="D120" s="23"/>
      <c r="E120" s="23"/>
      <c r="F120" s="23"/>
      <c r="G120" s="23"/>
      <c r="H120" s="23"/>
      <c r="I120" s="23"/>
      <c r="J120" s="23"/>
      <c r="K120" s="23"/>
      <c r="L120" s="21"/>
    </row>
    <row r="121" spans="1:31" s="1" customFormat="1" ht="16.5" customHeight="1">
      <c r="B121" s="22"/>
      <c r="C121" s="23"/>
      <c r="D121" s="23"/>
      <c r="E121" s="332" t="s">
        <v>362</v>
      </c>
      <c r="F121" s="283"/>
      <c r="G121" s="283"/>
      <c r="H121" s="283"/>
      <c r="I121" s="23"/>
      <c r="J121" s="23"/>
      <c r="K121" s="23"/>
      <c r="L121" s="21"/>
    </row>
    <row r="122" spans="1:31" s="1" customFormat="1" ht="12" customHeight="1">
      <c r="B122" s="22"/>
      <c r="C122" s="30" t="s">
        <v>363</v>
      </c>
      <c r="D122" s="23"/>
      <c r="E122" s="23"/>
      <c r="F122" s="23"/>
      <c r="G122" s="23"/>
      <c r="H122" s="23"/>
      <c r="I122" s="23"/>
      <c r="J122" s="23"/>
      <c r="K122" s="23"/>
      <c r="L122" s="21"/>
    </row>
    <row r="123" spans="1:31" s="2" customFormat="1" ht="16.5" customHeight="1">
      <c r="A123" s="35"/>
      <c r="B123" s="36"/>
      <c r="C123" s="37"/>
      <c r="D123" s="37"/>
      <c r="E123" s="336" t="s">
        <v>3106</v>
      </c>
      <c r="F123" s="334"/>
      <c r="G123" s="334"/>
      <c r="H123" s="334"/>
      <c r="I123" s="37"/>
      <c r="J123" s="37"/>
      <c r="K123" s="37"/>
      <c r="L123" s="52"/>
      <c r="S123" s="35"/>
      <c r="T123" s="35"/>
      <c r="U123" s="35"/>
      <c r="V123" s="35"/>
      <c r="W123" s="35"/>
      <c r="X123" s="35"/>
      <c r="Y123" s="35"/>
      <c r="Z123" s="35"/>
      <c r="AA123" s="35"/>
      <c r="AB123" s="35"/>
      <c r="AC123" s="35"/>
      <c r="AD123" s="35"/>
      <c r="AE123" s="35"/>
    </row>
    <row r="124" spans="1:31" s="2" customFormat="1" ht="12" customHeight="1">
      <c r="A124" s="35"/>
      <c r="B124" s="36"/>
      <c r="C124" s="30" t="s">
        <v>3731</v>
      </c>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31" s="2" customFormat="1" ht="16.5" customHeight="1">
      <c r="A125" s="35"/>
      <c r="B125" s="36"/>
      <c r="C125" s="37"/>
      <c r="D125" s="37"/>
      <c r="E125" s="305" t="str">
        <f>E13</f>
        <v>D.1.4.3 - Vytápění</v>
      </c>
      <c r="F125" s="334"/>
      <c r="G125" s="334"/>
      <c r="H125" s="334"/>
      <c r="I125" s="37"/>
      <c r="J125" s="37"/>
      <c r="K125" s="37"/>
      <c r="L125" s="52"/>
      <c r="S125" s="35"/>
      <c r="T125" s="35"/>
      <c r="U125" s="35"/>
      <c r="V125" s="35"/>
      <c r="W125" s="35"/>
      <c r="X125" s="35"/>
      <c r="Y125" s="35"/>
      <c r="Z125" s="35"/>
      <c r="AA125" s="35"/>
      <c r="AB125" s="35"/>
      <c r="AC125" s="35"/>
      <c r="AD125" s="35"/>
      <c r="AE125" s="35"/>
    </row>
    <row r="126" spans="1:31" s="2" customFormat="1" ht="6.95" customHeight="1">
      <c r="A126" s="35"/>
      <c r="B126" s="36"/>
      <c r="C126" s="37"/>
      <c r="D126" s="37"/>
      <c r="E126" s="37"/>
      <c r="F126" s="37"/>
      <c r="G126" s="37"/>
      <c r="H126" s="37"/>
      <c r="I126" s="37"/>
      <c r="J126" s="37"/>
      <c r="K126" s="37"/>
      <c r="L126" s="52"/>
      <c r="S126" s="35"/>
      <c r="T126" s="35"/>
      <c r="U126" s="35"/>
      <c r="V126" s="35"/>
      <c r="W126" s="35"/>
      <c r="X126" s="35"/>
      <c r="Y126" s="35"/>
      <c r="Z126" s="35"/>
      <c r="AA126" s="35"/>
      <c r="AB126" s="35"/>
      <c r="AC126" s="35"/>
      <c r="AD126" s="35"/>
      <c r="AE126" s="35"/>
    </row>
    <row r="127" spans="1:31" s="2" customFormat="1" ht="12" customHeight="1">
      <c r="A127" s="35"/>
      <c r="B127" s="36"/>
      <c r="C127" s="30" t="s">
        <v>20</v>
      </c>
      <c r="D127" s="37"/>
      <c r="E127" s="37"/>
      <c r="F127" s="28" t="str">
        <f>F16</f>
        <v xml:space="preserve"> </v>
      </c>
      <c r="G127" s="37"/>
      <c r="H127" s="37"/>
      <c r="I127" s="30" t="s">
        <v>22</v>
      </c>
      <c r="J127" s="67" t="str">
        <f>IF(J16="","",J16)</f>
        <v>23. 6. 2025</v>
      </c>
      <c r="K127" s="37"/>
      <c r="L127" s="52"/>
      <c r="S127" s="35"/>
      <c r="T127" s="35"/>
      <c r="U127" s="35"/>
      <c r="V127" s="35"/>
      <c r="W127" s="35"/>
      <c r="X127" s="35"/>
      <c r="Y127" s="35"/>
      <c r="Z127" s="35"/>
      <c r="AA127" s="35"/>
      <c r="AB127" s="35"/>
      <c r="AC127" s="35"/>
      <c r="AD127" s="35"/>
      <c r="AE127" s="35"/>
    </row>
    <row r="128" spans="1:31" s="2" customFormat="1" ht="6.95" customHeight="1">
      <c r="A128" s="35"/>
      <c r="B128" s="36"/>
      <c r="C128" s="37"/>
      <c r="D128" s="37"/>
      <c r="E128" s="37"/>
      <c r="F128" s="37"/>
      <c r="G128" s="37"/>
      <c r="H128" s="37"/>
      <c r="I128" s="37"/>
      <c r="J128" s="37"/>
      <c r="K128" s="37"/>
      <c r="L128" s="52"/>
      <c r="S128" s="35"/>
      <c r="T128" s="35"/>
      <c r="U128" s="35"/>
      <c r="V128" s="35"/>
      <c r="W128" s="35"/>
      <c r="X128" s="35"/>
      <c r="Y128" s="35"/>
      <c r="Z128" s="35"/>
      <c r="AA128" s="35"/>
      <c r="AB128" s="35"/>
      <c r="AC128" s="35"/>
      <c r="AD128" s="35"/>
      <c r="AE128" s="35"/>
    </row>
    <row r="129" spans="1:65" s="2" customFormat="1" ht="15.2" customHeight="1">
      <c r="A129" s="35"/>
      <c r="B129" s="36"/>
      <c r="C129" s="30" t="s">
        <v>24</v>
      </c>
      <c r="D129" s="37"/>
      <c r="E129" s="37"/>
      <c r="F129" s="28" t="str">
        <f>E19</f>
        <v>NEMOCNICE TGM HODONÍN, p.o.</v>
      </c>
      <c r="G129" s="37"/>
      <c r="H129" s="37"/>
      <c r="I129" s="30" t="s">
        <v>30</v>
      </c>
      <c r="J129" s="33" t="str">
        <f>E25</f>
        <v>KANIA a.s.</v>
      </c>
      <c r="K129" s="37"/>
      <c r="L129" s="52"/>
      <c r="S129" s="35"/>
      <c r="T129" s="35"/>
      <c r="U129" s="35"/>
      <c r="V129" s="35"/>
      <c r="W129" s="35"/>
      <c r="X129" s="35"/>
      <c r="Y129" s="35"/>
      <c r="Z129" s="35"/>
      <c r="AA129" s="35"/>
      <c r="AB129" s="35"/>
      <c r="AC129" s="35"/>
      <c r="AD129" s="35"/>
      <c r="AE129" s="35"/>
    </row>
    <row r="130" spans="1:65" s="2" customFormat="1" ht="15.2" customHeight="1">
      <c r="A130" s="35"/>
      <c r="B130" s="36"/>
      <c r="C130" s="30" t="s">
        <v>28</v>
      </c>
      <c r="D130" s="37"/>
      <c r="E130" s="37"/>
      <c r="F130" s="28" t="str">
        <f>IF(E22="","",E22)</f>
        <v>Vyplň údaj</v>
      </c>
      <c r="G130" s="37"/>
      <c r="H130" s="37"/>
      <c r="I130" s="30" t="s">
        <v>33</v>
      </c>
      <c r="J130" s="33" t="str">
        <f>E28</f>
        <v xml:space="preserve"> </v>
      </c>
      <c r="K130" s="37"/>
      <c r="L130" s="52"/>
      <c r="S130" s="35"/>
      <c r="T130" s="35"/>
      <c r="U130" s="35"/>
      <c r="V130" s="35"/>
      <c r="W130" s="35"/>
      <c r="X130" s="35"/>
      <c r="Y130" s="35"/>
      <c r="Z130" s="35"/>
      <c r="AA130" s="35"/>
      <c r="AB130" s="35"/>
      <c r="AC130" s="35"/>
      <c r="AD130" s="35"/>
      <c r="AE130" s="35"/>
    </row>
    <row r="131" spans="1:65" s="2" customFormat="1" ht="10.35" customHeight="1">
      <c r="A131" s="35"/>
      <c r="B131" s="36"/>
      <c r="C131" s="37"/>
      <c r="D131" s="37"/>
      <c r="E131" s="37"/>
      <c r="F131" s="37"/>
      <c r="G131" s="37"/>
      <c r="H131" s="37"/>
      <c r="I131" s="37"/>
      <c r="J131" s="37"/>
      <c r="K131" s="37"/>
      <c r="L131" s="52"/>
      <c r="S131" s="35"/>
      <c r="T131" s="35"/>
      <c r="U131" s="35"/>
      <c r="V131" s="35"/>
      <c r="W131" s="35"/>
      <c r="X131" s="35"/>
      <c r="Y131" s="35"/>
      <c r="Z131" s="35"/>
      <c r="AA131" s="35"/>
      <c r="AB131" s="35"/>
      <c r="AC131" s="35"/>
      <c r="AD131" s="35"/>
      <c r="AE131" s="35"/>
    </row>
    <row r="132" spans="1:65" s="11" customFormat="1" ht="29.25" customHeight="1">
      <c r="A132" s="165"/>
      <c r="B132" s="166"/>
      <c r="C132" s="167" t="s">
        <v>225</v>
      </c>
      <c r="D132" s="168" t="s">
        <v>61</v>
      </c>
      <c r="E132" s="168" t="s">
        <v>57</v>
      </c>
      <c r="F132" s="168" t="s">
        <v>58</v>
      </c>
      <c r="G132" s="168" t="s">
        <v>226</v>
      </c>
      <c r="H132" s="168" t="s">
        <v>227</v>
      </c>
      <c r="I132" s="168" t="s">
        <v>228</v>
      </c>
      <c r="J132" s="168" t="s">
        <v>214</v>
      </c>
      <c r="K132" s="169" t="s">
        <v>229</v>
      </c>
      <c r="L132" s="170"/>
      <c r="M132" s="76" t="s">
        <v>1</v>
      </c>
      <c r="N132" s="77" t="s">
        <v>40</v>
      </c>
      <c r="O132" s="77" t="s">
        <v>230</v>
      </c>
      <c r="P132" s="77" t="s">
        <v>231</v>
      </c>
      <c r="Q132" s="77" t="s">
        <v>232</v>
      </c>
      <c r="R132" s="77" t="s">
        <v>233</v>
      </c>
      <c r="S132" s="77" t="s">
        <v>234</v>
      </c>
      <c r="T132" s="78" t="s">
        <v>235</v>
      </c>
      <c r="U132" s="165"/>
      <c r="V132" s="165"/>
      <c r="W132" s="165"/>
      <c r="X132" s="165"/>
      <c r="Y132" s="165"/>
      <c r="Z132" s="165"/>
      <c r="AA132" s="165"/>
      <c r="AB132" s="165"/>
      <c r="AC132" s="165"/>
      <c r="AD132" s="165"/>
      <c r="AE132" s="165"/>
    </row>
    <row r="133" spans="1:65" s="2" customFormat="1" ht="22.9" customHeight="1">
      <c r="A133" s="35"/>
      <c r="B133" s="36"/>
      <c r="C133" s="83" t="s">
        <v>236</v>
      </c>
      <c r="D133" s="37"/>
      <c r="E133" s="37"/>
      <c r="F133" s="37"/>
      <c r="G133" s="37"/>
      <c r="H133" s="37"/>
      <c r="I133" s="37"/>
      <c r="J133" s="171">
        <f>BK133</f>
        <v>0</v>
      </c>
      <c r="K133" s="37"/>
      <c r="L133" s="40"/>
      <c r="M133" s="79"/>
      <c r="N133" s="172"/>
      <c r="O133" s="80"/>
      <c r="P133" s="173">
        <f>P134+P146+P162+P182+P213+P225+P243+P245+P248</f>
        <v>0</v>
      </c>
      <c r="Q133" s="80"/>
      <c r="R133" s="173">
        <f>R134+R146+R162+R182+R213+R225+R243+R245+R248</f>
        <v>0</v>
      </c>
      <c r="S133" s="80"/>
      <c r="T133" s="174">
        <f>T134+T146+T162+T182+T213+T225+T243+T245+T248</f>
        <v>0</v>
      </c>
      <c r="U133" s="35"/>
      <c r="V133" s="35"/>
      <c r="W133" s="35"/>
      <c r="X133" s="35"/>
      <c r="Y133" s="35"/>
      <c r="Z133" s="35"/>
      <c r="AA133" s="35"/>
      <c r="AB133" s="35"/>
      <c r="AC133" s="35"/>
      <c r="AD133" s="35"/>
      <c r="AE133" s="35"/>
      <c r="AT133" s="18" t="s">
        <v>75</v>
      </c>
      <c r="AU133" s="18" t="s">
        <v>216</v>
      </c>
      <c r="BK133" s="175">
        <f>BK134+BK146+BK162+BK182+BK213+BK225+BK243+BK245+BK248</f>
        <v>0</v>
      </c>
    </row>
    <row r="134" spans="1:65" s="12" customFormat="1" ht="25.9" customHeight="1">
      <c r="B134" s="176"/>
      <c r="C134" s="177"/>
      <c r="D134" s="178" t="s">
        <v>75</v>
      </c>
      <c r="E134" s="179" t="s">
        <v>1652</v>
      </c>
      <c r="F134" s="179" t="s">
        <v>1653</v>
      </c>
      <c r="G134" s="177"/>
      <c r="H134" s="177"/>
      <c r="I134" s="180"/>
      <c r="J134" s="181">
        <f>BK134</f>
        <v>0</v>
      </c>
      <c r="K134" s="177"/>
      <c r="L134" s="182"/>
      <c r="M134" s="183"/>
      <c r="N134" s="184"/>
      <c r="O134" s="184"/>
      <c r="P134" s="185">
        <f>SUM(P135:P145)</f>
        <v>0</v>
      </c>
      <c r="Q134" s="184"/>
      <c r="R134" s="185">
        <f>SUM(R135:R145)</f>
        <v>0</v>
      </c>
      <c r="S134" s="184"/>
      <c r="T134" s="186">
        <f>SUM(T135:T145)</f>
        <v>0</v>
      </c>
      <c r="AR134" s="187" t="s">
        <v>86</v>
      </c>
      <c r="AT134" s="188" t="s">
        <v>75</v>
      </c>
      <c r="AU134" s="188" t="s">
        <v>76</v>
      </c>
      <c r="AY134" s="187" t="s">
        <v>239</v>
      </c>
      <c r="BK134" s="189">
        <f>SUM(BK135:BK145)</f>
        <v>0</v>
      </c>
    </row>
    <row r="135" spans="1:65" s="2" customFormat="1" ht="16.5" customHeight="1">
      <c r="A135" s="35"/>
      <c r="B135" s="36"/>
      <c r="C135" s="192" t="s">
        <v>84</v>
      </c>
      <c r="D135" s="192" t="s">
        <v>241</v>
      </c>
      <c r="E135" s="193" t="s">
        <v>4148</v>
      </c>
      <c r="F135" s="194" t="s">
        <v>4149</v>
      </c>
      <c r="G135" s="195" t="s">
        <v>344</v>
      </c>
      <c r="H135" s="196">
        <v>0.37</v>
      </c>
      <c r="I135" s="197"/>
      <c r="J135" s="198">
        <f t="shared" ref="J135:J145" si="0">ROUND(I135*H135,2)</f>
        <v>0</v>
      </c>
      <c r="K135" s="194" t="s">
        <v>1</v>
      </c>
      <c r="L135" s="40"/>
      <c r="M135" s="199" t="s">
        <v>1</v>
      </c>
      <c r="N135" s="200" t="s">
        <v>41</v>
      </c>
      <c r="O135" s="72"/>
      <c r="P135" s="201">
        <f t="shared" ref="P135:P145" si="1">O135*H135</f>
        <v>0</v>
      </c>
      <c r="Q135" s="201">
        <v>0</v>
      </c>
      <c r="R135" s="201">
        <f t="shared" ref="R135:R145" si="2">Q135*H135</f>
        <v>0</v>
      </c>
      <c r="S135" s="201">
        <v>0</v>
      </c>
      <c r="T135" s="202">
        <f t="shared" ref="T135:T145" si="3">S135*H135</f>
        <v>0</v>
      </c>
      <c r="U135" s="35"/>
      <c r="V135" s="35"/>
      <c r="W135" s="35"/>
      <c r="X135" s="35"/>
      <c r="Y135" s="35"/>
      <c r="Z135" s="35"/>
      <c r="AA135" s="35"/>
      <c r="AB135" s="35"/>
      <c r="AC135" s="35"/>
      <c r="AD135" s="35"/>
      <c r="AE135" s="35"/>
      <c r="AR135" s="203" t="s">
        <v>316</v>
      </c>
      <c r="AT135" s="203" t="s">
        <v>241</v>
      </c>
      <c r="AU135" s="203" t="s">
        <v>84</v>
      </c>
      <c r="AY135" s="18" t="s">
        <v>239</v>
      </c>
      <c r="BE135" s="204">
        <f t="shared" ref="BE135:BE145" si="4">IF(N135="základní",J135,0)</f>
        <v>0</v>
      </c>
      <c r="BF135" s="204">
        <f t="shared" ref="BF135:BF145" si="5">IF(N135="snížená",J135,0)</f>
        <v>0</v>
      </c>
      <c r="BG135" s="204">
        <f t="shared" ref="BG135:BG145" si="6">IF(N135="zákl. přenesená",J135,0)</f>
        <v>0</v>
      </c>
      <c r="BH135" s="204">
        <f t="shared" ref="BH135:BH145" si="7">IF(N135="sníž. přenesená",J135,0)</f>
        <v>0</v>
      </c>
      <c r="BI135" s="204">
        <f t="shared" ref="BI135:BI145" si="8">IF(N135="nulová",J135,0)</f>
        <v>0</v>
      </c>
      <c r="BJ135" s="18" t="s">
        <v>84</v>
      </c>
      <c r="BK135" s="204">
        <f t="shared" ref="BK135:BK145" si="9">ROUND(I135*H135,2)</f>
        <v>0</v>
      </c>
      <c r="BL135" s="18" t="s">
        <v>316</v>
      </c>
      <c r="BM135" s="203" t="s">
        <v>86</v>
      </c>
    </row>
    <row r="136" spans="1:65" s="2" customFormat="1" ht="16.5" customHeight="1">
      <c r="A136" s="35"/>
      <c r="B136" s="36"/>
      <c r="C136" s="192" t="s">
        <v>86</v>
      </c>
      <c r="D136" s="192" t="s">
        <v>241</v>
      </c>
      <c r="E136" s="193" t="s">
        <v>4150</v>
      </c>
      <c r="F136" s="194" t="s">
        <v>4151</v>
      </c>
      <c r="G136" s="195" t="s">
        <v>513</v>
      </c>
      <c r="H136" s="196">
        <v>48</v>
      </c>
      <c r="I136" s="197"/>
      <c r="J136" s="198">
        <f t="shared" si="0"/>
        <v>0</v>
      </c>
      <c r="K136" s="194" t="s">
        <v>1</v>
      </c>
      <c r="L136" s="40"/>
      <c r="M136" s="199" t="s">
        <v>1</v>
      </c>
      <c r="N136" s="200" t="s">
        <v>41</v>
      </c>
      <c r="O136" s="72"/>
      <c r="P136" s="201">
        <f t="shared" si="1"/>
        <v>0</v>
      </c>
      <c r="Q136" s="201">
        <v>0</v>
      </c>
      <c r="R136" s="201">
        <f t="shared" si="2"/>
        <v>0</v>
      </c>
      <c r="S136" s="201">
        <v>0</v>
      </c>
      <c r="T136" s="202">
        <f t="shared" si="3"/>
        <v>0</v>
      </c>
      <c r="U136" s="35"/>
      <c r="V136" s="35"/>
      <c r="W136" s="35"/>
      <c r="X136" s="35"/>
      <c r="Y136" s="35"/>
      <c r="Z136" s="35"/>
      <c r="AA136" s="35"/>
      <c r="AB136" s="35"/>
      <c r="AC136" s="35"/>
      <c r="AD136" s="35"/>
      <c r="AE136" s="35"/>
      <c r="AR136" s="203" t="s">
        <v>316</v>
      </c>
      <c r="AT136" s="203" t="s">
        <v>241</v>
      </c>
      <c r="AU136" s="203" t="s">
        <v>84</v>
      </c>
      <c r="AY136" s="18" t="s">
        <v>239</v>
      </c>
      <c r="BE136" s="204">
        <f t="shared" si="4"/>
        <v>0</v>
      </c>
      <c r="BF136" s="204">
        <f t="shared" si="5"/>
        <v>0</v>
      </c>
      <c r="BG136" s="204">
        <f t="shared" si="6"/>
        <v>0</v>
      </c>
      <c r="BH136" s="204">
        <f t="shared" si="7"/>
        <v>0</v>
      </c>
      <c r="BI136" s="204">
        <f t="shared" si="8"/>
        <v>0</v>
      </c>
      <c r="BJ136" s="18" t="s">
        <v>84</v>
      </c>
      <c r="BK136" s="204">
        <f t="shared" si="9"/>
        <v>0</v>
      </c>
      <c r="BL136" s="18" t="s">
        <v>316</v>
      </c>
      <c r="BM136" s="203" t="s">
        <v>110</v>
      </c>
    </row>
    <row r="137" spans="1:65" s="2" customFormat="1" ht="16.5" customHeight="1">
      <c r="A137" s="35"/>
      <c r="B137" s="36"/>
      <c r="C137" s="192" t="s">
        <v>108</v>
      </c>
      <c r="D137" s="192" t="s">
        <v>241</v>
      </c>
      <c r="E137" s="193" t="s">
        <v>4152</v>
      </c>
      <c r="F137" s="194" t="s">
        <v>4153</v>
      </c>
      <c r="G137" s="195" t="s">
        <v>513</v>
      </c>
      <c r="H137" s="196">
        <v>19</v>
      </c>
      <c r="I137" s="197"/>
      <c r="J137" s="198">
        <f t="shared" si="0"/>
        <v>0</v>
      </c>
      <c r="K137" s="194" t="s">
        <v>1</v>
      </c>
      <c r="L137" s="40"/>
      <c r="M137" s="199" t="s">
        <v>1</v>
      </c>
      <c r="N137" s="200" t="s">
        <v>41</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316</v>
      </c>
      <c r="AT137" s="203" t="s">
        <v>241</v>
      </c>
      <c r="AU137" s="203" t="s">
        <v>84</v>
      </c>
      <c r="AY137" s="18" t="s">
        <v>239</v>
      </c>
      <c r="BE137" s="204">
        <f t="shared" si="4"/>
        <v>0</v>
      </c>
      <c r="BF137" s="204">
        <f t="shared" si="5"/>
        <v>0</v>
      </c>
      <c r="BG137" s="204">
        <f t="shared" si="6"/>
        <v>0</v>
      </c>
      <c r="BH137" s="204">
        <f t="shared" si="7"/>
        <v>0</v>
      </c>
      <c r="BI137" s="204">
        <f t="shared" si="8"/>
        <v>0</v>
      </c>
      <c r="BJ137" s="18" t="s">
        <v>84</v>
      </c>
      <c r="BK137" s="204">
        <f t="shared" si="9"/>
        <v>0</v>
      </c>
      <c r="BL137" s="18" t="s">
        <v>316</v>
      </c>
      <c r="BM137" s="203" t="s">
        <v>150</v>
      </c>
    </row>
    <row r="138" spans="1:65" s="2" customFormat="1" ht="16.5" customHeight="1">
      <c r="A138" s="35"/>
      <c r="B138" s="36"/>
      <c r="C138" s="192" t="s">
        <v>110</v>
      </c>
      <c r="D138" s="192" t="s">
        <v>241</v>
      </c>
      <c r="E138" s="193" t="s">
        <v>4154</v>
      </c>
      <c r="F138" s="194" t="s">
        <v>4155</v>
      </c>
      <c r="G138" s="195" t="s">
        <v>513</v>
      </c>
      <c r="H138" s="196">
        <v>10</v>
      </c>
      <c r="I138" s="197"/>
      <c r="J138" s="198">
        <f t="shared" si="0"/>
        <v>0</v>
      </c>
      <c r="K138" s="194" t="s">
        <v>1</v>
      </c>
      <c r="L138" s="40"/>
      <c r="M138" s="199" t="s">
        <v>1</v>
      </c>
      <c r="N138" s="200" t="s">
        <v>41</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316</v>
      </c>
      <c r="AT138" s="203" t="s">
        <v>241</v>
      </c>
      <c r="AU138" s="203" t="s">
        <v>84</v>
      </c>
      <c r="AY138" s="18" t="s">
        <v>239</v>
      </c>
      <c r="BE138" s="204">
        <f t="shared" si="4"/>
        <v>0</v>
      </c>
      <c r="BF138" s="204">
        <f t="shared" si="5"/>
        <v>0</v>
      </c>
      <c r="BG138" s="204">
        <f t="shared" si="6"/>
        <v>0</v>
      </c>
      <c r="BH138" s="204">
        <f t="shared" si="7"/>
        <v>0</v>
      </c>
      <c r="BI138" s="204">
        <f t="shared" si="8"/>
        <v>0</v>
      </c>
      <c r="BJ138" s="18" t="s">
        <v>84</v>
      </c>
      <c r="BK138" s="204">
        <f t="shared" si="9"/>
        <v>0</v>
      </c>
      <c r="BL138" s="18" t="s">
        <v>316</v>
      </c>
      <c r="BM138" s="203" t="s">
        <v>156</v>
      </c>
    </row>
    <row r="139" spans="1:65" s="2" customFormat="1" ht="21.75" customHeight="1">
      <c r="A139" s="35"/>
      <c r="B139" s="36"/>
      <c r="C139" s="192" t="s">
        <v>134</v>
      </c>
      <c r="D139" s="192" t="s">
        <v>241</v>
      </c>
      <c r="E139" s="193" t="s">
        <v>4156</v>
      </c>
      <c r="F139" s="194" t="s">
        <v>4157</v>
      </c>
      <c r="G139" s="195" t="s">
        <v>513</v>
      </c>
      <c r="H139" s="196">
        <v>150</v>
      </c>
      <c r="I139" s="197"/>
      <c r="J139" s="198">
        <f t="shared" si="0"/>
        <v>0</v>
      </c>
      <c r="K139" s="194" t="s">
        <v>1</v>
      </c>
      <c r="L139" s="40"/>
      <c r="M139" s="199" t="s">
        <v>1</v>
      </c>
      <c r="N139" s="200" t="s">
        <v>41</v>
      </c>
      <c r="O139" s="72"/>
      <c r="P139" s="201">
        <f t="shared" si="1"/>
        <v>0</v>
      </c>
      <c r="Q139" s="201">
        <v>0</v>
      </c>
      <c r="R139" s="201">
        <f t="shared" si="2"/>
        <v>0</v>
      </c>
      <c r="S139" s="201">
        <v>0</v>
      </c>
      <c r="T139" s="202">
        <f t="shared" si="3"/>
        <v>0</v>
      </c>
      <c r="U139" s="35"/>
      <c r="V139" s="35"/>
      <c r="W139" s="35"/>
      <c r="X139" s="35"/>
      <c r="Y139" s="35"/>
      <c r="Z139" s="35"/>
      <c r="AA139" s="35"/>
      <c r="AB139" s="35"/>
      <c r="AC139" s="35"/>
      <c r="AD139" s="35"/>
      <c r="AE139" s="35"/>
      <c r="AR139" s="203" t="s">
        <v>316</v>
      </c>
      <c r="AT139" s="203" t="s">
        <v>241</v>
      </c>
      <c r="AU139" s="203" t="s">
        <v>84</v>
      </c>
      <c r="AY139" s="18" t="s">
        <v>239</v>
      </c>
      <c r="BE139" s="204">
        <f t="shared" si="4"/>
        <v>0</v>
      </c>
      <c r="BF139" s="204">
        <f t="shared" si="5"/>
        <v>0</v>
      </c>
      <c r="BG139" s="204">
        <f t="shared" si="6"/>
        <v>0</v>
      </c>
      <c r="BH139" s="204">
        <f t="shared" si="7"/>
        <v>0</v>
      </c>
      <c r="BI139" s="204">
        <f t="shared" si="8"/>
        <v>0</v>
      </c>
      <c r="BJ139" s="18" t="s">
        <v>84</v>
      </c>
      <c r="BK139" s="204">
        <f t="shared" si="9"/>
        <v>0</v>
      </c>
      <c r="BL139" s="18" t="s">
        <v>316</v>
      </c>
      <c r="BM139" s="203" t="s">
        <v>162</v>
      </c>
    </row>
    <row r="140" spans="1:65" s="2" customFormat="1" ht="21.75" customHeight="1">
      <c r="A140" s="35"/>
      <c r="B140" s="36"/>
      <c r="C140" s="192" t="s">
        <v>150</v>
      </c>
      <c r="D140" s="192" t="s">
        <v>241</v>
      </c>
      <c r="E140" s="193" t="s">
        <v>4158</v>
      </c>
      <c r="F140" s="194" t="s">
        <v>4159</v>
      </c>
      <c r="G140" s="195" t="s">
        <v>513</v>
      </c>
      <c r="H140" s="196">
        <v>14</v>
      </c>
      <c r="I140" s="197"/>
      <c r="J140" s="198">
        <f t="shared" si="0"/>
        <v>0</v>
      </c>
      <c r="K140" s="194" t="s">
        <v>1</v>
      </c>
      <c r="L140" s="40"/>
      <c r="M140" s="199" t="s">
        <v>1</v>
      </c>
      <c r="N140" s="200" t="s">
        <v>41</v>
      </c>
      <c r="O140" s="72"/>
      <c r="P140" s="201">
        <f t="shared" si="1"/>
        <v>0</v>
      </c>
      <c r="Q140" s="201">
        <v>0</v>
      </c>
      <c r="R140" s="201">
        <f t="shared" si="2"/>
        <v>0</v>
      </c>
      <c r="S140" s="201">
        <v>0</v>
      </c>
      <c r="T140" s="202">
        <f t="shared" si="3"/>
        <v>0</v>
      </c>
      <c r="U140" s="35"/>
      <c r="V140" s="35"/>
      <c r="W140" s="35"/>
      <c r="X140" s="35"/>
      <c r="Y140" s="35"/>
      <c r="Z140" s="35"/>
      <c r="AA140" s="35"/>
      <c r="AB140" s="35"/>
      <c r="AC140" s="35"/>
      <c r="AD140" s="35"/>
      <c r="AE140" s="35"/>
      <c r="AR140" s="203" t="s">
        <v>316</v>
      </c>
      <c r="AT140" s="203" t="s">
        <v>241</v>
      </c>
      <c r="AU140" s="203" t="s">
        <v>84</v>
      </c>
      <c r="AY140" s="18" t="s">
        <v>239</v>
      </c>
      <c r="BE140" s="204">
        <f t="shared" si="4"/>
        <v>0</v>
      </c>
      <c r="BF140" s="204">
        <f t="shared" si="5"/>
        <v>0</v>
      </c>
      <c r="BG140" s="204">
        <f t="shared" si="6"/>
        <v>0</v>
      </c>
      <c r="BH140" s="204">
        <f t="shared" si="7"/>
        <v>0</v>
      </c>
      <c r="BI140" s="204">
        <f t="shared" si="8"/>
        <v>0</v>
      </c>
      <c r="BJ140" s="18" t="s">
        <v>84</v>
      </c>
      <c r="BK140" s="204">
        <f t="shared" si="9"/>
        <v>0</v>
      </c>
      <c r="BL140" s="18" t="s">
        <v>316</v>
      </c>
      <c r="BM140" s="203" t="s">
        <v>8</v>
      </c>
    </row>
    <row r="141" spans="1:65" s="2" customFormat="1" ht="21.75" customHeight="1">
      <c r="A141" s="35"/>
      <c r="B141" s="36"/>
      <c r="C141" s="192" t="s">
        <v>153</v>
      </c>
      <c r="D141" s="192" t="s">
        <v>241</v>
      </c>
      <c r="E141" s="193" t="s">
        <v>4160</v>
      </c>
      <c r="F141" s="194" t="s">
        <v>4161</v>
      </c>
      <c r="G141" s="195" t="s">
        <v>513</v>
      </c>
      <c r="H141" s="196">
        <v>92</v>
      </c>
      <c r="I141" s="197"/>
      <c r="J141" s="198">
        <f t="shared" si="0"/>
        <v>0</v>
      </c>
      <c r="K141" s="194" t="s">
        <v>1</v>
      </c>
      <c r="L141" s="40"/>
      <c r="M141" s="199" t="s">
        <v>1</v>
      </c>
      <c r="N141" s="200" t="s">
        <v>41</v>
      </c>
      <c r="O141" s="72"/>
      <c r="P141" s="201">
        <f t="shared" si="1"/>
        <v>0</v>
      </c>
      <c r="Q141" s="201">
        <v>0</v>
      </c>
      <c r="R141" s="201">
        <f t="shared" si="2"/>
        <v>0</v>
      </c>
      <c r="S141" s="201">
        <v>0</v>
      </c>
      <c r="T141" s="202">
        <f t="shared" si="3"/>
        <v>0</v>
      </c>
      <c r="U141" s="35"/>
      <c r="V141" s="35"/>
      <c r="W141" s="35"/>
      <c r="X141" s="35"/>
      <c r="Y141" s="35"/>
      <c r="Z141" s="35"/>
      <c r="AA141" s="35"/>
      <c r="AB141" s="35"/>
      <c r="AC141" s="35"/>
      <c r="AD141" s="35"/>
      <c r="AE141" s="35"/>
      <c r="AR141" s="203" t="s">
        <v>316</v>
      </c>
      <c r="AT141" s="203" t="s">
        <v>241</v>
      </c>
      <c r="AU141" s="203" t="s">
        <v>84</v>
      </c>
      <c r="AY141" s="18" t="s">
        <v>239</v>
      </c>
      <c r="BE141" s="204">
        <f t="shared" si="4"/>
        <v>0</v>
      </c>
      <c r="BF141" s="204">
        <f t="shared" si="5"/>
        <v>0</v>
      </c>
      <c r="BG141" s="204">
        <f t="shared" si="6"/>
        <v>0</v>
      </c>
      <c r="BH141" s="204">
        <f t="shared" si="7"/>
        <v>0</v>
      </c>
      <c r="BI141" s="204">
        <f t="shared" si="8"/>
        <v>0</v>
      </c>
      <c r="BJ141" s="18" t="s">
        <v>84</v>
      </c>
      <c r="BK141" s="204">
        <f t="shared" si="9"/>
        <v>0</v>
      </c>
      <c r="BL141" s="18" t="s">
        <v>316</v>
      </c>
      <c r="BM141" s="203" t="s">
        <v>306</v>
      </c>
    </row>
    <row r="142" spans="1:65" s="2" customFormat="1" ht="21.75" customHeight="1">
      <c r="A142" s="35"/>
      <c r="B142" s="36"/>
      <c r="C142" s="192" t="s">
        <v>156</v>
      </c>
      <c r="D142" s="192" t="s">
        <v>241</v>
      </c>
      <c r="E142" s="193" t="s">
        <v>4162</v>
      </c>
      <c r="F142" s="194" t="s">
        <v>4163</v>
      </c>
      <c r="G142" s="195" t="s">
        <v>513</v>
      </c>
      <c r="H142" s="196">
        <v>40</v>
      </c>
      <c r="I142" s="197"/>
      <c r="J142" s="198">
        <f t="shared" si="0"/>
        <v>0</v>
      </c>
      <c r="K142" s="194" t="s">
        <v>1</v>
      </c>
      <c r="L142" s="40"/>
      <c r="M142" s="199" t="s">
        <v>1</v>
      </c>
      <c r="N142" s="200" t="s">
        <v>41</v>
      </c>
      <c r="O142" s="72"/>
      <c r="P142" s="201">
        <f t="shared" si="1"/>
        <v>0</v>
      </c>
      <c r="Q142" s="201">
        <v>0</v>
      </c>
      <c r="R142" s="201">
        <f t="shared" si="2"/>
        <v>0</v>
      </c>
      <c r="S142" s="201">
        <v>0</v>
      </c>
      <c r="T142" s="202">
        <f t="shared" si="3"/>
        <v>0</v>
      </c>
      <c r="U142" s="35"/>
      <c r="V142" s="35"/>
      <c r="W142" s="35"/>
      <c r="X142" s="35"/>
      <c r="Y142" s="35"/>
      <c r="Z142" s="35"/>
      <c r="AA142" s="35"/>
      <c r="AB142" s="35"/>
      <c r="AC142" s="35"/>
      <c r="AD142" s="35"/>
      <c r="AE142" s="35"/>
      <c r="AR142" s="203" t="s">
        <v>316</v>
      </c>
      <c r="AT142" s="203" t="s">
        <v>241</v>
      </c>
      <c r="AU142" s="203" t="s">
        <v>84</v>
      </c>
      <c r="AY142" s="18" t="s">
        <v>239</v>
      </c>
      <c r="BE142" s="204">
        <f t="shared" si="4"/>
        <v>0</v>
      </c>
      <c r="BF142" s="204">
        <f t="shared" si="5"/>
        <v>0</v>
      </c>
      <c r="BG142" s="204">
        <f t="shared" si="6"/>
        <v>0</v>
      </c>
      <c r="BH142" s="204">
        <f t="shared" si="7"/>
        <v>0</v>
      </c>
      <c r="BI142" s="204">
        <f t="shared" si="8"/>
        <v>0</v>
      </c>
      <c r="BJ142" s="18" t="s">
        <v>84</v>
      </c>
      <c r="BK142" s="204">
        <f t="shared" si="9"/>
        <v>0</v>
      </c>
      <c r="BL142" s="18" t="s">
        <v>316</v>
      </c>
      <c r="BM142" s="203" t="s">
        <v>316</v>
      </c>
    </row>
    <row r="143" spans="1:65" s="2" customFormat="1" ht="21.75" customHeight="1">
      <c r="A143" s="35"/>
      <c r="B143" s="36"/>
      <c r="C143" s="192" t="s">
        <v>159</v>
      </c>
      <c r="D143" s="192" t="s">
        <v>241</v>
      </c>
      <c r="E143" s="193" t="s">
        <v>4164</v>
      </c>
      <c r="F143" s="194" t="s">
        <v>4165</v>
      </c>
      <c r="G143" s="195" t="s">
        <v>513</v>
      </c>
      <c r="H143" s="196">
        <v>48</v>
      </c>
      <c r="I143" s="197"/>
      <c r="J143" s="198">
        <f t="shared" si="0"/>
        <v>0</v>
      </c>
      <c r="K143" s="194" t="s">
        <v>1</v>
      </c>
      <c r="L143" s="40"/>
      <c r="M143" s="199" t="s">
        <v>1</v>
      </c>
      <c r="N143" s="200" t="s">
        <v>41</v>
      </c>
      <c r="O143" s="72"/>
      <c r="P143" s="201">
        <f t="shared" si="1"/>
        <v>0</v>
      </c>
      <c r="Q143" s="201">
        <v>0</v>
      </c>
      <c r="R143" s="201">
        <f t="shared" si="2"/>
        <v>0</v>
      </c>
      <c r="S143" s="201">
        <v>0</v>
      </c>
      <c r="T143" s="202">
        <f t="shared" si="3"/>
        <v>0</v>
      </c>
      <c r="U143" s="35"/>
      <c r="V143" s="35"/>
      <c r="W143" s="35"/>
      <c r="X143" s="35"/>
      <c r="Y143" s="35"/>
      <c r="Z143" s="35"/>
      <c r="AA143" s="35"/>
      <c r="AB143" s="35"/>
      <c r="AC143" s="35"/>
      <c r="AD143" s="35"/>
      <c r="AE143" s="35"/>
      <c r="AR143" s="203" t="s">
        <v>316</v>
      </c>
      <c r="AT143" s="203" t="s">
        <v>241</v>
      </c>
      <c r="AU143" s="203" t="s">
        <v>84</v>
      </c>
      <c r="AY143" s="18" t="s">
        <v>239</v>
      </c>
      <c r="BE143" s="204">
        <f t="shared" si="4"/>
        <v>0</v>
      </c>
      <c r="BF143" s="204">
        <f t="shared" si="5"/>
        <v>0</v>
      </c>
      <c r="BG143" s="204">
        <f t="shared" si="6"/>
        <v>0</v>
      </c>
      <c r="BH143" s="204">
        <f t="shared" si="7"/>
        <v>0</v>
      </c>
      <c r="BI143" s="204">
        <f t="shared" si="8"/>
        <v>0</v>
      </c>
      <c r="BJ143" s="18" t="s">
        <v>84</v>
      </c>
      <c r="BK143" s="204">
        <f t="shared" si="9"/>
        <v>0</v>
      </c>
      <c r="BL143" s="18" t="s">
        <v>316</v>
      </c>
      <c r="BM143" s="203" t="s">
        <v>289</v>
      </c>
    </row>
    <row r="144" spans="1:65" s="2" customFormat="1" ht="21.75" customHeight="1">
      <c r="A144" s="35"/>
      <c r="B144" s="36"/>
      <c r="C144" s="192" t="s">
        <v>162</v>
      </c>
      <c r="D144" s="192" t="s">
        <v>241</v>
      </c>
      <c r="E144" s="193" t="s">
        <v>4166</v>
      </c>
      <c r="F144" s="194" t="s">
        <v>4167</v>
      </c>
      <c r="G144" s="195" t="s">
        <v>513</v>
      </c>
      <c r="H144" s="196">
        <v>325</v>
      </c>
      <c r="I144" s="197"/>
      <c r="J144" s="198">
        <f t="shared" si="0"/>
        <v>0</v>
      </c>
      <c r="K144" s="194" t="s">
        <v>1</v>
      </c>
      <c r="L144" s="40"/>
      <c r="M144" s="199" t="s">
        <v>1</v>
      </c>
      <c r="N144" s="200" t="s">
        <v>41</v>
      </c>
      <c r="O144" s="72"/>
      <c r="P144" s="201">
        <f t="shared" si="1"/>
        <v>0</v>
      </c>
      <c r="Q144" s="201">
        <v>0</v>
      </c>
      <c r="R144" s="201">
        <f t="shared" si="2"/>
        <v>0</v>
      </c>
      <c r="S144" s="201">
        <v>0</v>
      </c>
      <c r="T144" s="202">
        <f t="shared" si="3"/>
        <v>0</v>
      </c>
      <c r="U144" s="35"/>
      <c r="V144" s="35"/>
      <c r="W144" s="35"/>
      <c r="X144" s="35"/>
      <c r="Y144" s="35"/>
      <c r="Z144" s="35"/>
      <c r="AA144" s="35"/>
      <c r="AB144" s="35"/>
      <c r="AC144" s="35"/>
      <c r="AD144" s="35"/>
      <c r="AE144" s="35"/>
      <c r="AR144" s="203" t="s">
        <v>316</v>
      </c>
      <c r="AT144" s="203" t="s">
        <v>241</v>
      </c>
      <c r="AU144" s="203" t="s">
        <v>84</v>
      </c>
      <c r="AY144" s="18" t="s">
        <v>239</v>
      </c>
      <c r="BE144" s="204">
        <f t="shared" si="4"/>
        <v>0</v>
      </c>
      <c r="BF144" s="204">
        <f t="shared" si="5"/>
        <v>0</v>
      </c>
      <c r="BG144" s="204">
        <f t="shared" si="6"/>
        <v>0</v>
      </c>
      <c r="BH144" s="204">
        <f t="shared" si="7"/>
        <v>0</v>
      </c>
      <c r="BI144" s="204">
        <f t="shared" si="8"/>
        <v>0</v>
      </c>
      <c r="BJ144" s="18" t="s">
        <v>84</v>
      </c>
      <c r="BK144" s="204">
        <f t="shared" si="9"/>
        <v>0</v>
      </c>
      <c r="BL144" s="18" t="s">
        <v>316</v>
      </c>
      <c r="BM144" s="203" t="s">
        <v>341</v>
      </c>
    </row>
    <row r="145" spans="1:65" s="2" customFormat="1" ht="16.5" customHeight="1">
      <c r="A145" s="35"/>
      <c r="B145" s="36"/>
      <c r="C145" s="192" t="s">
        <v>165</v>
      </c>
      <c r="D145" s="192" t="s">
        <v>241</v>
      </c>
      <c r="E145" s="193" t="s">
        <v>4168</v>
      </c>
      <c r="F145" s="194" t="s">
        <v>4169</v>
      </c>
      <c r="G145" s="195" t="s">
        <v>513</v>
      </c>
      <c r="H145" s="196">
        <v>746</v>
      </c>
      <c r="I145" s="197"/>
      <c r="J145" s="198">
        <f t="shared" si="0"/>
        <v>0</v>
      </c>
      <c r="K145" s="194" t="s">
        <v>1</v>
      </c>
      <c r="L145" s="40"/>
      <c r="M145" s="199" t="s">
        <v>1</v>
      </c>
      <c r="N145" s="200" t="s">
        <v>41</v>
      </c>
      <c r="O145" s="72"/>
      <c r="P145" s="201">
        <f t="shared" si="1"/>
        <v>0</v>
      </c>
      <c r="Q145" s="201">
        <v>0</v>
      </c>
      <c r="R145" s="201">
        <f t="shared" si="2"/>
        <v>0</v>
      </c>
      <c r="S145" s="201">
        <v>0</v>
      </c>
      <c r="T145" s="202">
        <f t="shared" si="3"/>
        <v>0</v>
      </c>
      <c r="U145" s="35"/>
      <c r="V145" s="35"/>
      <c r="W145" s="35"/>
      <c r="X145" s="35"/>
      <c r="Y145" s="35"/>
      <c r="Z145" s="35"/>
      <c r="AA145" s="35"/>
      <c r="AB145" s="35"/>
      <c r="AC145" s="35"/>
      <c r="AD145" s="35"/>
      <c r="AE145" s="35"/>
      <c r="AR145" s="203" t="s">
        <v>316</v>
      </c>
      <c r="AT145" s="203" t="s">
        <v>241</v>
      </c>
      <c r="AU145" s="203" t="s">
        <v>84</v>
      </c>
      <c r="AY145" s="18" t="s">
        <v>239</v>
      </c>
      <c r="BE145" s="204">
        <f t="shared" si="4"/>
        <v>0</v>
      </c>
      <c r="BF145" s="204">
        <f t="shared" si="5"/>
        <v>0</v>
      </c>
      <c r="BG145" s="204">
        <f t="shared" si="6"/>
        <v>0</v>
      </c>
      <c r="BH145" s="204">
        <f t="shared" si="7"/>
        <v>0</v>
      </c>
      <c r="BI145" s="204">
        <f t="shared" si="8"/>
        <v>0</v>
      </c>
      <c r="BJ145" s="18" t="s">
        <v>84</v>
      </c>
      <c r="BK145" s="204">
        <f t="shared" si="9"/>
        <v>0</v>
      </c>
      <c r="BL145" s="18" t="s">
        <v>316</v>
      </c>
      <c r="BM145" s="203" t="s">
        <v>351</v>
      </c>
    </row>
    <row r="146" spans="1:65" s="12" customFormat="1" ht="25.9" customHeight="1">
      <c r="B146" s="176"/>
      <c r="C146" s="177"/>
      <c r="D146" s="178" t="s">
        <v>75</v>
      </c>
      <c r="E146" s="179" t="s">
        <v>4170</v>
      </c>
      <c r="F146" s="179" t="s">
        <v>4171</v>
      </c>
      <c r="G146" s="177"/>
      <c r="H146" s="177"/>
      <c r="I146" s="180"/>
      <c r="J146" s="181">
        <f>BK146</f>
        <v>0</v>
      </c>
      <c r="K146" s="177"/>
      <c r="L146" s="182"/>
      <c r="M146" s="183"/>
      <c r="N146" s="184"/>
      <c r="O146" s="184"/>
      <c r="P146" s="185">
        <f>SUM(P147:P161)</f>
        <v>0</v>
      </c>
      <c r="Q146" s="184"/>
      <c r="R146" s="185">
        <f>SUM(R147:R161)</f>
        <v>0</v>
      </c>
      <c r="S146" s="184"/>
      <c r="T146" s="186">
        <f>SUM(T147:T161)</f>
        <v>0</v>
      </c>
      <c r="AR146" s="187" t="s">
        <v>86</v>
      </c>
      <c r="AT146" s="188" t="s">
        <v>75</v>
      </c>
      <c r="AU146" s="188" t="s">
        <v>76</v>
      </c>
      <c r="AY146" s="187" t="s">
        <v>239</v>
      </c>
      <c r="BK146" s="189">
        <f>SUM(BK147:BK161)</f>
        <v>0</v>
      </c>
    </row>
    <row r="147" spans="1:65" s="2" customFormat="1" ht="16.5" customHeight="1">
      <c r="A147" s="35"/>
      <c r="B147" s="36"/>
      <c r="C147" s="192" t="s">
        <v>8</v>
      </c>
      <c r="D147" s="192" t="s">
        <v>241</v>
      </c>
      <c r="E147" s="193" t="s">
        <v>4172</v>
      </c>
      <c r="F147" s="194" t="s">
        <v>4173</v>
      </c>
      <c r="G147" s="195" t="s">
        <v>251</v>
      </c>
      <c r="H147" s="196">
        <v>8</v>
      </c>
      <c r="I147" s="197"/>
      <c r="J147" s="198">
        <f t="shared" ref="J147:J153" si="10">ROUND(I147*H147,2)</f>
        <v>0</v>
      </c>
      <c r="K147" s="194" t="s">
        <v>1</v>
      </c>
      <c r="L147" s="40"/>
      <c r="M147" s="199" t="s">
        <v>1</v>
      </c>
      <c r="N147" s="200" t="s">
        <v>41</v>
      </c>
      <c r="O147" s="72"/>
      <c r="P147" s="201">
        <f t="shared" ref="P147:P153" si="11">O147*H147</f>
        <v>0</v>
      </c>
      <c r="Q147" s="201">
        <v>0</v>
      </c>
      <c r="R147" s="201">
        <f t="shared" ref="R147:R153" si="12">Q147*H147</f>
        <v>0</v>
      </c>
      <c r="S147" s="201">
        <v>0</v>
      </c>
      <c r="T147" s="202">
        <f t="shared" ref="T147:T153" si="13">S147*H147</f>
        <v>0</v>
      </c>
      <c r="U147" s="35"/>
      <c r="V147" s="35"/>
      <c r="W147" s="35"/>
      <c r="X147" s="35"/>
      <c r="Y147" s="35"/>
      <c r="Z147" s="35"/>
      <c r="AA147" s="35"/>
      <c r="AB147" s="35"/>
      <c r="AC147" s="35"/>
      <c r="AD147" s="35"/>
      <c r="AE147" s="35"/>
      <c r="AR147" s="203" t="s">
        <v>316</v>
      </c>
      <c r="AT147" s="203" t="s">
        <v>241</v>
      </c>
      <c r="AU147" s="203" t="s">
        <v>84</v>
      </c>
      <c r="AY147" s="18" t="s">
        <v>239</v>
      </c>
      <c r="BE147" s="204">
        <f t="shared" ref="BE147:BE153" si="14">IF(N147="základní",J147,0)</f>
        <v>0</v>
      </c>
      <c r="BF147" s="204">
        <f t="shared" ref="BF147:BF153" si="15">IF(N147="snížená",J147,0)</f>
        <v>0</v>
      </c>
      <c r="BG147" s="204">
        <f t="shared" ref="BG147:BG153" si="16">IF(N147="zákl. přenesená",J147,0)</f>
        <v>0</v>
      </c>
      <c r="BH147" s="204">
        <f t="shared" ref="BH147:BH153" si="17">IF(N147="sníž. přenesená",J147,0)</f>
        <v>0</v>
      </c>
      <c r="BI147" s="204">
        <f t="shared" ref="BI147:BI153" si="18">IF(N147="nulová",J147,0)</f>
        <v>0</v>
      </c>
      <c r="BJ147" s="18" t="s">
        <v>84</v>
      </c>
      <c r="BK147" s="204">
        <f t="shared" ref="BK147:BK153" si="19">ROUND(I147*H147,2)</f>
        <v>0</v>
      </c>
      <c r="BL147" s="18" t="s">
        <v>316</v>
      </c>
      <c r="BM147" s="203" t="s">
        <v>499</v>
      </c>
    </row>
    <row r="148" spans="1:65" s="2" customFormat="1" ht="16.5" customHeight="1">
      <c r="A148" s="35"/>
      <c r="B148" s="36"/>
      <c r="C148" s="192" t="s">
        <v>302</v>
      </c>
      <c r="D148" s="192" t="s">
        <v>241</v>
      </c>
      <c r="E148" s="193" t="s">
        <v>4174</v>
      </c>
      <c r="F148" s="194" t="s">
        <v>4175</v>
      </c>
      <c r="G148" s="195" t="s">
        <v>251</v>
      </c>
      <c r="H148" s="196">
        <v>2</v>
      </c>
      <c r="I148" s="197"/>
      <c r="J148" s="198">
        <f t="shared" si="10"/>
        <v>0</v>
      </c>
      <c r="K148" s="194" t="s">
        <v>1</v>
      </c>
      <c r="L148" s="40"/>
      <c r="M148" s="199" t="s">
        <v>1</v>
      </c>
      <c r="N148" s="200" t="s">
        <v>41</v>
      </c>
      <c r="O148" s="72"/>
      <c r="P148" s="201">
        <f t="shared" si="11"/>
        <v>0</v>
      </c>
      <c r="Q148" s="201">
        <v>0</v>
      </c>
      <c r="R148" s="201">
        <f t="shared" si="12"/>
        <v>0</v>
      </c>
      <c r="S148" s="201">
        <v>0</v>
      </c>
      <c r="T148" s="202">
        <f t="shared" si="13"/>
        <v>0</v>
      </c>
      <c r="U148" s="35"/>
      <c r="V148" s="35"/>
      <c r="W148" s="35"/>
      <c r="X148" s="35"/>
      <c r="Y148" s="35"/>
      <c r="Z148" s="35"/>
      <c r="AA148" s="35"/>
      <c r="AB148" s="35"/>
      <c r="AC148" s="35"/>
      <c r="AD148" s="35"/>
      <c r="AE148" s="35"/>
      <c r="AR148" s="203" t="s">
        <v>316</v>
      </c>
      <c r="AT148" s="203" t="s">
        <v>241</v>
      </c>
      <c r="AU148" s="203" t="s">
        <v>84</v>
      </c>
      <c r="AY148" s="18" t="s">
        <v>239</v>
      </c>
      <c r="BE148" s="204">
        <f t="shared" si="14"/>
        <v>0</v>
      </c>
      <c r="BF148" s="204">
        <f t="shared" si="15"/>
        <v>0</v>
      </c>
      <c r="BG148" s="204">
        <f t="shared" si="16"/>
        <v>0</v>
      </c>
      <c r="BH148" s="204">
        <f t="shared" si="17"/>
        <v>0</v>
      </c>
      <c r="BI148" s="204">
        <f t="shared" si="18"/>
        <v>0</v>
      </c>
      <c r="BJ148" s="18" t="s">
        <v>84</v>
      </c>
      <c r="BK148" s="204">
        <f t="shared" si="19"/>
        <v>0</v>
      </c>
      <c r="BL148" s="18" t="s">
        <v>316</v>
      </c>
      <c r="BM148" s="203" t="s">
        <v>510</v>
      </c>
    </row>
    <row r="149" spans="1:65" s="2" customFormat="1" ht="16.5" customHeight="1">
      <c r="A149" s="35"/>
      <c r="B149" s="36"/>
      <c r="C149" s="192" t="s">
        <v>306</v>
      </c>
      <c r="D149" s="192" t="s">
        <v>241</v>
      </c>
      <c r="E149" s="193" t="s">
        <v>4176</v>
      </c>
      <c r="F149" s="194" t="s">
        <v>4177</v>
      </c>
      <c r="G149" s="195" t="s">
        <v>344</v>
      </c>
      <c r="H149" s="196">
        <v>0.2</v>
      </c>
      <c r="I149" s="197"/>
      <c r="J149" s="198">
        <f t="shared" si="10"/>
        <v>0</v>
      </c>
      <c r="K149" s="194" t="s">
        <v>1</v>
      </c>
      <c r="L149" s="40"/>
      <c r="M149" s="199" t="s">
        <v>1</v>
      </c>
      <c r="N149" s="200" t="s">
        <v>41</v>
      </c>
      <c r="O149" s="72"/>
      <c r="P149" s="201">
        <f t="shared" si="11"/>
        <v>0</v>
      </c>
      <c r="Q149" s="201">
        <v>0</v>
      </c>
      <c r="R149" s="201">
        <f t="shared" si="12"/>
        <v>0</v>
      </c>
      <c r="S149" s="201">
        <v>0</v>
      </c>
      <c r="T149" s="202">
        <f t="shared" si="13"/>
        <v>0</v>
      </c>
      <c r="U149" s="35"/>
      <c r="V149" s="35"/>
      <c r="W149" s="35"/>
      <c r="X149" s="35"/>
      <c r="Y149" s="35"/>
      <c r="Z149" s="35"/>
      <c r="AA149" s="35"/>
      <c r="AB149" s="35"/>
      <c r="AC149" s="35"/>
      <c r="AD149" s="35"/>
      <c r="AE149" s="35"/>
      <c r="AR149" s="203" t="s">
        <v>316</v>
      </c>
      <c r="AT149" s="203" t="s">
        <v>241</v>
      </c>
      <c r="AU149" s="203" t="s">
        <v>84</v>
      </c>
      <c r="AY149" s="18" t="s">
        <v>239</v>
      </c>
      <c r="BE149" s="204">
        <f t="shared" si="14"/>
        <v>0</v>
      </c>
      <c r="BF149" s="204">
        <f t="shared" si="15"/>
        <v>0</v>
      </c>
      <c r="BG149" s="204">
        <f t="shared" si="16"/>
        <v>0</v>
      </c>
      <c r="BH149" s="204">
        <f t="shared" si="17"/>
        <v>0</v>
      </c>
      <c r="BI149" s="204">
        <f t="shared" si="18"/>
        <v>0</v>
      </c>
      <c r="BJ149" s="18" t="s">
        <v>84</v>
      </c>
      <c r="BK149" s="204">
        <f t="shared" si="19"/>
        <v>0</v>
      </c>
      <c r="BL149" s="18" t="s">
        <v>316</v>
      </c>
      <c r="BM149" s="203" t="s">
        <v>523</v>
      </c>
    </row>
    <row r="150" spans="1:65" s="2" customFormat="1" ht="16.5" customHeight="1">
      <c r="A150" s="35"/>
      <c r="B150" s="36"/>
      <c r="C150" s="192" t="s">
        <v>311</v>
      </c>
      <c r="D150" s="192" t="s">
        <v>241</v>
      </c>
      <c r="E150" s="193" t="s">
        <v>4178</v>
      </c>
      <c r="F150" s="194" t="s">
        <v>4179</v>
      </c>
      <c r="G150" s="195" t="s">
        <v>2089</v>
      </c>
      <c r="H150" s="196">
        <v>1</v>
      </c>
      <c r="I150" s="197"/>
      <c r="J150" s="198">
        <f t="shared" si="10"/>
        <v>0</v>
      </c>
      <c r="K150" s="194" t="s">
        <v>1</v>
      </c>
      <c r="L150" s="40"/>
      <c r="M150" s="199" t="s">
        <v>1</v>
      </c>
      <c r="N150" s="200" t="s">
        <v>41</v>
      </c>
      <c r="O150" s="72"/>
      <c r="P150" s="201">
        <f t="shared" si="11"/>
        <v>0</v>
      </c>
      <c r="Q150" s="201">
        <v>0</v>
      </c>
      <c r="R150" s="201">
        <f t="shared" si="12"/>
        <v>0</v>
      </c>
      <c r="S150" s="201">
        <v>0</v>
      </c>
      <c r="T150" s="202">
        <f t="shared" si="13"/>
        <v>0</v>
      </c>
      <c r="U150" s="35"/>
      <c r="V150" s="35"/>
      <c r="W150" s="35"/>
      <c r="X150" s="35"/>
      <c r="Y150" s="35"/>
      <c r="Z150" s="35"/>
      <c r="AA150" s="35"/>
      <c r="AB150" s="35"/>
      <c r="AC150" s="35"/>
      <c r="AD150" s="35"/>
      <c r="AE150" s="35"/>
      <c r="AR150" s="203" t="s">
        <v>316</v>
      </c>
      <c r="AT150" s="203" t="s">
        <v>241</v>
      </c>
      <c r="AU150" s="203" t="s">
        <v>84</v>
      </c>
      <c r="AY150" s="18" t="s">
        <v>239</v>
      </c>
      <c r="BE150" s="204">
        <f t="shared" si="14"/>
        <v>0</v>
      </c>
      <c r="BF150" s="204">
        <f t="shared" si="15"/>
        <v>0</v>
      </c>
      <c r="BG150" s="204">
        <f t="shared" si="16"/>
        <v>0</v>
      </c>
      <c r="BH150" s="204">
        <f t="shared" si="17"/>
        <v>0</v>
      </c>
      <c r="BI150" s="204">
        <f t="shared" si="18"/>
        <v>0</v>
      </c>
      <c r="BJ150" s="18" t="s">
        <v>84</v>
      </c>
      <c r="BK150" s="204">
        <f t="shared" si="19"/>
        <v>0</v>
      </c>
      <c r="BL150" s="18" t="s">
        <v>316</v>
      </c>
      <c r="BM150" s="203" t="s">
        <v>536</v>
      </c>
    </row>
    <row r="151" spans="1:65" s="2" customFormat="1" ht="16.5" customHeight="1">
      <c r="A151" s="35"/>
      <c r="B151" s="36"/>
      <c r="C151" s="192" t="s">
        <v>316</v>
      </c>
      <c r="D151" s="192" t="s">
        <v>241</v>
      </c>
      <c r="E151" s="193" t="s">
        <v>4180</v>
      </c>
      <c r="F151" s="194" t="s">
        <v>4181</v>
      </c>
      <c r="G151" s="195" t="s">
        <v>251</v>
      </c>
      <c r="H151" s="196">
        <v>1</v>
      </c>
      <c r="I151" s="197"/>
      <c r="J151" s="198">
        <f t="shared" si="10"/>
        <v>0</v>
      </c>
      <c r="K151" s="194" t="s">
        <v>1</v>
      </c>
      <c r="L151" s="40"/>
      <c r="M151" s="199" t="s">
        <v>1</v>
      </c>
      <c r="N151" s="200" t="s">
        <v>41</v>
      </c>
      <c r="O151" s="72"/>
      <c r="P151" s="201">
        <f t="shared" si="11"/>
        <v>0</v>
      </c>
      <c r="Q151" s="201">
        <v>0</v>
      </c>
      <c r="R151" s="201">
        <f t="shared" si="12"/>
        <v>0</v>
      </c>
      <c r="S151" s="201">
        <v>0</v>
      </c>
      <c r="T151" s="202">
        <f t="shared" si="13"/>
        <v>0</v>
      </c>
      <c r="U151" s="35"/>
      <c r="V151" s="35"/>
      <c r="W151" s="35"/>
      <c r="X151" s="35"/>
      <c r="Y151" s="35"/>
      <c r="Z151" s="35"/>
      <c r="AA151" s="35"/>
      <c r="AB151" s="35"/>
      <c r="AC151" s="35"/>
      <c r="AD151" s="35"/>
      <c r="AE151" s="35"/>
      <c r="AR151" s="203" t="s">
        <v>316</v>
      </c>
      <c r="AT151" s="203" t="s">
        <v>241</v>
      </c>
      <c r="AU151" s="203" t="s">
        <v>84</v>
      </c>
      <c r="AY151" s="18" t="s">
        <v>239</v>
      </c>
      <c r="BE151" s="204">
        <f t="shared" si="14"/>
        <v>0</v>
      </c>
      <c r="BF151" s="204">
        <f t="shared" si="15"/>
        <v>0</v>
      </c>
      <c r="BG151" s="204">
        <f t="shared" si="16"/>
        <v>0</v>
      </c>
      <c r="BH151" s="204">
        <f t="shared" si="17"/>
        <v>0</v>
      </c>
      <c r="BI151" s="204">
        <f t="shared" si="18"/>
        <v>0</v>
      </c>
      <c r="BJ151" s="18" t="s">
        <v>84</v>
      </c>
      <c r="BK151" s="204">
        <f t="shared" si="19"/>
        <v>0</v>
      </c>
      <c r="BL151" s="18" t="s">
        <v>316</v>
      </c>
      <c r="BM151" s="203" t="s">
        <v>549</v>
      </c>
    </row>
    <row r="152" spans="1:65" s="2" customFormat="1" ht="16.5" customHeight="1">
      <c r="A152" s="35"/>
      <c r="B152" s="36"/>
      <c r="C152" s="192" t="s">
        <v>323</v>
      </c>
      <c r="D152" s="192" t="s">
        <v>241</v>
      </c>
      <c r="E152" s="193" t="s">
        <v>4182</v>
      </c>
      <c r="F152" s="194" t="s">
        <v>4183</v>
      </c>
      <c r="G152" s="195" t="s">
        <v>251</v>
      </c>
      <c r="H152" s="196">
        <v>1</v>
      </c>
      <c r="I152" s="197"/>
      <c r="J152" s="198">
        <f t="shared" si="10"/>
        <v>0</v>
      </c>
      <c r="K152" s="194" t="s">
        <v>1</v>
      </c>
      <c r="L152" s="40"/>
      <c r="M152" s="199" t="s">
        <v>1</v>
      </c>
      <c r="N152" s="200" t="s">
        <v>41</v>
      </c>
      <c r="O152" s="72"/>
      <c r="P152" s="201">
        <f t="shared" si="11"/>
        <v>0</v>
      </c>
      <c r="Q152" s="201">
        <v>0</v>
      </c>
      <c r="R152" s="201">
        <f t="shared" si="12"/>
        <v>0</v>
      </c>
      <c r="S152" s="201">
        <v>0</v>
      </c>
      <c r="T152" s="202">
        <f t="shared" si="13"/>
        <v>0</v>
      </c>
      <c r="U152" s="35"/>
      <c r="V152" s="35"/>
      <c r="W152" s="35"/>
      <c r="X152" s="35"/>
      <c r="Y152" s="35"/>
      <c r="Z152" s="35"/>
      <c r="AA152" s="35"/>
      <c r="AB152" s="35"/>
      <c r="AC152" s="35"/>
      <c r="AD152" s="35"/>
      <c r="AE152" s="35"/>
      <c r="AR152" s="203" t="s">
        <v>316</v>
      </c>
      <c r="AT152" s="203" t="s">
        <v>241</v>
      </c>
      <c r="AU152" s="203" t="s">
        <v>84</v>
      </c>
      <c r="AY152" s="18" t="s">
        <v>239</v>
      </c>
      <c r="BE152" s="204">
        <f t="shared" si="14"/>
        <v>0</v>
      </c>
      <c r="BF152" s="204">
        <f t="shared" si="15"/>
        <v>0</v>
      </c>
      <c r="BG152" s="204">
        <f t="shared" si="16"/>
        <v>0</v>
      </c>
      <c r="BH152" s="204">
        <f t="shared" si="17"/>
        <v>0</v>
      </c>
      <c r="BI152" s="204">
        <f t="shared" si="18"/>
        <v>0</v>
      </c>
      <c r="BJ152" s="18" t="s">
        <v>84</v>
      </c>
      <c r="BK152" s="204">
        <f t="shared" si="19"/>
        <v>0</v>
      </c>
      <c r="BL152" s="18" t="s">
        <v>316</v>
      </c>
      <c r="BM152" s="203" t="s">
        <v>562</v>
      </c>
    </row>
    <row r="153" spans="1:65" s="2" customFormat="1" ht="16.5" customHeight="1">
      <c r="A153" s="35"/>
      <c r="B153" s="36"/>
      <c r="C153" s="192" t="s">
        <v>289</v>
      </c>
      <c r="D153" s="192" t="s">
        <v>241</v>
      </c>
      <c r="E153" s="193" t="s">
        <v>4184</v>
      </c>
      <c r="F153" s="194" t="s">
        <v>4185</v>
      </c>
      <c r="G153" s="195" t="s">
        <v>251</v>
      </c>
      <c r="H153" s="196">
        <v>1</v>
      </c>
      <c r="I153" s="197"/>
      <c r="J153" s="198">
        <f t="shared" si="10"/>
        <v>0</v>
      </c>
      <c r="K153" s="194" t="s">
        <v>1</v>
      </c>
      <c r="L153" s="40"/>
      <c r="M153" s="199" t="s">
        <v>1</v>
      </c>
      <c r="N153" s="200" t="s">
        <v>41</v>
      </c>
      <c r="O153" s="72"/>
      <c r="P153" s="201">
        <f t="shared" si="11"/>
        <v>0</v>
      </c>
      <c r="Q153" s="201">
        <v>0</v>
      </c>
      <c r="R153" s="201">
        <f t="shared" si="12"/>
        <v>0</v>
      </c>
      <c r="S153" s="201">
        <v>0</v>
      </c>
      <c r="T153" s="202">
        <f t="shared" si="13"/>
        <v>0</v>
      </c>
      <c r="U153" s="35"/>
      <c r="V153" s="35"/>
      <c r="W153" s="35"/>
      <c r="X153" s="35"/>
      <c r="Y153" s="35"/>
      <c r="Z153" s="35"/>
      <c r="AA153" s="35"/>
      <c r="AB153" s="35"/>
      <c r="AC153" s="35"/>
      <c r="AD153" s="35"/>
      <c r="AE153" s="35"/>
      <c r="AR153" s="203" t="s">
        <v>316</v>
      </c>
      <c r="AT153" s="203" t="s">
        <v>241</v>
      </c>
      <c r="AU153" s="203" t="s">
        <v>84</v>
      </c>
      <c r="AY153" s="18" t="s">
        <v>239</v>
      </c>
      <c r="BE153" s="204">
        <f t="shared" si="14"/>
        <v>0</v>
      </c>
      <c r="BF153" s="204">
        <f t="shared" si="15"/>
        <v>0</v>
      </c>
      <c r="BG153" s="204">
        <f t="shared" si="16"/>
        <v>0</v>
      </c>
      <c r="BH153" s="204">
        <f t="shared" si="17"/>
        <v>0</v>
      </c>
      <c r="BI153" s="204">
        <f t="shared" si="18"/>
        <v>0</v>
      </c>
      <c r="BJ153" s="18" t="s">
        <v>84</v>
      </c>
      <c r="BK153" s="204">
        <f t="shared" si="19"/>
        <v>0</v>
      </c>
      <c r="BL153" s="18" t="s">
        <v>316</v>
      </c>
      <c r="BM153" s="203" t="s">
        <v>572</v>
      </c>
    </row>
    <row r="154" spans="1:65" s="2" customFormat="1" ht="48.75">
      <c r="A154" s="35"/>
      <c r="B154" s="36"/>
      <c r="C154" s="37"/>
      <c r="D154" s="212" t="s">
        <v>294</v>
      </c>
      <c r="E154" s="37"/>
      <c r="F154" s="221" t="s">
        <v>4186</v>
      </c>
      <c r="G154" s="37"/>
      <c r="H154" s="37"/>
      <c r="I154" s="207"/>
      <c r="J154" s="37"/>
      <c r="K154" s="37"/>
      <c r="L154" s="40"/>
      <c r="M154" s="208"/>
      <c r="N154" s="209"/>
      <c r="O154" s="72"/>
      <c r="P154" s="72"/>
      <c r="Q154" s="72"/>
      <c r="R154" s="72"/>
      <c r="S154" s="72"/>
      <c r="T154" s="73"/>
      <c r="U154" s="35"/>
      <c r="V154" s="35"/>
      <c r="W154" s="35"/>
      <c r="X154" s="35"/>
      <c r="Y154" s="35"/>
      <c r="Z154" s="35"/>
      <c r="AA154" s="35"/>
      <c r="AB154" s="35"/>
      <c r="AC154" s="35"/>
      <c r="AD154" s="35"/>
      <c r="AE154" s="35"/>
      <c r="AT154" s="18" t="s">
        <v>294</v>
      </c>
      <c r="AU154" s="18" t="s">
        <v>84</v>
      </c>
    </row>
    <row r="155" spans="1:65" s="2" customFormat="1" ht="24.2" customHeight="1">
      <c r="A155" s="35"/>
      <c r="B155" s="36"/>
      <c r="C155" s="192" t="s">
        <v>334</v>
      </c>
      <c r="D155" s="192" t="s">
        <v>241</v>
      </c>
      <c r="E155" s="193" t="s">
        <v>4187</v>
      </c>
      <c r="F155" s="194" t="s">
        <v>4188</v>
      </c>
      <c r="G155" s="195" t="s">
        <v>251</v>
      </c>
      <c r="H155" s="196">
        <v>1</v>
      </c>
      <c r="I155" s="197"/>
      <c r="J155" s="198">
        <f t="shared" ref="J155:J161" si="20">ROUND(I155*H155,2)</f>
        <v>0</v>
      </c>
      <c r="K155" s="194" t="s">
        <v>1</v>
      </c>
      <c r="L155" s="40"/>
      <c r="M155" s="199" t="s">
        <v>1</v>
      </c>
      <c r="N155" s="200" t="s">
        <v>41</v>
      </c>
      <c r="O155" s="72"/>
      <c r="P155" s="201">
        <f t="shared" ref="P155:P161" si="21">O155*H155</f>
        <v>0</v>
      </c>
      <c r="Q155" s="201">
        <v>0</v>
      </c>
      <c r="R155" s="201">
        <f t="shared" ref="R155:R161" si="22">Q155*H155</f>
        <v>0</v>
      </c>
      <c r="S155" s="201">
        <v>0</v>
      </c>
      <c r="T155" s="202">
        <f t="shared" ref="T155:T161" si="23">S155*H155</f>
        <v>0</v>
      </c>
      <c r="U155" s="35"/>
      <c r="V155" s="35"/>
      <c r="W155" s="35"/>
      <c r="X155" s="35"/>
      <c r="Y155" s="35"/>
      <c r="Z155" s="35"/>
      <c r="AA155" s="35"/>
      <c r="AB155" s="35"/>
      <c r="AC155" s="35"/>
      <c r="AD155" s="35"/>
      <c r="AE155" s="35"/>
      <c r="AR155" s="203" t="s">
        <v>316</v>
      </c>
      <c r="AT155" s="203" t="s">
        <v>241</v>
      </c>
      <c r="AU155" s="203" t="s">
        <v>84</v>
      </c>
      <c r="AY155" s="18" t="s">
        <v>239</v>
      </c>
      <c r="BE155" s="204">
        <f t="shared" ref="BE155:BE161" si="24">IF(N155="základní",J155,0)</f>
        <v>0</v>
      </c>
      <c r="BF155" s="204">
        <f t="shared" ref="BF155:BF161" si="25">IF(N155="snížená",J155,0)</f>
        <v>0</v>
      </c>
      <c r="BG155" s="204">
        <f t="shared" ref="BG155:BG161" si="26">IF(N155="zákl. přenesená",J155,0)</f>
        <v>0</v>
      </c>
      <c r="BH155" s="204">
        <f t="shared" ref="BH155:BH161" si="27">IF(N155="sníž. přenesená",J155,0)</f>
        <v>0</v>
      </c>
      <c r="BI155" s="204">
        <f t="shared" ref="BI155:BI161" si="28">IF(N155="nulová",J155,0)</f>
        <v>0</v>
      </c>
      <c r="BJ155" s="18" t="s">
        <v>84</v>
      </c>
      <c r="BK155" s="204">
        <f t="shared" ref="BK155:BK161" si="29">ROUND(I155*H155,2)</f>
        <v>0</v>
      </c>
      <c r="BL155" s="18" t="s">
        <v>316</v>
      </c>
      <c r="BM155" s="203" t="s">
        <v>582</v>
      </c>
    </row>
    <row r="156" spans="1:65" s="2" customFormat="1" ht="24.2" customHeight="1">
      <c r="A156" s="35"/>
      <c r="B156" s="36"/>
      <c r="C156" s="192" t="s">
        <v>341</v>
      </c>
      <c r="D156" s="192" t="s">
        <v>241</v>
      </c>
      <c r="E156" s="193" t="s">
        <v>4189</v>
      </c>
      <c r="F156" s="194" t="s">
        <v>4190</v>
      </c>
      <c r="G156" s="195" t="s">
        <v>251</v>
      </c>
      <c r="H156" s="196">
        <v>1</v>
      </c>
      <c r="I156" s="197"/>
      <c r="J156" s="198">
        <f t="shared" si="20"/>
        <v>0</v>
      </c>
      <c r="K156" s="194" t="s">
        <v>1</v>
      </c>
      <c r="L156" s="40"/>
      <c r="M156" s="199" t="s">
        <v>1</v>
      </c>
      <c r="N156" s="200" t="s">
        <v>41</v>
      </c>
      <c r="O156" s="72"/>
      <c r="P156" s="201">
        <f t="shared" si="21"/>
        <v>0</v>
      </c>
      <c r="Q156" s="201">
        <v>0</v>
      </c>
      <c r="R156" s="201">
        <f t="shared" si="22"/>
        <v>0</v>
      </c>
      <c r="S156" s="201">
        <v>0</v>
      </c>
      <c r="T156" s="202">
        <f t="shared" si="23"/>
        <v>0</v>
      </c>
      <c r="U156" s="35"/>
      <c r="V156" s="35"/>
      <c r="W156" s="35"/>
      <c r="X156" s="35"/>
      <c r="Y156" s="35"/>
      <c r="Z156" s="35"/>
      <c r="AA156" s="35"/>
      <c r="AB156" s="35"/>
      <c r="AC156" s="35"/>
      <c r="AD156" s="35"/>
      <c r="AE156" s="35"/>
      <c r="AR156" s="203" t="s">
        <v>316</v>
      </c>
      <c r="AT156" s="203" t="s">
        <v>241</v>
      </c>
      <c r="AU156" s="203" t="s">
        <v>84</v>
      </c>
      <c r="AY156" s="18" t="s">
        <v>239</v>
      </c>
      <c r="BE156" s="204">
        <f t="shared" si="24"/>
        <v>0</v>
      </c>
      <c r="BF156" s="204">
        <f t="shared" si="25"/>
        <v>0</v>
      </c>
      <c r="BG156" s="204">
        <f t="shared" si="26"/>
        <v>0</v>
      </c>
      <c r="BH156" s="204">
        <f t="shared" si="27"/>
        <v>0</v>
      </c>
      <c r="BI156" s="204">
        <f t="shared" si="28"/>
        <v>0</v>
      </c>
      <c r="BJ156" s="18" t="s">
        <v>84</v>
      </c>
      <c r="BK156" s="204">
        <f t="shared" si="29"/>
        <v>0</v>
      </c>
      <c r="BL156" s="18" t="s">
        <v>316</v>
      </c>
      <c r="BM156" s="203" t="s">
        <v>592</v>
      </c>
    </row>
    <row r="157" spans="1:65" s="2" customFormat="1" ht="24.2" customHeight="1">
      <c r="A157" s="35"/>
      <c r="B157" s="36"/>
      <c r="C157" s="192" t="s">
        <v>7</v>
      </c>
      <c r="D157" s="192" t="s">
        <v>241</v>
      </c>
      <c r="E157" s="193" t="s">
        <v>4191</v>
      </c>
      <c r="F157" s="194" t="s">
        <v>4192</v>
      </c>
      <c r="G157" s="195" t="s">
        <v>251</v>
      </c>
      <c r="H157" s="196">
        <v>1</v>
      </c>
      <c r="I157" s="197"/>
      <c r="J157" s="198">
        <f t="shared" si="20"/>
        <v>0</v>
      </c>
      <c r="K157" s="194" t="s">
        <v>1</v>
      </c>
      <c r="L157" s="40"/>
      <c r="M157" s="199" t="s">
        <v>1</v>
      </c>
      <c r="N157" s="200" t="s">
        <v>41</v>
      </c>
      <c r="O157" s="72"/>
      <c r="P157" s="201">
        <f t="shared" si="21"/>
        <v>0</v>
      </c>
      <c r="Q157" s="201">
        <v>0</v>
      </c>
      <c r="R157" s="201">
        <f t="shared" si="22"/>
        <v>0</v>
      </c>
      <c r="S157" s="201">
        <v>0</v>
      </c>
      <c r="T157" s="202">
        <f t="shared" si="23"/>
        <v>0</v>
      </c>
      <c r="U157" s="35"/>
      <c r="V157" s="35"/>
      <c r="W157" s="35"/>
      <c r="X157" s="35"/>
      <c r="Y157" s="35"/>
      <c r="Z157" s="35"/>
      <c r="AA157" s="35"/>
      <c r="AB157" s="35"/>
      <c r="AC157" s="35"/>
      <c r="AD157" s="35"/>
      <c r="AE157" s="35"/>
      <c r="AR157" s="203" t="s">
        <v>316</v>
      </c>
      <c r="AT157" s="203" t="s">
        <v>241</v>
      </c>
      <c r="AU157" s="203" t="s">
        <v>84</v>
      </c>
      <c r="AY157" s="18" t="s">
        <v>239</v>
      </c>
      <c r="BE157" s="204">
        <f t="shared" si="24"/>
        <v>0</v>
      </c>
      <c r="BF157" s="204">
        <f t="shared" si="25"/>
        <v>0</v>
      </c>
      <c r="BG157" s="204">
        <f t="shared" si="26"/>
        <v>0</v>
      </c>
      <c r="BH157" s="204">
        <f t="shared" si="27"/>
        <v>0</v>
      </c>
      <c r="BI157" s="204">
        <f t="shared" si="28"/>
        <v>0</v>
      </c>
      <c r="BJ157" s="18" t="s">
        <v>84</v>
      </c>
      <c r="BK157" s="204">
        <f t="shared" si="29"/>
        <v>0</v>
      </c>
      <c r="BL157" s="18" t="s">
        <v>316</v>
      </c>
      <c r="BM157" s="203" t="s">
        <v>604</v>
      </c>
    </row>
    <row r="158" spans="1:65" s="2" customFormat="1" ht="24.2" customHeight="1">
      <c r="A158" s="35"/>
      <c r="B158" s="36"/>
      <c r="C158" s="192" t="s">
        <v>351</v>
      </c>
      <c r="D158" s="192" t="s">
        <v>241</v>
      </c>
      <c r="E158" s="193" t="s">
        <v>4193</v>
      </c>
      <c r="F158" s="194" t="s">
        <v>4194</v>
      </c>
      <c r="G158" s="195" t="s">
        <v>251</v>
      </c>
      <c r="H158" s="196">
        <v>1</v>
      </c>
      <c r="I158" s="197"/>
      <c r="J158" s="198">
        <f t="shared" si="20"/>
        <v>0</v>
      </c>
      <c r="K158" s="194" t="s">
        <v>1</v>
      </c>
      <c r="L158" s="40"/>
      <c r="M158" s="199" t="s">
        <v>1</v>
      </c>
      <c r="N158" s="200" t="s">
        <v>41</v>
      </c>
      <c r="O158" s="72"/>
      <c r="P158" s="201">
        <f t="shared" si="21"/>
        <v>0</v>
      </c>
      <c r="Q158" s="201">
        <v>0</v>
      </c>
      <c r="R158" s="201">
        <f t="shared" si="22"/>
        <v>0</v>
      </c>
      <c r="S158" s="201">
        <v>0</v>
      </c>
      <c r="T158" s="202">
        <f t="shared" si="23"/>
        <v>0</v>
      </c>
      <c r="U158" s="35"/>
      <c r="V158" s="35"/>
      <c r="W158" s="35"/>
      <c r="X158" s="35"/>
      <c r="Y158" s="35"/>
      <c r="Z158" s="35"/>
      <c r="AA158" s="35"/>
      <c r="AB158" s="35"/>
      <c r="AC158" s="35"/>
      <c r="AD158" s="35"/>
      <c r="AE158" s="35"/>
      <c r="AR158" s="203" t="s">
        <v>316</v>
      </c>
      <c r="AT158" s="203" t="s">
        <v>241</v>
      </c>
      <c r="AU158" s="203" t="s">
        <v>84</v>
      </c>
      <c r="AY158" s="18" t="s">
        <v>239</v>
      </c>
      <c r="BE158" s="204">
        <f t="shared" si="24"/>
        <v>0</v>
      </c>
      <c r="BF158" s="204">
        <f t="shared" si="25"/>
        <v>0</v>
      </c>
      <c r="BG158" s="204">
        <f t="shared" si="26"/>
        <v>0</v>
      </c>
      <c r="BH158" s="204">
        <f t="shared" si="27"/>
        <v>0</v>
      </c>
      <c r="BI158" s="204">
        <f t="shared" si="28"/>
        <v>0</v>
      </c>
      <c r="BJ158" s="18" t="s">
        <v>84</v>
      </c>
      <c r="BK158" s="204">
        <f t="shared" si="29"/>
        <v>0</v>
      </c>
      <c r="BL158" s="18" t="s">
        <v>316</v>
      </c>
      <c r="BM158" s="203" t="s">
        <v>616</v>
      </c>
    </row>
    <row r="159" spans="1:65" s="2" customFormat="1" ht="24.2" customHeight="1">
      <c r="A159" s="35"/>
      <c r="B159" s="36"/>
      <c r="C159" s="192" t="s">
        <v>357</v>
      </c>
      <c r="D159" s="192" t="s">
        <v>241</v>
      </c>
      <c r="E159" s="193" t="s">
        <v>4195</v>
      </c>
      <c r="F159" s="194" t="s">
        <v>4196</v>
      </c>
      <c r="G159" s="195" t="s">
        <v>251</v>
      </c>
      <c r="H159" s="196">
        <v>1</v>
      </c>
      <c r="I159" s="197"/>
      <c r="J159" s="198">
        <f t="shared" si="20"/>
        <v>0</v>
      </c>
      <c r="K159" s="194" t="s">
        <v>1</v>
      </c>
      <c r="L159" s="40"/>
      <c r="M159" s="199" t="s">
        <v>1</v>
      </c>
      <c r="N159" s="200" t="s">
        <v>41</v>
      </c>
      <c r="O159" s="72"/>
      <c r="P159" s="201">
        <f t="shared" si="21"/>
        <v>0</v>
      </c>
      <c r="Q159" s="201">
        <v>0</v>
      </c>
      <c r="R159" s="201">
        <f t="shared" si="22"/>
        <v>0</v>
      </c>
      <c r="S159" s="201">
        <v>0</v>
      </c>
      <c r="T159" s="202">
        <f t="shared" si="23"/>
        <v>0</v>
      </c>
      <c r="U159" s="35"/>
      <c r="V159" s="35"/>
      <c r="W159" s="35"/>
      <c r="X159" s="35"/>
      <c r="Y159" s="35"/>
      <c r="Z159" s="35"/>
      <c r="AA159" s="35"/>
      <c r="AB159" s="35"/>
      <c r="AC159" s="35"/>
      <c r="AD159" s="35"/>
      <c r="AE159" s="35"/>
      <c r="AR159" s="203" t="s">
        <v>316</v>
      </c>
      <c r="AT159" s="203" t="s">
        <v>241</v>
      </c>
      <c r="AU159" s="203" t="s">
        <v>84</v>
      </c>
      <c r="AY159" s="18" t="s">
        <v>239</v>
      </c>
      <c r="BE159" s="204">
        <f t="shared" si="24"/>
        <v>0</v>
      </c>
      <c r="BF159" s="204">
        <f t="shared" si="25"/>
        <v>0</v>
      </c>
      <c r="BG159" s="204">
        <f t="shared" si="26"/>
        <v>0</v>
      </c>
      <c r="BH159" s="204">
        <f t="shared" si="27"/>
        <v>0</v>
      </c>
      <c r="BI159" s="204">
        <f t="shared" si="28"/>
        <v>0</v>
      </c>
      <c r="BJ159" s="18" t="s">
        <v>84</v>
      </c>
      <c r="BK159" s="204">
        <f t="shared" si="29"/>
        <v>0</v>
      </c>
      <c r="BL159" s="18" t="s">
        <v>316</v>
      </c>
      <c r="BM159" s="203" t="s">
        <v>627</v>
      </c>
    </row>
    <row r="160" spans="1:65" s="2" customFormat="1" ht="24.2" customHeight="1">
      <c r="A160" s="35"/>
      <c r="B160" s="36"/>
      <c r="C160" s="192" t="s">
        <v>499</v>
      </c>
      <c r="D160" s="192" t="s">
        <v>241</v>
      </c>
      <c r="E160" s="193" t="s">
        <v>4197</v>
      </c>
      <c r="F160" s="194" t="s">
        <v>4198</v>
      </c>
      <c r="G160" s="195" t="s">
        <v>251</v>
      </c>
      <c r="H160" s="196">
        <v>1</v>
      </c>
      <c r="I160" s="197"/>
      <c r="J160" s="198">
        <f t="shared" si="20"/>
        <v>0</v>
      </c>
      <c r="K160" s="194" t="s">
        <v>1</v>
      </c>
      <c r="L160" s="40"/>
      <c r="M160" s="199" t="s">
        <v>1</v>
      </c>
      <c r="N160" s="200" t="s">
        <v>41</v>
      </c>
      <c r="O160" s="72"/>
      <c r="P160" s="201">
        <f t="shared" si="21"/>
        <v>0</v>
      </c>
      <c r="Q160" s="201">
        <v>0</v>
      </c>
      <c r="R160" s="201">
        <f t="shared" si="22"/>
        <v>0</v>
      </c>
      <c r="S160" s="201">
        <v>0</v>
      </c>
      <c r="T160" s="202">
        <f t="shared" si="23"/>
        <v>0</v>
      </c>
      <c r="U160" s="35"/>
      <c r="V160" s="35"/>
      <c r="W160" s="35"/>
      <c r="X160" s="35"/>
      <c r="Y160" s="35"/>
      <c r="Z160" s="35"/>
      <c r="AA160" s="35"/>
      <c r="AB160" s="35"/>
      <c r="AC160" s="35"/>
      <c r="AD160" s="35"/>
      <c r="AE160" s="35"/>
      <c r="AR160" s="203" t="s">
        <v>316</v>
      </c>
      <c r="AT160" s="203" t="s">
        <v>241</v>
      </c>
      <c r="AU160" s="203" t="s">
        <v>84</v>
      </c>
      <c r="AY160" s="18" t="s">
        <v>239</v>
      </c>
      <c r="BE160" s="204">
        <f t="shared" si="24"/>
        <v>0</v>
      </c>
      <c r="BF160" s="204">
        <f t="shared" si="25"/>
        <v>0</v>
      </c>
      <c r="BG160" s="204">
        <f t="shared" si="26"/>
        <v>0</v>
      </c>
      <c r="BH160" s="204">
        <f t="shared" si="27"/>
        <v>0</v>
      </c>
      <c r="BI160" s="204">
        <f t="shared" si="28"/>
        <v>0</v>
      </c>
      <c r="BJ160" s="18" t="s">
        <v>84</v>
      </c>
      <c r="BK160" s="204">
        <f t="shared" si="29"/>
        <v>0</v>
      </c>
      <c r="BL160" s="18" t="s">
        <v>316</v>
      </c>
      <c r="BM160" s="203" t="s">
        <v>639</v>
      </c>
    </row>
    <row r="161" spans="1:65" s="2" customFormat="1" ht="24.2" customHeight="1">
      <c r="A161" s="35"/>
      <c r="B161" s="36"/>
      <c r="C161" s="192" t="s">
        <v>505</v>
      </c>
      <c r="D161" s="192" t="s">
        <v>241</v>
      </c>
      <c r="E161" s="193" t="s">
        <v>4199</v>
      </c>
      <c r="F161" s="194" t="s">
        <v>4200</v>
      </c>
      <c r="G161" s="195" t="s">
        <v>251</v>
      </c>
      <c r="H161" s="196">
        <v>1</v>
      </c>
      <c r="I161" s="197"/>
      <c r="J161" s="198">
        <f t="shared" si="20"/>
        <v>0</v>
      </c>
      <c r="K161" s="194" t="s">
        <v>1</v>
      </c>
      <c r="L161" s="40"/>
      <c r="M161" s="199" t="s">
        <v>1</v>
      </c>
      <c r="N161" s="200" t="s">
        <v>41</v>
      </c>
      <c r="O161" s="72"/>
      <c r="P161" s="201">
        <f t="shared" si="21"/>
        <v>0</v>
      </c>
      <c r="Q161" s="201">
        <v>0</v>
      </c>
      <c r="R161" s="201">
        <f t="shared" si="22"/>
        <v>0</v>
      </c>
      <c r="S161" s="201">
        <v>0</v>
      </c>
      <c r="T161" s="202">
        <f t="shared" si="23"/>
        <v>0</v>
      </c>
      <c r="U161" s="35"/>
      <c r="V161" s="35"/>
      <c r="W161" s="35"/>
      <c r="X161" s="35"/>
      <c r="Y161" s="35"/>
      <c r="Z161" s="35"/>
      <c r="AA161" s="35"/>
      <c r="AB161" s="35"/>
      <c r="AC161" s="35"/>
      <c r="AD161" s="35"/>
      <c r="AE161" s="35"/>
      <c r="AR161" s="203" t="s">
        <v>316</v>
      </c>
      <c r="AT161" s="203" t="s">
        <v>241</v>
      </c>
      <c r="AU161" s="203" t="s">
        <v>84</v>
      </c>
      <c r="AY161" s="18" t="s">
        <v>239</v>
      </c>
      <c r="BE161" s="204">
        <f t="shared" si="24"/>
        <v>0</v>
      </c>
      <c r="BF161" s="204">
        <f t="shared" si="25"/>
        <v>0</v>
      </c>
      <c r="BG161" s="204">
        <f t="shared" si="26"/>
        <v>0</v>
      </c>
      <c r="BH161" s="204">
        <f t="shared" si="27"/>
        <v>0</v>
      </c>
      <c r="BI161" s="204">
        <f t="shared" si="28"/>
        <v>0</v>
      </c>
      <c r="BJ161" s="18" t="s">
        <v>84</v>
      </c>
      <c r="BK161" s="204">
        <f t="shared" si="29"/>
        <v>0</v>
      </c>
      <c r="BL161" s="18" t="s">
        <v>316</v>
      </c>
      <c r="BM161" s="203" t="s">
        <v>652</v>
      </c>
    </row>
    <row r="162" spans="1:65" s="12" customFormat="1" ht="25.9" customHeight="1">
      <c r="B162" s="176"/>
      <c r="C162" s="177"/>
      <c r="D162" s="178" t="s">
        <v>75</v>
      </c>
      <c r="E162" s="179" t="s">
        <v>4201</v>
      </c>
      <c r="F162" s="179" t="s">
        <v>4202</v>
      </c>
      <c r="G162" s="177"/>
      <c r="H162" s="177"/>
      <c r="I162" s="180"/>
      <c r="J162" s="181">
        <f>BK162</f>
        <v>0</v>
      </c>
      <c r="K162" s="177"/>
      <c r="L162" s="182"/>
      <c r="M162" s="183"/>
      <c r="N162" s="184"/>
      <c r="O162" s="184"/>
      <c r="P162" s="185">
        <f>SUM(P163:P181)</f>
        <v>0</v>
      </c>
      <c r="Q162" s="184"/>
      <c r="R162" s="185">
        <f>SUM(R163:R181)</f>
        <v>0</v>
      </c>
      <c r="S162" s="184"/>
      <c r="T162" s="186">
        <f>SUM(T163:T181)</f>
        <v>0</v>
      </c>
      <c r="AR162" s="187" t="s">
        <v>86</v>
      </c>
      <c r="AT162" s="188" t="s">
        <v>75</v>
      </c>
      <c r="AU162" s="188" t="s">
        <v>76</v>
      </c>
      <c r="AY162" s="187" t="s">
        <v>239</v>
      </c>
      <c r="BK162" s="189">
        <f>SUM(BK163:BK181)</f>
        <v>0</v>
      </c>
    </row>
    <row r="163" spans="1:65" s="2" customFormat="1" ht="16.5" customHeight="1">
      <c r="A163" s="35"/>
      <c r="B163" s="36"/>
      <c r="C163" s="192" t="s">
        <v>510</v>
      </c>
      <c r="D163" s="192" t="s">
        <v>241</v>
      </c>
      <c r="E163" s="193" t="s">
        <v>4203</v>
      </c>
      <c r="F163" s="194" t="s">
        <v>4204</v>
      </c>
      <c r="G163" s="195" t="s">
        <v>513</v>
      </c>
      <c r="H163" s="196">
        <v>1</v>
      </c>
      <c r="I163" s="197"/>
      <c r="J163" s="198">
        <f t="shared" ref="J163:J181" si="30">ROUND(I163*H163,2)</f>
        <v>0</v>
      </c>
      <c r="K163" s="194" t="s">
        <v>1</v>
      </c>
      <c r="L163" s="40"/>
      <c r="M163" s="199" t="s">
        <v>1</v>
      </c>
      <c r="N163" s="200" t="s">
        <v>41</v>
      </c>
      <c r="O163" s="72"/>
      <c r="P163" s="201">
        <f t="shared" ref="P163:P181" si="31">O163*H163</f>
        <v>0</v>
      </c>
      <c r="Q163" s="201">
        <v>0</v>
      </c>
      <c r="R163" s="201">
        <f t="shared" ref="R163:R181" si="32">Q163*H163</f>
        <v>0</v>
      </c>
      <c r="S163" s="201">
        <v>0</v>
      </c>
      <c r="T163" s="202">
        <f t="shared" ref="T163:T181" si="33">S163*H163</f>
        <v>0</v>
      </c>
      <c r="U163" s="35"/>
      <c r="V163" s="35"/>
      <c r="W163" s="35"/>
      <c r="X163" s="35"/>
      <c r="Y163" s="35"/>
      <c r="Z163" s="35"/>
      <c r="AA163" s="35"/>
      <c r="AB163" s="35"/>
      <c r="AC163" s="35"/>
      <c r="AD163" s="35"/>
      <c r="AE163" s="35"/>
      <c r="AR163" s="203" t="s">
        <v>316</v>
      </c>
      <c r="AT163" s="203" t="s">
        <v>241</v>
      </c>
      <c r="AU163" s="203" t="s">
        <v>84</v>
      </c>
      <c r="AY163" s="18" t="s">
        <v>239</v>
      </c>
      <c r="BE163" s="204">
        <f t="shared" ref="BE163:BE181" si="34">IF(N163="základní",J163,0)</f>
        <v>0</v>
      </c>
      <c r="BF163" s="204">
        <f t="shared" ref="BF163:BF181" si="35">IF(N163="snížená",J163,0)</f>
        <v>0</v>
      </c>
      <c r="BG163" s="204">
        <f t="shared" ref="BG163:BG181" si="36">IF(N163="zákl. přenesená",J163,0)</f>
        <v>0</v>
      </c>
      <c r="BH163" s="204">
        <f t="shared" ref="BH163:BH181" si="37">IF(N163="sníž. přenesená",J163,0)</f>
        <v>0</v>
      </c>
      <c r="BI163" s="204">
        <f t="shared" ref="BI163:BI181" si="38">IF(N163="nulová",J163,0)</f>
        <v>0</v>
      </c>
      <c r="BJ163" s="18" t="s">
        <v>84</v>
      </c>
      <c r="BK163" s="204">
        <f t="shared" ref="BK163:BK181" si="39">ROUND(I163*H163,2)</f>
        <v>0</v>
      </c>
      <c r="BL163" s="18" t="s">
        <v>316</v>
      </c>
      <c r="BM163" s="203" t="s">
        <v>665</v>
      </c>
    </row>
    <row r="164" spans="1:65" s="2" customFormat="1" ht="16.5" customHeight="1">
      <c r="A164" s="35"/>
      <c r="B164" s="36"/>
      <c r="C164" s="192" t="s">
        <v>517</v>
      </c>
      <c r="D164" s="192" t="s">
        <v>241</v>
      </c>
      <c r="E164" s="193" t="s">
        <v>4205</v>
      </c>
      <c r="F164" s="194" t="s">
        <v>4206</v>
      </c>
      <c r="G164" s="195" t="s">
        <v>513</v>
      </c>
      <c r="H164" s="196">
        <v>282</v>
      </c>
      <c r="I164" s="197"/>
      <c r="J164" s="198">
        <f t="shared" si="30"/>
        <v>0</v>
      </c>
      <c r="K164" s="194" t="s">
        <v>1</v>
      </c>
      <c r="L164" s="40"/>
      <c r="M164" s="199" t="s">
        <v>1</v>
      </c>
      <c r="N164" s="200" t="s">
        <v>41</v>
      </c>
      <c r="O164" s="72"/>
      <c r="P164" s="201">
        <f t="shared" si="31"/>
        <v>0</v>
      </c>
      <c r="Q164" s="201">
        <v>0</v>
      </c>
      <c r="R164" s="201">
        <f t="shared" si="32"/>
        <v>0</v>
      </c>
      <c r="S164" s="201">
        <v>0</v>
      </c>
      <c r="T164" s="202">
        <f t="shared" si="33"/>
        <v>0</v>
      </c>
      <c r="U164" s="35"/>
      <c r="V164" s="35"/>
      <c r="W164" s="35"/>
      <c r="X164" s="35"/>
      <c r="Y164" s="35"/>
      <c r="Z164" s="35"/>
      <c r="AA164" s="35"/>
      <c r="AB164" s="35"/>
      <c r="AC164" s="35"/>
      <c r="AD164" s="35"/>
      <c r="AE164" s="35"/>
      <c r="AR164" s="203" t="s">
        <v>316</v>
      </c>
      <c r="AT164" s="203" t="s">
        <v>241</v>
      </c>
      <c r="AU164" s="203" t="s">
        <v>84</v>
      </c>
      <c r="AY164" s="18" t="s">
        <v>239</v>
      </c>
      <c r="BE164" s="204">
        <f t="shared" si="34"/>
        <v>0</v>
      </c>
      <c r="BF164" s="204">
        <f t="shared" si="35"/>
        <v>0</v>
      </c>
      <c r="BG164" s="204">
        <f t="shared" si="36"/>
        <v>0</v>
      </c>
      <c r="BH164" s="204">
        <f t="shared" si="37"/>
        <v>0</v>
      </c>
      <c r="BI164" s="204">
        <f t="shared" si="38"/>
        <v>0</v>
      </c>
      <c r="BJ164" s="18" t="s">
        <v>84</v>
      </c>
      <c r="BK164" s="204">
        <f t="shared" si="39"/>
        <v>0</v>
      </c>
      <c r="BL164" s="18" t="s">
        <v>316</v>
      </c>
      <c r="BM164" s="203" t="s">
        <v>676</v>
      </c>
    </row>
    <row r="165" spans="1:65" s="2" customFormat="1" ht="16.5" customHeight="1">
      <c r="A165" s="35"/>
      <c r="B165" s="36"/>
      <c r="C165" s="192" t="s">
        <v>523</v>
      </c>
      <c r="D165" s="192" t="s">
        <v>241</v>
      </c>
      <c r="E165" s="193" t="s">
        <v>4207</v>
      </c>
      <c r="F165" s="194" t="s">
        <v>4208</v>
      </c>
      <c r="G165" s="195" t="s">
        <v>251</v>
      </c>
      <c r="H165" s="196">
        <v>2</v>
      </c>
      <c r="I165" s="197"/>
      <c r="J165" s="198">
        <f t="shared" si="30"/>
        <v>0</v>
      </c>
      <c r="K165" s="194" t="s">
        <v>1</v>
      </c>
      <c r="L165" s="40"/>
      <c r="M165" s="199" t="s">
        <v>1</v>
      </c>
      <c r="N165" s="200" t="s">
        <v>41</v>
      </c>
      <c r="O165" s="72"/>
      <c r="P165" s="201">
        <f t="shared" si="31"/>
        <v>0</v>
      </c>
      <c r="Q165" s="201">
        <v>0</v>
      </c>
      <c r="R165" s="201">
        <f t="shared" si="32"/>
        <v>0</v>
      </c>
      <c r="S165" s="201">
        <v>0</v>
      </c>
      <c r="T165" s="202">
        <f t="shared" si="33"/>
        <v>0</v>
      </c>
      <c r="U165" s="35"/>
      <c r="V165" s="35"/>
      <c r="W165" s="35"/>
      <c r="X165" s="35"/>
      <c r="Y165" s="35"/>
      <c r="Z165" s="35"/>
      <c r="AA165" s="35"/>
      <c r="AB165" s="35"/>
      <c r="AC165" s="35"/>
      <c r="AD165" s="35"/>
      <c r="AE165" s="35"/>
      <c r="AR165" s="203" t="s">
        <v>316</v>
      </c>
      <c r="AT165" s="203" t="s">
        <v>241</v>
      </c>
      <c r="AU165" s="203" t="s">
        <v>84</v>
      </c>
      <c r="AY165" s="18" t="s">
        <v>239</v>
      </c>
      <c r="BE165" s="204">
        <f t="shared" si="34"/>
        <v>0</v>
      </c>
      <c r="BF165" s="204">
        <f t="shared" si="35"/>
        <v>0</v>
      </c>
      <c r="BG165" s="204">
        <f t="shared" si="36"/>
        <v>0</v>
      </c>
      <c r="BH165" s="204">
        <f t="shared" si="37"/>
        <v>0</v>
      </c>
      <c r="BI165" s="204">
        <f t="shared" si="38"/>
        <v>0</v>
      </c>
      <c r="BJ165" s="18" t="s">
        <v>84</v>
      </c>
      <c r="BK165" s="204">
        <f t="shared" si="39"/>
        <v>0</v>
      </c>
      <c r="BL165" s="18" t="s">
        <v>316</v>
      </c>
      <c r="BM165" s="203" t="s">
        <v>681</v>
      </c>
    </row>
    <row r="166" spans="1:65" s="2" customFormat="1" ht="16.5" customHeight="1">
      <c r="A166" s="35"/>
      <c r="B166" s="36"/>
      <c r="C166" s="192" t="s">
        <v>530</v>
      </c>
      <c r="D166" s="192" t="s">
        <v>241</v>
      </c>
      <c r="E166" s="193" t="s">
        <v>4209</v>
      </c>
      <c r="F166" s="194" t="s">
        <v>4210</v>
      </c>
      <c r="G166" s="195" t="s">
        <v>251</v>
      </c>
      <c r="H166" s="196">
        <v>2</v>
      </c>
      <c r="I166" s="197"/>
      <c r="J166" s="198">
        <f t="shared" si="30"/>
        <v>0</v>
      </c>
      <c r="K166" s="194" t="s">
        <v>1</v>
      </c>
      <c r="L166" s="40"/>
      <c r="M166" s="199" t="s">
        <v>1</v>
      </c>
      <c r="N166" s="200" t="s">
        <v>41</v>
      </c>
      <c r="O166" s="72"/>
      <c r="P166" s="201">
        <f t="shared" si="31"/>
        <v>0</v>
      </c>
      <c r="Q166" s="201">
        <v>0</v>
      </c>
      <c r="R166" s="201">
        <f t="shared" si="32"/>
        <v>0</v>
      </c>
      <c r="S166" s="201">
        <v>0</v>
      </c>
      <c r="T166" s="202">
        <f t="shared" si="33"/>
        <v>0</v>
      </c>
      <c r="U166" s="35"/>
      <c r="V166" s="35"/>
      <c r="W166" s="35"/>
      <c r="X166" s="35"/>
      <c r="Y166" s="35"/>
      <c r="Z166" s="35"/>
      <c r="AA166" s="35"/>
      <c r="AB166" s="35"/>
      <c r="AC166" s="35"/>
      <c r="AD166" s="35"/>
      <c r="AE166" s="35"/>
      <c r="AR166" s="203" t="s">
        <v>316</v>
      </c>
      <c r="AT166" s="203" t="s">
        <v>241</v>
      </c>
      <c r="AU166" s="203" t="s">
        <v>84</v>
      </c>
      <c r="AY166" s="18" t="s">
        <v>239</v>
      </c>
      <c r="BE166" s="204">
        <f t="shared" si="34"/>
        <v>0</v>
      </c>
      <c r="BF166" s="204">
        <f t="shared" si="35"/>
        <v>0</v>
      </c>
      <c r="BG166" s="204">
        <f t="shared" si="36"/>
        <v>0</v>
      </c>
      <c r="BH166" s="204">
        <f t="shared" si="37"/>
        <v>0</v>
      </c>
      <c r="BI166" s="204">
        <f t="shared" si="38"/>
        <v>0</v>
      </c>
      <c r="BJ166" s="18" t="s">
        <v>84</v>
      </c>
      <c r="BK166" s="204">
        <f t="shared" si="39"/>
        <v>0</v>
      </c>
      <c r="BL166" s="18" t="s">
        <v>316</v>
      </c>
      <c r="BM166" s="203" t="s">
        <v>686</v>
      </c>
    </row>
    <row r="167" spans="1:65" s="2" customFormat="1" ht="16.5" customHeight="1">
      <c r="A167" s="35"/>
      <c r="B167" s="36"/>
      <c r="C167" s="192" t="s">
        <v>536</v>
      </c>
      <c r="D167" s="192" t="s">
        <v>241</v>
      </c>
      <c r="E167" s="193" t="s">
        <v>4211</v>
      </c>
      <c r="F167" s="194" t="s">
        <v>4212</v>
      </c>
      <c r="G167" s="195" t="s">
        <v>251</v>
      </c>
      <c r="H167" s="196">
        <v>6</v>
      </c>
      <c r="I167" s="197"/>
      <c r="J167" s="198">
        <f t="shared" si="30"/>
        <v>0</v>
      </c>
      <c r="K167" s="194" t="s">
        <v>1</v>
      </c>
      <c r="L167" s="40"/>
      <c r="M167" s="199" t="s">
        <v>1</v>
      </c>
      <c r="N167" s="200" t="s">
        <v>41</v>
      </c>
      <c r="O167" s="72"/>
      <c r="P167" s="201">
        <f t="shared" si="31"/>
        <v>0</v>
      </c>
      <c r="Q167" s="201">
        <v>0</v>
      </c>
      <c r="R167" s="201">
        <f t="shared" si="32"/>
        <v>0</v>
      </c>
      <c r="S167" s="201">
        <v>0</v>
      </c>
      <c r="T167" s="202">
        <f t="shared" si="33"/>
        <v>0</v>
      </c>
      <c r="U167" s="35"/>
      <c r="V167" s="35"/>
      <c r="W167" s="35"/>
      <c r="X167" s="35"/>
      <c r="Y167" s="35"/>
      <c r="Z167" s="35"/>
      <c r="AA167" s="35"/>
      <c r="AB167" s="35"/>
      <c r="AC167" s="35"/>
      <c r="AD167" s="35"/>
      <c r="AE167" s="35"/>
      <c r="AR167" s="203" t="s">
        <v>316</v>
      </c>
      <c r="AT167" s="203" t="s">
        <v>241</v>
      </c>
      <c r="AU167" s="203" t="s">
        <v>84</v>
      </c>
      <c r="AY167" s="18" t="s">
        <v>239</v>
      </c>
      <c r="BE167" s="204">
        <f t="shared" si="34"/>
        <v>0</v>
      </c>
      <c r="BF167" s="204">
        <f t="shared" si="35"/>
        <v>0</v>
      </c>
      <c r="BG167" s="204">
        <f t="shared" si="36"/>
        <v>0</v>
      </c>
      <c r="BH167" s="204">
        <f t="shared" si="37"/>
        <v>0</v>
      </c>
      <c r="BI167" s="204">
        <f t="shared" si="38"/>
        <v>0</v>
      </c>
      <c r="BJ167" s="18" t="s">
        <v>84</v>
      </c>
      <c r="BK167" s="204">
        <f t="shared" si="39"/>
        <v>0</v>
      </c>
      <c r="BL167" s="18" t="s">
        <v>316</v>
      </c>
      <c r="BM167" s="203" t="s">
        <v>691</v>
      </c>
    </row>
    <row r="168" spans="1:65" s="2" customFormat="1" ht="16.5" customHeight="1">
      <c r="A168" s="35"/>
      <c r="B168" s="36"/>
      <c r="C168" s="192" t="s">
        <v>541</v>
      </c>
      <c r="D168" s="192" t="s">
        <v>241</v>
      </c>
      <c r="E168" s="193" t="s">
        <v>4213</v>
      </c>
      <c r="F168" s="194" t="s">
        <v>4214</v>
      </c>
      <c r="G168" s="195" t="s">
        <v>513</v>
      </c>
      <c r="H168" s="196">
        <v>174</v>
      </c>
      <c r="I168" s="197"/>
      <c r="J168" s="198">
        <f t="shared" si="30"/>
        <v>0</v>
      </c>
      <c r="K168" s="194" t="s">
        <v>1</v>
      </c>
      <c r="L168" s="40"/>
      <c r="M168" s="199" t="s">
        <v>1</v>
      </c>
      <c r="N168" s="200" t="s">
        <v>41</v>
      </c>
      <c r="O168" s="72"/>
      <c r="P168" s="201">
        <f t="shared" si="31"/>
        <v>0</v>
      </c>
      <c r="Q168" s="201">
        <v>0</v>
      </c>
      <c r="R168" s="201">
        <f t="shared" si="32"/>
        <v>0</v>
      </c>
      <c r="S168" s="201">
        <v>0</v>
      </c>
      <c r="T168" s="202">
        <f t="shared" si="33"/>
        <v>0</v>
      </c>
      <c r="U168" s="35"/>
      <c r="V168" s="35"/>
      <c r="W168" s="35"/>
      <c r="X168" s="35"/>
      <c r="Y168" s="35"/>
      <c r="Z168" s="35"/>
      <c r="AA168" s="35"/>
      <c r="AB168" s="35"/>
      <c r="AC168" s="35"/>
      <c r="AD168" s="35"/>
      <c r="AE168" s="35"/>
      <c r="AR168" s="203" t="s">
        <v>316</v>
      </c>
      <c r="AT168" s="203" t="s">
        <v>241</v>
      </c>
      <c r="AU168" s="203" t="s">
        <v>84</v>
      </c>
      <c r="AY168" s="18" t="s">
        <v>239</v>
      </c>
      <c r="BE168" s="204">
        <f t="shared" si="34"/>
        <v>0</v>
      </c>
      <c r="BF168" s="204">
        <f t="shared" si="35"/>
        <v>0</v>
      </c>
      <c r="BG168" s="204">
        <f t="shared" si="36"/>
        <v>0</v>
      </c>
      <c r="BH168" s="204">
        <f t="shared" si="37"/>
        <v>0</v>
      </c>
      <c r="BI168" s="204">
        <f t="shared" si="38"/>
        <v>0</v>
      </c>
      <c r="BJ168" s="18" t="s">
        <v>84</v>
      </c>
      <c r="BK168" s="204">
        <f t="shared" si="39"/>
        <v>0</v>
      </c>
      <c r="BL168" s="18" t="s">
        <v>316</v>
      </c>
      <c r="BM168" s="203" t="s">
        <v>698</v>
      </c>
    </row>
    <row r="169" spans="1:65" s="2" customFormat="1" ht="16.5" customHeight="1">
      <c r="A169" s="35"/>
      <c r="B169" s="36"/>
      <c r="C169" s="192" t="s">
        <v>549</v>
      </c>
      <c r="D169" s="192" t="s">
        <v>241</v>
      </c>
      <c r="E169" s="193" t="s">
        <v>4215</v>
      </c>
      <c r="F169" s="194" t="s">
        <v>4216</v>
      </c>
      <c r="G169" s="195" t="s">
        <v>513</v>
      </c>
      <c r="H169" s="196">
        <v>12</v>
      </c>
      <c r="I169" s="197"/>
      <c r="J169" s="198">
        <f t="shared" si="30"/>
        <v>0</v>
      </c>
      <c r="K169" s="194" t="s">
        <v>1</v>
      </c>
      <c r="L169" s="40"/>
      <c r="M169" s="199" t="s">
        <v>1</v>
      </c>
      <c r="N169" s="200" t="s">
        <v>41</v>
      </c>
      <c r="O169" s="72"/>
      <c r="P169" s="201">
        <f t="shared" si="31"/>
        <v>0</v>
      </c>
      <c r="Q169" s="201">
        <v>0</v>
      </c>
      <c r="R169" s="201">
        <f t="shared" si="32"/>
        <v>0</v>
      </c>
      <c r="S169" s="201">
        <v>0</v>
      </c>
      <c r="T169" s="202">
        <f t="shared" si="33"/>
        <v>0</v>
      </c>
      <c r="U169" s="35"/>
      <c r="V169" s="35"/>
      <c r="W169" s="35"/>
      <c r="X169" s="35"/>
      <c r="Y169" s="35"/>
      <c r="Z169" s="35"/>
      <c r="AA169" s="35"/>
      <c r="AB169" s="35"/>
      <c r="AC169" s="35"/>
      <c r="AD169" s="35"/>
      <c r="AE169" s="35"/>
      <c r="AR169" s="203" t="s">
        <v>316</v>
      </c>
      <c r="AT169" s="203" t="s">
        <v>241</v>
      </c>
      <c r="AU169" s="203" t="s">
        <v>84</v>
      </c>
      <c r="AY169" s="18" t="s">
        <v>239</v>
      </c>
      <c r="BE169" s="204">
        <f t="shared" si="34"/>
        <v>0</v>
      </c>
      <c r="BF169" s="204">
        <f t="shared" si="35"/>
        <v>0</v>
      </c>
      <c r="BG169" s="204">
        <f t="shared" si="36"/>
        <v>0</v>
      </c>
      <c r="BH169" s="204">
        <f t="shared" si="37"/>
        <v>0</v>
      </c>
      <c r="BI169" s="204">
        <f t="shared" si="38"/>
        <v>0</v>
      </c>
      <c r="BJ169" s="18" t="s">
        <v>84</v>
      </c>
      <c r="BK169" s="204">
        <f t="shared" si="39"/>
        <v>0</v>
      </c>
      <c r="BL169" s="18" t="s">
        <v>316</v>
      </c>
      <c r="BM169" s="203" t="s">
        <v>708</v>
      </c>
    </row>
    <row r="170" spans="1:65" s="2" customFormat="1" ht="16.5" customHeight="1">
      <c r="A170" s="35"/>
      <c r="B170" s="36"/>
      <c r="C170" s="192" t="s">
        <v>557</v>
      </c>
      <c r="D170" s="192" t="s">
        <v>241</v>
      </c>
      <c r="E170" s="193" t="s">
        <v>4217</v>
      </c>
      <c r="F170" s="194" t="s">
        <v>4218</v>
      </c>
      <c r="G170" s="195" t="s">
        <v>513</v>
      </c>
      <c r="H170" s="196">
        <v>96</v>
      </c>
      <c r="I170" s="197"/>
      <c r="J170" s="198">
        <f t="shared" si="30"/>
        <v>0</v>
      </c>
      <c r="K170" s="194" t="s">
        <v>1</v>
      </c>
      <c r="L170" s="40"/>
      <c r="M170" s="199" t="s">
        <v>1</v>
      </c>
      <c r="N170" s="200" t="s">
        <v>41</v>
      </c>
      <c r="O170" s="72"/>
      <c r="P170" s="201">
        <f t="shared" si="31"/>
        <v>0</v>
      </c>
      <c r="Q170" s="201">
        <v>0</v>
      </c>
      <c r="R170" s="201">
        <f t="shared" si="32"/>
        <v>0</v>
      </c>
      <c r="S170" s="201">
        <v>0</v>
      </c>
      <c r="T170" s="202">
        <f t="shared" si="33"/>
        <v>0</v>
      </c>
      <c r="U170" s="35"/>
      <c r="V170" s="35"/>
      <c r="W170" s="35"/>
      <c r="X170" s="35"/>
      <c r="Y170" s="35"/>
      <c r="Z170" s="35"/>
      <c r="AA170" s="35"/>
      <c r="AB170" s="35"/>
      <c r="AC170" s="35"/>
      <c r="AD170" s="35"/>
      <c r="AE170" s="35"/>
      <c r="AR170" s="203" t="s">
        <v>316</v>
      </c>
      <c r="AT170" s="203" t="s">
        <v>241</v>
      </c>
      <c r="AU170" s="203" t="s">
        <v>84</v>
      </c>
      <c r="AY170" s="18" t="s">
        <v>239</v>
      </c>
      <c r="BE170" s="204">
        <f t="shared" si="34"/>
        <v>0</v>
      </c>
      <c r="BF170" s="204">
        <f t="shared" si="35"/>
        <v>0</v>
      </c>
      <c r="BG170" s="204">
        <f t="shared" si="36"/>
        <v>0</v>
      </c>
      <c r="BH170" s="204">
        <f t="shared" si="37"/>
        <v>0</v>
      </c>
      <c r="BI170" s="204">
        <f t="shared" si="38"/>
        <v>0</v>
      </c>
      <c r="BJ170" s="18" t="s">
        <v>84</v>
      </c>
      <c r="BK170" s="204">
        <f t="shared" si="39"/>
        <v>0</v>
      </c>
      <c r="BL170" s="18" t="s">
        <v>316</v>
      </c>
      <c r="BM170" s="203" t="s">
        <v>718</v>
      </c>
    </row>
    <row r="171" spans="1:65" s="2" customFormat="1" ht="16.5" customHeight="1">
      <c r="A171" s="35"/>
      <c r="B171" s="36"/>
      <c r="C171" s="192" t="s">
        <v>562</v>
      </c>
      <c r="D171" s="192" t="s">
        <v>241</v>
      </c>
      <c r="E171" s="193" t="s">
        <v>4219</v>
      </c>
      <c r="F171" s="194" t="s">
        <v>4220</v>
      </c>
      <c r="G171" s="195" t="s">
        <v>513</v>
      </c>
      <c r="H171" s="196">
        <v>42</v>
      </c>
      <c r="I171" s="197"/>
      <c r="J171" s="198">
        <f t="shared" si="30"/>
        <v>0</v>
      </c>
      <c r="K171" s="194" t="s">
        <v>1</v>
      </c>
      <c r="L171" s="40"/>
      <c r="M171" s="199" t="s">
        <v>1</v>
      </c>
      <c r="N171" s="200" t="s">
        <v>41</v>
      </c>
      <c r="O171" s="72"/>
      <c r="P171" s="201">
        <f t="shared" si="31"/>
        <v>0</v>
      </c>
      <c r="Q171" s="201">
        <v>0</v>
      </c>
      <c r="R171" s="201">
        <f t="shared" si="32"/>
        <v>0</v>
      </c>
      <c r="S171" s="201">
        <v>0</v>
      </c>
      <c r="T171" s="202">
        <f t="shared" si="33"/>
        <v>0</v>
      </c>
      <c r="U171" s="35"/>
      <c r="V171" s="35"/>
      <c r="W171" s="35"/>
      <c r="X171" s="35"/>
      <c r="Y171" s="35"/>
      <c r="Z171" s="35"/>
      <c r="AA171" s="35"/>
      <c r="AB171" s="35"/>
      <c r="AC171" s="35"/>
      <c r="AD171" s="35"/>
      <c r="AE171" s="35"/>
      <c r="AR171" s="203" t="s">
        <v>316</v>
      </c>
      <c r="AT171" s="203" t="s">
        <v>241</v>
      </c>
      <c r="AU171" s="203" t="s">
        <v>84</v>
      </c>
      <c r="AY171" s="18" t="s">
        <v>239</v>
      </c>
      <c r="BE171" s="204">
        <f t="shared" si="34"/>
        <v>0</v>
      </c>
      <c r="BF171" s="204">
        <f t="shared" si="35"/>
        <v>0</v>
      </c>
      <c r="BG171" s="204">
        <f t="shared" si="36"/>
        <v>0</v>
      </c>
      <c r="BH171" s="204">
        <f t="shared" si="37"/>
        <v>0</v>
      </c>
      <c r="BI171" s="204">
        <f t="shared" si="38"/>
        <v>0</v>
      </c>
      <c r="BJ171" s="18" t="s">
        <v>84</v>
      </c>
      <c r="BK171" s="204">
        <f t="shared" si="39"/>
        <v>0</v>
      </c>
      <c r="BL171" s="18" t="s">
        <v>316</v>
      </c>
      <c r="BM171" s="203" t="s">
        <v>729</v>
      </c>
    </row>
    <row r="172" spans="1:65" s="2" customFormat="1" ht="16.5" customHeight="1">
      <c r="A172" s="35"/>
      <c r="B172" s="36"/>
      <c r="C172" s="192" t="s">
        <v>567</v>
      </c>
      <c r="D172" s="192" t="s">
        <v>241</v>
      </c>
      <c r="E172" s="193" t="s">
        <v>4221</v>
      </c>
      <c r="F172" s="194" t="s">
        <v>4222</v>
      </c>
      <c r="G172" s="195" t="s">
        <v>513</v>
      </c>
      <c r="H172" s="196">
        <v>42</v>
      </c>
      <c r="I172" s="197"/>
      <c r="J172" s="198">
        <f t="shared" si="30"/>
        <v>0</v>
      </c>
      <c r="K172" s="194" t="s">
        <v>1</v>
      </c>
      <c r="L172" s="40"/>
      <c r="M172" s="199" t="s">
        <v>1</v>
      </c>
      <c r="N172" s="200" t="s">
        <v>41</v>
      </c>
      <c r="O172" s="72"/>
      <c r="P172" s="201">
        <f t="shared" si="31"/>
        <v>0</v>
      </c>
      <c r="Q172" s="201">
        <v>0</v>
      </c>
      <c r="R172" s="201">
        <f t="shared" si="32"/>
        <v>0</v>
      </c>
      <c r="S172" s="201">
        <v>0</v>
      </c>
      <c r="T172" s="202">
        <f t="shared" si="33"/>
        <v>0</v>
      </c>
      <c r="U172" s="35"/>
      <c r="V172" s="35"/>
      <c r="W172" s="35"/>
      <c r="X172" s="35"/>
      <c r="Y172" s="35"/>
      <c r="Z172" s="35"/>
      <c r="AA172" s="35"/>
      <c r="AB172" s="35"/>
      <c r="AC172" s="35"/>
      <c r="AD172" s="35"/>
      <c r="AE172" s="35"/>
      <c r="AR172" s="203" t="s">
        <v>316</v>
      </c>
      <c r="AT172" s="203" t="s">
        <v>241</v>
      </c>
      <c r="AU172" s="203" t="s">
        <v>84</v>
      </c>
      <c r="AY172" s="18" t="s">
        <v>239</v>
      </c>
      <c r="BE172" s="204">
        <f t="shared" si="34"/>
        <v>0</v>
      </c>
      <c r="BF172" s="204">
        <f t="shared" si="35"/>
        <v>0</v>
      </c>
      <c r="BG172" s="204">
        <f t="shared" si="36"/>
        <v>0</v>
      </c>
      <c r="BH172" s="204">
        <f t="shared" si="37"/>
        <v>0</v>
      </c>
      <c r="BI172" s="204">
        <f t="shared" si="38"/>
        <v>0</v>
      </c>
      <c r="BJ172" s="18" t="s">
        <v>84</v>
      </c>
      <c r="BK172" s="204">
        <f t="shared" si="39"/>
        <v>0</v>
      </c>
      <c r="BL172" s="18" t="s">
        <v>316</v>
      </c>
      <c r="BM172" s="203" t="s">
        <v>739</v>
      </c>
    </row>
    <row r="173" spans="1:65" s="2" customFormat="1" ht="16.5" customHeight="1">
      <c r="A173" s="35"/>
      <c r="B173" s="36"/>
      <c r="C173" s="192" t="s">
        <v>572</v>
      </c>
      <c r="D173" s="192" t="s">
        <v>241</v>
      </c>
      <c r="E173" s="193" t="s">
        <v>4223</v>
      </c>
      <c r="F173" s="194" t="s">
        <v>4224</v>
      </c>
      <c r="G173" s="195" t="s">
        <v>344</v>
      </c>
      <c r="H173" s="196">
        <v>1.35</v>
      </c>
      <c r="I173" s="197"/>
      <c r="J173" s="198">
        <f t="shared" si="30"/>
        <v>0</v>
      </c>
      <c r="K173" s="194" t="s">
        <v>1</v>
      </c>
      <c r="L173" s="40"/>
      <c r="M173" s="199" t="s">
        <v>1</v>
      </c>
      <c r="N173" s="200" t="s">
        <v>41</v>
      </c>
      <c r="O173" s="72"/>
      <c r="P173" s="201">
        <f t="shared" si="31"/>
        <v>0</v>
      </c>
      <c r="Q173" s="201">
        <v>0</v>
      </c>
      <c r="R173" s="201">
        <f t="shared" si="32"/>
        <v>0</v>
      </c>
      <c r="S173" s="201">
        <v>0</v>
      </c>
      <c r="T173" s="202">
        <f t="shared" si="33"/>
        <v>0</v>
      </c>
      <c r="U173" s="35"/>
      <c r="V173" s="35"/>
      <c r="W173" s="35"/>
      <c r="X173" s="35"/>
      <c r="Y173" s="35"/>
      <c r="Z173" s="35"/>
      <c r="AA173" s="35"/>
      <c r="AB173" s="35"/>
      <c r="AC173" s="35"/>
      <c r="AD173" s="35"/>
      <c r="AE173" s="35"/>
      <c r="AR173" s="203" t="s">
        <v>316</v>
      </c>
      <c r="AT173" s="203" t="s">
        <v>241</v>
      </c>
      <c r="AU173" s="203" t="s">
        <v>84</v>
      </c>
      <c r="AY173" s="18" t="s">
        <v>239</v>
      </c>
      <c r="BE173" s="204">
        <f t="shared" si="34"/>
        <v>0</v>
      </c>
      <c r="BF173" s="204">
        <f t="shared" si="35"/>
        <v>0</v>
      </c>
      <c r="BG173" s="204">
        <f t="shared" si="36"/>
        <v>0</v>
      </c>
      <c r="BH173" s="204">
        <f t="shared" si="37"/>
        <v>0</v>
      </c>
      <c r="BI173" s="204">
        <f t="shared" si="38"/>
        <v>0</v>
      </c>
      <c r="BJ173" s="18" t="s">
        <v>84</v>
      </c>
      <c r="BK173" s="204">
        <f t="shared" si="39"/>
        <v>0</v>
      </c>
      <c r="BL173" s="18" t="s">
        <v>316</v>
      </c>
      <c r="BM173" s="203" t="s">
        <v>746</v>
      </c>
    </row>
    <row r="174" spans="1:65" s="2" customFormat="1" ht="16.5" customHeight="1">
      <c r="A174" s="35"/>
      <c r="B174" s="36"/>
      <c r="C174" s="192" t="s">
        <v>577</v>
      </c>
      <c r="D174" s="192" t="s">
        <v>241</v>
      </c>
      <c r="E174" s="193" t="s">
        <v>4225</v>
      </c>
      <c r="F174" s="194" t="s">
        <v>4226</v>
      </c>
      <c r="G174" s="195" t="s">
        <v>513</v>
      </c>
      <c r="H174" s="196">
        <v>174</v>
      </c>
      <c r="I174" s="197"/>
      <c r="J174" s="198">
        <f t="shared" si="30"/>
        <v>0</v>
      </c>
      <c r="K174" s="194" t="s">
        <v>1</v>
      </c>
      <c r="L174" s="40"/>
      <c r="M174" s="199" t="s">
        <v>1</v>
      </c>
      <c r="N174" s="200" t="s">
        <v>41</v>
      </c>
      <c r="O174" s="72"/>
      <c r="P174" s="201">
        <f t="shared" si="31"/>
        <v>0</v>
      </c>
      <c r="Q174" s="201">
        <v>0</v>
      </c>
      <c r="R174" s="201">
        <f t="shared" si="32"/>
        <v>0</v>
      </c>
      <c r="S174" s="201">
        <v>0</v>
      </c>
      <c r="T174" s="202">
        <f t="shared" si="33"/>
        <v>0</v>
      </c>
      <c r="U174" s="35"/>
      <c r="V174" s="35"/>
      <c r="W174" s="35"/>
      <c r="X174" s="35"/>
      <c r="Y174" s="35"/>
      <c r="Z174" s="35"/>
      <c r="AA174" s="35"/>
      <c r="AB174" s="35"/>
      <c r="AC174" s="35"/>
      <c r="AD174" s="35"/>
      <c r="AE174" s="35"/>
      <c r="AR174" s="203" t="s">
        <v>316</v>
      </c>
      <c r="AT174" s="203" t="s">
        <v>241</v>
      </c>
      <c r="AU174" s="203" t="s">
        <v>84</v>
      </c>
      <c r="AY174" s="18" t="s">
        <v>239</v>
      </c>
      <c r="BE174" s="204">
        <f t="shared" si="34"/>
        <v>0</v>
      </c>
      <c r="BF174" s="204">
        <f t="shared" si="35"/>
        <v>0</v>
      </c>
      <c r="BG174" s="204">
        <f t="shared" si="36"/>
        <v>0</v>
      </c>
      <c r="BH174" s="204">
        <f t="shared" si="37"/>
        <v>0</v>
      </c>
      <c r="BI174" s="204">
        <f t="shared" si="38"/>
        <v>0</v>
      </c>
      <c r="BJ174" s="18" t="s">
        <v>84</v>
      </c>
      <c r="BK174" s="204">
        <f t="shared" si="39"/>
        <v>0</v>
      </c>
      <c r="BL174" s="18" t="s">
        <v>316</v>
      </c>
      <c r="BM174" s="203" t="s">
        <v>754</v>
      </c>
    </row>
    <row r="175" spans="1:65" s="2" customFormat="1" ht="16.5" customHeight="1">
      <c r="A175" s="35"/>
      <c r="B175" s="36"/>
      <c r="C175" s="192" t="s">
        <v>582</v>
      </c>
      <c r="D175" s="192" t="s">
        <v>241</v>
      </c>
      <c r="E175" s="193" t="s">
        <v>4227</v>
      </c>
      <c r="F175" s="194" t="s">
        <v>4228</v>
      </c>
      <c r="G175" s="195" t="s">
        <v>513</v>
      </c>
      <c r="H175" s="196">
        <v>12</v>
      </c>
      <c r="I175" s="197"/>
      <c r="J175" s="198">
        <f t="shared" si="30"/>
        <v>0</v>
      </c>
      <c r="K175" s="194" t="s">
        <v>1</v>
      </c>
      <c r="L175" s="40"/>
      <c r="M175" s="199" t="s">
        <v>1</v>
      </c>
      <c r="N175" s="200" t="s">
        <v>41</v>
      </c>
      <c r="O175" s="72"/>
      <c r="P175" s="201">
        <f t="shared" si="31"/>
        <v>0</v>
      </c>
      <c r="Q175" s="201">
        <v>0</v>
      </c>
      <c r="R175" s="201">
        <f t="shared" si="32"/>
        <v>0</v>
      </c>
      <c r="S175" s="201">
        <v>0</v>
      </c>
      <c r="T175" s="202">
        <f t="shared" si="33"/>
        <v>0</v>
      </c>
      <c r="U175" s="35"/>
      <c r="V175" s="35"/>
      <c r="W175" s="35"/>
      <c r="X175" s="35"/>
      <c r="Y175" s="35"/>
      <c r="Z175" s="35"/>
      <c r="AA175" s="35"/>
      <c r="AB175" s="35"/>
      <c r="AC175" s="35"/>
      <c r="AD175" s="35"/>
      <c r="AE175" s="35"/>
      <c r="AR175" s="203" t="s">
        <v>316</v>
      </c>
      <c r="AT175" s="203" t="s">
        <v>241</v>
      </c>
      <c r="AU175" s="203" t="s">
        <v>84</v>
      </c>
      <c r="AY175" s="18" t="s">
        <v>239</v>
      </c>
      <c r="BE175" s="204">
        <f t="shared" si="34"/>
        <v>0</v>
      </c>
      <c r="BF175" s="204">
        <f t="shared" si="35"/>
        <v>0</v>
      </c>
      <c r="BG175" s="204">
        <f t="shared" si="36"/>
        <v>0</v>
      </c>
      <c r="BH175" s="204">
        <f t="shared" si="37"/>
        <v>0</v>
      </c>
      <c r="BI175" s="204">
        <f t="shared" si="38"/>
        <v>0</v>
      </c>
      <c r="BJ175" s="18" t="s">
        <v>84</v>
      </c>
      <c r="BK175" s="204">
        <f t="shared" si="39"/>
        <v>0</v>
      </c>
      <c r="BL175" s="18" t="s">
        <v>316</v>
      </c>
      <c r="BM175" s="203" t="s">
        <v>762</v>
      </c>
    </row>
    <row r="176" spans="1:65" s="2" customFormat="1" ht="16.5" customHeight="1">
      <c r="A176" s="35"/>
      <c r="B176" s="36"/>
      <c r="C176" s="192" t="s">
        <v>587</v>
      </c>
      <c r="D176" s="192" t="s">
        <v>241</v>
      </c>
      <c r="E176" s="193" t="s">
        <v>4229</v>
      </c>
      <c r="F176" s="194" t="s">
        <v>4230</v>
      </c>
      <c r="G176" s="195" t="s">
        <v>513</v>
      </c>
      <c r="H176" s="196">
        <v>96</v>
      </c>
      <c r="I176" s="197"/>
      <c r="J176" s="198">
        <f t="shared" si="30"/>
        <v>0</v>
      </c>
      <c r="K176" s="194" t="s">
        <v>1</v>
      </c>
      <c r="L176" s="40"/>
      <c r="M176" s="199" t="s">
        <v>1</v>
      </c>
      <c r="N176" s="200" t="s">
        <v>41</v>
      </c>
      <c r="O176" s="72"/>
      <c r="P176" s="201">
        <f t="shared" si="31"/>
        <v>0</v>
      </c>
      <c r="Q176" s="201">
        <v>0</v>
      </c>
      <c r="R176" s="201">
        <f t="shared" si="32"/>
        <v>0</v>
      </c>
      <c r="S176" s="201">
        <v>0</v>
      </c>
      <c r="T176" s="202">
        <f t="shared" si="33"/>
        <v>0</v>
      </c>
      <c r="U176" s="35"/>
      <c r="V176" s="35"/>
      <c r="W176" s="35"/>
      <c r="X176" s="35"/>
      <c r="Y176" s="35"/>
      <c r="Z176" s="35"/>
      <c r="AA176" s="35"/>
      <c r="AB176" s="35"/>
      <c r="AC176" s="35"/>
      <c r="AD176" s="35"/>
      <c r="AE176" s="35"/>
      <c r="AR176" s="203" t="s">
        <v>316</v>
      </c>
      <c r="AT176" s="203" t="s">
        <v>241</v>
      </c>
      <c r="AU176" s="203" t="s">
        <v>84</v>
      </c>
      <c r="AY176" s="18" t="s">
        <v>239</v>
      </c>
      <c r="BE176" s="204">
        <f t="shared" si="34"/>
        <v>0</v>
      </c>
      <c r="BF176" s="204">
        <f t="shared" si="35"/>
        <v>0</v>
      </c>
      <c r="BG176" s="204">
        <f t="shared" si="36"/>
        <v>0</v>
      </c>
      <c r="BH176" s="204">
        <f t="shared" si="37"/>
        <v>0</v>
      </c>
      <c r="BI176" s="204">
        <f t="shared" si="38"/>
        <v>0</v>
      </c>
      <c r="BJ176" s="18" t="s">
        <v>84</v>
      </c>
      <c r="BK176" s="204">
        <f t="shared" si="39"/>
        <v>0</v>
      </c>
      <c r="BL176" s="18" t="s">
        <v>316</v>
      </c>
      <c r="BM176" s="203" t="s">
        <v>772</v>
      </c>
    </row>
    <row r="177" spans="1:65" s="2" customFormat="1" ht="16.5" customHeight="1">
      <c r="A177" s="35"/>
      <c r="B177" s="36"/>
      <c r="C177" s="192" t="s">
        <v>592</v>
      </c>
      <c r="D177" s="192" t="s">
        <v>241</v>
      </c>
      <c r="E177" s="193" t="s">
        <v>4231</v>
      </c>
      <c r="F177" s="194" t="s">
        <v>4232</v>
      </c>
      <c r="G177" s="195" t="s">
        <v>513</v>
      </c>
      <c r="H177" s="196">
        <v>42</v>
      </c>
      <c r="I177" s="197"/>
      <c r="J177" s="198">
        <f t="shared" si="30"/>
        <v>0</v>
      </c>
      <c r="K177" s="194" t="s">
        <v>1</v>
      </c>
      <c r="L177" s="40"/>
      <c r="M177" s="199" t="s">
        <v>1</v>
      </c>
      <c r="N177" s="200" t="s">
        <v>41</v>
      </c>
      <c r="O177" s="72"/>
      <c r="P177" s="201">
        <f t="shared" si="31"/>
        <v>0</v>
      </c>
      <c r="Q177" s="201">
        <v>0</v>
      </c>
      <c r="R177" s="201">
        <f t="shared" si="32"/>
        <v>0</v>
      </c>
      <c r="S177" s="201">
        <v>0</v>
      </c>
      <c r="T177" s="202">
        <f t="shared" si="33"/>
        <v>0</v>
      </c>
      <c r="U177" s="35"/>
      <c r="V177" s="35"/>
      <c r="W177" s="35"/>
      <c r="X177" s="35"/>
      <c r="Y177" s="35"/>
      <c r="Z177" s="35"/>
      <c r="AA177" s="35"/>
      <c r="AB177" s="35"/>
      <c r="AC177" s="35"/>
      <c r="AD177" s="35"/>
      <c r="AE177" s="35"/>
      <c r="AR177" s="203" t="s">
        <v>316</v>
      </c>
      <c r="AT177" s="203" t="s">
        <v>241</v>
      </c>
      <c r="AU177" s="203" t="s">
        <v>84</v>
      </c>
      <c r="AY177" s="18" t="s">
        <v>239</v>
      </c>
      <c r="BE177" s="204">
        <f t="shared" si="34"/>
        <v>0</v>
      </c>
      <c r="BF177" s="204">
        <f t="shared" si="35"/>
        <v>0</v>
      </c>
      <c r="BG177" s="204">
        <f t="shared" si="36"/>
        <v>0</v>
      </c>
      <c r="BH177" s="204">
        <f t="shared" si="37"/>
        <v>0</v>
      </c>
      <c r="BI177" s="204">
        <f t="shared" si="38"/>
        <v>0</v>
      </c>
      <c r="BJ177" s="18" t="s">
        <v>84</v>
      </c>
      <c r="BK177" s="204">
        <f t="shared" si="39"/>
        <v>0</v>
      </c>
      <c r="BL177" s="18" t="s">
        <v>316</v>
      </c>
      <c r="BM177" s="203" t="s">
        <v>780</v>
      </c>
    </row>
    <row r="178" spans="1:65" s="2" customFormat="1" ht="16.5" customHeight="1">
      <c r="A178" s="35"/>
      <c r="B178" s="36"/>
      <c r="C178" s="192" t="s">
        <v>598</v>
      </c>
      <c r="D178" s="192" t="s">
        <v>241</v>
      </c>
      <c r="E178" s="193" t="s">
        <v>4233</v>
      </c>
      <c r="F178" s="194" t="s">
        <v>4234</v>
      </c>
      <c r="G178" s="195" t="s">
        <v>513</v>
      </c>
      <c r="H178" s="196">
        <v>42</v>
      </c>
      <c r="I178" s="197"/>
      <c r="J178" s="198">
        <f t="shared" si="30"/>
        <v>0</v>
      </c>
      <c r="K178" s="194" t="s">
        <v>1</v>
      </c>
      <c r="L178" s="40"/>
      <c r="M178" s="199" t="s">
        <v>1</v>
      </c>
      <c r="N178" s="200" t="s">
        <v>41</v>
      </c>
      <c r="O178" s="72"/>
      <c r="P178" s="201">
        <f t="shared" si="31"/>
        <v>0</v>
      </c>
      <c r="Q178" s="201">
        <v>0</v>
      </c>
      <c r="R178" s="201">
        <f t="shared" si="32"/>
        <v>0</v>
      </c>
      <c r="S178" s="201">
        <v>0</v>
      </c>
      <c r="T178" s="202">
        <f t="shared" si="33"/>
        <v>0</v>
      </c>
      <c r="U178" s="35"/>
      <c r="V178" s="35"/>
      <c r="W178" s="35"/>
      <c r="X178" s="35"/>
      <c r="Y178" s="35"/>
      <c r="Z178" s="35"/>
      <c r="AA178" s="35"/>
      <c r="AB178" s="35"/>
      <c r="AC178" s="35"/>
      <c r="AD178" s="35"/>
      <c r="AE178" s="35"/>
      <c r="AR178" s="203" t="s">
        <v>316</v>
      </c>
      <c r="AT178" s="203" t="s">
        <v>241</v>
      </c>
      <c r="AU178" s="203" t="s">
        <v>84</v>
      </c>
      <c r="AY178" s="18" t="s">
        <v>239</v>
      </c>
      <c r="BE178" s="204">
        <f t="shared" si="34"/>
        <v>0</v>
      </c>
      <c r="BF178" s="204">
        <f t="shared" si="35"/>
        <v>0</v>
      </c>
      <c r="BG178" s="204">
        <f t="shared" si="36"/>
        <v>0</v>
      </c>
      <c r="BH178" s="204">
        <f t="shared" si="37"/>
        <v>0</v>
      </c>
      <c r="BI178" s="204">
        <f t="shared" si="38"/>
        <v>0</v>
      </c>
      <c r="BJ178" s="18" t="s">
        <v>84</v>
      </c>
      <c r="BK178" s="204">
        <f t="shared" si="39"/>
        <v>0</v>
      </c>
      <c r="BL178" s="18" t="s">
        <v>316</v>
      </c>
      <c r="BM178" s="203" t="s">
        <v>791</v>
      </c>
    </row>
    <row r="179" spans="1:65" s="2" customFormat="1" ht="16.5" customHeight="1">
      <c r="A179" s="35"/>
      <c r="B179" s="36"/>
      <c r="C179" s="192" t="s">
        <v>604</v>
      </c>
      <c r="D179" s="192" t="s">
        <v>241</v>
      </c>
      <c r="E179" s="193" t="s">
        <v>4235</v>
      </c>
      <c r="F179" s="194" t="s">
        <v>4236</v>
      </c>
      <c r="G179" s="195" t="s">
        <v>251</v>
      </c>
      <c r="H179" s="196">
        <v>144</v>
      </c>
      <c r="I179" s="197"/>
      <c r="J179" s="198">
        <f t="shared" si="30"/>
        <v>0</v>
      </c>
      <c r="K179" s="194" t="s">
        <v>1</v>
      </c>
      <c r="L179" s="40"/>
      <c r="M179" s="199" t="s">
        <v>1</v>
      </c>
      <c r="N179" s="200" t="s">
        <v>41</v>
      </c>
      <c r="O179" s="72"/>
      <c r="P179" s="201">
        <f t="shared" si="31"/>
        <v>0</v>
      </c>
      <c r="Q179" s="201">
        <v>0</v>
      </c>
      <c r="R179" s="201">
        <f t="shared" si="32"/>
        <v>0</v>
      </c>
      <c r="S179" s="201">
        <v>0</v>
      </c>
      <c r="T179" s="202">
        <f t="shared" si="33"/>
        <v>0</v>
      </c>
      <c r="U179" s="35"/>
      <c r="V179" s="35"/>
      <c r="W179" s="35"/>
      <c r="X179" s="35"/>
      <c r="Y179" s="35"/>
      <c r="Z179" s="35"/>
      <c r="AA179" s="35"/>
      <c r="AB179" s="35"/>
      <c r="AC179" s="35"/>
      <c r="AD179" s="35"/>
      <c r="AE179" s="35"/>
      <c r="AR179" s="203" t="s">
        <v>316</v>
      </c>
      <c r="AT179" s="203" t="s">
        <v>241</v>
      </c>
      <c r="AU179" s="203" t="s">
        <v>84</v>
      </c>
      <c r="AY179" s="18" t="s">
        <v>239</v>
      </c>
      <c r="BE179" s="204">
        <f t="shared" si="34"/>
        <v>0</v>
      </c>
      <c r="BF179" s="204">
        <f t="shared" si="35"/>
        <v>0</v>
      </c>
      <c r="BG179" s="204">
        <f t="shared" si="36"/>
        <v>0</v>
      </c>
      <c r="BH179" s="204">
        <f t="shared" si="37"/>
        <v>0</v>
      </c>
      <c r="BI179" s="204">
        <f t="shared" si="38"/>
        <v>0</v>
      </c>
      <c r="BJ179" s="18" t="s">
        <v>84</v>
      </c>
      <c r="BK179" s="204">
        <f t="shared" si="39"/>
        <v>0</v>
      </c>
      <c r="BL179" s="18" t="s">
        <v>316</v>
      </c>
      <c r="BM179" s="203" t="s">
        <v>803</v>
      </c>
    </row>
    <row r="180" spans="1:65" s="2" customFormat="1" ht="16.5" customHeight="1">
      <c r="A180" s="35"/>
      <c r="B180" s="36"/>
      <c r="C180" s="192" t="s">
        <v>610</v>
      </c>
      <c r="D180" s="192" t="s">
        <v>241</v>
      </c>
      <c r="E180" s="193" t="s">
        <v>4237</v>
      </c>
      <c r="F180" s="194" t="s">
        <v>4238</v>
      </c>
      <c r="G180" s="195" t="s">
        <v>251</v>
      </c>
      <c r="H180" s="196">
        <v>38</v>
      </c>
      <c r="I180" s="197"/>
      <c r="J180" s="198">
        <f t="shared" si="30"/>
        <v>0</v>
      </c>
      <c r="K180" s="194" t="s">
        <v>1</v>
      </c>
      <c r="L180" s="40"/>
      <c r="M180" s="199" t="s">
        <v>1</v>
      </c>
      <c r="N180" s="200" t="s">
        <v>41</v>
      </c>
      <c r="O180" s="72"/>
      <c r="P180" s="201">
        <f t="shared" si="31"/>
        <v>0</v>
      </c>
      <c r="Q180" s="201">
        <v>0</v>
      </c>
      <c r="R180" s="201">
        <f t="shared" si="32"/>
        <v>0</v>
      </c>
      <c r="S180" s="201">
        <v>0</v>
      </c>
      <c r="T180" s="202">
        <f t="shared" si="33"/>
        <v>0</v>
      </c>
      <c r="U180" s="35"/>
      <c r="V180" s="35"/>
      <c r="W180" s="35"/>
      <c r="X180" s="35"/>
      <c r="Y180" s="35"/>
      <c r="Z180" s="35"/>
      <c r="AA180" s="35"/>
      <c r="AB180" s="35"/>
      <c r="AC180" s="35"/>
      <c r="AD180" s="35"/>
      <c r="AE180" s="35"/>
      <c r="AR180" s="203" t="s">
        <v>316</v>
      </c>
      <c r="AT180" s="203" t="s">
        <v>241</v>
      </c>
      <c r="AU180" s="203" t="s">
        <v>84</v>
      </c>
      <c r="AY180" s="18" t="s">
        <v>239</v>
      </c>
      <c r="BE180" s="204">
        <f t="shared" si="34"/>
        <v>0</v>
      </c>
      <c r="BF180" s="204">
        <f t="shared" si="35"/>
        <v>0</v>
      </c>
      <c r="BG180" s="204">
        <f t="shared" si="36"/>
        <v>0</v>
      </c>
      <c r="BH180" s="204">
        <f t="shared" si="37"/>
        <v>0</v>
      </c>
      <c r="BI180" s="204">
        <f t="shared" si="38"/>
        <v>0</v>
      </c>
      <c r="BJ180" s="18" t="s">
        <v>84</v>
      </c>
      <c r="BK180" s="204">
        <f t="shared" si="39"/>
        <v>0</v>
      </c>
      <c r="BL180" s="18" t="s">
        <v>316</v>
      </c>
      <c r="BM180" s="203" t="s">
        <v>813</v>
      </c>
    </row>
    <row r="181" spans="1:65" s="2" customFormat="1" ht="16.5" customHeight="1">
      <c r="A181" s="35"/>
      <c r="B181" s="36"/>
      <c r="C181" s="192" t="s">
        <v>616</v>
      </c>
      <c r="D181" s="192" t="s">
        <v>241</v>
      </c>
      <c r="E181" s="193" t="s">
        <v>4239</v>
      </c>
      <c r="F181" s="194" t="s">
        <v>4240</v>
      </c>
      <c r="G181" s="195" t="s">
        <v>251</v>
      </c>
      <c r="H181" s="196">
        <v>2</v>
      </c>
      <c r="I181" s="197"/>
      <c r="J181" s="198">
        <f t="shared" si="30"/>
        <v>0</v>
      </c>
      <c r="K181" s="194" t="s">
        <v>1</v>
      </c>
      <c r="L181" s="40"/>
      <c r="M181" s="199" t="s">
        <v>1</v>
      </c>
      <c r="N181" s="200" t="s">
        <v>41</v>
      </c>
      <c r="O181" s="72"/>
      <c r="P181" s="201">
        <f t="shared" si="31"/>
        <v>0</v>
      </c>
      <c r="Q181" s="201">
        <v>0</v>
      </c>
      <c r="R181" s="201">
        <f t="shared" si="32"/>
        <v>0</v>
      </c>
      <c r="S181" s="201">
        <v>0</v>
      </c>
      <c r="T181" s="202">
        <f t="shared" si="33"/>
        <v>0</v>
      </c>
      <c r="U181" s="35"/>
      <c r="V181" s="35"/>
      <c r="W181" s="35"/>
      <c r="X181" s="35"/>
      <c r="Y181" s="35"/>
      <c r="Z181" s="35"/>
      <c r="AA181" s="35"/>
      <c r="AB181" s="35"/>
      <c r="AC181" s="35"/>
      <c r="AD181" s="35"/>
      <c r="AE181" s="35"/>
      <c r="AR181" s="203" t="s">
        <v>316</v>
      </c>
      <c r="AT181" s="203" t="s">
        <v>241</v>
      </c>
      <c r="AU181" s="203" t="s">
        <v>84</v>
      </c>
      <c r="AY181" s="18" t="s">
        <v>239</v>
      </c>
      <c r="BE181" s="204">
        <f t="shared" si="34"/>
        <v>0</v>
      </c>
      <c r="BF181" s="204">
        <f t="shared" si="35"/>
        <v>0</v>
      </c>
      <c r="BG181" s="204">
        <f t="shared" si="36"/>
        <v>0</v>
      </c>
      <c r="BH181" s="204">
        <f t="shared" si="37"/>
        <v>0</v>
      </c>
      <c r="BI181" s="204">
        <f t="shared" si="38"/>
        <v>0</v>
      </c>
      <c r="BJ181" s="18" t="s">
        <v>84</v>
      </c>
      <c r="BK181" s="204">
        <f t="shared" si="39"/>
        <v>0</v>
      </c>
      <c r="BL181" s="18" t="s">
        <v>316</v>
      </c>
      <c r="BM181" s="203" t="s">
        <v>823</v>
      </c>
    </row>
    <row r="182" spans="1:65" s="12" customFormat="1" ht="25.9" customHeight="1">
      <c r="B182" s="176"/>
      <c r="C182" s="177"/>
      <c r="D182" s="178" t="s">
        <v>75</v>
      </c>
      <c r="E182" s="179" t="s">
        <v>4241</v>
      </c>
      <c r="F182" s="179" t="s">
        <v>4242</v>
      </c>
      <c r="G182" s="177"/>
      <c r="H182" s="177"/>
      <c r="I182" s="180"/>
      <c r="J182" s="181">
        <f>BK182</f>
        <v>0</v>
      </c>
      <c r="K182" s="177"/>
      <c r="L182" s="182"/>
      <c r="M182" s="183"/>
      <c r="N182" s="184"/>
      <c r="O182" s="184"/>
      <c r="P182" s="185">
        <f>SUM(P183:P212)</f>
        <v>0</v>
      </c>
      <c r="Q182" s="184"/>
      <c r="R182" s="185">
        <f>SUM(R183:R212)</f>
        <v>0</v>
      </c>
      <c r="S182" s="184"/>
      <c r="T182" s="186">
        <f>SUM(T183:T212)</f>
        <v>0</v>
      </c>
      <c r="AR182" s="187" t="s">
        <v>86</v>
      </c>
      <c r="AT182" s="188" t="s">
        <v>75</v>
      </c>
      <c r="AU182" s="188" t="s">
        <v>76</v>
      </c>
      <c r="AY182" s="187" t="s">
        <v>239</v>
      </c>
      <c r="BK182" s="189">
        <f>SUM(BK183:BK212)</f>
        <v>0</v>
      </c>
    </row>
    <row r="183" spans="1:65" s="2" customFormat="1" ht="16.5" customHeight="1">
      <c r="A183" s="35"/>
      <c r="B183" s="36"/>
      <c r="C183" s="192" t="s">
        <v>622</v>
      </c>
      <c r="D183" s="192" t="s">
        <v>241</v>
      </c>
      <c r="E183" s="193" t="s">
        <v>4243</v>
      </c>
      <c r="F183" s="194" t="s">
        <v>4244</v>
      </c>
      <c r="G183" s="195" t="s">
        <v>309</v>
      </c>
      <c r="H183" s="196">
        <v>16</v>
      </c>
      <c r="I183" s="197"/>
      <c r="J183" s="198">
        <f t="shared" ref="J183:J212" si="40">ROUND(I183*H183,2)</f>
        <v>0</v>
      </c>
      <c r="K183" s="194" t="s">
        <v>1</v>
      </c>
      <c r="L183" s="40"/>
      <c r="M183" s="199" t="s">
        <v>1</v>
      </c>
      <c r="N183" s="200" t="s">
        <v>41</v>
      </c>
      <c r="O183" s="72"/>
      <c r="P183" s="201">
        <f t="shared" ref="P183:P212" si="41">O183*H183</f>
        <v>0</v>
      </c>
      <c r="Q183" s="201">
        <v>0</v>
      </c>
      <c r="R183" s="201">
        <f t="shared" ref="R183:R212" si="42">Q183*H183</f>
        <v>0</v>
      </c>
      <c r="S183" s="201">
        <v>0</v>
      </c>
      <c r="T183" s="202">
        <f t="shared" ref="T183:T212" si="43">S183*H183</f>
        <v>0</v>
      </c>
      <c r="U183" s="35"/>
      <c r="V183" s="35"/>
      <c r="W183" s="35"/>
      <c r="X183" s="35"/>
      <c r="Y183" s="35"/>
      <c r="Z183" s="35"/>
      <c r="AA183" s="35"/>
      <c r="AB183" s="35"/>
      <c r="AC183" s="35"/>
      <c r="AD183" s="35"/>
      <c r="AE183" s="35"/>
      <c r="AR183" s="203" t="s">
        <v>316</v>
      </c>
      <c r="AT183" s="203" t="s">
        <v>241</v>
      </c>
      <c r="AU183" s="203" t="s">
        <v>84</v>
      </c>
      <c r="AY183" s="18" t="s">
        <v>239</v>
      </c>
      <c r="BE183" s="204">
        <f t="shared" ref="BE183:BE212" si="44">IF(N183="základní",J183,0)</f>
        <v>0</v>
      </c>
      <c r="BF183" s="204">
        <f t="shared" ref="BF183:BF212" si="45">IF(N183="snížená",J183,0)</f>
        <v>0</v>
      </c>
      <c r="BG183" s="204">
        <f t="shared" ref="BG183:BG212" si="46">IF(N183="zákl. přenesená",J183,0)</f>
        <v>0</v>
      </c>
      <c r="BH183" s="204">
        <f t="shared" ref="BH183:BH212" si="47">IF(N183="sníž. přenesená",J183,0)</f>
        <v>0</v>
      </c>
      <c r="BI183" s="204">
        <f t="shared" ref="BI183:BI212" si="48">IF(N183="nulová",J183,0)</f>
        <v>0</v>
      </c>
      <c r="BJ183" s="18" t="s">
        <v>84</v>
      </c>
      <c r="BK183" s="204">
        <f t="shared" ref="BK183:BK212" si="49">ROUND(I183*H183,2)</f>
        <v>0</v>
      </c>
      <c r="BL183" s="18" t="s">
        <v>316</v>
      </c>
      <c r="BM183" s="203" t="s">
        <v>834</v>
      </c>
    </row>
    <row r="184" spans="1:65" s="2" customFormat="1" ht="16.5" customHeight="1">
      <c r="A184" s="35"/>
      <c r="B184" s="36"/>
      <c r="C184" s="192" t="s">
        <v>627</v>
      </c>
      <c r="D184" s="192" t="s">
        <v>241</v>
      </c>
      <c r="E184" s="193" t="s">
        <v>4245</v>
      </c>
      <c r="F184" s="194" t="s">
        <v>4246</v>
      </c>
      <c r="G184" s="195" t="s">
        <v>251</v>
      </c>
      <c r="H184" s="196">
        <v>19</v>
      </c>
      <c r="I184" s="197"/>
      <c r="J184" s="198">
        <f t="shared" si="40"/>
        <v>0</v>
      </c>
      <c r="K184" s="194" t="s">
        <v>1</v>
      </c>
      <c r="L184" s="40"/>
      <c r="M184" s="199" t="s">
        <v>1</v>
      </c>
      <c r="N184" s="200" t="s">
        <v>41</v>
      </c>
      <c r="O184" s="72"/>
      <c r="P184" s="201">
        <f t="shared" si="41"/>
        <v>0</v>
      </c>
      <c r="Q184" s="201">
        <v>0</v>
      </c>
      <c r="R184" s="201">
        <f t="shared" si="42"/>
        <v>0</v>
      </c>
      <c r="S184" s="201">
        <v>0</v>
      </c>
      <c r="T184" s="202">
        <f t="shared" si="43"/>
        <v>0</v>
      </c>
      <c r="U184" s="35"/>
      <c r="V184" s="35"/>
      <c r="W184" s="35"/>
      <c r="X184" s="35"/>
      <c r="Y184" s="35"/>
      <c r="Z184" s="35"/>
      <c r="AA184" s="35"/>
      <c r="AB184" s="35"/>
      <c r="AC184" s="35"/>
      <c r="AD184" s="35"/>
      <c r="AE184" s="35"/>
      <c r="AR184" s="203" t="s">
        <v>316</v>
      </c>
      <c r="AT184" s="203" t="s">
        <v>241</v>
      </c>
      <c r="AU184" s="203" t="s">
        <v>84</v>
      </c>
      <c r="AY184" s="18" t="s">
        <v>239</v>
      </c>
      <c r="BE184" s="204">
        <f t="shared" si="44"/>
        <v>0</v>
      </c>
      <c r="BF184" s="204">
        <f t="shared" si="45"/>
        <v>0</v>
      </c>
      <c r="BG184" s="204">
        <f t="shared" si="46"/>
        <v>0</v>
      </c>
      <c r="BH184" s="204">
        <f t="shared" si="47"/>
        <v>0</v>
      </c>
      <c r="BI184" s="204">
        <f t="shared" si="48"/>
        <v>0</v>
      </c>
      <c r="BJ184" s="18" t="s">
        <v>84</v>
      </c>
      <c r="BK184" s="204">
        <f t="shared" si="49"/>
        <v>0</v>
      </c>
      <c r="BL184" s="18" t="s">
        <v>316</v>
      </c>
      <c r="BM184" s="203" t="s">
        <v>846</v>
      </c>
    </row>
    <row r="185" spans="1:65" s="2" customFormat="1" ht="16.5" customHeight="1">
      <c r="A185" s="35"/>
      <c r="B185" s="36"/>
      <c r="C185" s="192" t="s">
        <v>633</v>
      </c>
      <c r="D185" s="192" t="s">
        <v>241</v>
      </c>
      <c r="E185" s="193" t="s">
        <v>4247</v>
      </c>
      <c r="F185" s="194" t="s">
        <v>4248</v>
      </c>
      <c r="G185" s="195" t="s">
        <v>251</v>
      </c>
      <c r="H185" s="196">
        <v>16</v>
      </c>
      <c r="I185" s="197"/>
      <c r="J185" s="198">
        <f t="shared" si="40"/>
        <v>0</v>
      </c>
      <c r="K185" s="194" t="s">
        <v>1</v>
      </c>
      <c r="L185" s="40"/>
      <c r="M185" s="199" t="s">
        <v>1</v>
      </c>
      <c r="N185" s="200" t="s">
        <v>41</v>
      </c>
      <c r="O185" s="72"/>
      <c r="P185" s="201">
        <f t="shared" si="41"/>
        <v>0</v>
      </c>
      <c r="Q185" s="201">
        <v>0</v>
      </c>
      <c r="R185" s="201">
        <f t="shared" si="42"/>
        <v>0</v>
      </c>
      <c r="S185" s="201">
        <v>0</v>
      </c>
      <c r="T185" s="202">
        <f t="shared" si="43"/>
        <v>0</v>
      </c>
      <c r="U185" s="35"/>
      <c r="V185" s="35"/>
      <c r="W185" s="35"/>
      <c r="X185" s="35"/>
      <c r="Y185" s="35"/>
      <c r="Z185" s="35"/>
      <c r="AA185" s="35"/>
      <c r="AB185" s="35"/>
      <c r="AC185" s="35"/>
      <c r="AD185" s="35"/>
      <c r="AE185" s="35"/>
      <c r="AR185" s="203" t="s">
        <v>316</v>
      </c>
      <c r="AT185" s="203" t="s">
        <v>241</v>
      </c>
      <c r="AU185" s="203" t="s">
        <v>84</v>
      </c>
      <c r="AY185" s="18" t="s">
        <v>239</v>
      </c>
      <c r="BE185" s="204">
        <f t="shared" si="44"/>
        <v>0</v>
      </c>
      <c r="BF185" s="204">
        <f t="shared" si="45"/>
        <v>0</v>
      </c>
      <c r="BG185" s="204">
        <f t="shared" si="46"/>
        <v>0</v>
      </c>
      <c r="BH185" s="204">
        <f t="shared" si="47"/>
        <v>0</v>
      </c>
      <c r="BI185" s="204">
        <f t="shared" si="48"/>
        <v>0</v>
      </c>
      <c r="BJ185" s="18" t="s">
        <v>84</v>
      </c>
      <c r="BK185" s="204">
        <f t="shared" si="49"/>
        <v>0</v>
      </c>
      <c r="BL185" s="18" t="s">
        <v>316</v>
      </c>
      <c r="BM185" s="203" t="s">
        <v>858</v>
      </c>
    </row>
    <row r="186" spans="1:65" s="2" customFormat="1" ht="16.5" customHeight="1">
      <c r="A186" s="35"/>
      <c r="B186" s="36"/>
      <c r="C186" s="192" t="s">
        <v>639</v>
      </c>
      <c r="D186" s="192" t="s">
        <v>241</v>
      </c>
      <c r="E186" s="193" t="s">
        <v>4249</v>
      </c>
      <c r="F186" s="194" t="s">
        <v>4250</v>
      </c>
      <c r="G186" s="195" t="s">
        <v>251</v>
      </c>
      <c r="H186" s="196">
        <v>15</v>
      </c>
      <c r="I186" s="197"/>
      <c r="J186" s="198">
        <f t="shared" si="40"/>
        <v>0</v>
      </c>
      <c r="K186" s="194" t="s">
        <v>1</v>
      </c>
      <c r="L186" s="40"/>
      <c r="M186" s="199" t="s">
        <v>1</v>
      </c>
      <c r="N186" s="200" t="s">
        <v>41</v>
      </c>
      <c r="O186" s="72"/>
      <c r="P186" s="201">
        <f t="shared" si="41"/>
        <v>0</v>
      </c>
      <c r="Q186" s="201">
        <v>0</v>
      </c>
      <c r="R186" s="201">
        <f t="shared" si="42"/>
        <v>0</v>
      </c>
      <c r="S186" s="201">
        <v>0</v>
      </c>
      <c r="T186" s="202">
        <f t="shared" si="43"/>
        <v>0</v>
      </c>
      <c r="U186" s="35"/>
      <c r="V186" s="35"/>
      <c r="W186" s="35"/>
      <c r="X186" s="35"/>
      <c r="Y186" s="35"/>
      <c r="Z186" s="35"/>
      <c r="AA186" s="35"/>
      <c r="AB186" s="35"/>
      <c r="AC186" s="35"/>
      <c r="AD186" s="35"/>
      <c r="AE186" s="35"/>
      <c r="AR186" s="203" t="s">
        <v>316</v>
      </c>
      <c r="AT186" s="203" t="s">
        <v>241</v>
      </c>
      <c r="AU186" s="203" t="s">
        <v>84</v>
      </c>
      <c r="AY186" s="18" t="s">
        <v>239</v>
      </c>
      <c r="BE186" s="204">
        <f t="shared" si="44"/>
        <v>0</v>
      </c>
      <c r="BF186" s="204">
        <f t="shared" si="45"/>
        <v>0</v>
      </c>
      <c r="BG186" s="204">
        <f t="shared" si="46"/>
        <v>0</v>
      </c>
      <c r="BH186" s="204">
        <f t="shared" si="47"/>
        <v>0</v>
      </c>
      <c r="BI186" s="204">
        <f t="shared" si="48"/>
        <v>0</v>
      </c>
      <c r="BJ186" s="18" t="s">
        <v>84</v>
      </c>
      <c r="BK186" s="204">
        <f t="shared" si="49"/>
        <v>0</v>
      </c>
      <c r="BL186" s="18" t="s">
        <v>316</v>
      </c>
      <c r="BM186" s="203" t="s">
        <v>867</v>
      </c>
    </row>
    <row r="187" spans="1:65" s="2" customFormat="1" ht="16.5" customHeight="1">
      <c r="A187" s="35"/>
      <c r="B187" s="36"/>
      <c r="C187" s="192" t="s">
        <v>645</v>
      </c>
      <c r="D187" s="192" t="s">
        <v>241</v>
      </c>
      <c r="E187" s="193" t="s">
        <v>4251</v>
      </c>
      <c r="F187" s="194" t="s">
        <v>4252</v>
      </c>
      <c r="G187" s="195" t="s">
        <v>251</v>
      </c>
      <c r="H187" s="196">
        <v>5</v>
      </c>
      <c r="I187" s="197"/>
      <c r="J187" s="198">
        <f t="shared" si="40"/>
        <v>0</v>
      </c>
      <c r="K187" s="194" t="s">
        <v>1</v>
      </c>
      <c r="L187" s="40"/>
      <c r="M187" s="199" t="s">
        <v>1</v>
      </c>
      <c r="N187" s="200" t="s">
        <v>41</v>
      </c>
      <c r="O187" s="72"/>
      <c r="P187" s="201">
        <f t="shared" si="41"/>
        <v>0</v>
      </c>
      <c r="Q187" s="201">
        <v>0</v>
      </c>
      <c r="R187" s="201">
        <f t="shared" si="42"/>
        <v>0</v>
      </c>
      <c r="S187" s="201">
        <v>0</v>
      </c>
      <c r="T187" s="202">
        <f t="shared" si="43"/>
        <v>0</v>
      </c>
      <c r="U187" s="35"/>
      <c r="V187" s="35"/>
      <c r="W187" s="35"/>
      <c r="X187" s="35"/>
      <c r="Y187" s="35"/>
      <c r="Z187" s="35"/>
      <c r="AA187" s="35"/>
      <c r="AB187" s="35"/>
      <c r="AC187" s="35"/>
      <c r="AD187" s="35"/>
      <c r="AE187" s="35"/>
      <c r="AR187" s="203" t="s">
        <v>316</v>
      </c>
      <c r="AT187" s="203" t="s">
        <v>241</v>
      </c>
      <c r="AU187" s="203" t="s">
        <v>84</v>
      </c>
      <c r="AY187" s="18" t="s">
        <v>239</v>
      </c>
      <c r="BE187" s="204">
        <f t="shared" si="44"/>
        <v>0</v>
      </c>
      <c r="BF187" s="204">
        <f t="shared" si="45"/>
        <v>0</v>
      </c>
      <c r="BG187" s="204">
        <f t="shared" si="46"/>
        <v>0</v>
      </c>
      <c r="BH187" s="204">
        <f t="shared" si="47"/>
        <v>0</v>
      </c>
      <c r="BI187" s="204">
        <f t="shared" si="48"/>
        <v>0</v>
      </c>
      <c r="BJ187" s="18" t="s">
        <v>84</v>
      </c>
      <c r="BK187" s="204">
        <f t="shared" si="49"/>
        <v>0</v>
      </c>
      <c r="BL187" s="18" t="s">
        <v>316</v>
      </c>
      <c r="BM187" s="203" t="s">
        <v>878</v>
      </c>
    </row>
    <row r="188" spans="1:65" s="2" customFormat="1" ht="16.5" customHeight="1">
      <c r="A188" s="35"/>
      <c r="B188" s="36"/>
      <c r="C188" s="192" t="s">
        <v>652</v>
      </c>
      <c r="D188" s="192" t="s">
        <v>241</v>
      </c>
      <c r="E188" s="193" t="s">
        <v>4253</v>
      </c>
      <c r="F188" s="194" t="s">
        <v>4254</v>
      </c>
      <c r="G188" s="195" t="s">
        <v>251</v>
      </c>
      <c r="H188" s="196">
        <v>7</v>
      </c>
      <c r="I188" s="197"/>
      <c r="J188" s="198">
        <f t="shared" si="40"/>
        <v>0</v>
      </c>
      <c r="K188" s="194" t="s">
        <v>1</v>
      </c>
      <c r="L188" s="40"/>
      <c r="M188" s="199" t="s">
        <v>1</v>
      </c>
      <c r="N188" s="200" t="s">
        <v>41</v>
      </c>
      <c r="O188" s="72"/>
      <c r="P188" s="201">
        <f t="shared" si="41"/>
        <v>0</v>
      </c>
      <c r="Q188" s="201">
        <v>0</v>
      </c>
      <c r="R188" s="201">
        <f t="shared" si="42"/>
        <v>0</v>
      </c>
      <c r="S188" s="201">
        <v>0</v>
      </c>
      <c r="T188" s="202">
        <f t="shared" si="43"/>
        <v>0</v>
      </c>
      <c r="U188" s="35"/>
      <c r="V188" s="35"/>
      <c r="W188" s="35"/>
      <c r="X188" s="35"/>
      <c r="Y188" s="35"/>
      <c r="Z188" s="35"/>
      <c r="AA188" s="35"/>
      <c r="AB188" s="35"/>
      <c r="AC188" s="35"/>
      <c r="AD188" s="35"/>
      <c r="AE188" s="35"/>
      <c r="AR188" s="203" t="s">
        <v>316</v>
      </c>
      <c r="AT188" s="203" t="s">
        <v>241</v>
      </c>
      <c r="AU188" s="203" t="s">
        <v>84</v>
      </c>
      <c r="AY188" s="18" t="s">
        <v>239</v>
      </c>
      <c r="BE188" s="204">
        <f t="shared" si="44"/>
        <v>0</v>
      </c>
      <c r="BF188" s="204">
        <f t="shared" si="45"/>
        <v>0</v>
      </c>
      <c r="BG188" s="204">
        <f t="shared" si="46"/>
        <v>0</v>
      </c>
      <c r="BH188" s="204">
        <f t="shared" si="47"/>
        <v>0</v>
      </c>
      <c r="BI188" s="204">
        <f t="shared" si="48"/>
        <v>0</v>
      </c>
      <c r="BJ188" s="18" t="s">
        <v>84</v>
      </c>
      <c r="BK188" s="204">
        <f t="shared" si="49"/>
        <v>0</v>
      </c>
      <c r="BL188" s="18" t="s">
        <v>316</v>
      </c>
      <c r="BM188" s="203" t="s">
        <v>889</v>
      </c>
    </row>
    <row r="189" spans="1:65" s="2" customFormat="1" ht="16.5" customHeight="1">
      <c r="A189" s="35"/>
      <c r="B189" s="36"/>
      <c r="C189" s="192" t="s">
        <v>659</v>
      </c>
      <c r="D189" s="192" t="s">
        <v>241</v>
      </c>
      <c r="E189" s="193" t="s">
        <v>4255</v>
      </c>
      <c r="F189" s="194" t="s">
        <v>4256</v>
      </c>
      <c r="G189" s="195" t="s">
        <v>251</v>
      </c>
      <c r="H189" s="196">
        <v>5</v>
      </c>
      <c r="I189" s="197"/>
      <c r="J189" s="198">
        <f t="shared" si="40"/>
        <v>0</v>
      </c>
      <c r="K189" s="194" t="s">
        <v>1</v>
      </c>
      <c r="L189" s="40"/>
      <c r="M189" s="199" t="s">
        <v>1</v>
      </c>
      <c r="N189" s="200" t="s">
        <v>41</v>
      </c>
      <c r="O189" s="72"/>
      <c r="P189" s="201">
        <f t="shared" si="41"/>
        <v>0</v>
      </c>
      <c r="Q189" s="201">
        <v>0</v>
      </c>
      <c r="R189" s="201">
        <f t="shared" si="42"/>
        <v>0</v>
      </c>
      <c r="S189" s="201">
        <v>0</v>
      </c>
      <c r="T189" s="202">
        <f t="shared" si="43"/>
        <v>0</v>
      </c>
      <c r="U189" s="35"/>
      <c r="V189" s="35"/>
      <c r="W189" s="35"/>
      <c r="X189" s="35"/>
      <c r="Y189" s="35"/>
      <c r="Z189" s="35"/>
      <c r="AA189" s="35"/>
      <c r="AB189" s="35"/>
      <c r="AC189" s="35"/>
      <c r="AD189" s="35"/>
      <c r="AE189" s="35"/>
      <c r="AR189" s="203" t="s">
        <v>316</v>
      </c>
      <c r="AT189" s="203" t="s">
        <v>241</v>
      </c>
      <c r="AU189" s="203" t="s">
        <v>84</v>
      </c>
      <c r="AY189" s="18" t="s">
        <v>239</v>
      </c>
      <c r="BE189" s="204">
        <f t="shared" si="44"/>
        <v>0</v>
      </c>
      <c r="BF189" s="204">
        <f t="shared" si="45"/>
        <v>0</v>
      </c>
      <c r="BG189" s="204">
        <f t="shared" si="46"/>
        <v>0</v>
      </c>
      <c r="BH189" s="204">
        <f t="shared" si="47"/>
        <v>0</v>
      </c>
      <c r="BI189" s="204">
        <f t="shared" si="48"/>
        <v>0</v>
      </c>
      <c r="BJ189" s="18" t="s">
        <v>84</v>
      </c>
      <c r="BK189" s="204">
        <f t="shared" si="49"/>
        <v>0</v>
      </c>
      <c r="BL189" s="18" t="s">
        <v>316</v>
      </c>
      <c r="BM189" s="203" t="s">
        <v>900</v>
      </c>
    </row>
    <row r="190" spans="1:65" s="2" customFormat="1" ht="16.5" customHeight="1">
      <c r="A190" s="35"/>
      <c r="B190" s="36"/>
      <c r="C190" s="192" t="s">
        <v>665</v>
      </c>
      <c r="D190" s="192" t="s">
        <v>241</v>
      </c>
      <c r="E190" s="193" t="s">
        <v>4257</v>
      </c>
      <c r="F190" s="194" t="s">
        <v>4258</v>
      </c>
      <c r="G190" s="195" t="s">
        <v>251</v>
      </c>
      <c r="H190" s="196">
        <v>17</v>
      </c>
      <c r="I190" s="197"/>
      <c r="J190" s="198">
        <f t="shared" si="40"/>
        <v>0</v>
      </c>
      <c r="K190" s="194" t="s">
        <v>1</v>
      </c>
      <c r="L190" s="40"/>
      <c r="M190" s="199" t="s">
        <v>1</v>
      </c>
      <c r="N190" s="200" t="s">
        <v>41</v>
      </c>
      <c r="O190" s="72"/>
      <c r="P190" s="201">
        <f t="shared" si="41"/>
        <v>0</v>
      </c>
      <c r="Q190" s="201">
        <v>0</v>
      </c>
      <c r="R190" s="201">
        <f t="shared" si="42"/>
        <v>0</v>
      </c>
      <c r="S190" s="201">
        <v>0</v>
      </c>
      <c r="T190" s="202">
        <f t="shared" si="43"/>
        <v>0</v>
      </c>
      <c r="U190" s="35"/>
      <c r="V190" s="35"/>
      <c r="W190" s="35"/>
      <c r="X190" s="35"/>
      <c r="Y190" s="35"/>
      <c r="Z190" s="35"/>
      <c r="AA190" s="35"/>
      <c r="AB190" s="35"/>
      <c r="AC190" s="35"/>
      <c r="AD190" s="35"/>
      <c r="AE190" s="35"/>
      <c r="AR190" s="203" t="s">
        <v>316</v>
      </c>
      <c r="AT190" s="203" t="s">
        <v>241</v>
      </c>
      <c r="AU190" s="203" t="s">
        <v>84</v>
      </c>
      <c r="AY190" s="18" t="s">
        <v>239</v>
      </c>
      <c r="BE190" s="204">
        <f t="shared" si="44"/>
        <v>0</v>
      </c>
      <c r="BF190" s="204">
        <f t="shared" si="45"/>
        <v>0</v>
      </c>
      <c r="BG190" s="204">
        <f t="shared" si="46"/>
        <v>0</v>
      </c>
      <c r="BH190" s="204">
        <f t="shared" si="47"/>
        <v>0</v>
      </c>
      <c r="BI190" s="204">
        <f t="shared" si="48"/>
        <v>0</v>
      </c>
      <c r="BJ190" s="18" t="s">
        <v>84</v>
      </c>
      <c r="BK190" s="204">
        <f t="shared" si="49"/>
        <v>0</v>
      </c>
      <c r="BL190" s="18" t="s">
        <v>316</v>
      </c>
      <c r="BM190" s="203" t="s">
        <v>910</v>
      </c>
    </row>
    <row r="191" spans="1:65" s="2" customFormat="1" ht="16.5" customHeight="1">
      <c r="A191" s="35"/>
      <c r="B191" s="36"/>
      <c r="C191" s="192" t="s">
        <v>670</v>
      </c>
      <c r="D191" s="192" t="s">
        <v>241</v>
      </c>
      <c r="E191" s="193" t="s">
        <v>4259</v>
      </c>
      <c r="F191" s="194" t="s">
        <v>4260</v>
      </c>
      <c r="G191" s="195" t="s">
        <v>251</v>
      </c>
      <c r="H191" s="196">
        <v>1</v>
      </c>
      <c r="I191" s="197"/>
      <c r="J191" s="198">
        <f t="shared" si="40"/>
        <v>0</v>
      </c>
      <c r="K191" s="194" t="s">
        <v>1</v>
      </c>
      <c r="L191" s="40"/>
      <c r="M191" s="199" t="s">
        <v>1</v>
      </c>
      <c r="N191" s="200" t="s">
        <v>41</v>
      </c>
      <c r="O191" s="72"/>
      <c r="P191" s="201">
        <f t="shared" si="41"/>
        <v>0</v>
      </c>
      <c r="Q191" s="201">
        <v>0</v>
      </c>
      <c r="R191" s="201">
        <f t="shared" si="42"/>
        <v>0</v>
      </c>
      <c r="S191" s="201">
        <v>0</v>
      </c>
      <c r="T191" s="202">
        <f t="shared" si="43"/>
        <v>0</v>
      </c>
      <c r="U191" s="35"/>
      <c r="V191" s="35"/>
      <c r="W191" s="35"/>
      <c r="X191" s="35"/>
      <c r="Y191" s="35"/>
      <c r="Z191" s="35"/>
      <c r="AA191" s="35"/>
      <c r="AB191" s="35"/>
      <c r="AC191" s="35"/>
      <c r="AD191" s="35"/>
      <c r="AE191" s="35"/>
      <c r="AR191" s="203" t="s">
        <v>316</v>
      </c>
      <c r="AT191" s="203" t="s">
        <v>241</v>
      </c>
      <c r="AU191" s="203" t="s">
        <v>84</v>
      </c>
      <c r="AY191" s="18" t="s">
        <v>239</v>
      </c>
      <c r="BE191" s="204">
        <f t="shared" si="44"/>
        <v>0</v>
      </c>
      <c r="BF191" s="204">
        <f t="shared" si="45"/>
        <v>0</v>
      </c>
      <c r="BG191" s="204">
        <f t="shared" si="46"/>
        <v>0</v>
      </c>
      <c r="BH191" s="204">
        <f t="shared" si="47"/>
        <v>0</v>
      </c>
      <c r="BI191" s="204">
        <f t="shared" si="48"/>
        <v>0</v>
      </c>
      <c r="BJ191" s="18" t="s">
        <v>84</v>
      </c>
      <c r="BK191" s="204">
        <f t="shared" si="49"/>
        <v>0</v>
      </c>
      <c r="BL191" s="18" t="s">
        <v>316</v>
      </c>
      <c r="BM191" s="203" t="s">
        <v>920</v>
      </c>
    </row>
    <row r="192" spans="1:65" s="2" customFormat="1" ht="16.5" customHeight="1">
      <c r="A192" s="35"/>
      <c r="B192" s="36"/>
      <c r="C192" s="192" t="s">
        <v>676</v>
      </c>
      <c r="D192" s="192" t="s">
        <v>241</v>
      </c>
      <c r="E192" s="193" t="s">
        <v>4261</v>
      </c>
      <c r="F192" s="194" t="s">
        <v>4262</v>
      </c>
      <c r="G192" s="195" t="s">
        <v>251</v>
      </c>
      <c r="H192" s="196">
        <v>1</v>
      </c>
      <c r="I192" s="197"/>
      <c r="J192" s="198">
        <f t="shared" si="40"/>
        <v>0</v>
      </c>
      <c r="K192" s="194" t="s">
        <v>1</v>
      </c>
      <c r="L192" s="40"/>
      <c r="M192" s="199" t="s">
        <v>1</v>
      </c>
      <c r="N192" s="200" t="s">
        <v>41</v>
      </c>
      <c r="O192" s="72"/>
      <c r="P192" s="201">
        <f t="shared" si="41"/>
        <v>0</v>
      </c>
      <c r="Q192" s="201">
        <v>0</v>
      </c>
      <c r="R192" s="201">
        <f t="shared" si="42"/>
        <v>0</v>
      </c>
      <c r="S192" s="201">
        <v>0</v>
      </c>
      <c r="T192" s="202">
        <f t="shared" si="43"/>
        <v>0</v>
      </c>
      <c r="U192" s="35"/>
      <c r="V192" s="35"/>
      <c r="W192" s="35"/>
      <c r="X192" s="35"/>
      <c r="Y192" s="35"/>
      <c r="Z192" s="35"/>
      <c r="AA192" s="35"/>
      <c r="AB192" s="35"/>
      <c r="AC192" s="35"/>
      <c r="AD192" s="35"/>
      <c r="AE192" s="35"/>
      <c r="AR192" s="203" t="s">
        <v>316</v>
      </c>
      <c r="AT192" s="203" t="s">
        <v>241</v>
      </c>
      <c r="AU192" s="203" t="s">
        <v>84</v>
      </c>
      <c r="AY192" s="18" t="s">
        <v>239</v>
      </c>
      <c r="BE192" s="204">
        <f t="shared" si="44"/>
        <v>0</v>
      </c>
      <c r="BF192" s="204">
        <f t="shared" si="45"/>
        <v>0</v>
      </c>
      <c r="BG192" s="204">
        <f t="shared" si="46"/>
        <v>0</v>
      </c>
      <c r="BH192" s="204">
        <f t="shared" si="47"/>
        <v>0</v>
      </c>
      <c r="BI192" s="204">
        <f t="shared" si="48"/>
        <v>0</v>
      </c>
      <c r="BJ192" s="18" t="s">
        <v>84</v>
      </c>
      <c r="BK192" s="204">
        <f t="shared" si="49"/>
        <v>0</v>
      </c>
      <c r="BL192" s="18" t="s">
        <v>316</v>
      </c>
      <c r="BM192" s="203" t="s">
        <v>931</v>
      </c>
    </row>
    <row r="193" spans="1:65" s="2" customFormat="1" ht="16.5" customHeight="1">
      <c r="A193" s="35"/>
      <c r="B193" s="36"/>
      <c r="C193" s="192" t="s">
        <v>678</v>
      </c>
      <c r="D193" s="192" t="s">
        <v>241</v>
      </c>
      <c r="E193" s="193" t="s">
        <v>4263</v>
      </c>
      <c r="F193" s="194" t="s">
        <v>4264</v>
      </c>
      <c r="G193" s="195" t="s">
        <v>251</v>
      </c>
      <c r="H193" s="196">
        <v>1</v>
      </c>
      <c r="I193" s="197"/>
      <c r="J193" s="198">
        <f t="shared" si="40"/>
        <v>0</v>
      </c>
      <c r="K193" s="194" t="s">
        <v>1</v>
      </c>
      <c r="L193" s="40"/>
      <c r="M193" s="199" t="s">
        <v>1</v>
      </c>
      <c r="N193" s="200" t="s">
        <v>41</v>
      </c>
      <c r="O193" s="72"/>
      <c r="P193" s="201">
        <f t="shared" si="41"/>
        <v>0</v>
      </c>
      <c r="Q193" s="201">
        <v>0</v>
      </c>
      <c r="R193" s="201">
        <f t="shared" si="42"/>
        <v>0</v>
      </c>
      <c r="S193" s="201">
        <v>0</v>
      </c>
      <c r="T193" s="202">
        <f t="shared" si="43"/>
        <v>0</v>
      </c>
      <c r="U193" s="35"/>
      <c r="V193" s="35"/>
      <c r="W193" s="35"/>
      <c r="X193" s="35"/>
      <c r="Y193" s="35"/>
      <c r="Z193" s="35"/>
      <c r="AA193" s="35"/>
      <c r="AB193" s="35"/>
      <c r="AC193" s="35"/>
      <c r="AD193" s="35"/>
      <c r="AE193" s="35"/>
      <c r="AR193" s="203" t="s">
        <v>316</v>
      </c>
      <c r="AT193" s="203" t="s">
        <v>241</v>
      </c>
      <c r="AU193" s="203" t="s">
        <v>84</v>
      </c>
      <c r="AY193" s="18" t="s">
        <v>239</v>
      </c>
      <c r="BE193" s="204">
        <f t="shared" si="44"/>
        <v>0</v>
      </c>
      <c r="BF193" s="204">
        <f t="shared" si="45"/>
        <v>0</v>
      </c>
      <c r="BG193" s="204">
        <f t="shared" si="46"/>
        <v>0</v>
      </c>
      <c r="BH193" s="204">
        <f t="shared" si="47"/>
        <v>0</v>
      </c>
      <c r="BI193" s="204">
        <f t="shared" si="48"/>
        <v>0</v>
      </c>
      <c r="BJ193" s="18" t="s">
        <v>84</v>
      </c>
      <c r="BK193" s="204">
        <f t="shared" si="49"/>
        <v>0</v>
      </c>
      <c r="BL193" s="18" t="s">
        <v>316</v>
      </c>
      <c r="BM193" s="203" t="s">
        <v>942</v>
      </c>
    </row>
    <row r="194" spans="1:65" s="2" customFormat="1" ht="16.5" customHeight="1">
      <c r="A194" s="35"/>
      <c r="B194" s="36"/>
      <c r="C194" s="192" t="s">
        <v>681</v>
      </c>
      <c r="D194" s="192" t="s">
        <v>241</v>
      </c>
      <c r="E194" s="193" t="s">
        <v>4265</v>
      </c>
      <c r="F194" s="194" t="s">
        <v>4266</v>
      </c>
      <c r="G194" s="195" t="s">
        <v>251</v>
      </c>
      <c r="H194" s="196">
        <v>1</v>
      </c>
      <c r="I194" s="197"/>
      <c r="J194" s="198">
        <f t="shared" si="40"/>
        <v>0</v>
      </c>
      <c r="K194" s="194" t="s">
        <v>1</v>
      </c>
      <c r="L194" s="40"/>
      <c r="M194" s="199" t="s">
        <v>1</v>
      </c>
      <c r="N194" s="200" t="s">
        <v>41</v>
      </c>
      <c r="O194" s="72"/>
      <c r="P194" s="201">
        <f t="shared" si="41"/>
        <v>0</v>
      </c>
      <c r="Q194" s="201">
        <v>0</v>
      </c>
      <c r="R194" s="201">
        <f t="shared" si="42"/>
        <v>0</v>
      </c>
      <c r="S194" s="201">
        <v>0</v>
      </c>
      <c r="T194" s="202">
        <f t="shared" si="43"/>
        <v>0</v>
      </c>
      <c r="U194" s="35"/>
      <c r="V194" s="35"/>
      <c r="W194" s="35"/>
      <c r="X194" s="35"/>
      <c r="Y194" s="35"/>
      <c r="Z194" s="35"/>
      <c r="AA194" s="35"/>
      <c r="AB194" s="35"/>
      <c r="AC194" s="35"/>
      <c r="AD194" s="35"/>
      <c r="AE194" s="35"/>
      <c r="AR194" s="203" t="s">
        <v>316</v>
      </c>
      <c r="AT194" s="203" t="s">
        <v>241</v>
      </c>
      <c r="AU194" s="203" t="s">
        <v>84</v>
      </c>
      <c r="AY194" s="18" t="s">
        <v>239</v>
      </c>
      <c r="BE194" s="204">
        <f t="shared" si="44"/>
        <v>0</v>
      </c>
      <c r="BF194" s="204">
        <f t="shared" si="45"/>
        <v>0</v>
      </c>
      <c r="BG194" s="204">
        <f t="shared" si="46"/>
        <v>0</v>
      </c>
      <c r="BH194" s="204">
        <f t="shared" si="47"/>
        <v>0</v>
      </c>
      <c r="BI194" s="204">
        <f t="shared" si="48"/>
        <v>0</v>
      </c>
      <c r="BJ194" s="18" t="s">
        <v>84</v>
      </c>
      <c r="BK194" s="204">
        <f t="shared" si="49"/>
        <v>0</v>
      </c>
      <c r="BL194" s="18" t="s">
        <v>316</v>
      </c>
      <c r="BM194" s="203" t="s">
        <v>949</v>
      </c>
    </row>
    <row r="195" spans="1:65" s="2" customFormat="1" ht="16.5" customHeight="1">
      <c r="A195" s="35"/>
      <c r="B195" s="36"/>
      <c r="C195" s="192" t="s">
        <v>684</v>
      </c>
      <c r="D195" s="192" t="s">
        <v>241</v>
      </c>
      <c r="E195" s="193" t="s">
        <v>4267</v>
      </c>
      <c r="F195" s="194" t="s">
        <v>4268</v>
      </c>
      <c r="G195" s="195" t="s">
        <v>251</v>
      </c>
      <c r="H195" s="196">
        <v>3</v>
      </c>
      <c r="I195" s="197"/>
      <c r="J195" s="198">
        <f t="shared" si="40"/>
        <v>0</v>
      </c>
      <c r="K195" s="194" t="s">
        <v>1</v>
      </c>
      <c r="L195" s="40"/>
      <c r="M195" s="199" t="s">
        <v>1</v>
      </c>
      <c r="N195" s="200" t="s">
        <v>41</v>
      </c>
      <c r="O195" s="72"/>
      <c r="P195" s="201">
        <f t="shared" si="41"/>
        <v>0</v>
      </c>
      <c r="Q195" s="201">
        <v>0</v>
      </c>
      <c r="R195" s="201">
        <f t="shared" si="42"/>
        <v>0</v>
      </c>
      <c r="S195" s="201">
        <v>0</v>
      </c>
      <c r="T195" s="202">
        <f t="shared" si="43"/>
        <v>0</v>
      </c>
      <c r="U195" s="35"/>
      <c r="V195" s="35"/>
      <c r="W195" s="35"/>
      <c r="X195" s="35"/>
      <c r="Y195" s="35"/>
      <c r="Z195" s="35"/>
      <c r="AA195" s="35"/>
      <c r="AB195" s="35"/>
      <c r="AC195" s="35"/>
      <c r="AD195" s="35"/>
      <c r="AE195" s="35"/>
      <c r="AR195" s="203" t="s">
        <v>316</v>
      </c>
      <c r="AT195" s="203" t="s">
        <v>241</v>
      </c>
      <c r="AU195" s="203" t="s">
        <v>84</v>
      </c>
      <c r="AY195" s="18" t="s">
        <v>239</v>
      </c>
      <c r="BE195" s="204">
        <f t="shared" si="44"/>
        <v>0</v>
      </c>
      <c r="BF195" s="204">
        <f t="shared" si="45"/>
        <v>0</v>
      </c>
      <c r="BG195" s="204">
        <f t="shared" si="46"/>
        <v>0</v>
      </c>
      <c r="BH195" s="204">
        <f t="shared" si="47"/>
        <v>0</v>
      </c>
      <c r="BI195" s="204">
        <f t="shared" si="48"/>
        <v>0</v>
      </c>
      <c r="BJ195" s="18" t="s">
        <v>84</v>
      </c>
      <c r="BK195" s="204">
        <f t="shared" si="49"/>
        <v>0</v>
      </c>
      <c r="BL195" s="18" t="s">
        <v>316</v>
      </c>
      <c r="BM195" s="203" t="s">
        <v>959</v>
      </c>
    </row>
    <row r="196" spans="1:65" s="2" customFormat="1" ht="16.5" customHeight="1">
      <c r="A196" s="35"/>
      <c r="B196" s="36"/>
      <c r="C196" s="192" t="s">
        <v>686</v>
      </c>
      <c r="D196" s="192" t="s">
        <v>241</v>
      </c>
      <c r="E196" s="193" t="s">
        <v>4269</v>
      </c>
      <c r="F196" s="194" t="s">
        <v>4270</v>
      </c>
      <c r="G196" s="195" t="s">
        <v>251</v>
      </c>
      <c r="H196" s="196">
        <v>39</v>
      </c>
      <c r="I196" s="197"/>
      <c r="J196" s="198">
        <f t="shared" si="40"/>
        <v>0</v>
      </c>
      <c r="K196" s="194" t="s">
        <v>1</v>
      </c>
      <c r="L196" s="40"/>
      <c r="M196" s="199" t="s">
        <v>1</v>
      </c>
      <c r="N196" s="200" t="s">
        <v>41</v>
      </c>
      <c r="O196" s="72"/>
      <c r="P196" s="201">
        <f t="shared" si="41"/>
        <v>0</v>
      </c>
      <c r="Q196" s="201">
        <v>0</v>
      </c>
      <c r="R196" s="201">
        <f t="shared" si="42"/>
        <v>0</v>
      </c>
      <c r="S196" s="201">
        <v>0</v>
      </c>
      <c r="T196" s="202">
        <f t="shared" si="43"/>
        <v>0</v>
      </c>
      <c r="U196" s="35"/>
      <c r="V196" s="35"/>
      <c r="W196" s="35"/>
      <c r="X196" s="35"/>
      <c r="Y196" s="35"/>
      <c r="Z196" s="35"/>
      <c r="AA196" s="35"/>
      <c r="AB196" s="35"/>
      <c r="AC196" s="35"/>
      <c r="AD196" s="35"/>
      <c r="AE196" s="35"/>
      <c r="AR196" s="203" t="s">
        <v>316</v>
      </c>
      <c r="AT196" s="203" t="s">
        <v>241</v>
      </c>
      <c r="AU196" s="203" t="s">
        <v>84</v>
      </c>
      <c r="AY196" s="18" t="s">
        <v>239</v>
      </c>
      <c r="BE196" s="204">
        <f t="shared" si="44"/>
        <v>0</v>
      </c>
      <c r="BF196" s="204">
        <f t="shared" si="45"/>
        <v>0</v>
      </c>
      <c r="BG196" s="204">
        <f t="shared" si="46"/>
        <v>0</v>
      </c>
      <c r="BH196" s="204">
        <f t="shared" si="47"/>
        <v>0</v>
      </c>
      <c r="BI196" s="204">
        <f t="shared" si="48"/>
        <v>0</v>
      </c>
      <c r="BJ196" s="18" t="s">
        <v>84</v>
      </c>
      <c r="BK196" s="204">
        <f t="shared" si="49"/>
        <v>0</v>
      </c>
      <c r="BL196" s="18" t="s">
        <v>316</v>
      </c>
      <c r="BM196" s="203" t="s">
        <v>970</v>
      </c>
    </row>
    <row r="197" spans="1:65" s="2" customFormat="1" ht="16.5" customHeight="1">
      <c r="A197" s="35"/>
      <c r="B197" s="36"/>
      <c r="C197" s="192" t="s">
        <v>688</v>
      </c>
      <c r="D197" s="192" t="s">
        <v>241</v>
      </c>
      <c r="E197" s="193" t="s">
        <v>4271</v>
      </c>
      <c r="F197" s="194" t="s">
        <v>4272</v>
      </c>
      <c r="G197" s="195" t="s">
        <v>251</v>
      </c>
      <c r="H197" s="196">
        <v>1</v>
      </c>
      <c r="I197" s="197"/>
      <c r="J197" s="198">
        <f t="shared" si="40"/>
        <v>0</v>
      </c>
      <c r="K197" s="194" t="s">
        <v>1</v>
      </c>
      <c r="L197" s="40"/>
      <c r="M197" s="199" t="s">
        <v>1</v>
      </c>
      <c r="N197" s="200" t="s">
        <v>41</v>
      </c>
      <c r="O197" s="72"/>
      <c r="P197" s="201">
        <f t="shared" si="41"/>
        <v>0</v>
      </c>
      <c r="Q197" s="201">
        <v>0</v>
      </c>
      <c r="R197" s="201">
        <f t="shared" si="42"/>
        <v>0</v>
      </c>
      <c r="S197" s="201">
        <v>0</v>
      </c>
      <c r="T197" s="202">
        <f t="shared" si="43"/>
        <v>0</v>
      </c>
      <c r="U197" s="35"/>
      <c r="V197" s="35"/>
      <c r="W197" s="35"/>
      <c r="X197" s="35"/>
      <c r="Y197" s="35"/>
      <c r="Z197" s="35"/>
      <c r="AA197" s="35"/>
      <c r="AB197" s="35"/>
      <c r="AC197" s="35"/>
      <c r="AD197" s="35"/>
      <c r="AE197" s="35"/>
      <c r="AR197" s="203" t="s">
        <v>316</v>
      </c>
      <c r="AT197" s="203" t="s">
        <v>241</v>
      </c>
      <c r="AU197" s="203" t="s">
        <v>84</v>
      </c>
      <c r="AY197" s="18" t="s">
        <v>239</v>
      </c>
      <c r="BE197" s="204">
        <f t="shared" si="44"/>
        <v>0</v>
      </c>
      <c r="BF197" s="204">
        <f t="shared" si="45"/>
        <v>0</v>
      </c>
      <c r="BG197" s="204">
        <f t="shared" si="46"/>
        <v>0</v>
      </c>
      <c r="BH197" s="204">
        <f t="shared" si="47"/>
        <v>0</v>
      </c>
      <c r="BI197" s="204">
        <f t="shared" si="48"/>
        <v>0</v>
      </c>
      <c r="BJ197" s="18" t="s">
        <v>84</v>
      </c>
      <c r="BK197" s="204">
        <f t="shared" si="49"/>
        <v>0</v>
      </c>
      <c r="BL197" s="18" t="s">
        <v>316</v>
      </c>
      <c r="BM197" s="203" t="s">
        <v>979</v>
      </c>
    </row>
    <row r="198" spans="1:65" s="2" customFormat="1" ht="16.5" customHeight="1">
      <c r="A198" s="35"/>
      <c r="B198" s="36"/>
      <c r="C198" s="192" t="s">
        <v>691</v>
      </c>
      <c r="D198" s="192" t="s">
        <v>241</v>
      </c>
      <c r="E198" s="193" t="s">
        <v>4273</v>
      </c>
      <c r="F198" s="194" t="s">
        <v>4274</v>
      </c>
      <c r="G198" s="195" t="s">
        <v>251</v>
      </c>
      <c r="H198" s="196">
        <v>1</v>
      </c>
      <c r="I198" s="197"/>
      <c r="J198" s="198">
        <f t="shared" si="40"/>
        <v>0</v>
      </c>
      <c r="K198" s="194" t="s">
        <v>1</v>
      </c>
      <c r="L198" s="40"/>
      <c r="M198" s="199" t="s">
        <v>1</v>
      </c>
      <c r="N198" s="200" t="s">
        <v>41</v>
      </c>
      <c r="O198" s="72"/>
      <c r="P198" s="201">
        <f t="shared" si="41"/>
        <v>0</v>
      </c>
      <c r="Q198" s="201">
        <v>0</v>
      </c>
      <c r="R198" s="201">
        <f t="shared" si="42"/>
        <v>0</v>
      </c>
      <c r="S198" s="201">
        <v>0</v>
      </c>
      <c r="T198" s="202">
        <f t="shared" si="43"/>
        <v>0</v>
      </c>
      <c r="U198" s="35"/>
      <c r="V198" s="35"/>
      <c r="W198" s="35"/>
      <c r="X198" s="35"/>
      <c r="Y198" s="35"/>
      <c r="Z198" s="35"/>
      <c r="AA198" s="35"/>
      <c r="AB198" s="35"/>
      <c r="AC198" s="35"/>
      <c r="AD198" s="35"/>
      <c r="AE198" s="35"/>
      <c r="AR198" s="203" t="s">
        <v>316</v>
      </c>
      <c r="AT198" s="203" t="s">
        <v>241</v>
      </c>
      <c r="AU198" s="203" t="s">
        <v>84</v>
      </c>
      <c r="AY198" s="18" t="s">
        <v>239</v>
      </c>
      <c r="BE198" s="204">
        <f t="shared" si="44"/>
        <v>0</v>
      </c>
      <c r="BF198" s="204">
        <f t="shared" si="45"/>
        <v>0</v>
      </c>
      <c r="BG198" s="204">
        <f t="shared" si="46"/>
        <v>0</v>
      </c>
      <c r="BH198" s="204">
        <f t="shared" si="47"/>
        <v>0</v>
      </c>
      <c r="BI198" s="204">
        <f t="shared" si="48"/>
        <v>0</v>
      </c>
      <c r="BJ198" s="18" t="s">
        <v>84</v>
      </c>
      <c r="BK198" s="204">
        <f t="shared" si="49"/>
        <v>0</v>
      </c>
      <c r="BL198" s="18" t="s">
        <v>316</v>
      </c>
      <c r="BM198" s="203" t="s">
        <v>989</v>
      </c>
    </row>
    <row r="199" spans="1:65" s="2" customFormat="1" ht="16.5" customHeight="1">
      <c r="A199" s="35"/>
      <c r="B199" s="36"/>
      <c r="C199" s="192" t="s">
        <v>696</v>
      </c>
      <c r="D199" s="192" t="s">
        <v>241</v>
      </c>
      <c r="E199" s="193" t="s">
        <v>4275</v>
      </c>
      <c r="F199" s="194" t="s">
        <v>4276</v>
      </c>
      <c r="G199" s="195" t="s">
        <v>251</v>
      </c>
      <c r="H199" s="196">
        <v>3</v>
      </c>
      <c r="I199" s="197"/>
      <c r="J199" s="198">
        <f t="shared" si="40"/>
        <v>0</v>
      </c>
      <c r="K199" s="194" t="s">
        <v>1</v>
      </c>
      <c r="L199" s="40"/>
      <c r="M199" s="199" t="s">
        <v>1</v>
      </c>
      <c r="N199" s="200" t="s">
        <v>41</v>
      </c>
      <c r="O199" s="72"/>
      <c r="P199" s="201">
        <f t="shared" si="41"/>
        <v>0</v>
      </c>
      <c r="Q199" s="201">
        <v>0</v>
      </c>
      <c r="R199" s="201">
        <f t="shared" si="42"/>
        <v>0</v>
      </c>
      <c r="S199" s="201">
        <v>0</v>
      </c>
      <c r="T199" s="202">
        <f t="shared" si="43"/>
        <v>0</v>
      </c>
      <c r="U199" s="35"/>
      <c r="V199" s="35"/>
      <c r="W199" s="35"/>
      <c r="X199" s="35"/>
      <c r="Y199" s="35"/>
      <c r="Z199" s="35"/>
      <c r="AA199" s="35"/>
      <c r="AB199" s="35"/>
      <c r="AC199" s="35"/>
      <c r="AD199" s="35"/>
      <c r="AE199" s="35"/>
      <c r="AR199" s="203" t="s">
        <v>316</v>
      </c>
      <c r="AT199" s="203" t="s">
        <v>241</v>
      </c>
      <c r="AU199" s="203" t="s">
        <v>84</v>
      </c>
      <c r="AY199" s="18" t="s">
        <v>239</v>
      </c>
      <c r="BE199" s="204">
        <f t="shared" si="44"/>
        <v>0</v>
      </c>
      <c r="BF199" s="204">
        <f t="shared" si="45"/>
        <v>0</v>
      </c>
      <c r="BG199" s="204">
        <f t="shared" si="46"/>
        <v>0</v>
      </c>
      <c r="BH199" s="204">
        <f t="shared" si="47"/>
        <v>0</v>
      </c>
      <c r="BI199" s="204">
        <f t="shared" si="48"/>
        <v>0</v>
      </c>
      <c r="BJ199" s="18" t="s">
        <v>84</v>
      </c>
      <c r="BK199" s="204">
        <f t="shared" si="49"/>
        <v>0</v>
      </c>
      <c r="BL199" s="18" t="s">
        <v>316</v>
      </c>
      <c r="BM199" s="203" t="s">
        <v>999</v>
      </c>
    </row>
    <row r="200" spans="1:65" s="2" customFormat="1" ht="16.5" customHeight="1">
      <c r="A200" s="35"/>
      <c r="B200" s="36"/>
      <c r="C200" s="192" t="s">
        <v>698</v>
      </c>
      <c r="D200" s="192" t="s">
        <v>241</v>
      </c>
      <c r="E200" s="193" t="s">
        <v>4277</v>
      </c>
      <c r="F200" s="194" t="s">
        <v>4278</v>
      </c>
      <c r="G200" s="195" t="s">
        <v>251</v>
      </c>
      <c r="H200" s="196">
        <v>1</v>
      </c>
      <c r="I200" s="197"/>
      <c r="J200" s="198">
        <f t="shared" si="40"/>
        <v>0</v>
      </c>
      <c r="K200" s="194" t="s">
        <v>1</v>
      </c>
      <c r="L200" s="40"/>
      <c r="M200" s="199" t="s">
        <v>1</v>
      </c>
      <c r="N200" s="200" t="s">
        <v>41</v>
      </c>
      <c r="O200" s="72"/>
      <c r="P200" s="201">
        <f t="shared" si="41"/>
        <v>0</v>
      </c>
      <c r="Q200" s="201">
        <v>0</v>
      </c>
      <c r="R200" s="201">
        <f t="shared" si="42"/>
        <v>0</v>
      </c>
      <c r="S200" s="201">
        <v>0</v>
      </c>
      <c r="T200" s="202">
        <f t="shared" si="43"/>
        <v>0</v>
      </c>
      <c r="U200" s="35"/>
      <c r="V200" s="35"/>
      <c r="W200" s="35"/>
      <c r="X200" s="35"/>
      <c r="Y200" s="35"/>
      <c r="Z200" s="35"/>
      <c r="AA200" s="35"/>
      <c r="AB200" s="35"/>
      <c r="AC200" s="35"/>
      <c r="AD200" s="35"/>
      <c r="AE200" s="35"/>
      <c r="AR200" s="203" t="s">
        <v>316</v>
      </c>
      <c r="AT200" s="203" t="s">
        <v>241</v>
      </c>
      <c r="AU200" s="203" t="s">
        <v>84</v>
      </c>
      <c r="AY200" s="18" t="s">
        <v>239</v>
      </c>
      <c r="BE200" s="204">
        <f t="shared" si="44"/>
        <v>0</v>
      </c>
      <c r="BF200" s="204">
        <f t="shared" si="45"/>
        <v>0</v>
      </c>
      <c r="BG200" s="204">
        <f t="shared" si="46"/>
        <v>0</v>
      </c>
      <c r="BH200" s="204">
        <f t="shared" si="47"/>
        <v>0</v>
      </c>
      <c r="BI200" s="204">
        <f t="shared" si="48"/>
        <v>0</v>
      </c>
      <c r="BJ200" s="18" t="s">
        <v>84</v>
      </c>
      <c r="BK200" s="204">
        <f t="shared" si="49"/>
        <v>0</v>
      </c>
      <c r="BL200" s="18" t="s">
        <v>316</v>
      </c>
      <c r="BM200" s="203" t="s">
        <v>1011</v>
      </c>
    </row>
    <row r="201" spans="1:65" s="2" customFormat="1" ht="16.5" customHeight="1">
      <c r="A201" s="35"/>
      <c r="B201" s="36"/>
      <c r="C201" s="192" t="s">
        <v>703</v>
      </c>
      <c r="D201" s="192" t="s">
        <v>241</v>
      </c>
      <c r="E201" s="193" t="s">
        <v>4279</v>
      </c>
      <c r="F201" s="194" t="s">
        <v>4280</v>
      </c>
      <c r="G201" s="195" t="s">
        <v>251</v>
      </c>
      <c r="H201" s="196">
        <v>1</v>
      </c>
      <c r="I201" s="197"/>
      <c r="J201" s="198">
        <f t="shared" si="40"/>
        <v>0</v>
      </c>
      <c r="K201" s="194" t="s">
        <v>1</v>
      </c>
      <c r="L201" s="40"/>
      <c r="M201" s="199" t="s">
        <v>1</v>
      </c>
      <c r="N201" s="200" t="s">
        <v>41</v>
      </c>
      <c r="O201" s="72"/>
      <c r="P201" s="201">
        <f t="shared" si="41"/>
        <v>0</v>
      </c>
      <c r="Q201" s="201">
        <v>0</v>
      </c>
      <c r="R201" s="201">
        <f t="shared" si="42"/>
        <v>0</v>
      </c>
      <c r="S201" s="201">
        <v>0</v>
      </c>
      <c r="T201" s="202">
        <f t="shared" si="43"/>
        <v>0</v>
      </c>
      <c r="U201" s="35"/>
      <c r="V201" s="35"/>
      <c r="W201" s="35"/>
      <c r="X201" s="35"/>
      <c r="Y201" s="35"/>
      <c r="Z201" s="35"/>
      <c r="AA201" s="35"/>
      <c r="AB201" s="35"/>
      <c r="AC201" s="35"/>
      <c r="AD201" s="35"/>
      <c r="AE201" s="35"/>
      <c r="AR201" s="203" t="s">
        <v>316</v>
      </c>
      <c r="AT201" s="203" t="s">
        <v>241</v>
      </c>
      <c r="AU201" s="203" t="s">
        <v>84</v>
      </c>
      <c r="AY201" s="18" t="s">
        <v>239</v>
      </c>
      <c r="BE201" s="204">
        <f t="shared" si="44"/>
        <v>0</v>
      </c>
      <c r="BF201" s="204">
        <f t="shared" si="45"/>
        <v>0</v>
      </c>
      <c r="BG201" s="204">
        <f t="shared" si="46"/>
        <v>0</v>
      </c>
      <c r="BH201" s="204">
        <f t="shared" si="47"/>
        <v>0</v>
      </c>
      <c r="BI201" s="204">
        <f t="shared" si="48"/>
        <v>0</v>
      </c>
      <c r="BJ201" s="18" t="s">
        <v>84</v>
      </c>
      <c r="BK201" s="204">
        <f t="shared" si="49"/>
        <v>0</v>
      </c>
      <c r="BL201" s="18" t="s">
        <v>316</v>
      </c>
      <c r="BM201" s="203" t="s">
        <v>1021</v>
      </c>
    </row>
    <row r="202" spans="1:65" s="2" customFormat="1" ht="16.5" customHeight="1">
      <c r="A202" s="35"/>
      <c r="B202" s="36"/>
      <c r="C202" s="192" t="s">
        <v>708</v>
      </c>
      <c r="D202" s="192" t="s">
        <v>241</v>
      </c>
      <c r="E202" s="193" t="s">
        <v>4281</v>
      </c>
      <c r="F202" s="194" t="s">
        <v>4282</v>
      </c>
      <c r="G202" s="195" t="s">
        <v>251</v>
      </c>
      <c r="H202" s="196">
        <v>13</v>
      </c>
      <c r="I202" s="197"/>
      <c r="J202" s="198">
        <f t="shared" si="40"/>
        <v>0</v>
      </c>
      <c r="K202" s="194" t="s">
        <v>1</v>
      </c>
      <c r="L202" s="40"/>
      <c r="M202" s="199" t="s">
        <v>1</v>
      </c>
      <c r="N202" s="200" t="s">
        <v>41</v>
      </c>
      <c r="O202" s="72"/>
      <c r="P202" s="201">
        <f t="shared" si="41"/>
        <v>0</v>
      </c>
      <c r="Q202" s="201">
        <v>0</v>
      </c>
      <c r="R202" s="201">
        <f t="shared" si="42"/>
        <v>0</v>
      </c>
      <c r="S202" s="201">
        <v>0</v>
      </c>
      <c r="T202" s="202">
        <f t="shared" si="43"/>
        <v>0</v>
      </c>
      <c r="U202" s="35"/>
      <c r="V202" s="35"/>
      <c r="W202" s="35"/>
      <c r="X202" s="35"/>
      <c r="Y202" s="35"/>
      <c r="Z202" s="35"/>
      <c r="AA202" s="35"/>
      <c r="AB202" s="35"/>
      <c r="AC202" s="35"/>
      <c r="AD202" s="35"/>
      <c r="AE202" s="35"/>
      <c r="AR202" s="203" t="s">
        <v>316</v>
      </c>
      <c r="AT202" s="203" t="s">
        <v>241</v>
      </c>
      <c r="AU202" s="203" t="s">
        <v>84</v>
      </c>
      <c r="AY202" s="18" t="s">
        <v>239</v>
      </c>
      <c r="BE202" s="204">
        <f t="shared" si="44"/>
        <v>0</v>
      </c>
      <c r="BF202" s="204">
        <f t="shared" si="45"/>
        <v>0</v>
      </c>
      <c r="BG202" s="204">
        <f t="shared" si="46"/>
        <v>0</v>
      </c>
      <c r="BH202" s="204">
        <f t="shared" si="47"/>
        <v>0</v>
      </c>
      <c r="BI202" s="204">
        <f t="shared" si="48"/>
        <v>0</v>
      </c>
      <c r="BJ202" s="18" t="s">
        <v>84</v>
      </c>
      <c r="BK202" s="204">
        <f t="shared" si="49"/>
        <v>0</v>
      </c>
      <c r="BL202" s="18" t="s">
        <v>316</v>
      </c>
      <c r="BM202" s="203" t="s">
        <v>1028</v>
      </c>
    </row>
    <row r="203" spans="1:65" s="2" customFormat="1" ht="16.5" customHeight="1">
      <c r="A203" s="35"/>
      <c r="B203" s="36"/>
      <c r="C203" s="192" t="s">
        <v>713</v>
      </c>
      <c r="D203" s="192" t="s">
        <v>241</v>
      </c>
      <c r="E203" s="193" t="s">
        <v>4283</v>
      </c>
      <c r="F203" s="194" t="s">
        <v>4284</v>
      </c>
      <c r="G203" s="195" t="s">
        <v>251</v>
      </c>
      <c r="H203" s="196">
        <v>49</v>
      </c>
      <c r="I203" s="197"/>
      <c r="J203" s="198">
        <f t="shared" si="40"/>
        <v>0</v>
      </c>
      <c r="K203" s="194" t="s">
        <v>1</v>
      </c>
      <c r="L203" s="40"/>
      <c r="M203" s="199" t="s">
        <v>1</v>
      </c>
      <c r="N203" s="200" t="s">
        <v>41</v>
      </c>
      <c r="O203" s="72"/>
      <c r="P203" s="201">
        <f t="shared" si="41"/>
        <v>0</v>
      </c>
      <c r="Q203" s="201">
        <v>0</v>
      </c>
      <c r="R203" s="201">
        <f t="shared" si="42"/>
        <v>0</v>
      </c>
      <c r="S203" s="201">
        <v>0</v>
      </c>
      <c r="T203" s="202">
        <f t="shared" si="43"/>
        <v>0</v>
      </c>
      <c r="U203" s="35"/>
      <c r="V203" s="35"/>
      <c r="W203" s="35"/>
      <c r="X203" s="35"/>
      <c r="Y203" s="35"/>
      <c r="Z203" s="35"/>
      <c r="AA203" s="35"/>
      <c r="AB203" s="35"/>
      <c r="AC203" s="35"/>
      <c r="AD203" s="35"/>
      <c r="AE203" s="35"/>
      <c r="AR203" s="203" t="s">
        <v>316</v>
      </c>
      <c r="AT203" s="203" t="s">
        <v>241</v>
      </c>
      <c r="AU203" s="203" t="s">
        <v>84</v>
      </c>
      <c r="AY203" s="18" t="s">
        <v>239</v>
      </c>
      <c r="BE203" s="204">
        <f t="shared" si="44"/>
        <v>0</v>
      </c>
      <c r="BF203" s="204">
        <f t="shared" si="45"/>
        <v>0</v>
      </c>
      <c r="BG203" s="204">
        <f t="shared" si="46"/>
        <v>0</v>
      </c>
      <c r="BH203" s="204">
        <f t="shared" si="47"/>
        <v>0</v>
      </c>
      <c r="BI203" s="204">
        <f t="shared" si="48"/>
        <v>0</v>
      </c>
      <c r="BJ203" s="18" t="s">
        <v>84</v>
      </c>
      <c r="BK203" s="204">
        <f t="shared" si="49"/>
        <v>0</v>
      </c>
      <c r="BL203" s="18" t="s">
        <v>316</v>
      </c>
      <c r="BM203" s="203" t="s">
        <v>1038</v>
      </c>
    </row>
    <row r="204" spans="1:65" s="2" customFormat="1" ht="16.5" customHeight="1">
      <c r="A204" s="35"/>
      <c r="B204" s="36"/>
      <c r="C204" s="192" t="s">
        <v>718</v>
      </c>
      <c r="D204" s="192" t="s">
        <v>241</v>
      </c>
      <c r="E204" s="193" t="s">
        <v>4285</v>
      </c>
      <c r="F204" s="194" t="s">
        <v>4286</v>
      </c>
      <c r="G204" s="195" t="s">
        <v>344</v>
      </c>
      <c r="H204" s="196">
        <v>7.3999999999999996E-2</v>
      </c>
      <c r="I204" s="197"/>
      <c r="J204" s="198">
        <f t="shared" si="40"/>
        <v>0</v>
      </c>
      <c r="K204" s="194" t="s">
        <v>1</v>
      </c>
      <c r="L204" s="40"/>
      <c r="M204" s="199" t="s">
        <v>1</v>
      </c>
      <c r="N204" s="200" t="s">
        <v>41</v>
      </c>
      <c r="O204" s="72"/>
      <c r="P204" s="201">
        <f t="shared" si="41"/>
        <v>0</v>
      </c>
      <c r="Q204" s="201">
        <v>0</v>
      </c>
      <c r="R204" s="201">
        <f t="shared" si="42"/>
        <v>0</v>
      </c>
      <c r="S204" s="201">
        <v>0</v>
      </c>
      <c r="T204" s="202">
        <f t="shared" si="43"/>
        <v>0</v>
      </c>
      <c r="U204" s="35"/>
      <c r="V204" s="35"/>
      <c r="W204" s="35"/>
      <c r="X204" s="35"/>
      <c r="Y204" s="35"/>
      <c r="Z204" s="35"/>
      <c r="AA204" s="35"/>
      <c r="AB204" s="35"/>
      <c r="AC204" s="35"/>
      <c r="AD204" s="35"/>
      <c r="AE204" s="35"/>
      <c r="AR204" s="203" t="s">
        <v>316</v>
      </c>
      <c r="AT204" s="203" t="s">
        <v>241</v>
      </c>
      <c r="AU204" s="203" t="s">
        <v>84</v>
      </c>
      <c r="AY204" s="18" t="s">
        <v>239</v>
      </c>
      <c r="BE204" s="204">
        <f t="shared" si="44"/>
        <v>0</v>
      </c>
      <c r="BF204" s="204">
        <f t="shared" si="45"/>
        <v>0</v>
      </c>
      <c r="BG204" s="204">
        <f t="shared" si="46"/>
        <v>0</v>
      </c>
      <c r="BH204" s="204">
        <f t="shared" si="47"/>
        <v>0</v>
      </c>
      <c r="BI204" s="204">
        <f t="shared" si="48"/>
        <v>0</v>
      </c>
      <c r="BJ204" s="18" t="s">
        <v>84</v>
      </c>
      <c r="BK204" s="204">
        <f t="shared" si="49"/>
        <v>0</v>
      </c>
      <c r="BL204" s="18" t="s">
        <v>316</v>
      </c>
      <c r="BM204" s="203" t="s">
        <v>1042</v>
      </c>
    </row>
    <row r="205" spans="1:65" s="2" customFormat="1" ht="16.5" customHeight="1">
      <c r="A205" s="35"/>
      <c r="B205" s="36"/>
      <c r="C205" s="192" t="s">
        <v>724</v>
      </c>
      <c r="D205" s="192" t="s">
        <v>241</v>
      </c>
      <c r="E205" s="193" t="s">
        <v>4287</v>
      </c>
      <c r="F205" s="194" t="s">
        <v>4288</v>
      </c>
      <c r="G205" s="195" t="s">
        <v>251</v>
      </c>
      <c r="H205" s="196">
        <v>11</v>
      </c>
      <c r="I205" s="197"/>
      <c r="J205" s="198">
        <f t="shared" si="40"/>
        <v>0</v>
      </c>
      <c r="K205" s="194" t="s">
        <v>1</v>
      </c>
      <c r="L205" s="40"/>
      <c r="M205" s="199" t="s">
        <v>1</v>
      </c>
      <c r="N205" s="200" t="s">
        <v>41</v>
      </c>
      <c r="O205" s="72"/>
      <c r="P205" s="201">
        <f t="shared" si="41"/>
        <v>0</v>
      </c>
      <c r="Q205" s="201">
        <v>0</v>
      </c>
      <c r="R205" s="201">
        <f t="shared" si="42"/>
        <v>0</v>
      </c>
      <c r="S205" s="201">
        <v>0</v>
      </c>
      <c r="T205" s="202">
        <f t="shared" si="43"/>
        <v>0</v>
      </c>
      <c r="U205" s="35"/>
      <c r="V205" s="35"/>
      <c r="W205" s="35"/>
      <c r="X205" s="35"/>
      <c r="Y205" s="35"/>
      <c r="Z205" s="35"/>
      <c r="AA205" s="35"/>
      <c r="AB205" s="35"/>
      <c r="AC205" s="35"/>
      <c r="AD205" s="35"/>
      <c r="AE205" s="35"/>
      <c r="AR205" s="203" t="s">
        <v>316</v>
      </c>
      <c r="AT205" s="203" t="s">
        <v>241</v>
      </c>
      <c r="AU205" s="203" t="s">
        <v>84</v>
      </c>
      <c r="AY205" s="18" t="s">
        <v>239</v>
      </c>
      <c r="BE205" s="204">
        <f t="shared" si="44"/>
        <v>0</v>
      </c>
      <c r="BF205" s="204">
        <f t="shared" si="45"/>
        <v>0</v>
      </c>
      <c r="BG205" s="204">
        <f t="shared" si="46"/>
        <v>0</v>
      </c>
      <c r="BH205" s="204">
        <f t="shared" si="47"/>
        <v>0</v>
      </c>
      <c r="BI205" s="204">
        <f t="shared" si="48"/>
        <v>0</v>
      </c>
      <c r="BJ205" s="18" t="s">
        <v>84</v>
      </c>
      <c r="BK205" s="204">
        <f t="shared" si="49"/>
        <v>0</v>
      </c>
      <c r="BL205" s="18" t="s">
        <v>316</v>
      </c>
      <c r="BM205" s="203" t="s">
        <v>1052</v>
      </c>
    </row>
    <row r="206" spans="1:65" s="2" customFormat="1" ht="16.5" customHeight="1">
      <c r="A206" s="35"/>
      <c r="B206" s="36"/>
      <c r="C206" s="192" t="s">
        <v>729</v>
      </c>
      <c r="D206" s="192" t="s">
        <v>241</v>
      </c>
      <c r="E206" s="193" t="s">
        <v>4289</v>
      </c>
      <c r="F206" s="194" t="s">
        <v>4290</v>
      </c>
      <c r="G206" s="195" t="s">
        <v>251</v>
      </c>
      <c r="H206" s="196">
        <v>2</v>
      </c>
      <c r="I206" s="197"/>
      <c r="J206" s="198">
        <f t="shared" si="40"/>
        <v>0</v>
      </c>
      <c r="K206" s="194" t="s">
        <v>1</v>
      </c>
      <c r="L206" s="40"/>
      <c r="M206" s="199" t="s">
        <v>1</v>
      </c>
      <c r="N206" s="200" t="s">
        <v>41</v>
      </c>
      <c r="O206" s="72"/>
      <c r="P206" s="201">
        <f t="shared" si="41"/>
        <v>0</v>
      </c>
      <c r="Q206" s="201">
        <v>0</v>
      </c>
      <c r="R206" s="201">
        <f t="shared" si="42"/>
        <v>0</v>
      </c>
      <c r="S206" s="201">
        <v>0</v>
      </c>
      <c r="T206" s="202">
        <f t="shared" si="43"/>
        <v>0</v>
      </c>
      <c r="U206" s="35"/>
      <c r="V206" s="35"/>
      <c r="W206" s="35"/>
      <c r="X206" s="35"/>
      <c r="Y206" s="35"/>
      <c r="Z206" s="35"/>
      <c r="AA206" s="35"/>
      <c r="AB206" s="35"/>
      <c r="AC206" s="35"/>
      <c r="AD206" s="35"/>
      <c r="AE206" s="35"/>
      <c r="AR206" s="203" t="s">
        <v>316</v>
      </c>
      <c r="AT206" s="203" t="s">
        <v>241</v>
      </c>
      <c r="AU206" s="203" t="s">
        <v>84</v>
      </c>
      <c r="AY206" s="18" t="s">
        <v>239</v>
      </c>
      <c r="BE206" s="204">
        <f t="shared" si="44"/>
        <v>0</v>
      </c>
      <c r="BF206" s="204">
        <f t="shared" si="45"/>
        <v>0</v>
      </c>
      <c r="BG206" s="204">
        <f t="shared" si="46"/>
        <v>0</v>
      </c>
      <c r="BH206" s="204">
        <f t="shared" si="47"/>
        <v>0</v>
      </c>
      <c r="BI206" s="204">
        <f t="shared" si="48"/>
        <v>0</v>
      </c>
      <c r="BJ206" s="18" t="s">
        <v>84</v>
      </c>
      <c r="BK206" s="204">
        <f t="shared" si="49"/>
        <v>0</v>
      </c>
      <c r="BL206" s="18" t="s">
        <v>316</v>
      </c>
      <c r="BM206" s="203" t="s">
        <v>1060</v>
      </c>
    </row>
    <row r="207" spans="1:65" s="2" customFormat="1" ht="16.5" customHeight="1">
      <c r="A207" s="35"/>
      <c r="B207" s="36"/>
      <c r="C207" s="192" t="s">
        <v>734</v>
      </c>
      <c r="D207" s="192" t="s">
        <v>241</v>
      </c>
      <c r="E207" s="193" t="s">
        <v>4291</v>
      </c>
      <c r="F207" s="194" t="s">
        <v>4292</v>
      </c>
      <c r="G207" s="195" t="s">
        <v>251</v>
      </c>
      <c r="H207" s="196">
        <v>1</v>
      </c>
      <c r="I207" s="197"/>
      <c r="J207" s="198">
        <f t="shared" si="40"/>
        <v>0</v>
      </c>
      <c r="K207" s="194" t="s">
        <v>1</v>
      </c>
      <c r="L207" s="40"/>
      <c r="M207" s="199" t="s">
        <v>1</v>
      </c>
      <c r="N207" s="200" t="s">
        <v>41</v>
      </c>
      <c r="O207" s="72"/>
      <c r="P207" s="201">
        <f t="shared" si="41"/>
        <v>0</v>
      </c>
      <c r="Q207" s="201">
        <v>0</v>
      </c>
      <c r="R207" s="201">
        <f t="shared" si="42"/>
        <v>0</v>
      </c>
      <c r="S207" s="201">
        <v>0</v>
      </c>
      <c r="T207" s="202">
        <f t="shared" si="43"/>
        <v>0</v>
      </c>
      <c r="U207" s="35"/>
      <c r="V207" s="35"/>
      <c r="W207" s="35"/>
      <c r="X207" s="35"/>
      <c r="Y207" s="35"/>
      <c r="Z207" s="35"/>
      <c r="AA207" s="35"/>
      <c r="AB207" s="35"/>
      <c r="AC207" s="35"/>
      <c r="AD207" s="35"/>
      <c r="AE207" s="35"/>
      <c r="AR207" s="203" t="s">
        <v>316</v>
      </c>
      <c r="AT207" s="203" t="s">
        <v>241</v>
      </c>
      <c r="AU207" s="203" t="s">
        <v>84</v>
      </c>
      <c r="AY207" s="18" t="s">
        <v>239</v>
      </c>
      <c r="BE207" s="204">
        <f t="shared" si="44"/>
        <v>0</v>
      </c>
      <c r="BF207" s="204">
        <f t="shared" si="45"/>
        <v>0</v>
      </c>
      <c r="BG207" s="204">
        <f t="shared" si="46"/>
        <v>0</v>
      </c>
      <c r="BH207" s="204">
        <f t="shared" si="47"/>
        <v>0</v>
      </c>
      <c r="BI207" s="204">
        <f t="shared" si="48"/>
        <v>0</v>
      </c>
      <c r="BJ207" s="18" t="s">
        <v>84</v>
      </c>
      <c r="BK207" s="204">
        <f t="shared" si="49"/>
        <v>0</v>
      </c>
      <c r="BL207" s="18" t="s">
        <v>316</v>
      </c>
      <c r="BM207" s="203" t="s">
        <v>1073</v>
      </c>
    </row>
    <row r="208" spans="1:65" s="2" customFormat="1" ht="16.5" customHeight="1">
      <c r="A208" s="35"/>
      <c r="B208" s="36"/>
      <c r="C208" s="192" t="s">
        <v>739</v>
      </c>
      <c r="D208" s="192" t="s">
        <v>241</v>
      </c>
      <c r="E208" s="193" t="s">
        <v>4293</v>
      </c>
      <c r="F208" s="194" t="s">
        <v>4294</v>
      </c>
      <c r="G208" s="195" t="s">
        <v>251</v>
      </c>
      <c r="H208" s="196">
        <v>4</v>
      </c>
      <c r="I208" s="197"/>
      <c r="J208" s="198">
        <f t="shared" si="40"/>
        <v>0</v>
      </c>
      <c r="K208" s="194" t="s">
        <v>1</v>
      </c>
      <c r="L208" s="40"/>
      <c r="M208" s="199" t="s">
        <v>1</v>
      </c>
      <c r="N208" s="200" t="s">
        <v>41</v>
      </c>
      <c r="O208" s="72"/>
      <c r="P208" s="201">
        <f t="shared" si="41"/>
        <v>0</v>
      </c>
      <c r="Q208" s="201">
        <v>0</v>
      </c>
      <c r="R208" s="201">
        <f t="shared" si="42"/>
        <v>0</v>
      </c>
      <c r="S208" s="201">
        <v>0</v>
      </c>
      <c r="T208" s="202">
        <f t="shared" si="43"/>
        <v>0</v>
      </c>
      <c r="U208" s="35"/>
      <c r="V208" s="35"/>
      <c r="W208" s="35"/>
      <c r="X208" s="35"/>
      <c r="Y208" s="35"/>
      <c r="Z208" s="35"/>
      <c r="AA208" s="35"/>
      <c r="AB208" s="35"/>
      <c r="AC208" s="35"/>
      <c r="AD208" s="35"/>
      <c r="AE208" s="35"/>
      <c r="AR208" s="203" t="s">
        <v>316</v>
      </c>
      <c r="AT208" s="203" t="s">
        <v>241</v>
      </c>
      <c r="AU208" s="203" t="s">
        <v>84</v>
      </c>
      <c r="AY208" s="18" t="s">
        <v>239</v>
      </c>
      <c r="BE208" s="204">
        <f t="shared" si="44"/>
        <v>0</v>
      </c>
      <c r="BF208" s="204">
        <f t="shared" si="45"/>
        <v>0</v>
      </c>
      <c r="BG208" s="204">
        <f t="shared" si="46"/>
        <v>0</v>
      </c>
      <c r="BH208" s="204">
        <f t="shared" si="47"/>
        <v>0</v>
      </c>
      <c r="BI208" s="204">
        <f t="shared" si="48"/>
        <v>0</v>
      </c>
      <c r="BJ208" s="18" t="s">
        <v>84</v>
      </c>
      <c r="BK208" s="204">
        <f t="shared" si="49"/>
        <v>0</v>
      </c>
      <c r="BL208" s="18" t="s">
        <v>316</v>
      </c>
      <c r="BM208" s="203" t="s">
        <v>1086</v>
      </c>
    </row>
    <row r="209" spans="1:65" s="2" customFormat="1" ht="24.2" customHeight="1">
      <c r="A209" s="35"/>
      <c r="B209" s="36"/>
      <c r="C209" s="192" t="s">
        <v>741</v>
      </c>
      <c r="D209" s="192" t="s">
        <v>241</v>
      </c>
      <c r="E209" s="193" t="s">
        <v>4295</v>
      </c>
      <c r="F209" s="194" t="s">
        <v>4296</v>
      </c>
      <c r="G209" s="195" t="s">
        <v>251</v>
      </c>
      <c r="H209" s="196">
        <v>1</v>
      </c>
      <c r="I209" s="197"/>
      <c r="J209" s="198">
        <f t="shared" si="40"/>
        <v>0</v>
      </c>
      <c r="K209" s="194" t="s">
        <v>1</v>
      </c>
      <c r="L209" s="40"/>
      <c r="M209" s="199" t="s">
        <v>1</v>
      </c>
      <c r="N209" s="200" t="s">
        <v>41</v>
      </c>
      <c r="O209" s="72"/>
      <c r="P209" s="201">
        <f t="shared" si="41"/>
        <v>0</v>
      </c>
      <c r="Q209" s="201">
        <v>0</v>
      </c>
      <c r="R209" s="201">
        <f t="shared" si="42"/>
        <v>0</v>
      </c>
      <c r="S209" s="201">
        <v>0</v>
      </c>
      <c r="T209" s="202">
        <f t="shared" si="43"/>
        <v>0</v>
      </c>
      <c r="U209" s="35"/>
      <c r="V209" s="35"/>
      <c r="W209" s="35"/>
      <c r="X209" s="35"/>
      <c r="Y209" s="35"/>
      <c r="Z209" s="35"/>
      <c r="AA209" s="35"/>
      <c r="AB209" s="35"/>
      <c r="AC209" s="35"/>
      <c r="AD209" s="35"/>
      <c r="AE209" s="35"/>
      <c r="AR209" s="203" t="s">
        <v>316</v>
      </c>
      <c r="AT209" s="203" t="s">
        <v>241</v>
      </c>
      <c r="AU209" s="203" t="s">
        <v>84</v>
      </c>
      <c r="AY209" s="18" t="s">
        <v>239</v>
      </c>
      <c r="BE209" s="204">
        <f t="shared" si="44"/>
        <v>0</v>
      </c>
      <c r="BF209" s="204">
        <f t="shared" si="45"/>
        <v>0</v>
      </c>
      <c r="BG209" s="204">
        <f t="shared" si="46"/>
        <v>0</v>
      </c>
      <c r="BH209" s="204">
        <f t="shared" si="47"/>
        <v>0</v>
      </c>
      <c r="BI209" s="204">
        <f t="shared" si="48"/>
        <v>0</v>
      </c>
      <c r="BJ209" s="18" t="s">
        <v>84</v>
      </c>
      <c r="BK209" s="204">
        <f t="shared" si="49"/>
        <v>0</v>
      </c>
      <c r="BL209" s="18" t="s">
        <v>316</v>
      </c>
      <c r="BM209" s="203" t="s">
        <v>1096</v>
      </c>
    </row>
    <row r="210" spans="1:65" s="2" customFormat="1" ht="24.2" customHeight="1">
      <c r="A210" s="35"/>
      <c r="B210" s="36"/>
      <c r="C210" s="192" t="s">
        <v>746</v>
      </c>
      <c r="D210" s="192" t="s">
        <v>241</v>
      </c>
      <c r="E210" s="193" t="s">
        <v>4297</v>
      </c>
      <c r="F210" s="194" t="s">
        <v>4298</v>
      </c>
      <c r="G210" s="195" t="s">
        <v>251</v>
      </c>
      <c r="H210" s="196">
        <v>1</v>
      </c>
      <c r="I210" s="197"/>
      <c r="J210" s="198">
        <f t="shared" si="40"/>
        <v>0</v>
      </c>
      <c r="K210" s="194" t="s">
        <v>1</v>
      </c>
      <c r="L210" s="40"/>
      <c r="M210" s="199" t="s">
        <v>1</v>
      </c>
      <c r="N210" s="200" t="s">
        <v>41</v>
      </c>
      <c r="O210" s="72"/>
      <c r="P210" s="201">
        <f t="shared" si="41"/>
        <v>0</v>
      </c>
      <c r="Q210" s="201">
        <v>0</v>
      </c>
      <c r="R210" s="201">
        <f t="shared" si="42"/>
        <v>0</v>
      </c>
      <c r="S210" s="201">
        <v>0</v>
      </c>
      <c r="T210" s="202">
        <f t="shared" si="43"/>
        <v>0</v>
      </c>
      <c r="U210" s="35"/>
      <c r="V210" s="35"/>
      <c r="W210" s="35"/>
      <c r="X210" s="35"/>
      <c r="Y210" s="35"/>
      <c r="Z210" s="35"/>
      <c r="AA210" s="35"/>
      <c r="AB210" s="35"/>
      <c r="AC210" s="35"/>
      <c r="AD210" s="35"/>
      <c r="AE210" s="35"/>
      <c r="AR210" s="203" t="s">
        <v>316</v>
      </c>
      <c r="AT210" s="203" t="s">
        <v>241</v>
      </c>
      <c r="AU210" s="203" t="s">
        <v>84</v>
      </c>
      <c r="AY210" s="18" t="s">
        <v>239</v>
      </c>
      <c r="BE210" s="204">
        <f t="shared" si="44"/>
        <v>0</v>
      </c>
      <c r="BF210" s="204">
        <f t="shared" si="45"/>
        <v>0</v>
      </c>
      <c r="BG210" s="204">
        <f t="shared" si="46"/>
        <v>0</v>
      </c>
      <c r="BH210" s="204">
        <f t="shared" si="47"/>
        <v>0</v>
      </c>
      <c r="BI210" s="204">
        <f t="shared" si="48"/>
        <v>0</v>
      </c>
      <c r="BJ210" s="18" t="s">
        <v>84</v>
      </c>
      <c r="BK210" s="204">
        <f t="shared" si="49"/>
        <v>0</v>
      </c>
      <c r="BL210" s="18" t="s">
        <v>316</v>
      </c>
      <c r="BM210" s="203" t="s">
        <v>1106</v>
      </c>
    </row>
    <row r="211" spans="1:65" s="2" customFormat="1" ht="24.2" customHeight="1">
      <c r="A211" s="35"/>
      <c r="B211" s="36"/>
      <c r="C211" s="192" t="s">
        <v>749</v>
      </c>
      <c r="D211" s="192" t="s">
        <v>241</v>
      </c>
      <c r="E211" s="193" t="s">
        <v>4299</v>
      </c>
      <c r="F211" s="194" t="s">
        <v>4300</v>
      </c>
      <c r="G211" s="195" t="s">
        <v>251</v>
      </c>
      <c r="H211" s="196">
        <v>1</v>
      </c>
      <c r="I211" s="197"/>
      <c r="J211" s="198">
        <f t="shared" si="40"/>
        <v>0</v>
      </c>
      <c r="K211" s="194" t="s">
        <v>1</v>
      </c>
      <c r="L211" s="40"/>
      <c r="M211" s="199" t="s">
        <v>1</v>
      </c>
      <c r="N211" s="200" t="s">
        <v>41</v>
      </c>
      <c r="O211" s="72"/>
      <c r="P211" s="201">
        <f t="shared" si="41"/>
        <v>0</v>
      </c>
      <c r="Q211" s="201">
        <v>0</v>
      </c>
      <c r="R211" s="201">
        <f t="shared" si="42"/>
        <v>0</v>
      </c>
      <c r="S211" s="201">
        <v>0</v>
      </c>
      <c r="T211" s="202">
        <f t="shared" si="43"/>
        <v>0</v>
      </c>
      <c r="U211" s="35"/>
      <c r="V211" s="35"/>
      <c r="W211" s="35"/>
      <c r="X211" s="35"/>
      <c r="Y211" s="35"/>
      <c r="Z211" s="35"/>
      <c r="AA211" s="35"/>
      <c r="AB211" s="35"/>
      <c r="AC211" s="35"/>
      <c r="AD211" s="35"/>
      <c r="AE211" s="35"/>
      <c r="AR211" s="203" t="s">
        <v>316</v>
      </c>
      <c r="AT211" s="203" t="s">
        <v>241</v>
      </c>
      <c r="AU211" s="203" t="s">
        <v>84</v>
      </c>
      <c r="AY211" s="18" t="s">
        <v>239</v>
      </c>
      <c r="BE211" s="204">
        <f t="shared" si="44"/>
        <v>0</v>
      </c>
      <c r="BF211" s="204">
        <f t="shared" si="45"/>
        <v>0</v>
      </c>
      <c r="BG211" s="204">
        <f t="shared" si="46"/>
        <v>0</v>
      </c>
      <c r="BH211" s="204">
        <f t="shared" si="47"/>
        <v>0</v>
      </c>
      <c r="BI211" s="204">
        <f t="shared" si="48"/>
        <v>0</v>
      </c>
      <c r="BJ211" s="18" t="s">
        <v>84</v>
      </c>
      <c r="BK211" s="204">
        <f t="shared" si="49"/>
        <v>0</v>
      </c>
      <c r="BL211" s="18" t="s">
        <v>316</v>
      </c>
      <c r="BM211" s="203" t="s">
        <v>1116</v>
      </c>
    </row>
    <row r="212" spans="1:65" s="2" customFormat="1" ht="16.5" customHeight="1">
      <c r="A212" s="35"/>
      <c r="B212" s="36"/>
      <c r="C212" s="192" t="s">
        <v>754</v>
      </c>
      <c r="D212" s="192" t="s">
        <v>241</v>
      </c>
      <c r="E212" s="193" t="s">
        <v>4301</v>
      </c>
      <c r="F212" s="194" t="s">
        <v>4302</v>
      </c>
      <c r="G212" s="195" t="s">
        <v>251</v>
      </c>
      <c r="H212" s="196">
        <v>2</v>
      </c>
      <c r="I212" s="197"/>
      <c r="J212" s="198">
        <f t="shared" si="40"/>
        <v>0</v>
      </c>
      <c r="K212" s="194" t="s">
        <v>1</v>
      </c>
      <c r="L212" s="40"/>
      <c r="M212" s="199" t="s">
        <v>1</v>
      </c>
      <c r="N212" s="200" t="s">
        <v>41</v>
      </c>
      <c r="O212" s="72"/>
      <c r="P212" s="201">
        <f t="shared" si="41"/>
        <v>0</v>
      </c>
      <c r="Q212" s="201">
        <v>0</v>
      </c>
      <c r="R212" s="201">
        <f t="shared" si="42"/>
        <v>0</v>
      </c>
      <c r="S212" s="201">
        <v>0</v>
      </c>
      <c r="T212" s="202">
        <f t="shared" si="43"/>
        <v>0</v>
      </c>
      <c r="U212" s="35"/>
      <c r="V212" s="35"/>
      <c r="W212" s="35"/>
      <c r="X212" s="35"/>
      <c r="Y212" s="35"/>
      <c r="Z212" s="35"/>
      <c r="AA212" s="35"/>
      <c r="AB212" s="35"/>
      <c r="AC212" s="35"/>
      <c r="AD212" s="35"/>
      <c r="AE212" s="35"/>
      <c r="AR212" s="203" t="s">
        <v>316</v>
      </c>
      <c r="AT212" s="203" t="s">
        <v>241</v>
      </c>
      <c r="AU212" s="203" t="s">
        <v>84</v>
      </c>
      <c r="AY212" s="18" t="s">
        <v>239</v>
      </c>
      <c r="BE212" s="204">
        <f t="shared" si="44"/>
        <v>0</v>
      </c>
      <c r="BF212" s="204">
        <f t="shared" si="45"/>
        <v>0</v>
      </c>
      <c r="BG212" s="204">
        <f t="shared" si="46"/>
        <v>0</v>
      </c>
      <c r="BH212" s="204">
        <f t="shared" si="47"/>
        <v>0</v>
      </c>
      <c r="BI212" s="204">
        <f t="shared" si="48"/>
        <v>0</v>
      </c>
      <c r="BJ212" s="18" t="s">
        <v>84</v>
      </c>
      <c r="BK212" s="204">
        <f t="shared" si="49"/>
        <v>0</v>
      </c>
      <c r="BL212" s="18" t="s">
        <v>316</v>
      </c>
      <c r="BM212" s="203" t="s">
        <v>1128</v>
      </c>
    </row>
    <row r="213" spans="1:65" s="12" customFormat="1" ht="25.9" customHeight="1">
      <c r="B213" s="176"/>
      <c r="C213" s="177"/>
      <c r="D213" s="178" t="s">
        <v>75</v>
      </c>
      <c r="E213" s="179" t="s">
        <v>4303</v>
      </c>
      <c r="F213" s="179" t="s">
        <v>4304</v>
      </c>
      <c r="G213" s="177"/>
      <c r="H213" s="177"/>
      <c r="I213" s="180"/>
      <c r="J213" s="181">
        <f>BK213</f>
        <v>0</v>
      </c>
      <c r="K213" s="177"/>
      <c r="L213" s="182"/>
      <c r="M213" s="183"/>
      <c r="N213" s="184"/>
      <c r="O213" s="184"/>
      <c r="P213" s="185">
        <f>SUM(P214:P224)</f>
        <v>0</v>
      </c>
      <c r="Q213" s="184"/>
      <c r="R213" s="185">
        <f>SUM(R214:R224)</f>
        <v>0</v>
      </c>
      <c r="S213" s="184"/>
      <c r="T213" s="186">
        <f>SUM(T214:T224)</f>
        <v>0</v>
      </c>
      <c r="AR213" s="187" t="s">
        <v>86</v>
      </c>
      <c r="AT213" s="188" t="s">
        <v>75</v>
      </c>
      <c r="AU213" s="188" t="s">
        <v>76</v>
      </c>
      <c r="AY213" s="187" t="s">
        <v>239</v>
      </c>
      <c r="BK213" s="189">
        <f>SUM(BK214:BK224)</f>
        <v>0</v>
      </c>
    </row>
    <row r="214" spans="1:65" s="2" customFormat="1" ht="16.5" customHeight="1">
      <c r="A214" s="35"/>
      <c r="B214" s="36"/>
      <c r="C214" s="192" t="s">
        <v>756</v>
      </c>
      <c r="D214" s="192" t="s">
        <v>241</v>
      </c>
      <c r="E214" s="193" t="s">
        <v>4305</v>
      </c>
      <c r="F214" s="194" t="s">
        <v>4306</v>
      </c>
      <c r="G214" s="195" t="s">
        <v>251</v>
      </c>
      <c r="H214" s="196">
        <v>15</v>
      </c>
      <c r="I214" s="197"/>
      <c r="J214" s="198">
        <f t="shared" ref="J214:J224" si="50">ROUND(I214*H214,2)</f>
        <v>0</v>
      </c>
      <c r="K214" s="194" t="s">
        <v>1</v>
      </c>
      <c r="L214" s="40"/>
      <c r="M214" s="199" t="s">
        <v>1</v>
      </c>
      <c r="N214" s="200" t="s">
        <v>41</v>
      </c>
      <c r="O214" s="72"/>
      <c r="P214" s="201">
        <f t="shared" ref="P214:P224" si="51">O214*H214</f>
        <v>0</v>
      </c>
      <c r="Q214" s="201">
        <v>0</v>
      </c>
      <c r="R214" s="201">
        <f t="shared" ref="R214:R224" si="52">Q214*H214</f>
        <v>0</v>
      </c>
      <c r="S214" s="201">
        <v>0</v>
      </c>
      <c r="T214" s="202">
        <f t="shared" ref="T214:T224" si="53">S214*H214</f>
        <v>0</v>
      </c>
      <c r="U214" s="35"/>
      <c r="V214" s="35"/>
      <c r="W214" s="35"/>
      <c r="X214" s="35"/>
      <c r="Y214" s="35"/>
      <c r="Z214" s="35"/>
      <c r="AA214" s="35"/>
      <c r="AB214" s="35"/>
      <c r="AC214" s="35"/>
      <c r="AD214" s="35"/>
      <c r="AE214" s="35"/>
      <c r="AR214" s="203" t="s">
        <v>316</v>
      </c>
      <c r="AT214" s="203" t="s">
        <v>241</v>
      </c>
      <c r="AU214" s="203" t="s">
        <v>84</v>
      </c>
      <c r="AY214" s="18" t="s">
        <v>239</v>
      </c>
      <c r="BE214" s="204">
        <f t="shared" ref="BE214:BE224" si="54">IF(N214="základní",J214,0)</f>
        <v>0</v>
      </c>
      <c r="BF214" s="204">
        <f t="shared" ref="BF214:BF224" si="55">IF(N214="snížená",J214,0)</f>
        <v>0</v>
      </c>
      <c r="BG214" s="204">
        <f t="shared" ref="BG214:BG224" si="56">IF(N214="zákl. přenesená",J214,0)</f>
        <v>0</v>
      </c>
      <c r="BH214" s="204">
        <f t="shared" ref="BH214:BH224" si="57">IF(N214="sníž. přenesená",J214,0)</f>
        <v>0</v>
      </c>
      <c r="BI214" s="204">
        <f t="shared" ref="BI214:BI224" si="58">IF(N214="nulová",J214,0)</f>
        <v>0</v>
      </c>
      <c r="BJ214" s="18" t="s">
        <v>84</v>
      </c>
      <c r="BK214" s="204">
        <f t="shared" ref="BK214:BK224" si="59">ROUND(I214*H214,2)</f>
        <v>0</v>
      </c>
      <c r="BL214" s="18" t="s">
        <v>316</v>
      </c>
      <c r="BM214" s="203" t="s">
        <v>1139</v>
      </c>
    </row>
    <row r="215" spans="1:65" s="2" customFormat="1" ht="16.5" customHeight="1">
      <c r="A215" s="35"/>
      <c r="B215" s="36"/>
      <c r="C215" s="192" t="s">
        <v>762</v>
      </c>
      <c r="D215" s="192" t="s">
        <v>241</v>
      </c>
      <c r="E215" s="193" t="s">
        <v>4307</v>
      </c>
      <c r="F215" s="194" t="s">
        <v>4308</v>
      </c>
      <c r="G215" s="195" t="s">
        <v>344</v>
      </c>
      <c r="H215" s="196">
        <v>0.2</v>
      </c>
      <c r="I215" s="197"/>
      <c r="J215" s="198">
        <f t="shared" si="50"/>
        <v>0</v>
      </c>
      <c r="K215" s="194" t="s">
        <v>1</v>
      </c>
      <c r="L215" s="40"/>
      <c r="M215" s="199" t="s">
        <v>1</v>
      </c>
      <c r="N215" s="200" t="s">
        <v>41</v>
      </c>
      <c r="O215" s="72"/>
      <c r="P215" s="201">
        <f t="shared" si="51"/>
        <v>0</v>
      </c>
      <c r="Q215" s="201">
        <v>0</v>
      </c>
      <c r="R215" s="201">
        <f t="shared" si="52"/>
        <v>0</v>
      </c>
      <c r="S215" s="201">
        <v>0</v>
      </c>
      <c r="T215" s="202">
        <f t="shared" si="53"/>
        <v>0</v>
      </c>
      <c r="U215" s="35"/>
      <c r="V215" s="35"/>
      <c r="W215" s="35"/>
      <c r="X215" s="35"/>
      <c r="Y215" s="35"/>
      <c r="Z215" s="35"/>
      <c r="AA215" s="35"/>
      <c r="AB215" s="35"/>
      <c r="AC215" s="35"/>
      <c r="AD215" s="35"/>
      <c r="AE215" s="35"/>
      <c r="AR215" s="203" t="s">
        <v>316</v>
      </c>
      <c r="AT215" s="203" t="s">
        <v>241</v>
      </c>
      <c r="AU215" s="203" t="s">
        <v>84</v>
      </c>
      <c r="AY215" s="18" t="s">
        <v>239</v>
      </c>
      <c r="BE215" s="204">
        <f t="shared" si="54"/>
        <v>0</v>
      </c>
      <c r="BF215" s="204">
        <f t="shared" si="55"/>
        <v>0</v>
      </c>
      <c r="BG215" s="204">
        <f t="shared" si="56"/>
        <v>0</v>
      </c>
      <c r="BH215" s="204">
        <f t="shared" si="57"/>
        <v>0</v>
      </c>
      <c r="BI215" s="204">
        <f t="shared" si="58"/>
        <v>0</v>
      </c>
      <c r="BJ215" s="18" t="s">
        <v>84</v>
      </c>
      <c r="BK215" s="204">
        <f t="shared" si="59"/>
        <v>0</v>
      </c>
      <c r="BL215" s="18" t="s">
        <v>316</v>
      </c>
      <c r="BM215" s="203" t="s">
        <v>1150</v>
      </c>
    </row>
    <row r="216" spans="1:65" s="2" customFormat="1" ht="16.5" customHeight="1">
      <c r="A216" s="35"/>
      <c r="B216" s="36"/>
      <c r="C216" s="192" t="s">
        <v>767</v>
      </c>
      <c r="D216" s="192" t="s">
        <v>241</v>
      </c>
      <c r="E216" s="193" t="s">
        <v>4309</v>
      </c>
      <c r="F216" s="194" t="s">
        <v>4310</v>
      </c>
      <c r="G216" s="195" t="s">
        <v>251</v>
      </c>
      <c r="H216" s="196">
        <v>15</v>
      </c>
      <c r="I216" s="197"/>
      <c r="J216" s="198">
        <f t="shared" si="50"/>
        <v>0</v>
      </c>
      <c r="K216" s="194" t="s">
        <v>1</v>
      </c>
      <c r="L216" s="40"/>
      <c r="M216" s="199" t="s">
        <v>1</v>
      </c>
      <c r="N216" s="200" t="s">
        <v>41</v>
      </c>
      <c r="O216" s="72"/>
      <c r="P216" s="201">
        <f t="shared" si="51"/>
        <v>0</v>
      </c>
      <c r="Q216" s="201">
        <v>0</v>
      </c>
      <c r="R216" s="201">
        <f t="shared" si="52"/>
        <v>0</v>
      </c>
      <c r="S216" s="201">
        <v>0</v>
      </c>
      <c r="T216" s="202">
        <f t="shared" si="53"/>
        <v>0</v>
      </c>
      <c r="U216" s="35"/>
      <c r="V216" s="35"/>
      <c r="W216" s="35"/>
      <c r="X216" s="35"/>
      <c r="Y216" s="35"/>
      <c r="Z216" s="35"/>
      <c r="AA216" s="35"/>
      <c r="AB216" s="35"/>
      <c r="AC216" s="35"/>
      <c r="AD216" s="35"/>
      <c r="AE216" s="35"/>
      <c r="AR216" s="203" t="s">
        <v>316</v>
      </c>
      <c r="AT216" s="203" t="s">
        <v>241</v>
      </c>
      <c r="AU216" s="203" t="s">
        <v>84</v>
      </c>
      <c r="AY216" s="18" t="s">
        <v>239</v>
      </c>
      <c r="BE216" s="204">
        <f t="shared" si="54"/>
        <v>0</v>
      </c>
      <c r="BF216" s="204">
        <f t="shared" si="55"/>
        <v>0</v>
      </c>
      <c r="BG216" s="204">
        <f t="shared" si="56"/>
        <v>0</v>
      </c>
      <c r="BH216" s="204">
        <f t="shared" si="57"/>
        <v>0</v>
      </c>
      <c r="BI216" s="204">
        <f t="shared" si="58"/>
        <v>0</v>
      </c>
      <c r="BJ216" s="18" t="s">
        <v>84</v>
      </c>
      <c r="BK216" s="204">
        <f t="shared" si="59"/>
        <v>0</v>
      </c>
      <c r="BL216" s="18" t="s">
        <v>316</v>
      </c>
      <c r="BM216" s="203" t="s">
        <v>1167</v>
      </c>
    </row>
    <row r="217" spans="1:65" s="2" customFormat="1" ht="16.5" customHeight="1">
      <c r="A217" s="35"/>
      <c r="B217" s="36"/>
      <c r="C217" s="192" t="s">
        <v>772</v>
      </c>
      <c r="D217" s="192" t="s">
        <v>241</v>
      </c>
      <c r="E217" s="193" t="s">
        <v>4311</v>
      </c>
      <c r="F217" s="194" t="s">
        <v>4312</v>
      </c>
      <c r="G217" s="195" t="s">
        <v>251</v>
      </c>
      <c r="H217" s="196">
        <v>2</v>
      </c>
      <c r="I217" s="197"/>
      <c r="J217" s="198">
        <f t="shared" si="50"/>
        <v>0</v>
      </c>
      <c r="K217" s="194" t="s">
        <v>1</v>
      </c>
      <c r="L217" s="40"/>
      <c r="M217" s="199" t="s">
        <v>1</v>
      </c>
      <c r="N217" s="200" t="s">
        <v>41</v>
      </c>
      <c r="O217" s="72"/>
      <c r="P217" s="201">
        <f t="shared" si="51"/>
        <v>0</v>
      </c>
      <c r="Q217" s="201">
        <v>0</v>
      </c>
      <c r="R217" s="201">
        <f t="shared" si="52"/>
        <v>0</v>
      </c>
      <c r="S217" s="201">
        <v>0</v>
      </c>
      <c r="T217" s="202">
        <f t="shared" si="53"/>
        <v>0</v>
      </c>
      <c r="U217" s="35"/>
      <c r="V217" s="35"/>
      <c r="W217" s="35"/>
      <c r="X217" s="35"/>
      <c r="Y217" s="35"/>
      <c r="Z217" s="35"/>
      <c r="AA217" s="35"/>
      <c r="AB217" s="35"/>
      <c r="AC217" s="35"/>
      <c r="AD217" s="35"/>
      <c r="AE217" s="35"/>
      <c r="AR217" s="203" t="s">
        <v>316</v>
      </c>
      <c r="AT217" s="203" t="s">
        <v>241</v>
      </c>
      <c r="AU217" s="203" t="s">
        <v>84</v>
      </c>
      <c r="AY217" s="18" t="s">
        <v>239</v>
      </c>
      <c r="BE217" s="204">
        <f t="shared" si="54"/>
        <v>0</v>
      </c>
      <c r="BF217" s="204">
        <f t="shared" si="55"/>
        <v>0</v>
      </c>
      <c r="BG217" s="204">
        <f t="shared" si="56"/>
        <v>0</v>
      </c>
      <c r="BH217" s="204">
        <f t="shared" si="57"/>
        <v>0</v>
      </c>
      <c r="BI217" s="204">
        <f t="shared" si="58"/>
        <v>0</v>
      </c>
      <c r="BJ217" s="18" t="s">
        <v>84</v>
      </c>
      <c r="BK217" s="204">
        <f t="shared" si="59"/>
        <v>0</v>
      </c>
      <c r="BL217" s="18" t="s">
        <v>316</v>
      </c>
      <c r="BM217" s="203" t="s">
        <v>1179</v>
      </c>
    </row>
    <row r="218" spans="1:65" s="2" customFormat="1" ht="16.5" customHeight="1">
      <c r="A218" s="35"/>
      <c r="B218" s="36"/>
      <c r="C218" s="192" t="s">
        <v>775</v>
      </c>
      <c r="D218" s="192" t="s">
        <v>241</v>
      </c>
      <c r="E218" s="193" t="s">
        <v>4313</v>
      </c>
      <c r="F218" s="194" t="s">
        <v>4314</v>
      </c>
      <c r="G218" s="195" t="s">
        <v>251</v>
      </c>
      <c r="H218" s="196">
        <v>7</v>
      </c>
      <c r="I218" s="197"/>
      <c r="J218" s="198">
        <f t="shared" si="50"/>
        <v>0</v>
      </c>
      <c r="K218" s="194" t="s">
        <v>1</v>
      </c>
      <c r="L218" s="40"/>
      <c r="M218" s="199" t="s">
        <v>1</v>
      </c>
      <c r="N218" s="200" t="s">
        <v>41</v>
      </c>
      <c r="O218" s="72"/>
      <c r="P218" s="201">
        <f t="shared" si="51"/>
        <v>0</v>
      </c>
      <c r="Q218" s="201">
        <v>0</v>
      </c>
      <c r="R218" s="201">
        <f t="shared" si="52"/>
        <v>0</v>
      </c>
      <c r="S218" s="201">
        <v>0</v>
      </c>
      <c r="T218" s="202">
        <f t="shared" si="53"/>
        <v>0</v>
      </c>
      <c r="U218" s="35"/>
      <c r="V218" s="35"/>
      <c r="W218" s="35"/>
      <c r="X218" s="35"/>
      <c r="Y218" s="35"/>
      <c r="Z218" s="35"/>
      <c r="AA218" s="35"/>
      <c r="AB218" s="35"/>
      <c r="AC218" s="35"/>
      <c r="AD218" s="35"/>
      <c r="AE218" s="35"/>
      <c r="AR218" s="203" t="s">
        <v>316</v>
      </c>
      <c r="AT218" s="203" t="s">
        <v>241</v>
      </c>
      <c r="AU218" s="203" t="s">
        <v>84</v>
      </c>
      <c r="AY218" s="18" t="s">
        <v>239</v>
      </c>
      <c r="BE218" s="204">
        <f t="shared" si="54"/>
        <v>0</v>
      </c>
      <c r="BF218" s="204">
        <f t="shared" si="55"/>
        <v>0</v>
      </c>
      <c r="BG218" s="204">
        <f t="shared" si="56"/>
        <v>0</v>
      </c>
      <c r="BH218" s="204">
        <f t="shared" si="57"/>
        <v>0</v>
      </c>
      <c r="BI218" s="204">
        <f t="shared" si="58"/>
        <v>0</v>
      </c>
      <c r="BJ218" s="18" t="s">
        <v>84</v>
      </c>
      <c r="BK218" s="204">
        <f t="shared" si="59"/>
        <v>0</v>
      </c>
      <c r="BL218" s="18" t="s">
        <v>316</v>
      </c>
      <c r="BM218" s="203" t="s">
        <v>1197</v>
      </c>
    </row>
    <row r="219" spans="1:65" s="2" customFormat="1" ht="16.5" customHeight="1">
      <c r="A219" s="35"/>
      <c r="B219" s="36"/>
      <c r="C219" s="192" t="s">
        <v>780</v>
      </c>
      <c r="D219" s="192" t="s">
        <v>241</v>
      </c>
      <c r="E219" s="193" t="s">
        <v>4315</v>
      </c>
      <c r="F219" s="194" t="s">
        <v>4316</v>
      </c>
      <c r="G219" s="195" t="s">
        <v>251</v>
      </c>
      <c r="H219" s="196">
        <v>4</v>
      </c>
      <c r="I219" s="197"/>
      <c r="J219" s="198">
        <f t="shared" si="50"/>
        <v>0</v>
      </c>
      <c r="K219" s="194" t="s">
        <v>1</v>
      </c>
      <c r="L219" s="40"/>
      <c r="M219" s="199" t="s">
        <v>1</v>
      </c>
      <c r="N219" s="200" t="s">
        <v>41</v>
      </c>
      <c r="O219" s="72"/>
      <c r="P219" s="201">
        <f t="shared" si="51"/>
        <v>0</v>
      </c>
      <c r="Q219" s="201">
        <v>0</v>
      </c>
      <c r="R219" s="201">
        <f t="shared" si="52"/>
        <v>0</v>
      </c>
      <c r="S219" s="201">
        <v>0</v>
      </c>
      <c r="T219" s="202">
        <f t="shared" si="53"/>
        <v>0</v>
      </c>
      <c r="U219" s="35"/>
      <c r="V219" s="35"/>
      <c r="W219" s="35"/>
      <c r="X219" s="35"/>
      <c r="Y219" s="35"/>
      <c r="Z219" s="35"/>
      <c r="AA219" s="35"/>
      <c r="AB219" s="35"/>
      <c r="AC219" s="35"/>
      <c r="AD219" s="35"/>
      <c r="AE219" s="35"/>
      <c r="AR219" s="203" t="s">
        <v>316</v>
      </c>
      <c r="AT219" s="203" t="s">
        <v>241</v>
      </c>
      <c r="AU219" s="203" t="s">
        <v>84</v>
      </c>
      <c r="AY219" s="18" t="s">
        <v>239</v>
      </c>
      <c r="BE219" s="204">
        <f t="shared" si="54"/>
        <v>0</v>
      </c>
      <c r="BF219" s="204">
        <f t="shared" si="55"/>
        <v>0</v>
      </c>
      <c r="BG219" s="204">
        <f t="shared" si="56"/>
        <v>0</v>
      </c>
      <c r="BH219" s="204">
        <f t="shared" si="57"/>
        <v>0</v>
      </c>
      <c r="BI219" s="204">
        <f t="shared" si="58"/>
        <v>0</v>
      </c>
      <c r="BJ219" s="18" t="s">
        <v>84</v>
      </c>
      <c r="BK219" s="204">
        <f t="shared" si="59"/>
        <v>0</v>
      </c>
      <c r="BL219" s="18" t="s">
        <v>316</v>
      </c>
      <c r="BM219" s="203" t="s">
        <v>1208</v>
      </c>
    </row>
    <row r="220" spans="1:65" s="2" customFormat="1" ht="16.5" customHeight="1">
      <c r="A220" s="35"/>
      <c r="B220" s="36"/>
      <c r="C220" s="192" t="s">
        <v>785</v>
      </c>
      <c r="D220" s="192" t="s">
        <v>241</v>
      </c>
      <c r="E220" s="193" t="s">
        <v>4317</v>
      </c>
      <c r="F220" s="194" t="s">
        <v>4318</v>
      </c>
      <c r="G220" s="195" t="s">
        <v>251</v>
      </c>
      <c r="H220" s="196">
        <v>2</v>
      </c>
      <c r="I220" s="197"/>
      <c r="J220" s="198">
        <f t="shared" si="50"/>
        <v>0</v>
      </c>
      <c r="K220" s="194" t="s">
        <v>1</v>
      </c>
      <c r="L220" s="40"/>
      <c r="M220" s="199" t="s">
        <v>1</v>
      </c>
      <c r="N220" s="200" t="s">
        <v>41</v>
      </c>
      <c r="O220" s="72"/>
      <c r="P220" s="201">
        <f t="shared" si="51"/>
        <v>0</v>
      </c>
      <c r="Q220" s="201">
        <v>0</v>
      </c>
      <c r="R220" s="201">
        <f t="shared" si="52"/>
        <v>0</v>
      </c>
      <c r="S220" s="201">
        <v>0</v>
      </c>
      <c r="T220" s="202">
        <f t="shared" si="53"/>
        <v>0</v>
      </c>
      <c r="U220" s="35"/>
      <c r="V220" s="35"/>
      <c r="W220" s="35"/>
      <c r="X220" s="35"/>
      <c r="Y220" s="35"/>
      <c r="Z220" s="35"/>
      <c r="AA220" s="35"/>
      <c r="AB220" s="35"/>
      <c r="AC220" s="35"/>
      <c r="AD220" s="35"/>
      <c r="AE220" s="35"/>
      <c r="AR220" s="203" t="s">
        <v>316</v>
      </c>
      <c r="AT220" s="203" t="s">
        <v>241</v>
      </c>
      <c r="AU220" s="203" t="s">
        <v>84</v>
      </c>
      <c r="AY220" s="18" t="s">
        <v>239</v>
      </c>
      <c r="BE220" s="204">
        <f t="shared" si="54"/>
        <v>0</v>
      </c>
      <c r="BF220" s="204">
        <f t="shared" si="55"/>
        <v>0</v>
      </c>
      <c r="BG220" s="204">
        <f t="shared" si="56"/>
        <v>0</v>
      </c>
      <c r="BH220" s="204">
        <f t="shared" si="57"/>
        <v>0</v>
      </c>
      <c r="BI220" s="204">
        <f t="shared" si="58"/>
        <v>0</v>
      </c>
      <c r="BJ220" s="18" t="s">
        <v>84</v>
      </c>
      <c r="BK220" s="204">
        <f t="shared" si="59"/>
        <v>0</v>
      </c>
      <c r="BL220" s="18" t="s">
        <v>316</v>
      </c>
      <c r="BM220" s="203" t="s">
        <v>1218</v>
      </c>
    </row>
    <row r="221" spans="1:65" s="2" customFormat="1" ht="16.5" customHeight="1">
      <c r="A221" s="35"/>
      <c r="B221" s="36"/>
      <c r="C221" s="192" t="s">
        <v>791</v>
      </c>
      <c r="D221" s="192" t="s">
        <v>241</v>
      </c>
      <c r="E221" s="193" t="s">
        <v>4319</v>
      </c>
      <c r="F221" s="194" t="s">
        <v>4320</v>
      </c>
      <c r="G221" s="195" t="s">
        <v>251</v>
      </c>
      <c r="H221" s="196">
        <v>2</v>
      </c>
      <c r="I221" s="197"/>
      <c r="J221" s="198">
        <f t="shared" si="50"/>
        <v>0</v>
      </c>
      <c r="K221" s="194" t="s">
        <v>1</v>
      </c>
      <c r="L221" s="40"/>
      <c r="M221" s="199" t="s">
        <v>1</v>
      </c>
      <c r="N221" s="200" t="s">
        <v>41</v>
      </c>
      <c r="O221" s="72"/>
      <c r="P221" s="201">
        <f t="shared" si="51"/>
        <v>0</v>
      </c>
      <c r="Q221" s="201">
        <v>0</v>
      </c>
      <c r="R221" s="201">
        <f t="shared" si="52"/>
        <v>0</v>
      </c>
      <c r="S221" s="201">
        <v>0</v>
      </c>
      <c r="T221" s="202">
        <f t="shared" si="53"/>
        <v>0</v>
      </c>
      <c r="U221" s="35"/>
      <c r="V221" s="35"/>
      <c r="W221" s="35"/>
      <c r="X221" s="35"/>
      <c r="Y221" s="35"/>
      <c r="Z221" s="35"/>
      <c r="AA221" s="35"/>
      <c r="AB221" s="35"/>
      <c r="AC221" s="35"/>
      <c r="AD221" s="35"/>
      <c r="AE221" s="35"/>
      <c r="AR221" s="203" t="s">
        <v>316</v>
      </c>
      <c r="AT221" s="203" t="s">
        <v>241</v>
      </c>
      <c r="AU221" s="203" t="s">
        <v>84</v>
      </c>
      <c r="AY221" s="18" t="s">
        <v>239</v>
      </c>
      <c r="BE221" s="204">
        <f t="shared" si="54"/>
        <v>0</v>
      </c>
      <c r="BF221" s="204">
        <f t="shared" si="55"/>
        <v>0</v>
      </c>
      <c r="BG221" s="204">
        <f t="shared" si="56"/>
        <v>0</v>
      </c>
      <c r="BH221" s="204">
        <f t="shared" si="57"/>
        <v>0</v>
      </c>
      <c r="BI221" s="204">
        <f t="shared" si="58"/>
        <v>0</v>
      </c>
      <c r="BJ221" s="18" t="s">
        <v>84</v>
      </c>
      <c r="BK221" s="204">
        <f t="shared" si="59"/>
        <v>0</v>
      </c>
      <c r="BL221" s="18" t="s">
        <v>316</v>
      </c>
      <c r="BM221" s="203" t="s">
        <v>1229</v>
      </c>
    </row>
    <row r="222" spans="1:65" s="2" customFormat="1" ht="16.5" customHeight="1">
      <c r="A222" s="35"/>
      <c r="B222" s="36"/>
      <c r="C222" s="192" t="s">
        <v>797</v>
      </c>
      <c r="D222" s="192" t="s">
        <v>241</v>
      </c>
      <c r="E222" s="193" t="s">
        <v>4321</v>
      </c>
      <c r="F222" s="194" t="s">
        <v>4322</v>
      </c>
      <c r="G222" s="195" t="s">
        <v>251</v>
      </c>
      <c r="H222" s="196">
        <v>2</v>
      </c>
      <c r="I222" s="197"/>
      <c r="J222" s="198">
        <f t="shared" si="50"/>
        <v>0</v>
      </c>
      <c r="K222" s="194" t="s">
        <v>1</v>
      </c>
      <c r="L222" s="40"/>
      <c r="M222" s="199" t="s">
        <v>1</v>
      </c>
      <c r="N222" s="200" t="s">
        <v>41</v>
      </c>
      <c r="O222" s="72"/>
      <c r="P222" s="201">
        <f t="shared" si="51"/>
        <v>0</v>
      </c>
      <c r="Q222" s="201">
        <v>0</v>
      </c>
      <c r="R222" s="201">
        <f t="shared" si="52"/>
        <v>0</v>
      </c>
      <c r="S222" s="201">
        <v>0</v>
      </c>
      <c r="T222" s="202">
        <f t="shared" si="53"/>
        <v>0</v>
      </c>
      <c r="U222" s="35"/>
      <c r="V222" s="35"/>
      <c r="W222" s="35"/>
      <c r="X222" s="35"/>
      <c r="Y222" s="35"/>
      <c r="Z222" s="35"/>
      <c r="AA222" s="35"/>
      <c r="AB222" s="35"/>
      <c r="AC222" s="35"/>
      <c r="AD222" s="35"/>
      <c r="AE222" s="35"/>
      <c r="AR222" s="203" t="s">
        <v>316</v>
      </c>
      <c r="AT222" s="203" t="s">
        <v>241</v>
      </c>
      <c r="AU222" s="203" t="s">
        <v>84</v>
      </c>
      <c r="AY222" s="18" t="s">
        <v>239</v>
      </c>
      <c r="BE222" s="204">
        <f t="shared" si="54"/>
        <v>0</v>
      </c>
      <c r="BF222" s="204">
        <f t="shared" si="55"/>
        <v>0</v>
      </c>
      <c r="BG222" s="204">
        <f t="shared" si="56"/>
        <v>0</v>
      </c>
      <c r="BH222" s="204">
        <f t="shared" si="57"/>
        <v>0</v>
      </c>
      <c r="BI222" s="204">
        <f t="shared" si="58"/>
        <v>0</v>
      </c>
      <c r="BJ222" s="18" t="s">
        <v>84</v>
      </c>
      <c r="BK222" s="204">
        <f t="shared" si="59"/>
        <v>0</v>
      </c>
      <c r="BL222" s="18" t="s">
        <v>316</v>
      </c>
      <c r="BM222" s="203" t="s">
        <v>1237</v>
      </c>
    </row>
    <row r="223" spans="1:65" s="2" customFormat="1" ht="16.5" customHeight="1">
      <c r="A223" s="35"/>
      <c r="B223" s="36"/>
      <c r="C223" s="192" t="s">
        <v>803</v>
      </c>
      <c r="D223" s="192" t="s">
        <v>241</v>
      </c>
      <c r="E223" s="193" t="s">
        <v>4323</v>
      </c>
      <c r="F223" s="194" t="s">
        <v>4324</v>
      </c>
      <c r="G223" s="195" t="s">
        <v>251</v>
      </c>
      <c r="H223" s="196">
        <v>2</v>
      </c>
      <c r="I223" s="197"/>
      <c r="J223" s="198">
        <f t="shared" si="50"/>
        <v>0</v>
      </c>
      <c r="K223" s="194" t="s">
        <v>1</v>
      </c>
      <c r="L223" s="40"/>
      <c r="M223" s="199" t="s">
        <v>1</v>
      </c>
      <c r="N223" s="200" t="s">
        <v>41</v>
      </c>
      <c r="O223" s="72"/>
      <c r="P223" s="201">
        <f t="shared" si="51"/>
        <v>0</v>
      </c>
      <c r="Q223" s="201">
        <v>0</v>
      </c>
      <c r="R223" s="201">
        <f t="shared" si="52"/>
        <v>0</v>
      </c>
      <c r="S223" s="201">
        <v>0</v>
      </c>
      <c r="T223" s="202">
        <f t="shared" si="53"/>
        <v>0</v>
      </c>
      <c r="U223" s="35"/>
      <c r="V223" s="35"/>
      <c r="W223" s="35"/>
      <c r="X223" s="35"/>
      <c r="Y223" s="35"/>
      <c r="Z223" s="35"/>
      <c r="AA223" s="35"/>
      <c r="AB223" s="35"/>
      <c r="AC223" s="35"/>
      <c r="AD223" s="35"/>
      <c r="AE223" s="35"/>
      <c r="AR223" s="203" t="s">
        <v>316</v>
      </c>
      <c r="AT223" s="203" t="s">
        <v>241</v>
      </c>
      <c r="AU223" s="203" t="s">
        <v>84</v>
      </c>
      <c r="AY223" s="18" t="s">
        <v>239</v>
      </c>
      <c r="BE223" s="204">
        <f t="shared" si="54"/>
        <v>0</v>
      </c>
      <c r="BF223" s="204">
        <f t="shared" si="55"/>
        <v>0</v>
      </c>
      <c r="BG223" s="204">
        <f t="shared" si="56"/>
        <v>0</v>
      </c>
      <c r="BH223" s="204">
        <f t="shared" si="57"/>
        <v>0</v>
      </c>
      <c r="BI223" s="204">
        <f t="shared" si="58"/>
        <v>0</v>
      </c>
      <c r="BJ223" s="18" t="s">
        <v>84</v>
      </c>
      <c r="BK223" s="204">
        <f t="shared" si="59"/>
        <v>0</v>
      </c>
      <c r="BL223" s="18" t="s">
        <v>316</v>
      </c>
      <c r="BM223" s="203" t="s">
        <v>1244</v>
      </c>
    </row>
    <row r="224" spans="1:65" s="2" customFormat="1" ht="16.5" customHeight="1">
      <c r="A224" s="35"/>
      <c r="B224" s="36"/>
      <c r="C224" s="192" t="s">
        <v>808</v>
      </c>
      <c r="D224" s="192" t="s">
        <v>241</v>
      </c>
      <c r="E224" s="193" t="s">
        <v>4325</v>
      </c>
      <c r="F224" s="194" t="s">
        <v>4326</v>
      </c>
      <c r="G224" s="195" t="s">
        <v>251</v>
      </c>
      <c r="H224" s="196">
        <v>9</v>
      </c>
      <c r="I224" s="197"/>
      <c r="J224" s="198">
        <f t="shared" si="50"/>
        <v>0</v>
      </c>
      <c r="K224" s="194" t="s">
        <v>1</v>
      </c>
      <c r="L224" s="40"/>
      <c r="M224" s="199" t="s">
        <v>1</v>
      </c>
      <c r="N224" s="200" t="s">
        <v>41</v>
      </c>
      <c r="O224" s="72"/>
      <c r="P224" s="201">
        <f t="shared" si="51"/>
        <v>0</v>
      </c>
      <c r="Q224" s="201">
        <v>0</v>
      </c>
      <c r="R224" s="201">
        <f t="shared" si="52"/>
        <v>0</v>
      </c>
      <c r="S224" s="201">
        <v>0</v>
      </c>
      <c r="T224" s="202">
        <f t="shared" si="53"/>
        <v>0</v>
      </c>
      <c r="U224" s="35"/>
      <c r="V224" s="35"/>
      <c r="W224" s="35"/>
      <c r="X224" s="35"/>
      <c r="Y224" s="35"/>
      <c r="Z224" s="35"/>
      <c r="AA224" s="35"/>
      <c r="AB224" s="35"/>
      <c r="AC224" s="35"/>
      <c r="AD224" s="35"/>
      <c r="AE224" s="35"/>
      <c r="AR224" s="203" t="s">
        <v>316</v>
      </c>
      <c r="AT224" s="203" t="s">
        <v>241</v>
      </c>
      <c r="AU224" s="203" t="s">
        <v>84</v>
      </c>
      <c r="AY224" s="18" t="s">
        <v>239</v>
      </c>
      <c r="BE224" s="204">
        <f t="shared" si="54"/>
        <v>0</v>
      </c>
      <c r="BF224" s="204">
        <f t="shared" si="55"/>
        <v>0</v>
      </c>
      <c r="BG224" s="204">
        <f t="shared" si="56"/>
        <v>0</v>
      </c>
      <c r="BH224" s="204">
        <f t="shared" si="57"/>
        <v>0</v>
      </c>
      <c r="BI224" s="204">
        <f t="shared" si="58"/>
        <v>0</v>
      </c>
      <c r="BJ224" s="18" t="s">
        <v>84</v>
      </c>
      <c r="BK224" s="204">
        <f t="shared" si="59"/>
        <v>0</v>
      </c>
      <c r="BL224" s="18" t="s">
        <v>316</v>
      </c>
      <c r="BM224" s="203" t="s">
        <v>1255</v>
      </c>
    </row>
    <row r="225" spans="1:65" s="12" customFormat="1" ht="25.9" customHeight="1">
      <c r="B225" s="176"/>
      <c r="C225" s="177"/>
      <c r="D225" s="178" t="s">
        <v>75</v>
      </c>
      <c r="E225" s="179" t="s">
        <v>4327</v>
      </c>
      <c r="F225" s="179" t="s">
        <v>4328</v>
      </c>
      <c r="G225" s="177"/>
      <c r="H225" s="177"/>
      <c r="I225" s="180"/>
      <c r="J225" s="181">
        <f>BK225</f>
        <v>0</v>
      </c>
      <c r="K225" s="177"/>
      <c r="L225" s="182"/>
      <c r="M225" s="183"/>
      <c r="N225" s="184"/>
      <c r="O225" s="184"/>
      <c r="P225" s="185">
        <f>SUM(P226:P242)</f>
        <v>0</v>
      </c>
      <c r="Q225" s="184"/>
      <c r="R225" s="185">
        <f>SUM(R226:R242)</f>
        <v>0</v>
      </c>
      <c r="S225" s="184"/>
      <c r="T225" s="186">
        <f>SUM(T226:T242)</f>
        <v>0</v>
      </c>
      <c r="AR225" s="187" t="s">
        <v>86</v>
      </c>
      <c r="AT225" s="188" t="s">
        <v>75</v>
      </c>
      <c r="AU225" s="188" t="s">
        <v>76</v>
      </c>
      <c r="AY225" s="187" t="s">
        <v>239</v>
      </c>
      <c r="BK225" s="189">
        <f>SUM(BK226:BK242)</f>
        <v>0</v>
      </c>
    </row>
    <row r="226" spans="1:65" s="2" customFormat="1" ht="16.5" customHeight="1">
      <c r="A226" s="35"/>
      <c r="B226" s="36"/>
      <c r="C226" s="192" t="s">
        <v>813</v>
      </c>
      <c r="D226" s="192" t="s">
        <v>241</v>
      </c>
      <c r="E226" s="193" t="s">
        <v>4329</v>
      </c>
      <c r="F226" s="194" t="s">
        <v>4330</v>
      </c>
      <c r="G226" s="195" t="s">
        <v>344</v>
      </c>
      <c r="H226" s="196">
        <v>0.9</v>
      </c>
      <c r="I226" s="197"/>
      <c r="J226" s="198">
        <f t="shared" ref="J226:J242" si="60">ROUND(I226*H226,2)</f>
        <v>0</v>
      </c>
      <c r="K226" s="194" t="s">
        <v>1</v>
      </c>
      <c r="L226" s="40"/>
      <c r="M226" s="199" t="s">
        <v>1</v>
      </c>
      <c r="N226" s="200" t="s">
        <v>41</v>
      </c>
      <c r="O226" s="72"/>
      <c r="P226" s="201">
        <f t="shared" ref="P226:P242" si="61">O226*H226</f>
        <v>0</v>
      </c>
      <c r="Q226" s="201">
        <v>0</v>
      </c>
      <c r="R226" s="201">
        <f t="shared" ref="R226:R242" si="62">Q226*H226</f>
        <v>0</v>
      </c>
      <c r="S226" s="201">
        <v>0</v>
      </c>
      <c r="T226" s="202">
        <f t="shared" ref="T226:T242" si="63">S226*H226</f>
        <v>0</v>
      </c>
      <c r="U226" s="35"/>
      <c r="V226" s="35"/>
      <c r="W226" s="35"/>
      <c r="X226" s="35"/>
      <c r="Y226" s="35"/>
      <c r="Z226" s="35"/>
      <c r="AA226" s="35"/>
      <c r="AB226" s="35"/>
      <c r="AC226" s="35"/>
      <c r="AD226" s="35"/>
      <c r="AE226" s="35"/>
      <c r="AR226" s="203" t="s">
        <v>316</v>
      </c>
      <c r="AT226" s="203" t="s">
        <v>241</v>
      </c>
      <c r="AU226" s="203" t="s">
        <v>84</v>
      </c>
      <c r="AY226" s="18" t="s">
        <v>239</v>
      </c>
      <c r="BE226" s="204">
        <f t="shared" ref="BE226:BE242" si="64">IF(N226="základní",J226,0)</f>
        <v>0</v>
      </c>
      <c r="BF226" s="204">
        <f t="shared" ref="BF226:BF242" si="65">IF(N226="snížená",J226,0)</f>
        <v>0</v>
      </c>
      <c r="BG226" s="204">
        <f t="shared" ref="BG226:BG242" si="66">IF(N226="zákl. přenesená",J226,0)</f>
        <v>0</v>
      </c>
      <c r="BH226" s="204">
        <f t="shared" ref="BH226:BH242" si="67">IF(N226="sníž. přenesená",J226,0)</f>
        <v>0</v>
      </c>
      <c r="BI226" s="204">
        <f t="shared" ref="BI226:BI242" si="68">IF(N226="nulová",J226,0)</f>
        <v>0</v>
      </c>
      <c r="BJ226" s="18" t="s">
        <v>84</v>
      </c>
      <c r="BK226" s="204">
        <f t="shared" ref="BK226:BK242" si="69">ROUND(I226*H226,2)</f>
        <v>0</v>
      </c>
      <c r="BL226" s="18" t="s">
        <v>316</v>
      </c>
      <c r="BM226" s="203" t="s">
        <v>1265</v>
      </c>
    </row>
    <row r="227" spans="1:65" s="2" customFormat="1" ht="16.5" customHeight="1">
      <c r="A227" s="35"/>
      <c r="B227" s="36"/>
      <c r="C227" s="192" t="s">
        <v>818</v>
      </c>
      <c r="D227" s="192" t="s">
        <v>241</v>
      </c>
      <c r="E227" s="193" t="s">
        <v>4331</v>
      </c>
      <c r="F227" s="194" t="s">
        <v>4332</v>
      </c>
      <c r="G227" s="195" t="s">
        <v>513</v>
      </c>
      <c r="H227" s="196">
        <v>120</v>
      </c>
      <c r="I227" s="197"/>
      <c r="J227" s="198">
        <f t="shared" si="60"/>
        <v>0</v>
      </c>
      <c r="K227" s="194" t="s">
        <v>1</v>
      </c>
      <c r="L227" s="40"/>
      <c r="M227" s="199" t="s">
        <v>1</v>
      </c>
      <c r="N227" s="200" t="s">
        <v>41</v>
      </c>
      <c r="O227" s="72"/>
      <c r="P227" s="201">
        <f t="shared" si="61"/>
        <v>0</v>
      </c>
      <c r="Q227" s="201">
        <v>0</v>
      </c>
      <c r="R227" s="201">
        <f t="shared" si="62"/>
        <v>0</v>
      </c>
      <c r="S227" s="201">
        <v>0</v>
      </c>
      <c r="T227" s="202">
        <f t="shared" si="63"/>
        <v>0</v>
      </c>
      <c r="U227" s="35"/>
      <c r="V227" s="35"/>
      <c r="W227" s="35"/>
      <c r="X227" s="35"/>
      <c r="Y227" s="35"/>
      <c r="Z227" s="35"/>
      <c r="AA227" s="35"/>
      <c r="AB227" s="35"/>
      <c r="AC227" s="35"/>
      <c r="AD227" s="35"/>
      <c r="AE227" s="35"/>
      <c r="AR227" s="203" t="s">
        <v>316</v>
      </c>
      <c r="AT227" s="203" t="s">
        <v>241</v>
      </c>
      <c r="AU227" s="203" t="s">
        <v>84</v>
      </c>
      <c r="AY227" s="18" t="s">
        <v>239</v>
      </c>
      <c r="BE227" s="204">
        <f t="shared" si="64"/>
        <v>0</v>
      </c>
      <c r="BF227" s="204">
        <f t="shared" si="65"/>
        <v>0</v>
      </c>
      <c r="BG227" s="204">
        <f t="shared" si="66"/>
        <v>0</v>
      </c>
      <c r="BH227" s="204">
        <f t="shared" si="67"/>
        <v>0</v>
      </c>
      <c r="BI227" s="204">
        <f t="shared" si="68"/>
        <v>0</v>
      </c>
      <c r="BJ227" s="18" t="s">
        <v>84</v>
      </c>
      <c r="BK227" s="204">
        <f t="shared" si="69"/>
        <v>0</v>
      </c>
      <c r="BL227" s="18" t="s">
        <v>316</v>
      </c>
      <c r="BM227" s="203" t="s">
        <v>1274</v>
      </c>
    </row>
    <row r="228" spans="1:65" s="2" customFormat="1" ht="16.5" customHeight="1">
      <c r="A228" s="35"/>
      <c r="B228" s="36"/>
      <c r="C228" s="192" t="s">
        <v>823</v>
      </c>
      <c r="D228" s="192" t="s">
        <v>241</v>
      </c>
      <c r="E228" s="193" t="s">
        <v>4333</v>
      </c>
      <c r="F228" s="194" t="s">
        <v>4334</v>
      </c>
      <c r="G228" s="195" t="s">
        <v>244</v>
      </c>
      <c r="H228" s="196">
        <v>1100</v>
      </c>
      <c r="I228" s="197"/>
      <c r="J228" s="198">
        <f t="shared" si="60"/>
        <v>0</v>
      </c>
      <c r="K228" s="194" t="s">
        <v>1</v>
      </c>
      <c r="L228" s="40"/>
      <c r="M228" s="199" t="s">
        <v>1</v>
      </c>
      <c r="N228" s="200" t="s">
        <v>41</v>
      </c>
      <c r="O228" s="72"/>
      <c r="P228" s="201">
        <f t="shared" si="61"/>
        <v>0</v>
      </c>
      <c r="Q228" s="201">
        <v>0</v>
      </c>
      <c r="R228" s="201">
        <f t="shared" si="62"/>
        <v>0</v>
      </c>
      <c r="S228" s="201">
        <v>0</v>
      </c>
      <c r="T228" s="202">
        <f t="shared" si="63"/>
        <v>0</v>
      </c>
      <c r="U228" s="35"/>
      <c r="V228" s="35"/>
      <c r="W228" s="35"/>
      <c r="X228" s="35"/>
      <c r="Y228" s="35"/>
      <c r="Z228" s="35"/>
      <c r="AA228" s="35"/>
      <c r="AB228" s="35"/>
      <c r="AC228" s="35"/>
      <c r="AD228" s="35"/>
      <c r="AE228" s="35"/>
      <c r="AR228" s="203" t="s">
        <v>316</v>
      </c>
      <c r="AT228" s="203" t="s">
        <v>241</v>
      </c>
      <c r="AU228" s="203" t="s">
        <v>84</v>
      </c>
      <c r="AY228" s="18" t="s">
        <v>239</v>
      </c>
      <c r="BE228" s="204">
        <f t="shared" si="64"/>
        <v>0</v>
      </c>
      <c r="BF228" s="204">
        <f t="shared" si="65"/>
        <v>0</v>
      </c>
      <c r="BG228" s="204">
        <f t="shared" si="66"/>
        <v>0</v>
      </c>
      <c r="BH228" s="204">
        <f t="shared" si="67"/>
        <v>0</v>
      </c>
      <c r="BI228" s="204">
        <f t="shared" si="68"/>
        <v>0</v>
      </c>
      <c r="BJ228" s="18" t="s">
        <v>84</v>
      </c>
      <c r="BK228" s="204">
        <f t="shared" si="69"/>
        <v>0</v>
      </c>
      <c r="BL228" s="18" t="s">
        <v>316</v>
      </c>
      <c r="BM228" s="203" t="s">
        <v>1286</v>
      </c>
    </row>
    <row r="229" spans="1:65" s="2" customFormat="1" ht="16.5" customHeight="1">
      <c r="A229" s="35"/>
      <c r="B229" s="36"/>
      <c r="C229" s="192" t="s">
        <v>829</v>
      </c>
      <c r="D229" s="192" t="s">
        <v>241</v>
      </c>
      <c r="E229" s="193" t="s">
        <v>4335</v>
      </c>
      <c r="F229" s="194" t="s">
        <v>4336</v>
      </c>
      <c r="G229" s="195" t="s">
        <v>251</v>
      </c>
      <c r="H229" s="196">
        <v>6</v>
      </c>
      <c r="I229" s="197"/>
      <c r="J229" s="198">
        <f t="shared" si="60"/>
        <v>0</v>
      </c>
      <c r="K229" s="194" t="s">
        <v>1</v>
      </c>
      <c r="L229" s="40"/>
      <c r="M229" s="199" t="s">
        <v>1</v>
      </c>
      <c r="N229" s="200" t="s">
        <v>41</v>
      </c>
      <c r="O229" s="72"/>
      <c r="P229" s="201">
        <f t="shared" si="61"/>
        <v>0</v>
      </c>
      <c r="Q229" s="201">
        <v>0</v>
      </c>
      <c r="R229" s="201">
        <f t="shared" si="62"/>
        <v>0</v>
      </c>
      <c r="S229" s="201">
        <v>0</v>
      </c>
      <c r="T229" s="202">
        <f t="shared" si="63"/>
        <v>0</v>
      </c>
      <c r="U229" s="35"/>
      <c r="V229" s="35"/>
      <c r="W229" s="35"/>
      <c r="X229" s="35"/>
      <c r="Y229" s="35"/>
      <c r="Z229" s="35"/>
      <c r="AA229" s="35"/>
      <c r="AB229" s="35"/>
      <c r="AC229" s="35"/>
      <c r="AD229" s="35"/>
      <c r="AE229" s="35"/>
      <c r="AR229" s="203" t="s">
        <v>316</v>
      </c>
      <c r="AT229" s="203" t="s">
        <v>241</v>
      </c>
      <c r="AU229" s="203" t="s">
        <v>84</v>
      </c>
      <c r="AY229" s="18" t="s">
        <v>239</v>
      </c>
      <c r="BE229" s="204">
        <f t="shared" si="64"/>
        <v>0</v>
      </c>
      <c r="BF229" s="204">
        <f t="shared" si="65"/>
        <v>0</v>
      </c>
      <c r="BG229" s="204">
        <f t="shared" si="66"/>
        <v>0</v>
      </c>
      <c r="BH229" s="204">
        <f t="shared" si="67"/>
        <v>0</v>
      </c>
      <c r="BI229" s="204">
        <f t="shared" si="68"/>
        <v>0</v>
      </c>
      <c r="BJ229" s="18" t="s">
        <v>84</v>
      </c>
      <c r="BK229" s="204">
        <f t="shared" si="69"/>
        <v>0</v>
      </c>
      <c r="BL229" s="18" t="s">
        <v>316</v>
      </c>
      <c r="BM229" s="203" t="s">
        <v>1298</v>
      </c>
    </row>
    <row r="230" spans="1:65" s="2" customFormat="1" ht="16.5" customHeight="1">
      <c r="A230" s="35"/>
      <c r="B230" s="36"/>
      <c r="C230" s="192" t="s">
        <v>834</v>
      </c>
      <c r="D230" s="192" t="s">
        <v>241</v>
      </c>
      <c r="E230" s="193" t="s">
        <v>4337</v>
      </c>
      <c r="F230" s="194" t="s">
        <v>4338</v>
      </c>
      <c r="G230" s="195" t="s">
        <v>513</v>
      </c>
      <c r="H230" s="196">
        <v>30</v>
      </c>
      <c r="I230" s="197"/>
      <c r="J230" s="198">
        <f t="shared" si="60"/>
        <v>0</v>
      </c>
      <c r="K230" s="194" t="s">
        <v>1</v>
      </c>
      <c r="L230" s="40"/>
      <c r="M230" s="199" t="s">
        <v>1</v>
      </c>
      <c r="N230" s="200" t="s">
        <v>41</v>
      </c>
      <c r="O230" s="72"/>
      <c r="P230" s="201">
        <f t="shared" si="61"/>
        <v>0</v>
      </c>
      <c r="Q230" s="201">
        <v>0</v>
      </c>
      <c r="R230" s="201">
        <f t="shared" si="62"/>
        <v>0</v>
      </c>
      <c r="S230" s="201">
        <v>0</v>
      </c>
      <c r="T230" s="202">
        <f t="shared" si="63"/>
        <v>0</v>
      </c>
      <c r="U230" s="35"/>
      <c r="V230" s="35"/>
      <c r="W230" s="35"/>
      <c r="X230" s="35"/>
      <c r="Y230" s="35"/>
      <c r="Z230" s="35"/>
      <c r="AA230" s="35"/>
      <c r="AB230" s="35"/>
      <c r="AC230" s="35"/>
      <c r="AD230" s="35"/>
      <c r="AE230" s="35"/>
      <c r="AR230" s="203" t="s">
        <v>316</v>
      </c>
      <c r="AT230" s="203" t="s">
        <v>241</v>
      </c>
      <c r="AU230" s="203" t="s">
        <v>84</v>
      </c>
      <c r="AY230" s="18" t="s">
        <v>239</v>
      </c>
      <c r="BE230" s="204">
        <f t="shared" si="64"/>
        <v>0</v>
      </c>
      <c r="BF230" s="204">
        <f t="shared" si="65"/>
        <v>0</v>
      </c>
      <c r="BG230" s="204">
        <f t="shared" si="66"/>
        <v>0</v>
      </c>
      <c r="BH230" s="204">
        <f t="shared" si="67"/>
        <v>0</v>
      </c>
      <c r="BI230" s="204">
        <f t="shared" si="68"/>
        <v>0</v>
      </c>
      <c r="BJ230" s="18" t="s">
        <v>84</v>
      </c>
      <c r="BK230" s="204">
        <f t="shared" si="69"/>
        <v>0</v>
      </c>
      <c r="BL230" s="18" t="s">
        <v>316</v>
      </c>
      <c r="BM230" s="203" t="s">
        <v>1309</v>
      </c>
    </row>
    <row r="231" spans="1:65" s="2" customFormat="1" ht="24.2" customHeight="1">
      <c r="A231" s="35"/>
      <c r="B231" s="36"/>
      <c r="C231" s="192" t="s">
        <v>840</v>
      </c>
      <c r="D231" s="192" t="s">
        <v>241</v>
      </c>
      <c r="E231" s="193" t="s">
        <v>4339</v>
      </c>
      <c r="F231" s="194" t="s">
        <v>4340</v>
      </c>
      <c r="G231" s="195" t="s">
        <v>251</v>
      </c>
      <c r="H231" s="196">
        <v>51</v>
      </c>
      <c r="I231" s="197"/>
      <c r="J231" s="198">
        <f t="shared" si="60"/>
        <v>0</v>
      </c>
      <c r="K231" s="194" t="s">
        <v>1</v>
      </c>
      <c r="L231" s="40"/>
      <c r="M231" s="199" t="s">
        <v>1</v>
      </c>
      <c r="N231" s="200" t="s">
        <v>41</v>
      </c>
      <c r="O231" s="72"/>
      <c r="P231" s="201">
        <f t="shared" si="61"/>
        <v>0</v>
      </c>
      <c r="Q231" s="201">
        <v>0</v>
      </c>
      <c r="R231" s="201">
        <f t="shared" si="62"/>
        <v>0</v>
      </c>
      <c r="S231" s="201">
        <v>0</v>
      </c>
      <c r="T231" s="202">
        <f t="shared" si="63"/>
        <v>0</v>
      </c>
      <c r="U231" s="35"/>
      <c r="V231" s="35"/>
      <c r="W231" s="35"/>
      <c r="X231" s="35"/>
      <c r="Y231" s="35"/>
      <c r="Z231" s="35"/>
      <c r="AA231" s="35"/>
      <c r="AB231" s="35"/>
      <c r="AC231" s="35"/>
      <c r="AD231" s="35"/>
      <c r="AE231" s="35"/>
      <c r="AR231" s="203" t="s">
        <v>316</v>
      </c>
      <c r="AT231" s="203" t="s">
        <v>241</v>
      </c>
      <c r="AU231" s="203" t="s">
        <v>84</v>
      </c>
      <c r="AY231" s="18" t="s">
        <v>239</v>
      </c>
      <c r="BE231" s="204">
        <f t="shared" si="64"/>
        <v>0</v>
      </c>
      <c r="BF231" s="204">
        <f t="shared" si="65"/>
        <v>0</v>
      </c>
      <c r="BG231" s="204">
        <f t="shared" si="66"/>
        <v>0</v>
      </c>
      <c r="BH231" s="204">
        <f t="shared" si="67"/>
        <v>0</v>
      </c>
      <c r="BI231" s="204">
        <f t="shared" si="68"/>
        <v>0</v>
      </c>
      <c r="BJ231" s="18" t="s">
        <v>84</v>
      </c>
      <c r="BK231" s="204">
        <f t="shared" si="69"/>
        <v>0</v>
      </c>
      <c r="BL231" s="18" t="s">
        <v>316</v>
      </c>
      <c r="BM231" s="203" t="s">
        <v>1322</v>
      </c>
    </row>
    <row r="232" spans="1:65" s="2" customFormat="1" ht="16.5" customHeight="1">
      <c r="A232" s="35"/>
      <c r="B232" s="36"/>
      <c r="C232" s="192" t="s">
        <v>846</v>
      </c>
      <c r="D232" s="192" t="s">
        <v>241</v>
      </c>
      <c r="E232" s="193" t="s">
        <v>4341</v>
      </c>
      <c r="F232" s="194" t="s">
        <v>4342</v>
      </c>
      <c r="G232" s="195" t="s">
        <v>4343</v>
      </c>
      <c r="H232" s="196">
        <v>6</v>
      </c>
      <c r="I232" s="197"/>
      <c r="J232" s="198">
        <f t="shared" si="60"/>
        <v>0</v>
      </c>
      <c r="K232" s="194" t="s">
        <v>1</v>
      </c>
      <c r="L232" s="40"/>
      <c r="M232" s="199" t="s">
        <v>1</v>
      </c>
      <c r="N232" s="200" t="s">
        <v>41</v>
      </c>
      <c r="O232" s="72"/>
      <c r="P232" s="201">
        <f t="shared" si="61"/>
        <v>0</v>
      </c>
      <c r="Q232" s="201">
        <v>0</v>
      </c>
      <c r="R232" s="201">
        <f t="shared" si="62"/>
        <v>0</v>
      </c>
      <c r="S232" s="201">
        <v>0</v>
      </c>
      <c r="T232" s="202">
        <f t="shared" si="63"/>
        <v>0</v>
      </c>
      <c r="U232" s="35"/>
      <c r="V232" s="35"/>
      <c r="W232" s="35"/>
      <c r="X232" s="35"/>
      <c r="Y232" s="35"/>
      <c r="Z232" s="35"/>
      <c r="AA232" s="35"/>
      <c r="AB232" s="35"/>
      <c r="AC232" s="35"/>
      <c r="AD232" s="35"/>
      <c r="AE232" s="35"/>
      <c r="AR232" s="203" t="s">
        <v>316</v>
      </c>
      <c r="AT232" s="203" t="s">
        <v>241</v>
      </c>
      <c r="AU232" s="203" t="s">
        <v>84</v>
      </c>
      <c r="AY232" s="18" t="s">
        <v>239</v>
      </c>
      <c r="BE232" s="204">
        <f t="shared" si="64"/>
        <v>0</v>
      </c>
      <c r="BF232" s="204">
        <f t="shared" si="65"/>
        <v>0</v>
      </c>
      <c r="BG232" s="204">
        <f t="shared" si="66"/>
        <v>0</v>
      </c>
      <c r="BH232" s="204">
        <f t="shared" si="67"/>
        <v>0</v>
      </c>
      <c r="BI232" s="204">
        <f t="shared" si="68"/>
        <v>0</v>
      </c>
      <c r="BJ232" s="18" t="s">
        <v>84</v>
      </c>
      <c r="BK232" s="204">
        <f t="shared" si="69"/>
        <v>0</v>
      </c>
      <c r="BL232" s="18" t="s">
        <v>316</v>
      </c>
      <c r="BM232" s="203" t="s">
        <v>1333</v>
      </c>
    </row>
    <row r="233" spans="1:65" s="2" customFormat="1" ht="16.5" customHeight="1">
      <c r="A233" s="35"/>
      <c r="B233" s="36"/>
      <c r="C233" s="192" t="s">
        <v>853</v>
      </c>
      <c r="D233" s="192" t="s">
        <v>241</v>
      </c>
      <c r="E233" s="193" t="s">
        <v>4344</v>
      </c>
      <c r="F233" s="194" t="s">
        <v>4345</v>
      </c>
      <c r="G233" s="195" t="s">
        <v>513</v>
      </c>
      <c r="H233" s="196">
        <v>870</v>
      </c>
      <c r="I233" s="197"/>
      <c r="J233" s="198">
        <f t="shared" si="60"/>
        <v>0</v>
      </c>
      <c r="K233" s="194" t="s">
        <v>1</v>
      </c>
      <c r="L233" s="40"/>
      <c r="M233" s="199" t="s">
        <v>1</v>
      </c>
      <c r="N233" s="200" t="s">
        <v>41</v>
      </c>
      <c r="O233" s="72"/>
      <c r="P233" s="201">
        <f t="shared" si="61"/>
        <v>0</v>
      </c>
      <c r="Q233" s="201">
        <v>0</v>
      </c>
      <c r="R233" s="201">
        <f t="shared" si="62"/>
        <v>0</v>
      </c>
      <c r="S233" s="201">
        <v>0</v>
      </c>
      <c r="T233" s="202">
        <f t="shared" si="63"/>
        <v>0</v>
      </c>
      <c r="U233" s="35"/>
      <c r="V233" s="35"/>
      <c r="W233" s="35"/>
      <c r="X233" s="35"/>
      <c r="Y233" s="35"/>
      <c r="Z233" s="35"/>
      <c r="AA233" s="35"/>
      <c r="AB233" s="35"/>
      <c r="AC233" s="35"/>
      <c r="AD233" s="35"/>
      <c r="AE233" s="35"/>
      <c r="AR233" s="203" t="s">
        <v>316</v>
      </c>
      <c r="AT233" s="203" t="s">
        <v>241</v>
      </c>
      <c r="AU233" s="203" t="s">
        <v>84</v>
      </c>
      <c r="AY233" s="18" t="s">
        <v>239</v>
      </c>
      <c r="BE233" s="204">
        <f t="shared" si="64"/>
        <v>0</v>
      </c>
      <c r="BF233" s="204">
        <f t="shared" si="65"/>
        <v>0</v>
      </c>
      <c r="BG233" s="204">
        <f t="shared" si="66"/>
        <v>0</v>
      </c>
      <c r="BH233" s="204">
        <f t="shared" si="67"/>
        <v>0</v>
      </c>
      <c r="BI233" s="204">
        <f t="shared" si="68"/>
        <v>0</v>
      </c>
      <c r="BJ233" s="18" t="s">
        <v>84</v>
      </c>
      <c r="BK233" s="204">
        <f t="shared" si="69"/>
        <v>0</v>
      </c>
      <c r="BL233" s="18" t="s">
        <v>316</v>
      </c>
      <c r="BM233" s="203" t="s">
        <v>1340</v>
      </c>
    </row>
    <row r="234" spans="1:65" s="2" customFormat="1" ht="16.5" customHeight="1">
      <c r="A234" s="35"/>
      <c r="B234" s="36"/>
      <c r="C234" s="192" t="s">
        <v>858</v>
      </c>
      <c r="D234" s="192" t="s">
        <v>241</v>
      </c>
      <c r="E234" s="193" t="s">
        <v>4346</v>
      </c>
      <c r="F234" s="194" t="s">
        <v>4347</v>
      </c>
      <c r="G234" s="195" t="s">
        <v>251</v>
      </c>
      <c r="H234" s="196">
        <v>60</v>
      </c>
      <c r="I234" s="197"/>
      <c r="J234" s="198">
        <f t="shared" si="60"/>
        <v>0</v>
      </c>
      <c r="K234" s="194" t="s">
        <v>1</v>
      </c>
      <c r="L234" s="40"/>
      <c r="M234" s="199" t="s">
        <v>1</v>
      </c>
      <c r="N234" s="200" t="s">
        <v>41</v>
      </c>
      <c r="O234" s="72"/>
      <c r="P234" s="201">
        <f t="shared" si="61"/>
        <v>0</v>
      </c>
      <c r="Q234" s="201">
        <v>0</v>
      </c>
      <c r="R234" s="201">
        <f t="shared" si="62"/>
        <v>0</v>
      </c>
      <c r="S234" s="201">
        <v>0</v>
      </c>
      <c r="T234" s="202">
        <f t="shared" si="63"/>
        <v>0</v>
      </c>
      <c r="U234" s="35"/>
      <c r="V234" s="35"/>
      <c r="W234" s="35"/>
      <c r="X234" s="35"/>
      <c r="Y234" s="35"/>
      <c r="Z234" s="35"/>
      <c r="AA234" s="35"/>
      <c r="AB234" s="35"/>
      <c r="AC234" s="35"/>
      <c r="AD234" s="35"/>
      <c r="AE234" s="35"/>
      <c r="AR234" s="203" t="s">
        <v>316</v>
      </c>
      <c r="AT234" s="203" t="s">
        <v>241</v>
      </c>
      <c r="AU234" s="203" t="s">
        <v>84</v>
      </c>
      <c r="AY234" s="18" t="s">
        <v>239</v>
      </c>
      <c r="BE234" s="204">
        <f t="shared" si="64"/>
        <v>0</v>
      </c>
      <c r="BF234" s="204">
        <f t="shared" si="65"/>
        <v>0</v>
      </c>
      <c r="BG234" s="204">
        <f t="shared" si="66"/>
        <v>0</v>
      </c>
      <c r="BH234" s="204">
        <f t="shared" si="67"/>
        <v>0</v>
      </c>
      <c r="BI234" s="204">
        <f t="shared" si="68"/>
        <v>0</v>
      </c>
      <c r="BJ234" s="18" t="s">
        <v>84</v>
      </c>
      <c r="BK234" s="204">
        <f t="shared" si="69"/>
        <v>0</v>
      </c>
      <c r="BL234" s="18" t="s">
        <v>316</v>
      </c>
      <c r="BM234" s="203" t="s">
        <v>1350</v>
      </c>
    </row>
    <row r="235" spans="1:65" s="2" customFormat="1" ht="16.5" customHeight="1">
      <c r="A235" s="35"/>
      <c r="B235" s="36"/>
      <c r="C235" s="192" t="s">
        <v>332</v>
      </c>
      <c r="D235" s="192" t="s">
        <v>241</v>
      </c>
      <c r="E235" s="193" t="s">
        <v>4348</v>
      </c>
      <c r="F235" s="194" t="s">
        <v>4349</v>
      </c>
      <c r="G235" s="195" t="s">
        <v>251</v>
      </c>
      <c r="H235" s="196">
        <v>7</v>
      </c>
      <c r="I235" s="197"/>
      <c r="J235" s="198">
        <f t="shared" si="60"/>
        <v>0</v>
      </c>
      <c r="K235" s="194" t="s">
        <v>1</v>
      </c>
      <c r="L235" s="40"/>
      <c r="M235" s="199" t="s">
        <v>1</v>
      </c>
      <c r="N235" s="200" t="s">
        <v>41</v>
      </c>
      <c r="O235" s="72"/>
      <c r="P235" s="201">
        <f t="shared" si="61"/>
        <v>0</v>
      </c>
      <c r="Q235" s="201">
        <v>0</v>
      </c>
      <c r="R235" s="201">
        <f t="shared" si="62"/>
        <v>0</v>
      </c>
      <c r="S235" s="201">
        <v>0</v>
      </c>
      <c r="T235" s="202">
        <f t="shared" si="63"/>
        <v>0</v>
      </c>
      <c r="U235" s="35"/>
      <c r="V235" s="35"/>
      <c r="W235" s="35"/>
      <c r="X235" s="35"/>
      <c r="Y235" s="35"/>
      <c r="Z235" s="35"/>
      <c r="AA235" s="35"/>
      <c r="AB235" s="35"/>
      <c r="AC235" s="35"/>
      <c r="AD235" s="35"/>
      <c r="AE235" s="35"/>
      <c r="AR235" s="203" t="s">
        <v>316</v>
      </c>
      <c r="AT235" s="203" t="s">
        <v>241</v>
      </c>
      <c r="AU235" s="203" t="s">
        <v>84</v>
      </c>
      <c r="AY235" s="18" t="s">
        <v>239</v>
      </c>
      <c r="BE235" s="204">
        <f t="shared" si="64"/>
        <v>0</v>
      </c>
      <c r="BF235" s="204">
        <f t="shared" si="65"/>
        <v>0</v>
      </c>
      <c r="BG235" s="204">
        <f t="shared" si="66"/>
        <v>0</v>
      </c>
      <c r="BH235" s="204">
        <f t="shared" si="67"/>
        <v>0</v>
      </c>
      <c r="BI235" s="204">
        <f t="shared" si="68"/>
        <v>0</v>
      </c>
      <c r="BJ235" s="18" t="s">
        <v>84</v>
      </c>
      <c r="BK235" s="204">
        <f t="shared" si="69"/>
        <v>0</v>
      </c>
      <c r="BL235" s="18" t="s">
        <v>316</v>
      </c>
      <c r="BM235" s="203" t="s">
        <v>1360</v>
      </c>
    </row>
    <row r="236" spans="1:65" s="2" customFormat="1" ht="24.2" customHeight="1">
      <c r="A236" s="35"/>
      <c r="B236" s="36"/>
      <c r="C236" s="192" t="s">
        <v>867</v>
      </c>
      <c r="D236" s="192" t="s">
        <v>241</v>
      </c>
      <c r="E236" s="193" t="s">
        <v>4350</v>
      </c>
      <c r="F236" s="194" t="s">
        <v>4351</v>
      </c>
      <c r="G236" s="195" t="s">
        <v>251</v>
      </c>
      <c r="H236" s="196">
        <v>1</v>
      </c>
      <c r="I236" s="197"/>
      <c r="J236" s="198">
        <f t="shared" si="60"/>
        <v>0</v>
      </c>
      <c r="K236" s="194" t="s">
        <v>1</v>
      </c>
      <c r="L236" s="40"/>
      <c r="M236" s="199" t="s">
        <v>1</v>
      </c>
      <c r="N236" s="200" t="s">
        <v>41</v>
      </c>
      <c r="O236" s="72"/>
      <c r="P236" s="201">
        <f t="shared" si="61"/>
        <v>0</v>
      </c>
      <c r="Q236" s="201">
        <v>0</v>
      </c>
      <c r="R236" s="201">
        <f t="shared" si="62"/>
        <v>0</v>
      </c>
      <c r="S236" s="201">
        <v>0</v>
      </c>
      <c r="T236" s="202">
        <f t="shared" si="63"/>
        <v>0</v>
      </c>
      <c r="U236" s="35"/>
      <c r="V236" s="35"/>
      <c r="W236" s="35"/>
      <c r="X236" s="35"/>
      <c r="Y236" s="35"/>
      <c r="Z236" s="35"/>
      <c r="AA236" s="35"/>
      <c r="AB236" s="35"/>
      <c r="AC236" s="35"/>
      <c r="AD236" s="35"/>
      <c r="AE236" s="35"/>
      <c r="AR236" s="203" t="s">
        <v>316</v>
      </c>
      <c r="AT236" s="203" t="s">
        <v>241</v>
      </c>
      <c r="AU236" s="203" t="s">
        <v>84</v>
      </c>
      <c r="AY236" s="18" t="s">
        <v>239</v>
      </c>
      <c r="BE236" s="204">
        <f t="shared" si="64"/>
        <v>0</v>
      </c>
      <c r="BF236" s="204">
        <f t="shared" si="65"/>
        <v>0</v>
      </c>
      <c r="BG236" s="204">
        <f t="shared" si="66"/>
        <v>0</v>
      </c>
      <c r="BH236" s="204">
        <f t="shared" si="67"/>
        <v>0</v>
      </c>
      <c r="BI236" s="204">
        <f t="shared" si="68"/>
        <v>0</v>
      </c>
      <c r="BJ236" s="18" t="s">
        <v>84</v>
      </c>
      <c r="BK236" s="204">
        <f t="shared" si="69"/>
        <v>0</v>
      </c>
      <c r="BL236" s="18" t="s">
        <v>316</v>
      </c>
      <c r="BM236" s="203" t="s">
        <v>1371</v>
      </c>
    </row>
    <row r="237" spans="1:65" s="2" customFormat="1" ht="24.2" customHeight="1">
      <c r="A237" s="35"/>
      <c r="B237" s="36"/>
      <c r="C237" s="192" t="s">
        <v>872</v>
      </c>
      <c r="D237" s="192" t="s">
        <v>241</v>
      </c>
      <c r="E237" s="193" t="s">
        <v>4352</v>
      </c>
      <c r="F237" s="194" t="s">
        <v>4353</v>
      </c>
      <c r="G237" s="195" t="s">
        <v>251</v>
      </c>
      <c r="H237" s="196">
        <v>3</v>
      </c>
      <c r="I237" s="197"/>
      <c r="J237" s="198">
        <f t="shared" si="60"/>
        <v>0</v>
      </c>
      <c r="K237" s="194" t="s">
        <v>1</v>
      </c>
      <c r="L237" s="40"/>
      <c r="M237" s="199" t="s">
        <v>1</v>
      </c>
      <c r="N237" s="200" t="s">
        <v>41</v>
      </c>
      <c r="O237" s="72"/>
      <c r="P237" s="201">
        <f t="shared" si="61"/>
        <v>0</v>
      </c>
      <c r="Q237" s="201">
        <v>0</v>
      </c>
      <c r="R237" s="201">
        <f t="shared" si="62"/>
        <v>0</v>
      </c>
      <c r="S237" s="201">
        <v>0</v>
      </c>
      <c r="T237" s="202">
        <f t="shared" si="63"/>
        <v>0</v>
      </c>
      <c r="U237" s="35"/>
      <c r="V237" s="35"/>
      <c r="W237" s="35"/>
      <c r="X237" s="35"/>
      <c r="Y237" s="35"/>
      <c r="Z237" s="35"/>
      <c r="AA237" s="35"/>
      <c r="AB237" s="35"/>
      <c r="AC237" s="35"/>
      <c r="AD237" s="35"/>
      <c r="AE237" s="35"/>
      <c r="AR237" s="203" t="s">
        <v>316</v>
      </c>
      <c r="AT237" s="203" t="s">
        <v>241</v>
      </c>
      <c r="AU237" s="203" t="s">
        <v>84</v>
      </c>
      <c r="AY237" s="18" t="s">
        <v>239</v>
      </c>
      <c r="BE237" s="204">
        <f t="shared" si="64"/>
        <v>0</v>
      </c>
      <c r="BF237" s="204">
        <f t="shared" si="65"/>
        <v>0</v>
      </c>
      <c r="BG237" s="204">
        <f t="shared" si="66"/>
        <v>0</v>
      </c>
      <c r="BH237" s="204">
        <f t="shared" si="67"/>
        <v>0</v>
      </c>
      <c r="BI237" s="204">
        <f t="shared" si="68"/>
        <v>0</v>
      </c>
      <c r="BJ237" s="18" t="s">
        <v>84</v>
      </c>
      <c r="BK237" s="204">
        <f t="shared" si="69"/>
        <v>0</v>
      </c>
      <c r="BL237" s="18" t="s">
        <v>316</v>
      </c>
      <c r="BM237" s="203" t="s">
        <v>1381</v>
      </c>
    </row>
    <row r="238" spans="1:65" s="2" customFormat="1" ht="24.2" customHeight="1">
      <c r="A238" s="35"/>
      <c r="B238" s="36"/>
      <c r="C238" s="192" t="s">
        <v>878</v>
      </c>
      <c r="D238" s="192" t="s">
        <v>241</v>
      </c>
      <c r="E238" s="193" t="s">
        <v>4354</v>
      </c>
      <c r="F238" s="194" t="s">
        <v>4355</v>
      </c>
      <c r="G238" s="195" t="s">
        <v>251</v>
      </c>
      <c r="H238" s="196">
        <v>2</v>
      </c>
      <c r="I238" s="197"/>
      <c r="J238" s="198">
        <f t="shared" si="60"/>
        <v>0</v>
      </c>
      <c r="K238" s="194" t="s">
        <v>1</v>
      </c>
      <c r="L238" s="40"/>
      <c r="M238" s="199" t="s">
        <v>1</v>
      </c>
      <c r="N238" s="200" t="s">
        <v>41</v>
      </c>
      <c r="O238" s="72"/>
      <c r="P238" s="201">
        <f t="shared" si="61"/>
        <v>0</v>
      </c>
      <c r="Q238" s="201">
        <v>0</v>
      </c>
      <c r="R238" s="201">
        <f t="shared" si="62"/>
        <v>0</v>
      </c>
      <c r="S238" s="201">
        <v>0</v>
      </c>
      <c r="T238" s="202">
        <f t="shared" si="63"/>
        <v>0</v>
      </c>
      <c r="U238" s="35"/>
      <c r="V238" s="35"/>
      <c r="W238" s="35"/>
      <c r="X238" s="35"/>
      <c r="Y238" s="35"/>
      <c r="Z238" s="35"/>
      <c r="AA238" s="35"/>
      <c r="AB238" s="35"/>
      <c r="AC238" s="35"/>
      <c r="AD238" s="35"/>
      <c r="AE238" s="35"/>
      <c r="AR238" s="203" t="s">
        <v>316</v>
      </c>
      <c r="AT238" s="203" t="s">
        <v>241</v>
      </c>
      <c r="AU238" s="203" t="s">
        <v>84</v>
      </c>
      <c r="AY238" s="18" t="s">
        <v>239</v>
      </c>
      <c r="BE238" s="204">
        <f t="shared" si="64"/>
        <v>0</v>
      </c>
      <c r="BF238" s="204">
        <f t="shared" si="65"/>
        <v>0</v>
      </c>
      <c r="BG238" s="204">
        <f t="shared" si="66"/>
        <v>0</v>
      </c>
      <c r="BH238" s="204">
        <f t="shared" si="67"/>
        <v>0</v>
      </c>
      <c r="BI238" s="204">
        <f t="shared" si="68"/>
        <v>0</v>
      </c>
      <c r="BJ238" s="18" t="s">
        <v>84</v>
      </c>
      <c r="BK238" s="204">
        <f t="shared" si="69"/>
        <v>0</v>
      </c>
      <c r="BL238" s="18" t="s">
        <v>316</v>
      </c>
      <c r="BM238" s="203" t="s">
        <v>1391</v>
      </c>
    </row>
    <row r="239" spans="1:65" s="2" customFormat="1" ht="16.5" customHeight="1">
      <c r="A239" s="35"/>
      <c r="B239" s="36"/>
      <c r="C239" s="192" t="s">
        <v>883</v>
      </c>
      <c r="D239" s="192" t="s">
        <v>241</v>
      </c>
      <c r="E239" s="193" t="s">
        <v>4356</v>
      </c>
      <c r="F239" s="194" t="s">
        <v>4357</v>
      </c>
      <c r="G239" s="195" t="s">
        <v>244</v>
      </c>
      <c r="H239" s="196">
        <v>1100</v>
      </c>
      <c r="I239" s="197"/>
      <c r="J239" s="198">
        <f t="shared" si="60"/>
        <v>0</v>
      </c>
      <c r="K239" s="194" t="s">
        <v>1</v>
      </c>
      <c r="L239" s="40"/>
      <c r="M239" s="199" t="s">
        <v>1</v>
      </c>
      <c r="N239" s="200" t="s">
        <v>41</v>
      </c>
      <c r="O239" s="72"/>
      <c r="P239" s="201">
        <f t="shared" si="61"/>
        <v>0</v>
      </c>
      <c r="Q239" s="201">
        <v>0</v>
      </c>
      <c r="R239" s="201">
        <f t="shared" si="62"/>
        <v>0</v>
      </c>
      <c r="S239" s="201">
        <v>0</v>
      </c>
      <c r="T239" s="202">
        <f t="shared" si="63"/>
        <v>0</v>
      </c>
      <c r="U239" s="35"/>
      <c r="V239" s="35"/>
      <c r="W239" s="35"/>
      <c r="X239" s="35"/>
      <c r="Y239" s="35"/>
      <c r="Z239" s="35"/>
      <c r="AA239" s="35"/>
      <c r="AB239" s="35"/>
      <c r="AC239" s="35"/>
      <c r="AD239" s="35"/>
      <c r="AE239" s="35"/>
      <c r="AR239" s="203" t="s">
        <v>316</v>
      </c>
      <c r="AT239" s="203" t="s">
        <v>241</v>
      </c>
      <c r="AU239" s="203" t="s">
        <v>84</v>
      </c>
      <c r="AY239" s="18" t="s">
        <v>239</v>
      </c>
      <c r="BE239" s="204">
        <f t="shared" si="64"/>
        <v>0</v>
      </c>
      <c r="BF239" s="204">
        <f t="shared" si="65"/>
        <v>0</v>
      </c>
      <c r="BG239" s="204">
        <f t="shared" si="66"/>
        <v>0</v>
      </c>
      <c r="BH239" s="204">
        <f t="shared" si="67"/>
        <v>0</v>
      </c>
      <c r="BI239" s="204">
        <f t="shared" si="68"/>
        <v>0</v>
      </c>
      <c r="BJ239" s="18" t="s">
        <v>84</v>
      </c>
      <c r="BK239" s="204">
        <f t="shared" si="69"/>
        <v>0</v>
      </c>
      <c r="BL239" s="18" t="s">
        <v>316</v>
      </c>
      <c r="BM239" s="203" t="s">
        <v>1403</v>
      </c>
    </row>
    <row r="240" spans="1:65" s="2" customFormat="1" ht="16.5" customHeight="1">
      <c r="A240" s="35"/>
      <c r="B240" s="36"/>
      <c r="C240" s="192" t="s">
        <v>889</v>
      </c>
      <c r="D240" s="192" t="s">
        <v>241</v>
      </c>
      <c r="E240" s="193" t="s">
        <v>4358</v>
      </c>
      <c r="F240" s="194" t="s">
        <v>4359</v>
      </c>
      <c r="G240" s="195" t="s">
        <v>1</v>
      </c>
      <c r="H240" s="196">
        <v>0</v>
      </c>
      <c r="I240" s="197"/>
      <c r="J240" s="198">
        <f t="shared" si="60"/>
        <v>0</v>
      </c>
      <c r="K240" s="194" t="s">
        <v>1</v>
      </c>
      <c r="L240" s="40"/>
      <c r="M240" s="199" t="s">
        <v>1</v>
      </c>
      <c r="N240" s="200" t="s">
        <v>41</v>
      </c>
      <c r="O240" s="72"/>
      <c r="P240" s="201">
        <f t="shared" si="61"/>
        <v>0</v>
      </c>
      <c r="Q240" s="201">
        <v>0</v>
      </c>
      <c r="R240" s="201">
        <f t="shared" si="62"/>
        <v>0</v>
      </c>
      <c r="S240" s="201">
        <v>0</v>
      </c>
      <c r="T240" s="202">
        <f t="shared" si="63"/>
        <v>0</v>
      </c>
      <c r="U240" s="35"/>
      <c r="V240" s="35"/>
      <c r="W240" s="35"/>
      <c r="X240" s="35"/>
      <c r="Y240" s="35"/>
      <c r="Z240" s="35"/>
      <c r="AA240" s="35"/>
      <c r="AB240" s="35"/>
      <c r="AC240" s="35"/>
      <c r="AD240" s="35"/>
      <c r="AE240" s="35"/>
      <c r="AR240" s="203" t="s">
        <v>316</v>
      </c>
      <c r="AT240" s="203" t="s">
        <v>241</v>
      </c>
      <c r="AU240" s="203" t="s">
        <v>84</v>
      </c>
      <c r="AY240" s="18" t="s">
        <v>239</v>
      </c>
      <c r="BE240" s="204">
        <f t="shared" si="64"/>
        <v>0</v>
      </c>
      <c r="BF240" s="204">
        <f t="shared" si="65"/>
        <v>0</v>
      </c>
      <c r="BG240" s="204">
        <f t="shared" si="66"/>
        <v>0</v>
      </c>
      <c r="BH240" s="204">
        <f t="shared" si="67"/>
        <v>0</v>
      </c>
      <c r="BI240" s="204">
        <f t="shared" si="68"/>
        <v>0</v>
      </c>
      <c r="BJ240" s="18" t="s">
        <v>84</v>
      </c>
      <c r="BK240" s="204">
        <f t="shared" si="69"/>
        <v>0</v>
      </c>
      <c r="BL240" s="18" t="s">
        <v>316</v>
      </c>
      <c r="BM240" s="203" t="s">
        <v>1415</v>
      </c>
    </row>
    <row r="241" spans="1:65" s="2" customFormat="1" ht="16.5" customHeight="1">
      <c r="A241" s="35"/>
      <c r="B241" s="36"/>
      <c r="C241" s="192" t="s">
        <v>894</v>
      </c>
      <c r="D241" s="192" t="s">
        <v>241</v>
      </c>
      <c r="E241" s="193" t="s">
        <v>4360</v>
      </c>
      <c r="F241" s="194" t="s">
        <v>4361</v>
      </c>
      <c r="G241" s="195" t="s">
        <v>251</v>
      </c>
      <c r="H241" s="196">
        <v>22</v>
      </c>
      <c r="I241" s="197"/>
      <c r="J241" s="198">
        <f t="shared" si="60"/>
        <v>0</v>
      </c>
      <c r="K241" s="194" t="s">
        <v>1</v>
      </c>
      <c r="L241" s="40"/>
      <c r="M241" s="199" t="s">
        <v>1</v>
      </c>
      <c r="N241" s="200" t="s">
        <v>41</v>
      </c>
      <c r="O241" s="72"/>
      <c r="P241" s="201">
        <f t="shared" si="61"/>
        <v>0</v>
      </c>
      <c r="Q241" s="201">
        <v>0</v>
      </c>
      <c r="R241" s="201">
        <f t="shared" si="62"/>
        <v>0</v>
      </c>
      <c r="S241" s="201">
        <v>0</v>
      </c>
      <c r="T241" s="202">
        <f t="shared" si="63"/>
        <v>0</v>
      </c>
      <c r="U241" s="35"/>
      <c r="V241" s="35"/>
      <c r="W241" s="35"/>
      <c r="X241" s="35"/>
      <c r="Y241" s="35"/>
      <c r="Z241" s="35"/>
      <c r="AA241" s="35"/>
      <c r="AB241" s="35"/>
      <c r="AC241" s="35"/>
      <c r="AD241" s="35"/>
      <c r="AE241" s="35"/>
      <c r="AR241" s="203" t="s">
        <v>316</v>
      </c>
      <c r="AT241" s="203" t="s">
        <v>241</v>
      </c>
      <c r="AU241" s="203" t="s">
        <v>84</v>
      </c>
      <c r="AY241" s="18" t="s">
        <v>239</v>
      </c>
      <c r="BE241" s="204">
        <f t="shared" si="64"/>
        <v>0</v>
      </c>
      <c r="BF241" s="204">
        <f t="shared" si="65"/>
        <v>0</v>
      </c>
      <c r="BG241" s="204">
        <f t="shared" si="66"/>
        <v>0</v>
      </c>
      <c r="BH241" s="204">
        <f t="shared" si="67"/>
        <v>0</v>
      </c>
      <c r="BI241" s="204">
        <f t="shared" si="68"/>
        <v>0</v>
      </c>
      <c r="BJ241" s="18" t="s">
        <v>84</v>
      </c>
      <c r="BK241" s="204">
        <f t="shared" si="69"/>
        <v>0</v>
      </c>
      <c r="BL241" s="18" t="s">
        <v>316</v>
      </c>
      <c r="BM241" s="203" t="s">
        <v>1425</v>
      </c>
    </row>
    <row r="242" spans="1:65" s="2" customFormat="1" ht="16.5" customHeight="1">
      <c r="A242" s="35"/>
      <c r="B242" s="36"/>
      <c r="C242" s="192" t="s">
        <v>900</v>
      </c>
      <c r="D242" s="192" t="s">
        <v>241</v>
      </c>
      <c r="E242" s="193" t="s">
        <v>4362</v>
      </c>
      <c r="F242" s="194" t="s">
        <v>4363</v>
      </c>
      <c r="G242" s="195" t="s">
        <v>251</v>
      </c>
      <c r="H242" s="196">
        <v>15</v>
      </c>
      <c r="I242" s="197"/>
      <c r="J242" s="198">
        <f t="shared" si="60"/>
        <v>0</v>
      </c>
      <c r="K242" s="194" t="s">
        <v>1</v>
      </c>
      <c r="L242" s="40"/>
      <c r="M242" s="199" t="s">
        <v>1</v>
      </c>
      <c r="N242" s="200" t="s">
        <v>41</v>
      </c>
      <c r="O242" s="72"/>
      <c r="P242" s="201">
        <f t="shared" si="61"/>
        <v>0</v>
      </c>
      <c r="Q242" s="201">
        <v>0</v>
      </c>
      <c r="R242" s="201">
        <f t="shared" si="62"/>
        <v>0</v>
      </c>
      <c r="S242" s="201">
        <v>0</v>
      </c>
      <c r="T242" s="202">
        <f t="shared" si="63"/>
        <v>0</v>
      </c>
      <c r="U242" s="35"/>
      <c r="V242" s="35"/>
      <c r="W242" s="35"/>
      <c r="X242" s="35"/>
      <c r="Y242" s="35"/>
      <c r="Z242" s="35"/>
      <c r="AA242" s="35"/>
      <c r="AB242" s="35"/>
      <c r="AC242" s="35"/>
      <c r="AD242" s="35"/>
      <c r="AE242" s="35"/>
      <c r="AR242" s="203" t="s">
        <v>316</v>
      </c>
      <c r="AT242" s="203" t="s">
        <v>241</v>
      </c>
      <c r="AU242" s="203" t="s">
        <v>84</v>
      </c>
      <c r="AY242" s="18" t="s">
        <v>239</v>
      </c>
      <c r="BE242" s="204">
        <f t="shared" si="64"/>
        <v>0</v>
      </c>
      <c r="BF242" s="204">
        <f t="shared" si="65"/>
        <v>0</v>
      </c>
      <c r="BG242" s="204">
        <f t="shared" si="66"/>
        <v>0</v>
      </c>
      <c r="BH242" s="204">
        <f t="shared" si="67"/>
        <v>0</v>
      </c>
      <c r="BI242" s="204">
        <f t="shared" si="68"/>
        <v>0</v>
      </c>
      <c r="BJ242" s="18" t="s">
        <v>84</v>
      </c>
      <c r="BK242" s="204">
        <f t="shared" si="69"/>
        <v>0</v>
      </c>
      <c r="BL242" s="18" t="s">
        <v>316</v>
      </c>
      <c r="BM242" s="203" t="s">
        <v>1434</v>
      </c>
    </row>
    <row r="243" spans="1:65" s="12" customFormat="1" ht="25.9" customHeight="1">
      <c r="B243" s="176"/>
      <c r="C243" s="177"/>
      <c r="D243" s="178" t="s">
        <v>75</v>
      </c>
      <c r="E243" s="179" t="s">
        <v>2245</v>
      </c>
      <c r="F243" s="179" t="s">
        <v>2246</v>
      </c>
      <c r="G243" s="177"/>
      <c r="H243" s="177"/>
      <c r="I243" s="180"/>
      <c r="J243" s="181">
        <f>BK243</f>
        <v>0</v>
      </c>
      <c r="K243" s="177"/>
      <c r="L243" s="182"/>
      <c r="M243" s="183"/>
      <c r="N243" s="184"/>
      <c r="O243" s="184"/>
      <c r="P243" s="185">
        <f>P244</f>
        <v>0</v>
      </c>
      <c r="Q243" s="184"/>
      <c r="R243" s="185">
        <f>R244</f>
        <v>0</v>
      </c>
      <c r="S243" s="184"/>
      <c r="T243" s="186">
        <f>T244</f>
        <v>0</v>
      </c>
      <c r="AR243" s="187" t="s">
        <v>86</v>
      </c>
      <c r="AT243" s="188" t="s">
        <v>75</v>
      </c>
      <c r="AU243" s="188" t="s">
        <v>76</v>
      </c>
      <c r="AY243" s="187" t="s">
        <v>239</v>
      </c>
      <c r="BK243" s="189">
        <f>BK244</f>
        <v>0</v>
      </c>
    </row>
    <row r="244" spans="1:65" s="2" customFormat="1" ht="16.5" customHeight="1">
      <c r="A244" s="35"/>
      <c r="B244" s="36"/>
      <c r="C244" s="192" t="s">
        <v>905</v>
      </c>
      <c r="D244" s="192" t="s">
        <v>241</v>
      </c>
      <c r="E244" s="193" t="s">
        <v>4364</v>
      </c>
      <c r="F244" s="194" t="s">
        <v>4365</v>
      </c>
      <c r="G244" s="195" t="s">
        <v>251</v>
      </c>
      <c r="H244" s="196">
        <v>356</v>
      </c>
      <c r="I244" s="197"/>
      <c r="J244" s="198">
        <f>ROUND(I244*H244,2)</f>
        <v>0</v>
      </c>
      <c r="K244" s="194" t="s">
        <v>1</v>
      </c>
      <c r="L244" s="40"/>
      <c r="M244" s="199" t="s">
        <v>1</v>
      </c>
      <c r="N244" s="200" t="s">
        <v>41</v>
      </c>
      <c r="O244" s="72"/>
      <c r="P244" s="201">
        <f>O244*H244</f>
        <v>0</v>
      </c>
      <c r="Q244" s="201">
        <v>0</v>
      </c>
      <c r="R244" s="201">
        <f>Q244*H244</f>
        <v>0</v>
      </c>
      <c r="S244" s="201">
        <v>0</v>
      </c>
      <c r="T244" s="202">
        <f>S244*H244</f>
        <v>0</v>
      </c>
      <c r="U244" s="35"/>
      <c r="V244" s="35"/>
      <c r="W244" s="35"/>
      <c r="X244" s="35"/>
      <c r="Y244" s="35"/>
      <c r="Z244" s="35"/>
      <c r="AA244" s="35"/>
      <c r="AB244" s="35"/>
      <c r="AC244" s="35"/>
      <c r="AD244" s="35"/>
      <c r="AE244" s="35"/>
      <c r="AR244" s="203" t="s">
        <v>316</v>
      </c>
      <c r="AT244" s="203" t="s">
        <v>241</v>
      </c>
      <c r="AU244" s="203" t="s">
        <v>84</v>
      </c>
      <c r="AY244" s="18" t="s">
        <v>239</v>
      </c>
      <c r="BE244" s="204">
        <f>IF(N244="základní",J244,0)</f>
        <v>0</v>
      </c>
      <c r="BF244" s="204">
        <f>IF(N244="snížená",J244,0)</f>
        <v>0</v>
      </c>
      <c r="BG244" s="204">
        <f>IF(N244="zákl. přenesená",J244,0)</f>
        <v>0</v>
      </c>
      <c r="BH244" s="204">
        <f>IF(N244="sníž. přenesená",J244,0)</f>
        <v>0</v>
      </c>
      <c r="BI244" s="204">
        <f>IF(N244="nulová",J244,0)</f>
        <v>0</v>
      </c>
      <c r="BJ244" s="18" t="s">
        <v>84</v>
      </c>
      <c r="BK244" s="204">
        <f>ROUND(I244*H244,2)</f>
        <v>0</v>
      </c>
      <c r="BL244" s="18" t="s">
        <v>316</v>
      </c>
      <c r="BM244" s="203" t="s">
        <v>1446</v>
      </c>
    </row>
    <row r="245" spans="1:65" s="12" customFormat="1" ht="25.9" customHeight="1">
      <c r="B245" s="176"/>
      <c r="C245" s="177"/>
      <c r="D245" s="178" t="s">
        <v>75</v>
      </c>
      <c r="E245" s="179" t="s">
        <v>2639</v>
      </c>
      <c r="F245" s="179" t="s">
        <v>4366</v>
      </c>
      <c r="G245" s="177"/>
      <c r="H245" s="177"/>
      <c r="I245" s="180"/>
      <c r="J245" s="181">
        <f>BK245</f>
        <v>0</v>
      </c>
      <c r="K245" s="177"/>
      <c r="L245" s="182"/>
      <c r="M245" s="183"/>
      <c r="N245" s="184"/>
      <c r="O245" s="184"/>
      <c r="P245" s="185">
        <f>SUM(P246:P247)</f>
        <v>0</v>
      </c>
      <c r="Q245" s="184"/>
      <c r="R245" s="185">
        <f>SUM(R246:R247)</f>
        <v>0</v>
      </c>
      <c r="S245" s="184"/>
      <c r="T245" s="186">
        <f>SUM(T246:T247)</f>
        <v>0</v>
      </c>
      <c r="AR245" s="187" t="s">
        <v>86</v>
      </c>
      <c r="AT245" s="188" t="s">
        <v>75</v>
      </c>
      <c r="AU245" s="188" t="s">
        <v>76</v>
      </c>
      <c r="AY245" s="187" t="s">
        <v>239</v>
      </c>
      <c r="BK245" s="189">
        <f>SUM(BK246:BK247)</f>
        <v>0</v>
      </c>
    </row>
    <row r="246" spans="1:65" s="2" customFormat="1" ht="21.75" customHeight="1">
      <c r="A246" s="35"/>
      <c r="B246" s="36"/>
      <c r="C246" s="192" t="s">
        <v>910</v>
      </c>
      <c r="D246" s="192" t="s">
        <v>241</v>
      </c>
      <c r="E246" s="193" t="s">
        <v>4367</v>
      </c>
      <c r="F246" s="194" t="s">
        <v>4368</v>
      </c>
      <c r="G246" s="195" t="s">
        <v>244</v>
      </c>
      <c r="H246" s="196">
        <v>3.56</v>
      </c>
      <c r="I246" s="197"/>
      <c r="J246" s="198">
        <f>ROUND(I246*H246,2)</f>
        <v>0</v>
      </c>
      <c r="K246" s="194" t="s">
        <v>1</v>
      </c>
      <c r="L246" s="40"/>
      <c r="M246" s="199" t="s">
        <v>1</v>
      </c>
      <c r="N246" s="200" t="s">
        <v>41</v>
      </c>
      <c r="O246" s="72"/>
      <c r="P246" s="201">
        <f>O246*H246</f>
        <v>0</v>
      </c>
      <c r="Q246" s="201">
        <v>0</v>
      </c>
      <c r="R246" s="201">
        <f>Q246*H246</f>
        <v>0</v>
      </c>
      <c r="S246" s="201">
        <v>0</v>
      </c>
      <c r="T246" s="202">
        <f>S246*H246</f>
        <v>0</v>
      </c>
      <c r="U246" s="35"/>
      <c r="V246" s="35"/>
      <c r="W246" s="35"/>
      <c r="X246" s="35"/>
      <c r="Y246" s="35"/>
      <c r="Z246" s="35"/>
      <c r="AA246" s="35"/>
      <c r="AB246" s="35"/>
      <c r="AC246" s="35"/>
      <c r="AD246" s="35"/>
      <c r="AE246" s="35"/>
      <c r="AR246" s="203" t="s">
        <v>316</v>
      </c>
      <c r="AT246" s="203" t="s">
        <v>241</v>
      </c>
      <c r="AU246" s="203" t="s">
        <v>84</v>
      </c>
      <c r="AY246" s="18" t="s">
        <v>239</v>
      </c>
      <c r="BE246" s="204">
        <f>IF(N246="základní",J246,0)</f>
        <v>0</v>
      </c>
      <c r="BF246" s="204">
        <f>IF(N246="snížená",J246,0)</f>
        <v>0</v>
      </c>
      <c r="BG246" s="204">
        <f>IF(N246="zákl. přenesená",J246,0)</f>
        <v>0</v>
      </c>
      <c r="BH246" s="204">
        <f>IF(N246="sníž. přenesená",J246,0)</f>
        <v>0</v>
      </c>
      <c r="BI246" s="204">
        <f>IF(N246="nulová",J246,0)</f>
        <v>0</v>
      </c>
      <c r="BJ246" s="18" t="s">
        <v>84</v>
      </c>
      <c r="BK246" s="204">
        <f>ROUND(I246*H246,2)</f>
        <v>0</v>
      </c>
      <c r="BL246" s="18" t="s">
        <v>316</v>
      </c>
      <c r="BM246" s="203" t="s">
        <v>1457</v>
      </c>
    </row>
    <row r="247" spans="1:65" s="2" customFormat="1" ht="16.5" customHeight="1">
      <c r="A247" s="35"/>
      <c r="B247" s="36"/>
      <c r="C247" s="192" t="s">
        <v>915</v>
      </c>
      <c r="D247" s="192" t="s">
        <v>241</v>
      </c>
      <c r="E247" s="193" t="s">
        <v>4369</v>
      </c>
      <c r="F247" s="194" t="s">
        <v>4370</v>
      </c>
      <c r="G247" s="195" t="s">
        <v>513</v>
      </c>
      <c r="H247" s="196">
        <v>282</v>
      </c>
      <c r="I247" s="197"/>
      <c r="J247" s="198">
        <f>ROUND(I247*H247,2)</f>
        <v>0</v>
      </c>
      <c r="K247" s="194" t="s">
        <v>1</v>
      </c>
      <c r="L247" s="40"/>
      <c r="M247" s="199" t="s">
        <v>1</v>
      </c>
      <c r="N247" s="200" t="s">
        <v>41</v>
      </c>
      <c r="O247" s="72"/>
      <c r="P247" s="201">
        <f>O247*H247</f>
        <v>0</v>
      </c>
      <c r="Q247" s="201">
        <v>0</v>
      </c>
      <c r="R247" s="201">
        <f>Q247*H247</f>
        <v>0</v>
      </c>
      <c r="S247" s="201">
        <v>0</v>
      </c>
      <c r="T247" s="202">
        <f>S247*H247</f>
        <v>0</v>
      </c>
      <c r="U247" s="35"/>
      <c r="V247" s="35"/>
      <c r="W247" s="35"/>
      <c r="X247" s="35"/>
      <c r="Y247" s="35"/>
      <c r="Z247" s="35"/>
      <c r="AA247" s="35"/>
      <c r="AB247" s="35"/>
      <c r="AC247" s="35"/>
      <c r="AD247" s="35"/>
      <c r="AE247" s="35"/>
      <c r="AR247" s="203" t="s">
        <v>316</v>
      </c>
      <c r="AT247" s="203" t="s">
        <v>241</v>
      </c>
      <c r="AU247" s="203" t="s">
        <v>84</v>
      </c>
      <c r="AY247" s="18" t="s">
        <v>239</v>
      </c>
      <c r="BE247" s="204">
        <f>IF(N247="základní",J247,0)</f>
        <v>0</v>
      </c>
      <c r="BF247" s="204">
        <f>IF(N247="snížená",J247,0)</f>
        <v>0</v>
      </c>
      <c r="BG247" s="204">
        <f>IF(N247="zákl. přenesená",J247,0)</f>
        <v>0</v>
      </c>
      <c r="BH247" s="204">
        <f>IF(N247="sníž. přenesená",J247,0)</f>
        <v>0</v>
      </c>
      <c r="BI247" s="204">
        <f>IF(N247="nulová",J247,0)</f>
        <v>0</v>
      </c>
      <c r="BJ247" s="18" t="s">
        <v>84</v>
      </c>
      <c r="BK247" s="204">
        <f>ROUND(I247*H247,2)</f>
        <v>0</v>
      </c>
      <c r="BL247" s="18" t="s">
        <v>316</v>
      </c>
      <c r="BM247" s="203" t="s">
        <v>1462</v>
      </c>
    </row>
    <row r="248" spans="1:65" s="12" customFormat="1" ht="25.9" customHeight="1">
      <c r="B248" s="176"/>
      <c r="C248" s="177"/>
      <c r="D248" s="178" t="s">
        <v>75</v>
      </c>
      <c r="E248" s="179" t="s">
        <v>3636</v>
      </c>
      <c r="F248" s="179" t="s">
        <v>3637</v>
      </c>
      <c r="G248" s="177"/>
      <c r="H248" s="177"/>
      <c r="I248" s="180"/>
      <c r="J248" s="181">
        <f>BK248</f>
        <v>0</v>
      </c>
      <c r="K248" s="177"/>
      <c r="L248" s="182"/>
      <c r="M248" s="183"/>
      <c r="N248" s="184"/>
      <c r="O248" s="184"/>
      <c r="P248" s="185">
        <f>SUM(P249:P267)</f>
        <v>0</v>
      </c>
      <c r="Q248" s="184"/>
      <c r="R248" s="185">
        <f>SUM(R249:R267)</f>
        <v>0</v>
      </c>
      <c r="S248" s="184"/>
      <c r="T248" s="186">
        <f>SUM(T249:T267)</f>
        <v>0</v>
      </c>
      <c r="AR248" s="187" t="s">
        <v>84</v>
      </c>
      <c r="AT248" s="188" t="s">
        <v>75</v>
      </c>
      <c r="AU248" s="188" t="s">
        <v>76</v>
      </c>
      <c r="AY248" s="187" t="s">
        <v>239</v>
      </c>
      <c r="BK248" s="189">
        <f>SUM(BK249:BK267)</f>
        <v>0</v>
      </c>
    </row>
    <row r="249" spans="1:65" s="2" customFormat="1" ht="16.5" customHeight="1">
      <c r="A249" s="35"/>
      <c r="B249" s="36"/>
      <c r="C249" s="192" t="s">
        <v>920</v>
      </c>
      <c r="D249" s="192" t="s">
        <v>241</v>
      </c>
      <c r="E249" s="193" t="s">
        <v>4371</v>
      </c>
      <c r="F249" s="194" t="s">
        <v>4117</v>
      </c>
      <c r="G249" s="195" t="s">
        <v>251</v>
      </c>
      <c r="H249" s="196">
        <v>1</v>
      </c>
      <c r="I249" s="197"/>
      <c r="J249" s="198">
        <f t="shared" ref="J249:J263" si="70">ROUND(I249*H249,2)</f>
        <v>0</v>
      </c>
      <c r="K249" s="194" t="s">
        <v>1</v>
      </c>
      <c r="L249" s="40"/>
      <c r="M249" s="199" t="s">
        <v>1</v>
      </c>
      <c r="N249" s="200" t="s">
        <v>41</v>
      </c>
      <c r="O249" s="72"/>
      <c r="P249" s="201">
        <f t="shared" ref="P249:P263" si="71">O249*H249</f>
        <v>0</v>
      </c>
      <c r="Q249" s="201">
        <v>0</v>
      </c>
      <c r="R249" s="201">
        <f t="shared" ref="R249:R263" si="72">Q249*H249</f>
        <v>0</v>
      </c>
      <c r="S249" s="201">
        <v>0</v>
      </c>
      <c r="T249" s="202">
        <f t="shared" ref="T249:T263" si="73">S249*H249</f>
        <v>0</v>
      </c>
      <c r="U249" s="35"/>
      <c r="V249" s="35"/>
      <c r="W249" s="35"/>
      <c r="X249" s="35"/>
      <c r="Y249" s="35"/>
      <c r="Z249" s="35"/>
      <c r="AA249" s="35"/>
      <c r="AB249" s="35"/>
      <c r="AC249" s="35"/>
      <c r="AD249" s="35"/>
      <c r="AE249" s="35"/>
      <c r="AR249" s="203" t="s">
        <v>110</v>
      </c>
      <c r="AT249" s="203" t="s">
        <v>241</v>
      </c>
      <c r="AU249" s="203" t="s">
        <v>84</v>
      </c>
      <c r="AY249" s="18" t="s">
        <v>239</v>
      </c>
      <c r="BE249" s="204">
        <f t="shared" ref="BE249:BE263" si="74">IF(N249="základní",J249,0)</f>
        <v>0</v>
      </c>
      <c r="BF249" s="204">
        <f t="shared" ref="BF249:BF263" si="75">IF(N249="snížená",J249,0)</f>
        <v>0</v>
      </c>
      <c r="BG249" s="204">
        <f t="shared" ref="BG249:BG263" si="76">IF(N249="zákl. přenesená",J249,0)</f>
        <v>0</v>
      </c>
      <c r="BH249" s="204">
        <f t="shared" ref="BH249:BH263" si="77">IF(N249="sníž. přenesená",J249,0)</f>
        <v>0</v>
      </c>
      <c r="BI249" s="204">
        <f t="shared" ref="BI249:BI263" si="78">IF(N249="nulová",J249,0)</f>
        <v>0</v>
      </c>
      <c r="BJ249" s="18" t="s">
        <v>84</v>
      </c>
      <c r="BK249" s="204">
        <f t="shared" ref="BK249:BK263" si="79">ROUND(I249*H249,2)</f>
        <v>0</v>
      </c>
      <c r="BL249" s="18" t="s">
        <v>110</v>
      </c>
      <c r="BM249" s="203" t="s">
        <v>1472</v>
      </c>
    </row>
    <row r="250" spans="1:65" s="2" customFormat="1" ht="16.5" customHeight="1">
      <c r="A250" s="35"/>
      <c r="B250" s="36"/>
      <c r="C250" s="192" t="s">
        <v>925</v>
      </c>
      <c r="D250" s="192" t="s">
        <v>241</v>
      </c>
      <c r="E250" s="193" t="s">
        <v>4372</v>
      </c>
      <c r="F250" s="194" t="s">
        <v>4373</v>
      </c>
      <c r="G250" s="195" t="s">
        <v>251</v>
      </c>
      <c r="H250" s="196">
        <v>1</v>
      </c>
      <c r="I250" s="197"/>
      <c r="J250" s="198">
        <f t="shared" si="70"/>
        <v>0</v>
      </c>
      <c r="K250" s="194" t="s">
        <v>1</v>
      </c>
      <c r="L250" s="40"/>
      <c r="M250" s="199" t="s">
        <v>1</v>
      </c>
      <c r="N250" s="200" t="s">
        <v>41</v>
      </c>
      <c r="O250" s="72"/>
      <c r="P250" s="201">
        <f t="shared" si="71"/>
        <v>0</v>
      </c>
      <c r="Q250" s="201">
        <v>0</v>
      </c>
      <c r="R250" s="201">
        <f t="shared" si="72"/>
        <v>0</v>
      </c>
      <c r="S250" s="201">
        <v>0</v>
      </c>
      <c r="T250" s="202">
        <f t="shared" si="73"/>
        <v>0</v>
      </c>
      <c r="U250" s="35"/>
      <c r="V250" s="35"/>
      <c r="W250" s="35"/>
      <c r="X250" s="35"/>
      <c r="Y250" s="35"/>
      <c r="Z250" s="35"/>
      <c r="AA250" s="35"/>
      <c r="AB250" s="35"/>
      <c r="AC250" s="35"/>
      <c r="AD250" s="35"/>
      <c r="AE250" s="35"/>
      <c r="AR250" s="203" t="s">
        <v>110</v>
      </c>
      <c r="AT250" s="203" t="s">
        <v>241</v>
      </c>
      <c r="AU250" s="203" t="s">
        <v>84</v>
      </c>
      <c r="AY250" s="18" t="s">
        <v>239</v>
      </c>
      <c r="BE250" s="204">
        <f t="shared" si="74"/>
        <v>0</v>
      </c>
      <c r="BF250" s="204">
        <f t="shared" si="75"/>
        <v>0</v>
      </c>
      <c r="BG250" s="204">
        <f t="shared" si="76"/>
        <v>0</v>
      </c>
      <c r="BH250" s="204">
        <f t="shared" si="77"/>
        <v>0</v>
      </c>
      <c r="BI250" s="204">
        <f t="shared" si="78"/>
        <v>0</v>
      </c>
      <c r="BJ250" s="18" t="s">
        <v>84</v>
      </c>
      <c r="BK250" s="204">
        <f t="shared" si="79"/>
        <v>0</v>
      </c>
      <c r="BL250" s="18" t="s">
        <v>110</v>
      </c>
      <c r="BM250" s="203" t="s">
        <v>1488</v>
      </c>
    </row>
    <row r="251" spans="1:65" s="2" customFormat="1" ht="16.5" customHeight="1">
      <c r="A251" s="35"/>
      <c r="B251" s="36"/>
      <c r="C251" s="192" t="s">
        <v>931</v>
      </c>
      <c r="D251" s="192" t="s">
        <v>241</v>
      </c>
      <c r="E251" s="193" t="s">
        <v>4374</v>
      </c>
      <c r="F251" s="194" t="s">
        <v>4375</v>
      </c>
      <c r="G251" s="195" t="s">
        <v>319</v>
      </c>
      <c r="H251" s="196">
        <v>1.28</v>
      </c>
      <c r="I251" s="197"/>
      <c r="J251" s="198">
        <f t="shared" si="70"/>
        <v>0</v>
      </c>
      <c r="K251" s="194" t="s">
        <v>1</v>
      </c>
      <c r="L251" s="40"/>
      <c r="M251" s="199" t="s">
        <v>1</v>
      </c>
      <c r="N251" s="200" t="s">
        <v>41</v>
      </c>
      <c r="O251" s="72"/>
      <c r="P251" s="201">
        <f t="shared" si="71"/>
        <v>0</v>
      </c>
      <c r="Q251" s="201">
        <v>0</v>
      </c>
      <c r="R251" s="201">
        <f t="shared" si="72"/>
        <v>0</v>
      </c>
      <c r="S251" s="201">
        <v>0</v>
      </c>
      <c r="T251" s="202">
        <f t="shared" si="73"/>
        <v>0</v>
      </c>
      <c r="U251" s="35"/>
      <c r="V251" s="35"/>
      <c r="W251" s="35"/>
      <c r="X251" s="35"/>
      <c r="Y251" s="35"/>
      <c r="Z251" s="35"/>
      <c r="AA251" s="35"/>
      <c r="AB251" s="35"/>
      <c r="AC251" s="35"/>
      <c r="AD251" s="35"/>
      <c r="AE251" s="35"/>
      <c r="AR251" s="203" t="s">
        <v>110</v>
      </c>
      <c r="AT251" s="203" t="s">
        <v>241</v>
      </c>
      <c r="AU251" s="203" t="s">
        <v>84</v>
      </c>
      <c r="AY251" s="18" t="s">
        <v>239</v>
      </c>
      <c r="BE251" s="204">
        <f t="shared" si="74"/>
        <v>0</v>
      </c>
      <c r="BF251" s="204">
        <f t="shared" si="75"/>
        <v>0</v>
      </c>
      <c r="BG251" s="204">
        <f t="shared" si="76"/>
        <v>0</v>
      </c>
      <c r="BH251" s="204">
        <f t="shared" si="77"/>
        <v>0</v>
      </c>
      <c r="BI251" s="204">
        <f t="shared" si="78"/>
        <v>0</v>
      </c>
      <c r="BJ251" s="18" t="s">
        <v>84</v>
      </c>
      <c r="BK251" s="204">
        <f t="shared" si="79"/>
        <v>0</v>
      </c>
      <c r="BL251" s="18" t="s">
        <v>110</v>
      </c>
      <c r="BM251" s="203" t="s">
        <v>1500</v>
      </c>
    </row>
    <row r="252" spans="1:65" s="2" customFormat="1" ht="16.5" customHeight="1">
      <c r="A252" s="35"/>
      <c r="B252" s="36"/>
      <c r="C252" s="192" t="s">
        <v>934</v>
      </c>
      <c r="D252" s="192" t="s">
        <v>241</v>
      </c>
      <c r="E252" s="193" t="s">
        <v>4376</v>
      </c>
      <c r="F252" s="194" t="s">
        <v>4377</v>
      </c>
      <c r="G252" s="195" t="s">
        <v>251</v>
      </c>
      <c r="H252" s="196">
        <v>1</v>
      </c>
      <c r="I252" s="197"/>
      <c r="J252" s="198">
        <f t="shared" si="70"/>
        <v>0</v>
      </c>
      <c r="K252" s="194" t="s">
        <v>1</v>
      </c>
      <c r="L252" s="40"/>
      <c r="M252" s="199" t="s">
        <v>1</v>
      </c>
      <c r="N252" s="200" t="s">
        <v>41</v>
      </c>
      <c r="O252" s="72"/>
      <c r="P252" s="201">
        <f t="shared" si="71"/>
        <v>0</v>
      </c>
      <c r="Q252" s="201">
        <v>0</v>
      </c>
      <c r="R252" s="201">
        <f t="shared" si="72"/>
        <v>0</v>
      </c>
      <c r="S252" s="201">
        <v>0</v>
      </c>
      <c r="T252" s="202">
        <f t="shared" si="73"/>
        <v>0</v>
      </c>
      <c r="U252" s="35"/>
      <c r="V252" s="35"/>
      <c r="W252" s="35"/>
      <c r="X252" s="35"/>
      <c r="Y252" s="35"/>
      <c r="Z252" s="35"/>
      <c r="AA252" s="35"/>
      <c r="AB252" s="35"/>
      <c r="AC252" s="35"/>
      <c r="AD252" s="35"/>
      <c r="AE252" s="35"/>
      <c r="AR252" s="203" t="s">
        <v>110</v>
      </c>
      <c r="AT252" s="203" t="s">
        <v>241</v>
      </c>
      <c r="AU252" s="203" t="s">
        <v>84</v>
      </c>
      <c r="AY252" s="18" t="s">
        <v>239</v>
      </c>
      <c r="BE252" s="204">
        <f t="shared" si="74"/>
        <v>0</v>
      </c>
      <c r="BF252" s="204">
        <f t="shared" si="75"/>
        <v>0</v>
      </c>
      <c r="BG252" s="204">
        <f t="shared" si="76"/>
        <v>0</v>
      </c>
      <c r="BH252" s="204">
        <f t="shared" si="77"/>
        <v>0</v>
      </c>
      <c r="BI252" s="204">
        <f t="shared" si="78"/>
        <v>0</v>
      </c>
      <c r="BJ252" s="18" t="s">
        <v>84</v>
      </c>
      <c r="BK252" s="204">
        <f t="shared" si="79"/>
        <v>0</v>
      </c>
      <c r="BL252" s="18" t="s">
        <v>110</v>
      </c>
      <c r="BM252" s="203" t="s">
        <v>1510</v>
      </c>
    </row>
    <row r="253" spans="1:65" s="2" customFormat="1" ht="16.5" customHeight="1">
      <c r="A253" s="35"/>
      <c r="B253" s="36"/>
      <c r="C253" s="192" t="s">
        <v>942</v>
      </c>
      <c r="D253" s="192" t="s">
        <v>241</v>
      </c>
      <c r="E253" s="193" t="s">
        <v>4378</v>
      </c>
      <c r="F253" s="194" t="s">
        <v>4379</v>
      </c>
      <c r="G253" s="195" t="s">
        <v>251</v>
      </c>
      <c r="H253" s="196">
        <v>1</v>
      </c>
      <c r="I253" s="197"/>
      <c r="J253" s="198">
        <f t="shared" si="70"/>
        <v>0</v>
      </c>
      <c r="K253" s="194" t="s">
        <v>1</v>
      </c>
      <c r="L253" s="40"/>
      <c r="M253" s="199" t="s">
        <v>1</v>
      </c>
      <c r="N253" s="200" t="s">
        <v>41</v>
      </c>
      <c r="O253" s="72"/>
      <c r="P253" s="201">
        <f t="shared" si="71"/>
        <v>0</v>
      </c>
      <c r="Q253" s="201">
        <v>0</v>
      </c>
      <c r="R253" s="201">
        <f t="shared" si="72"/>
        <v>0</v>
      </c>
      <c r="S253" s="201">
        <v>0</v>
      </c>
      <c r="T253" s="202">
        <f t="shared" si="73"/>
        <v>0</v>
      </c>
      <c r="U253" s="35"/>
      <c r="V253" s="35"/>
      <c r="W253" s="35"/>
      <c r="X253" s="35"/>
      <c r="Y253" s="35"/>
      <c r="Z253" s="35"/>
      <c r="AA253" s="35"/>
      <c r="AB253" s="35"/>
      <c r="AC253" s="35"/>
      <c r="AD253" s="35"/>
      <c r="AE253" s="35"/>
      <c r="AR253" s="203" t="s">
        <v>110</v>
      </c>
      <c r="AT253" s="203" t="s">
        <v>241</v>
      </c>
      <c r="AU253" s="203" t="s">
        <v>84</v>
      </c>
      <c r="AY253" s="18" t="s">
        <v>239</v>
      </c>
      <c r="BE253" s="204">
        <f t="shared" si="74"/>
        <v>0</v>
      </c>
      <c r="BF253" s="204">
        <f t="shared" si="75"/>
        <v>0</v>
      </c>
      <c r="BG253" s="204">
        <f t="shared" si="76"/>
        <v>0</v>
      </c>
      <c r="BH253" s="204">
        <f t="shared" si="77"/>
        <v>0</v>
      </c>
      <c r="BI253" s="204">
        <f t="shared" si="78"/>
        <v>0</v>
      </c>
      <c r="BJ253" s="18" t="s">
        <v>84</v>
      </c>
      <c r="BK253" s="204">
        <f t="shared" si="79"/>
        <v>0</v>
      </c>
      <c r="BL253" s="18" t="s">
        <v>110</v>
      </c>
      <c r="BM253" s="203" t="s">
        <v>1518</v>
      </c>
    </row>
    <row r="254" spans="1:65" s="2" customFormat="1" ht="16.5" customHeight="1">
      <c r="A254" s="35"/>
      <c r="B254" s="36"/>
      <c r="C254" s="192" t="s">
        <v>947</v>
      </c>
      <c r="D254" s="192" t="s">
        <v>241</v>
      </c>
      <c r="E254" s="193" t="s">
        <v>4380</v>
      </c>
      <c r="F254" s="194" t="s">
        <v>4381</v>
      </c>
      <c r="G254" s="195" t="s">
        <v>396</v>
      </c>
      <c r="H254" s="196">
        <v>20</v>
      </c>
      <c r="I254" s="197"/>
      <c r="J254" s="198">
        <f t="shared" si="70"/>
        <v>0</v>
      </c>
      <c r="K254" s="194" t="s">
        <v>1</v>
      </c>
      <c r="L254" s="40"/>
      <c r="M254" s="199" t="s">
        <v>1</v>
      </c>
      <c r="N254" s="200" t="s">
        <v>41</v>
      </c>
      <c r="O254" s="72"/>
      <c r="P254" s="201">
        <f t="shared" si="71"/>
        <v>0</v>
      </c>
      <c r="Q254" s="201">
        <v>0</v>
      </c>
      <c r="R254" s="201">
        <f t="shared" si="72"/>
        <v>0</v>
      </c>
      <c r="S254" s="201">
        <v>0</v>
      </c>
      <c r="T254" s="202">
        <f t="shared" si="73"/>
        <v>0</v>
      </c>
      <c r="U254" s="35"/>
      <c r="V254" s="35"/>
      <c r="W254" s="35"/>
      <c r="X254" s="35"/>
      <c r="Y254" s="35"/>
      <c r="Z254" s="35"/>
      <c r="AA254" s="35"/>
      <c r="AB254" s="35"/>
      <c r="AC254" s="35"/>
      <c r="AD254" s="35"/>
      <c r="AE254" s="35"/>
      <c r="AR254" s="203" t="s">
        <v>110</v>
      </c>
      <c r="AT254" s="203" t="s">
        <v>241</v>
      </c>
      <c r="AU254" s="203" t="s">
        <v>84</v>
      </c>
      <c r="AY254" s="18" t="s">
        <v>239</v>
      </c>
      <c r="BE254" s="204">
        <f t="shared" si="74"/>
        <v>0</v>
      </c>
      <c r="BF254" s="204">
        <f t="shared" si="75"/>
        <v>0</v>
      </c>
      <c r="BG254" s="204">
        <f t="shared" si="76"/>
        <v>0</v>
      </c>
      <c r="BH254" s="204">
        <f t="shared" si="77"/>
        <v>0</v>
      </c>
      <c r="BI254" s="204">
        <f t="shared" si="78"/>
        <v>0</v>
      </c>
      <c r="BJ254" s="18" t="s">
        <v>84</v>
      </c>
      <c r="BK254" s="204">
        <f t="shared" si="79"/>
        <v>0</v>
      </c>
      <c r="BL254" s="18" t="s">
        <v>110</v>
      </c>
      <c r="BM254" s="203" t="s">
        <v>1524</v>
      </c>
    </row>
    <row r="255" spans="1:65" s="2" customFormat="1" ht="16.5" customHeight="1">
      <c r="A255" s="35"/>
      <c r="B255" s="36"/>
      <c r="C255" s="192" t="s">
        <v>949</v>
      </c>
      <c r="D255" s="192" t="s">
        <v>241</v>
      </c>
      <c r="E255" s="193" t="s">
        <v>4382</v>
      </c>
      <c r="F255" s="194" t="s">
        <v>4383</v>
      </c>
      <c r="G255" s="195" t="s">
        <v>251</v>
      </c>
      <c r="H255" s="196">
        <v>1</v>
      </c>
      <c r="I255" s="197"/>
      <c r="J255" s="198">
        <f t="shared" si="70"/>
        <v>0</v>
      </c>
      <c r="K255" s="194" t="s">
        <v>1</v>
      </c>
      <c r="L255" s="40"/>
      <c r="M255" s="199" t="s">
        <v>1</v>
      </c>
      <c r="N255" s="200" t="s">
        <v>41</v>
      </c>
      <c r="O255" s="72"/>
      <c r="P255" s="201">
        <f t="shared" si="71"/>
        <v>0</v>
      </c>
      <c r="Q255" s="201">
        <v>0</v>
      </c>
      <c r="R255" s="201">
        <f t="shared" si="72"/>
        <v>0</v>
      </c>
      <c r="S255" s="201">
        <v>0</v>
      </c>
      <c r="T255" s="202">
        <f t="shared" si="73"/>
        <v>0</v>
      </c>
      <c r="U255" s="35"/>
      <c r="V255" s="35"/>
      <c r="W255" s="35"/>
      <c r="X255" s="35"/>
      <c r="Y255" s="35"/>
      <c r="Z255" s="35"/>
      <c r="AA255" s="35"/>
      <c r="AB255" s="35"/>
      <c r="AC255" s="35"/>
      <c r="AD255" s="35"/>
      <c r="AE255" s="35"/>
      <c r="AR255" s="203" t="s">
        <v>110</v>
      </c>
      <c r="AT255" s="203" t="s">
        <v>241</v>
      </c>
      <c r="AU255" s="203" t="s">
        <v>84</v>
      </c>
      <c r="AY255" s="18" t="s">
        <v>239</v>
      </c>
      <c r="BE255" s="204">
        <f t="shared" si="74"/>
        <v>0</v>
      </c>
      <c r="BF255" s="204">
        <f t="shared" si="75"/>
        <v>0</v>
      </c>
      <c r="BG255" s="204">
        <f t="shared" si="76"/>
        <v>0</v>
      </c>
      <c r="BH255" s="204">
        <f t="shared" si="77"/>
        <v>0</v>
      </c>
      <c r="BI255" s="204">
        <f t="shared" si="78"/>
        <v>0</v>
      </c>
      <c r="BJ255" s="18" t="s">
        <v>84</v>
      </c>
      <c r="BK255" s="204">
        <f t="shared" si="79"/>
        <v>0</v>
      </c>
      <c r="BL255" s="18" t="s">
        <v>110</v>
      </c>
      <c r="BM255" s="203" t="s">
        <v>1533</v>
      </c>
    </row>
    <row r="256" spans="1:65" s="2" customFormat="1" ht="16.5" customHeight="1">
      <c r="A256" s="35"/>
      <c r="B256" s="36"/>
      <c r="C256" s="192" t="s">
        <v>954</v>
      </c>
      <c r="D256" s="192" t="s">
        <v>241</v>
      </c>
      <c r="E256" s="193" t="s">
        <v>4384</v>
      </c>
      <c r="F256" s="194" t="s">
        <v>4385</v>
      </c>
      <c r="G256" s="195" t="s">
        <v>251</v>
      </c>
      <c r="H256" s="196">
        <v>16</v>
      </c>
      <c r="I256" s="197"/>
      <c r="J256" s="198">
        <f t="shared" si="70"/>
        <v>0</v>
      </c>
      <c r="K256" s="194" t="s">
        <v>1</v>
      </c>
      <c r="L256" s="40"/>
      <c r="M256" s="199" t="s">
        <v>1</v>
      </c>
      <c r="N256" s="200" t="s">
        <v>41</v>
      </c>
      <c r="O256" s="72"/>
      <c r="P256" s="201">
        <f t="shared" si="71"/>
        <v>0</v>
      </c>
      <c r="Q256" s="201">
        <v>0</v>
      </c>
      <c r="R256" s="201">
        <f t="shared" si="72"/>
        <v>0</v>
      </c>
      <c r="S256" s="201">
        <v>0</v>
      </c>
      <c r="T256" s="202">
        <f t="shared" si="73"/>
        <v>0</v>
      </c>
      <c r="U256" s="35"/>
      <c r="V256" s="35"/>
      <c r="W256" s="35"/>
      <c r="X256" s="35"/>
      <c r="Y256" s="35"/>
      <c r="Z256" s="35"/>
      <c r="AA256" s="35"/>
      <c r="AB256" s="35"/>
      <c r="AC256" s="35"/>
      <c r="AD256" s="35"/>
      <c r="AE256" s="35"/>
      <c r="AR256" s="203" t="s">
        <v>110</v>
      </c>
      <c r="AT256" s="203" t="s">
        <v>241</v>
      </c>
      <c r="AU256" s="203" t="s">
        <v>84</v>
      </c>
      <c r="AY256" s="18" t="s">
        <v>239</v>
      </c>
      <c r="BE256" s="204">
        <f t="shared" si="74"/>
        <v>0</v>
      </c>
      <c r="BF256" s="204">
        <f t="shared" si="75"/>
        <v>0</v>
      </c>
      <c r="BG256" s="204">
        <f t="shared" si="76"/>
        <v>0</v>
      </c>
      <c r="BH256" s="204">
        <f t="shared" si="77"/>
        <v>0</v>
      </c>
      <c r="BI256" s="204">
        <f t="shared" si="78"/>
        <v>0</v>
      </c>
      <c r="BJ256" s="18" t="s">
        <v>84</v>
      </c>
      <c r="BK256" s="204">
        <f t="shared" si="79"/>
        <v>0</v>
      </c>
      <c r="BL256" s="18" t="s">
        <v>110</v>
      </c>
      <c r="BM256" s="203" t="s">
        <v>1541</v>
      </c>
    </row>
    <row r="257" spans="1:65" s="2" customFormat="1" ht="16.5" customHeight="1">
      <c r="A257" s="35"/>
      <c r="B257" s="36"/>
      <c r="C257" s="192" t="s">
        <v>959</v>
      </c>
      <c r="D257" s="192" t="s">
        <v>241</v>
      </c>
      <c r="E257" s="193" t="s">
        <v>4386</v>
      </c>
      <c r="F257" s="194" t="s">
        <v>4387</v>
      </c>
      <c r="G257" s="195" t="s">
        <v>251</v>
      </c>
      <c r="H257" s="196">
        <v>1</v>
      </c>
      <c r="I257" s="197"/>
      <c r="J257" s="198">
        <f t="shared" si="70"/>
        <v>0</v>
      </c>
      <c r="K257" s="194" t="s">
        <v>1</v>
      </c>
      <c r="L257" s="40"/>
      <c r="M257" s="199" t="s">
        <v>1</v>
      </c>
      <c r="N257" s="200" t="s">
        <v>41</v>
      </c>
      <c r="O257" s="72"/>
      <c r="P257" s="201">
        <f t="shared" si="71"/>
        <v>0</v>
      </c>
      <c r="Q257" s="201">
        <v>0</v>
      </c>
      <c r="R257" s="201">
        <f t="shared" si="72"/>
        <v>0</v>
      </c>
      <c r="S257" s="201">
        <v>0</v>
      </c>
      <c r="T257" s="202">
        <f t="shared" si="73"/>
        <v>0</v>
      </c>
      <c r="U257" s="35"/>
      <c r="V257" s="35"/>
      <c r="W257" s="35"/>
      <c r="X257" s="35"/>
      <c r="Y257" s="35"/>
      <c r="Z257" s="35"/>
      <c r="AA257" s="35"/>
      <c r="AB257" s="35"/>
      <c r="AC257" s="35"/>
      <c r="AD257" s="35"/>
      <c r="AE257" s="35"/>
      <c r="AR257" s="203" t="s">
        <v>110</v>
      </c>
      <c r="AT257" s="203" t="s">
        <v>241</v>
      </c>
      <c r="AU257" s="203" t="s">
        <v>84</v>
      </c>
      <c r="AY257" s="18" t="s">
        <v>239</v>
      </c>
      <c r="BE257" s="204">
        <f t="shared" si="74"/>
        <v>0</v>
      </c>
      <c r="BF257" s="204">
        <f t="shared" si="75"/>
        <v>0</v>
      </c>
      <c r="BG257" s="204">
        <f t="shared" si="76"/>
        <v>0</v>
      </c>
      <c r="BH257" s="204">
        <f t="shared" si="77"/>
        <v>0</v>
      </c>
      <c r="BI257" s="204">
        <f t="shared" si="78"/>
        <v>0</v>
      </c>
      <c r="BJ257" s="18" t="s">
        <v>84</v>
      </c>
      <c r="BK257" s="204">
        <f t="shared" si="79"/>
        <v>0</v>
      </c>
      <c r="BL257" s="18" t="s">
        <v>110</v>
      </c>
      <c r="BM257" s="203" t="s">
        <v>1548</v>
      </c>
    </row>
    <row r="258" spans="1:65" s="2" customFormat="1" ht="16.5" customHeight="1">
      <c r="A258" s="35"/>
      <c r="B258" s="36"/>
      <c r="C258" s="192" t="s">
        <v>965</v>
      </c>
      <c r="D258" s="192" t="s">
        <v>241</v>
      </c>
      <c r="E258" s="193" t="s">
        <v>4388</v>
      </c>
      <c r="F258" s="194" t="s">
        <v>4389</v>
      </c>
      <c r="G258" s="195" t="s">
        <v>251</v>
      </c>
      <c r="H258" s="196">
        <v>20</v>
      </c>
      <c r="I258" s="197"/>
      <c r="J258" s="198">
        <f t="shared" si="70"/>
        <v>0</v>
      </c>
      <c r="K258" s="194" t="s">
        <v>1</v>
      </c>
      <c r="L258" s="40"/>
      <c r="M258" s="199" t="s">
        <v>1</v>
      </c>
      <c r="N258" s="200" t="s">
        <v>41</v>
      </c>
      <c r="O258" s="72"/>
      <c r="P258" s="201">
        <f t="shared" si="71"/>
        <v>0</v>
      </c>
      <c r="Q258" s="201">
        <v>0</v>
      </c>
      <c r="R258" s="201">
        <f t="shared" si="72"/>
        <v>0</v>
      </c>
      <c r="S258" s="201">
        <v>0</v>
      </c>
      <c r="T258" s="202">
        <f t="shared" si="73"/>
        <v>0</v>
      </c>
      <c r="U258" s="35"/>
      <c r="V258" s="35"/>
      <c r="W258" s="35"/>
      <c r="X258" s="35"/>
      <c r="Y258" s="35"/>
      <c r="Z258" s="35"/>
      <c r="AA258" s="35"/>
      <c r="AB258" s="35"/>
      <c r="AC258" s="35"/>
      <c r="AD258" s="35"/>
      <c r="AE258" s="35"/>
      <c r="AR258" s="203" t="s">
        <v>110</v>
      </c>
      <c r="AT258" s="203" t="s">
        <v>241</v>
      </c>
      <c r="AU258" s="203" t="s">
        <v>84</v>
      </c>
      <c r="AY258" s="18" t="s">
        <v>239</v>
      </c>
      <c r="BE258" s="204">
        <f t="shared" si="74"/>
        <v>0</v>
      </c>
      <c r="BF258" s="204">
        <f t="shared" si="75"/>
        <v>0</v>
      </c>
      <c r="BG258" s="204">
        <f t="shared" si="76"/>
        <v>0</v>
      </c>
      <c r="BH258" s="204">
        <f t="shared" si="77"/>
        <v>0</v>
      </c>
      <c r="BI258" s="204">
        <f t="shared" si="78"/>
        <v>0</v>
      </c>
      <c r="BJ258" s="18" t="s">
        <v>84</v>
      </c>
      <c r="BK258" s="204">
        <f t="shared" si="79"/>
        <v>0</v>
      </c>
      <c r="BL258" s="18" t="s">
        <v>110</v>
      </c>
      <c r="BM258" s="203" t="s">
        <v>1554</v>
      </c>
    </row>
    <row r="259" spans="1:65" s="2" customFormat="1" ht="16.5" customHeight="1">
      <c r="A259" s="35"/>
      <c r="B259" s="36"/>
      <c r="C259" s="192" t="s">
        <v>970</v>
      </c>
      <c r="D259" s="192" t="s">
        <v>241</v>
      </c>
      <c r="E259" s="193" t="s">
        <v>4390</v>
      </c>
      <c r="F259" s="194" t="s">
        <v>4391</v>
      </c>
      <c r="G259" s="195" t="s">
        <v>4122</v>
      </c>
      <c r="H259" s="196">
        <v>10</v>
      </c>
      <c r="I259" s="197"/>
      <c r="J259" s="198">
        <f t="shared" si="70"/>
        <v>0</v>
      </c>
      <c r="K259" s="194" t="s">
        <v>1</v>
      </c>
      <c r="L259" s="40"/>
      <c r="M259" s="199" t="s">
        <v>1</v>
      </c>
      <c r="N259" s="200" t="s">
        <v>41</v>
      </c>
      <c r="O259" s="72"/>
      <c r="P259" s="201">
        <f t="shared" si="71"/>
        <v>0</v>
      </c>
      <c r="Q259" s="201">
        <v>0</v>
      </c>
      <c r="R259" s="201">
        <f t="shared" si="72"/>
        <v>0</v>
      </c>
      <c r="S259" s="201">
        <v>0</v>
      </c>
      <c r="T259" s="202">
        <f t="shared" si="73"/>
        <v>0</v>
      </c>
      <c r="U259" s="35"/>
      <c r="V259" s="35"/>
      <c r="W259" s="35"/>
      <c r="X259" s="35"/>
      <c r="Y259" s="35"/>
      <c r="Z259" s="35"/>
      <c r="AA259" s="35"/>
      <c r="AB259" s="35"/>
      <c r="AC259" s="35"/>
      <c r="AD259" s="35"/>
      <c r="AE259" s="35"/>
      <c r="AR259" s="203" t="s">
        <v>110</v>
      </c>
      <c r="AT259" s="203" t="s">
        <v>241</v>
      </c>
      <c r="AU259" s="203" t="s">
        <v>84</v>
      </c>
      <c r="AY259" s="18" t="s">
        <v>239</v>
      </c>
      <c r="BE259" s="204">
        <f t="shared" si="74"/>
        <v>0</v>
      </c>
      <c r="BF259" s="204">
        <f t="shared" si="75"/>
        <v>0</v>
      </c>
      <c r="BG259" s="204">
        <f t="shared" si="76"/>
        <v>0</v>
      </c>
      <c r="BH259" s="204">
        <f t="shared" si="77"/>
        <v>0</v>
      </c>
      <c r="BI259" s="204">
        <f t="shared" si="78"/>
        <v>0</v>
      </c>
      <c r="BJ259" s="18" t="s">
        <v>84</v>
      </c>
      <c r="BK259" s="204">
        <f t="shared" si="79"/>
        <v>0</v>
      </c>
      <c r="BL259" s="18" t="s">
        <v>110</v>
      </c>
      <c r="BM259" s="203" t="s">
        <v>1559</v>
      </c>
    </row>
    <row r="260" spans="1:65" s="2" customFormat="1" ht="16.5" customHeight="1">
      <c r="A260" s="35"/>
      <c r="B260" s="36"/>
      <c r="C260" s="192" t="s">
        <v>976</v>
      </c>
      <c r="D260" s="192" t="s">
        <v>241</v>
      </c>
      <c r="E260" s="193" t="s">
        <v>4392</v>
      </c>
      <c r="F260" s="194" t="s">
        <v>4393</v>
      </c>
      <c r="G260" s="195" t="s">
        <v>396</v>
      </c>
      <c r="H260" s="196">
        <v>24</v>
      </c>
      <c r="I260" s="197"/>
      <c r="J260" s="198">
        <f t="shared" si="70"/>
        <v>0</v>
      </c>
      <c r="K260" s="194" t="s">
        <v>1</v>
      </c>
      <c r="L260" s="40"/>
      <c r="M260" s="199" t="s">
        <v>1</v>
      </c>
      <c r="N260" s="200" t="s">
        <v>41</v>
      </c>
      <c r="O260" s="72"/>
      <c r="P260" s="201">
        <f t="shared" si="71"/>
        <v>0</v>
      </c>
      <c r="Q260" s="201">
        <v>0</v>
      </c>
      <c r="R260" s="201">
        <f t="shared" si="72"/>
        <v>0</v>
      </c>
      <c r="S260" s="201">
        <v>0</v>
      </c>
      <c r="T260" s="202">
        <f t="shared" si="73"/>
        <v>0</v>
      </c>
      <c r="U260" s="35"/>
      <c r="V260" s="35"/>
      <c r="W260" s="35"/>
      <c r="X260" s="35"/>
      <c r="Y260" s="35"/>
      <c r="Z260" s="35"/>
      <c r="AA260" s="35"/>
      <c r="AB260" s="35"/>
      <c r="AC260" s="35"/>
      <c r="AD260" s="35"/>
      <c r="AE260" s="35"/>
      <c r="AR260" s="203" t="s">
        <v>110</v>
      </c>
      <c r="AT260" s="203" t="s">
        <v>241</v>
      </c>
      <c r="AU260" s="203" t="s">
        <v>84</v>
      </c>
      <c r="AY260" s="18" t="s">
        <v>239</v>
      </c>
      <c r="BE260" s="204">
        <f t="shared" si="74"/>
        <v>0</v>
      </c>
      <c r="BF260" s="204">
        <f t="shared" si="75"/>
        <v>0</v>
      </c>
      <c r="BG260" s="204">
        <f t="shared" si="76"/>
        <v>0</v>
      </c>
      <c r="BH260" s="204">
        <f t="shared" si="77"/>
        <v>0</v>
      </c>
      <c r="BI260" s="204">
        <f t="shared" si="78"/>
        <v>0</v>
      </c>
      <c r="BJ260" s="18" t="s">
        <v>84</v>
      </c>
      <c r="BK260" s="204">
        <f t="shared" si="79"/>
        <v>0</v>
      </c>
      <c r="BL260" s="18" t="s">
        <v>110</v>
      </c>
      <c r="BM260" s="203" t="s">
        <v>1564</v>
      </c>
    </row>
    <row r="261" spans="1:65" s="2" customFormat="1" ht="16.5" customHeight="1">
      <c r="A261" s="35"/>
      <c r="B261" s="36"/>
      <c r="C261" s="192" t="s">
        <v>979</v>
      </c>
      <c r="D261" s="192" t="s">
        <v>241</v>
      </c>
      <c r="E261" s="193" t="s">
        <v>4394</v>
      </c>
      <c r="F261" s="194" t="s">
        <v>4395</v>
      </c>
      <c r="G261" s="195" t="s">
        <v>251</v>
      </c>
      <c r="H261" s="196">
        <v>13</v>
      </c>
      <c r="I261" s="197"/>
      <c r="J261" s="198">
        <f t="shared" si="70"/>
        <v>0</v>
      </c>
      <c r="K261" s="194" t="s">
        <v>1</v>
      </c>
      <c r="L261" s="40"/>
      <c r="M261" s="199" t="s">
        <v>1</v>
      </c>
      <c r="N261" s="200" t="s">
        <v>41</v>
      </c>
      <c r="O261" s="72"/>
      <c r="P261" s="201">
        <f t="shared" si="71"/>
        <v>0</v>
      </c>
      <c r="Q261" s="201">
        <v>0</v>
      </c>
      <c r="R261" s="201">
        <f t="shared" si="72"/>
        <v>0</v>
      </c>
      <c r="S261" s="201">
        <v>0</v>
      </c>
      <c r="T261" s="202">
        <f t="shared" si="73"/>
        <v>0</v>
      </c>
      <c r="U261" s="35"/>
      <c r="V261" s="35"/>
      <c r="W261" s="35"/>
      <c r="X261" s="35"/>
      <c r="Y261" s="35"/>
      <c r="Z261" s="35"/>
      <c r="AA261" s="35"/>
      <c r="AB261" s="35"/>
      <c r="AC261" s="35"/>
      <c r="AD261" s="35"/>
      <c r="AE261" s="35"/>
      <c r="AR261" s="203" t="s">
        <v>110</v>
      </c>
      <c r="AT261" s="203" t="s">
        <v>241</v>
      </c>
      <c r="AU261" s="203" t="s">
        <v>84</v>
      </c>
      <c r="AY261" s="18" t="s">
        <v>239</v>
      </c>
      <c r="BE261" s="204">
        <f t="shared" si="74"/>
        <v>0</v>
      </c>
      <c r="BF261" s="204">
        <f t="shared" si="75"/>
        <v>0</v>
      </c>
      <c r="BG261" s="204">
        <f t="shared" si="76"/>
        <v>0</v>
      </c>
      <c r="BH261" s="204">
        <f t="shared" si="77"/>
        <v>0</v>
      </c>
      <c r="BI261" s="204">
        <f t="shared" si="78"/>
        <v>0</v>
      </c>
      <c r="BJ261" s="18" t="s">
        <v>84</v>
      </c>
      <c r="BK261" s="204">
        <f t="shared" si="79"/>
        <v>0</v>
      </c>
      <c r="BL261" s="18" t="s">
        <v>110</v>
      </c>
      <c r="BM261" s="203" t="s">
        <v>1573</v>
      </c>
    </row>
    <row r="262" spans="1:65" s="2" customFormat="1" ht="21.75" customHeight="1">
      <c r="A262" s="35"/>
      <c r="B262" s="36"/>
      <c r="C262" s="192" t="s">
        <v>984</v>
      </c>
      <c r="D262" s="192" t="s">
        <v>241</v>
      </c>
      <c r="E262" s="193" t="s">
        <v>4396</v>
      </c>
      <c r="F262" s="194" t="s">
        <v>4397</v>
      </c>
      <c r="G262" s="195" t="s">
        <v>396</v>
      </c>
      <c r="H262" s="196">
        <v>76</v>
      </c>
      <c r="I262" s="197"/>
      <c r="J262" s="198">
        <f t="shared" si="70"/>
        <v>0</v>
      </c>
      <c r="K262" s="194" t="s">
        <v>1</v>
      </c>
      <c r="L262" s="40"/>
      <c r="M262" s="199" t="s">
        <v>1</v>
      </c>
      <c r="N262" s="200" t="s">
        <v>41</v>
      </c>
      <c r="O262" s="72"/>
      <c r="P262" s="201">
        <f t="shared" si="71"/>
        <v>0</v>
      </c>
      <c r="Q262" s="201">
        <v>0</v>
      </c>
      <c r="R262" s="201">
        <f t="shared" si="72"/>
        <v>0</v>
      </c>
      <c r="S262" s="201">
        <v>0</v>
      </c>
      <c r="T262" s="202">
        <f t="shared" si="73"/>
        <v>0</v>
      </c>
      <c r="U262" s="35"/>
      <c r="V262" s="35"/>
      <c r="W262" s="35"/>
      <c r="X262" s="35"/>
      <c r="Y262" s="35"/>
      <c r="Z262" s="35"/>
      <c r="AA262" s="35"/>
      <c r="AB262" s="35"/>
      <c r="AC262" s="35"/>
      <c r="AD262" s="35"/>
      <c r="AE262" s="35"/>
      <c r="AR262" s="203" t="s">
        <v>110</v>
      </c>
      <c r="AT262" s="203" t="s">
        <v>241</v>
      </c>
      <c r="AU262" s="203" t="s">
        <v>84</v>
      </c>
      <c r="AY262" s="18" t="s">
        <v>239</v>
      </c>
      <c r="BE262" s="204">
        <f t="shared" si="74"/>
        <v>0</v>
      </c>
      <c r="BF262" s="204">
        <f t="shared" si="75"/>
        <v>0</v>
      </c>
      <c r="BG262" s="204">
        <f t="shared" si="76"/>
        <v>0</v>
      </c>
      <c r="BH262" s="204">
        <f t="shared" si="77"/>
        <v>0</v>
      </c>
      <c r="BI262" s="204">
        <f t="shared" si="78"/>
        <v>0</v>
      </c>
      <c r="BJ262" s="18" t="s">
        <v>84</v>
      </c>
      <c r="BK262" s="204">
        <f t="shared" si="79"/>
        <v>0</v>
      </c>
      <c r="BL262" s="18" t="s">
        <v>110</v>
      </c>
      <c r="BM262" s="203" t="s">
        <v>1578</v>
      </c>
    </row>
    <row r="263" spans="1:65" s="2" customFormat="1" ht="16.5" customHeight="1">
      <c r="A263" s="35"/>
      <c r="B263" s="36"/>
      <c r="C263" s="192" t="s">
        <v>989</v>
      </c>
      <c r="D263" s="192" t="s">
        <v>241</v>
      </c>
      <c r="E263" s="193" t="s">
        <v>4398</v>
      </c>
      <c r="F263" s="194" t="s">
        <v>4399</v>
      </c>
      <c r="G263" s="195" t="s">
        <v>2089</v>
      </c>
      <c r="H263" s="196">
        <v>1</v>
      </c>
      <c r="I263" s="197"/>
      <c r="J263" s="198">
        <f t="shared" si="70"/>
        <v>0</v>
      </c>
      <c r="K263" s="194" t="s">
        <v>1</v>
      </c>
      <c r="L263" s="40"/>
      <c r="M263" s="199" t="s">
        <v>1</v>
      </c>
      <c r="N263" s="200" t="s">
        <v>41</v>
      </c>
      <c r="O263" s="72"/>
      <c r="P263" s="201">
        <f t="shared" si="71"/>
        <v>0</v>
      </c>
      <c r="Q263" s="201">
        <v>0</v>
      </c>
      <c r="R263" s="201">
        <f t="shared" si="72"/>
        <v>0</v>
      </c>
      <c r="S263" s="201">
        <v>0</v>
      </c>
      <c r="T263" s="202">
        <f t="shared" si="73"/>
        <v>0</v>
      </c>
      <c r="U263" s="35"/>
      <c r="V263" s="35"/>
      <c r="W263" s="35"/>
      <c r="X263" s="35"/>
      <c r="Y263" s="35"/>
      <c r="Z263" s="35"/>
      <c r="AA263" s="35"/>
      <c r="AB263" s="35"/>
      <c r="AC263" s="35"/>
      <c r="AD263" s="35"/>
      <c r="AE263" s="35"/>
      <c r="AR263" s="203" t="s">
        <v>110</v>
      </c>
      <c r="AT263" s="203" t="s">
        <v>241</v>
      </c>
      <c r="AU263" s="203" t="s">
        <v>84</v>
      </c>
      <c r="AY263" s="18" t="s">
        <v>239</v>
      </c>
      <c r="BE263" s="204">
        <f t="shared" si="74"/>
        <v>0</v>
      </c>
      <c r="BF263" s="204">
        <f t="shared" si="75"/>
        <v>0</v>
      </c>
      <c r="BG263" s="204">
        <f t="shared" si="76"/>
        <v>0</v>
      </c>
      <c r="BH263" s="204">
        <f t="shared" si="77"/>
        <v>0</v>
      </c>
      <c r="BI263" s="204">
        <f t="shared" si="78"/>
        <v>0</v>
      </c>
      <c r="BJ263" s="18" t="s">
        <v>84</v>
      </c>
      <c r="BK263" s="204">
        <f t="shared" si="79"/>
        <v>0</v>
      </c>
      <c r="BL263" s="18" t="s">
        <v>110</v>
      </c>
      <c r="BM263" s="203" t="s">
        <v>1582</v>
      </c>
    </row>
    <row r="264" spans="1:65" s="2" customFormat="1" ht="19.5">
      <c r="A264" s="35"/>
      <c r="B264" s="36"/>
      <c r="C264" s="37"/>
      <c r="D264" s="212" t="s">
        <v>294</v>
      </c>
      <c r="E264" s="37"/>
      <c r="F264" s="221" t="s">
        <v>4400</v>
      </c>
      <c r="G264" s="37"/>
      <c r="H264" s="37"/>
      <c r="I264" s="207"/>
      <c r="J264" s="37"/>
      <c r="K264" s="37"/>
      <c r="L264" s="40"/>
      <c r="M264" s="208"/>
      <c r="N264" s="209"/>
      <c r="O264" s="72"/>
      <c r="P264" s="72"/>
      <c r="Q264" s="72"/>
      <c r="R264" s="72"/>
      <c r="S264" s="72"/>
      <c r="T264" s="73"/>
      <c r="U264" s="35"/>
      <c r="V264" s="35"/>
      <c r="W264" s="35"/>
      <c r="X264" s="35"/>
      <c r="Y264" s="35"/>
      <c r="Z264" s="35"/>
      <c r="AA264" s="35"/>
      <c r="AB264" s="35"/>
      <c r="AC264" s="35"/>
      <c r="AD264" s="35"/>
      <c r="AE264" s="35"/>
      <c r="AT264" s="18" t="s">
        <v>294</v>
      </c>
      <c r="AU264" s="18" t="s">
        <v>84</v>
      </c>
    </row>
    <row r="265" spans="1:65" s="2" customFormat="1" ht="16.5" customHeight="1">
      <c r="A265" s="35"/>
      <c r="B265" s="36"/>
      <c r="C265" s="192" t="s">
        <v>994</v>
      </c>
      <c r="D265" s="192" t="s">
        <v>241</v>
      </c>
      <c r="E265" s="193" t="s">
        <v>4401</v>
      </c>
      <c r="F265" s="194" t="s">
        <v>4402</v>
      </c>
      <c r="G265" s="195" t="s">
        <v>396</v>
      </c>
      <c r="H265" s="196">
        <v>24</v>
      </c>
      <c r="I265" s="197"/>
      <c r="J265" s="198">
        <f>ROUND(I265*H265,2)</f>
        <v>0</v>
      </c>
      <c r="K265" s="194" t="s">
        <v>1</v>
      </c>
      <c r="L265" s="40"/>
      <c r="M265" s="199" t="s">
        <v>1</v>
      </c>
      <c r="N265" s="200" t="s">
        <v>41</v>
      </c>
      <c r="O265" s="72"/>
      <c r="P265" s="201">
        <f>O265*H265</f>
        <v>0</v>
      </c>
      <c r="Q265" s="201">
        <v>0</v>
      </c>
      <c r="R265" s="201">
        <f>Q265*H265</f>
        <v>0</v>
      </c>
      <c r="S265" s="201">
        <v>0</v>
      </c>
      <c r="T265" s="202">
        <f>S265*H265</f>
        <v>0</v>
      </c>
      <c r="U265" s="35"/>
      <c r="V265" s="35"/>
      <c r="W265" s="35"/>
      <c r="X265" s="35"/>
      <c r="Y265" s="35"/>
      <c r="Z265" s="35"/>
      <c r="AA265" s="35"/>
      <c r="AB265" s="35"/>
      <c r="AC265" s="35"/>
      <c r="AD265" s="35"/>
      <c r="AE265" s="35"/>
      <c r="AR265" s="203" t="s">
        <v>110</v>
      </c>
      <c r="AT265" s="203" t="s">
        <v>241</v>
      </c>
      <c r="AU265" s="203" t="s">
        <v>84</v>
      </c>
      <c r="AY265" s="18" t="s">
        <v>239</v>
      </c>
      <c r="BE265" s="204">
        <f>IF(N265="základní",J265,0)</f>
        <v>0</v>
      </c>
      <c r="BF265" s="204">
        <f>IF(N265="snížená",J265,0)</f>
        <v>0</v>
      </c>
      <c r="BG265" s="204">
        <f>IF(N265="zákl. přenesená",J265,0)</f>
        <v>0</v>
      </c>
      <c r="BH265" s="204">
        <f>IF(N265="sníž. přenesená",J265,0)</f>
        <v>0</v>
      </c>
      <c r="BI265" s="204">
        <f>IF(N265="nulová",J265,0)</f>
        <v>0</v>
      </c>
      <c r="BJ265" s="18" t="s">
        <v>84</v>
      </c>
      <c r="BK265" s="204">
        <f>ROUND(I265*H265,2)</f>
        <v>0</v>
      </c>
      <c r="BL265" s="18" t="s">
        <v>110</v>
      </c>
      <c r="BM265" s="203" t="s">
        <v>1594</v>
      </c>
    </row>
    <row r="266" spans="1:65" s="2" customFormat="1" ht="16.5" customHeight="1">
      <c r="A266" s="35"/>
      <c r="B266" s="36"/>
      <c r="C266" s="192" t="s">
        <v>999</v>
      </c>
      <c r="D266" s="192" t="s">
        <v>241</v>
      </c>
      <c r="E266" s="193" t="s">
        <v>4403</v>
      </c>
      <c r="F266" s="194" t="s">
        <v>4404</v>
      </c>
      <c r="G266" s="195" t="s">
        <v>251</v>
      </c>
      <c r="H266" s="196">
        <v>1</v>
      </c>
      <c r="I266" s="197"/>
      <c r="J266" s="198">
        <f>ROUND(I266*H266,2)</f>
        <v>0</v>
      </c>
      <c r="K266" s="194" t="s">
        <v>1</v>
      </c>
      <c r="L266" s="40"/>
      <c r="M266" s="199" t="s">
        <v>1</v>
      </c>
      <c r="N266" s="200" t="s">
        <v>41</v>
      </c>
      <c r="O266" s="72"/>
      <c r="P266" s="201">
        <f>O266*H266</f>
        <v>0</v>
      </c>
      <c r="Q266" s="201">
        <v>0</v>
      </c>
      <c r="R266" s="201">
        <f>Q266*H266</f>
        <v>0</v>
      </c>
      <c r="S266" s="201">
        <v>0</v>
      </c>
      <c r="T266" s="202">
        <f>S266*H266</f>
        <v>0</v>
      </c>
      <c r="U266" s="35"/>
      <c r="V266" s="35"/>
      <c r="W266" s="35"/>
      <c r="X266" s="35"/>
      <c r="Y266" s="35"/>
      <c r="Z266" s="35"/>
      <c r="AA266" s="35"/>
      <c r="AB266" s="35"/>
      <c r="AC266" s="35"/>
      <c r="AD266" s="35"/>
      <c r="AE266" s="35"/>
      <c r="AR266" s="203" t="s">
        <v>110</v>
      </c>
      <c r="AT266" s="203" t="s">
        <v>241</v>
      </c>
      <c r="AU266" s="203" t="s">
        <v>84</v>
      </c>
      <c r="AY266" s="18" t="s">
        <v>239</v>
      </c>
      <c r="BE266" s="204">
        <f>IF(N266="základní",J266,0)</f>
        <v>0</v>
      </c>
      <c r="BF266" s="204">
        <f>IF(N266="snížená",J266,0)</f>
        <v>0</v>
      </c>
      <c r="BG266" s="204">
        <f>IF(N266="zákl. přenesená",J266,0)</f>
        <v>0</v>
      </c>
      <c r="BH266" s="204">
        <f>IF(N266="sníž. přenesená",J266,0)</f>
        <v>0</v>
      </c>
      <c r="BI266" s="204">
        <f>IF(N266="nulová",J266,0)</f>
        <v>0</v>
      </c>
      <c r="BJ266" s="18" t="s">
        <v>84</v>
      </c>
      <c r="BK266" s="204">
        <f>ROUND(I266*H266,2)</f>
        <v>0</v>
      </c>
      <c r="BL266" s="18" t="s">
        <v>110</v>
      </c>
      <c r="BM266" s="203" t="s">
        <v>1604</v>
      </c>
    </row>
    <row r="267" spans="1:65" s="2" customFormat="1" ht="16.5" customHeight="1">
      <c r="A267" s="35"/>
      <c r="B267" s="36"/>
      <c r="C267" s="192" t="s">
        <v>1006</v>
      </c>
      <c r="D267" s="192" t="s">
        <v>241</v>
      </c>
      <c r="E267" s="193" t="s">
        <v>4405</v>
      </c>
      <c r="F267" s="194" t="s">
        <v>4406</v>
      </c>
      <c r="G267" s="195" t="s">
        <v>396</v>
      </c>
      <c r="H267" s="196">
        <v>40</v>
      </c>
      <c r="I267" s="197"/>
      <c r="J267" s="198">
        <f>ROUND(I267*H267,2)</f>
        <v>0</v>
      </c>
      <c r="K267" s="194" t="s">
        <v>1</v>
      </c>
      <c r="L267" s="40"/>
      <c r="M267" s="277" t="s">
        <v>1</v>
      </c>
      <c r="N267" s="278" t="s">
        <v>41</v>
      </c>
      <c r="O267" s="224"/>
      <c r="P267" s="275">
        <f>O267*H267</f>
        <v>0</v>
      </c>
      <c r="Q267" s="275">
        <v>0</v>
      </c>
      <c r="R267" s="275">
        <f>Q267*H267</f>
        <v>0</v>
      </c>
      <c r="S267" s="275">
        <v>0</v>
      </c>
      <c r="T267" s="276">
        <f>S267*H267</f>
        <v>0</v>
      </c>
      <c r="U267" s="35"/>
      <c r="V267" s="35"/>
      <c r="W267" s="35"/>
      <c r="X267" s="35"/>
      <c r="Y267" s="35"/>
      <c r="Z267" s="35"/>
      <c r="AA267" s="35"/>
      <c r="AB267" s="35"/>
      <c r="AC267" s="35"/>
      <c r="AD267" s="35"/>
      <c r="AE267" s="35"/>
      <c r="AR267" s="203" t="s">
        <v>110</v>
      </c>
      <c r="AT267" s="203" t="s">
        <v>241</v>
      </c>
      <c r="AU267" s="203" t="s">
        <v>84</v>
      </c>
      <c r="AY267" s="18" t="s">
        <v>239</v>
      </c>
      <c r="BE267" s="204">
        <f>IF(N267="základní",J267,0)</f>
        <v>0</v>
      </c>
      <c r="BF267" s="204">
        <f>IF(N267="snížená",J267,0)</f>
        <v>0</v>
      </c>
      <c r="BG267" s="204">
        <f>IF(N267="zákl. přenesená",J267,0)</f>
        <v>0</v>
      </c>
      <c r="BH267" s="204">
        <f>IF(N267="sníž. přenesená",J267,0)</f>
        <v>0</v>
      </c>
      <c r="BI267" s="204">
        <f>IF(N267="nulová",J267,0)</f>
        <v>0</v>
      </c>
      <c r="BJ267" s="18" t="s">
        <v>84</v>
      </c>
      <c r="BK267" s="204">
        <f>ROUND(I267*H267,2)</f>
        <v>0</v>
      </c>
      <c r="BL267" s="18" t="s">
        <v>110</v>
      </c>
      <c r="BM267" s="203" t="s">
        <v>1615</v>
      </c>
    </row>
    <row r="268" spans="1:65" s="2" customFormat="1" ht="6.95" customHeight="1">
      <c r="A268" s="35"/>
      <c r="B268" s="55"/>
      <c r="C268" s="56"/>
      <c r="D268" s="56"/>
      <c r="E268" s="56"/>
      <c r="F268" s="56"/>
      <c r="G268" s="56"/>
      <c r="H268" s="56"/>
      <c r="I268" s="56"/>
      <c r="J268" s="56"/>
      <c r="K268" s="56"/>
      <c r="L268" s="40"/>
      <c r="M268" s="35"/>
      <c r="O268" s="35"/>
      <c r="P268" s="35"/>
      <c r="Q268" s="35"/>
      <c r="R268" s="35"/>
      <c r="S268" s="35"/>
      <c r="T268" s="35"/>
      <c r="U268" s="35"/>
      <c r="V268" s="35"/>
      <c r="W268" s="35"/>
      <c r="X268" s="35"/>
      <c r="Y268" s="35"/>
      <c r="Z268" s="35"/>
      <c r="AA268" s="35"/>
      <c r="AB268" s="35"/>
      <c r="AC268" s="35"/>
      <c r="AD268" s="35"/>
      <c r="AE268" s="35"/>
    </row>
  </sheetData>
  <sheetProtection algorithmName="SHA-512" hashValue="7V3g1ViG8k2kSP2JYAQcWKgB+d90o2gg4TZ9kigtgIlo9TOYBoHeoBy/oSrd90zkaBpdBXAL8QSdkZOwNwkbnQ==" saltValue="Cv1bYQKSTzq0llLOkdFq51Dx1qm8TAlPHK0BmfvCPkrB41Nu98w4XiaNzOAwkj7XaP16i0lw0HZcGSH+h3bPQw==" spinCount="100000" sheet="1" objects="1" scenarios="1" formatColumns="0" formatRows="0" autoFilter="0"/>
  <autoFilter ref="C132:K267" xr:uid="{00000000-0009-0000-0000-000009000000}"/>
  <mergeCells count="15">
    <mergeCell ref="E119:H119"/>
    <mergeCell ref="E123:H123"/>
    <mergeCell ref="E121:H121"/>
    <mergeCell ref="E125:H125"/>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BM281"/>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122</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ht="12.75">
      <c r="B8" s="21"/>
      <c r="D8" s="120" t="s">
        <v>210</v>
      </c>
      <c r="L8" s="21"/>
    </row>
    <row r="9" spans="1:46" s="1" customFormat="1" ht="16.5" customHeight="1">
      <c r="B9" s="21"/>
      <c r="E9" s="325" t="s">
        <v>362</v>
      </c>
      <c r="F9" s="298"/>
      <c r="G9" s="298"/>
      <c r="H9" s="298"/>
      <c r="L9" s="21"/>
    </row>
    <row r="10" spans="1:46" s="1" customFormat="1" ht="12" customHeight="1">
      <c r="B10" s="21"/>
      <c r="D10" s="120" t="s">
        <v>363</v>
      </c>
      <c r="L10" s="21"/>
    </row>
    <row r="11" spans="1:46" s="2" customFormat="1" ht="16.5" customHeight="1">
      <c r="A11" s="35"/>
      <c r="B11" s="40"/>
      <c r="C11" s="35"/>
      <c r="D11" s="35"/>
      <c r="E11" s="335" t="s">
        <v>3106</v>
      </c>
      <c r="F11" s="328"/>
      <c r="G11" s="328"/>
      <c r="H11" s="328"/>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3731</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7" t="s">
        <v>4407</v>
      </c>
      <c r="F13" s="328"/>
      <c r="G13" s="328"/>
      <c r="H13" s="328"/>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9" t="str">
        <f>'Rekapitulace stavby'!E14</f>
        <v>Vyplň údaj</v>
      </c>
      <c r="F22" s="330"/>
      <c r="G22" s="330"/>
      <c r="H22" s="330"/>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31" t="s">
        <v>1</v>
      </c>
      <c r="F31" s="331"/>
      <c r="G31" s="331"/>
      <c r="H31" s="331"/>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ROUND(J137,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ROUND((SUM(BE137:BE280)),  2)</f>
        <v>0</v>
      </c>
      <c r="G37" s="35"/>
      <c r="H37" s="35"/>
      <c r="I37" s="131">
        <v>0.21</v>
      </c>
      <c r="J37" s="130">
        <f>ROUND(((SUM(BE137:BE280))*I37),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ROUND((SUM(BF137:BF280)),  2)</f>
        <v>0</v>
      </c>
      <c r="G38" s="35"/>
      <c r="H38" s="35"/>
      <c r="I38" s="131">
        <v>0.12</v>
      </c>
      <c r="J38" s="130">
        <f>ROUND(((SUM(BF137:BF280))*I38),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ROUND((SUM(BG137:BG280)),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ROUND((SUM(BH137:BH280)),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ROUND((SUM(BI137:BI280)),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2" t="s">
        <v>362</v>
      </c>
      <c r="F87" s="283"/>
      <c r="G87" s="283"/>
      <c r="H87" s="283"/>
      <c r="I87" s="23"/>
      <c r="J87" s="23"/>
      <c r="K87" s="23"/>
      <c r="L87" s="21"/>
    </row>
    <row r="88" spans="1:31" s="1" customFormat="1" ht="12" customHeight="1">
      <c r="B88" s="22"/>
      <c r="C88" s="30" t="s">
        <v>363</v>
      </c>
      <c r="D88" s="23"/>
      <c r="E88" s="23"/>
      <c r="F88" s="23"/>
      <c r="G88" s="23"/>
      <c r="H88" s="23"/>
      <c r="I88" s="23"/>
      <c r="J88" s="23"/>
      <c r="K88" s="23"/>
      <c r="L88" s="21"/>
    </row>
    <row r="89" spans="1:31" s="2" customFormat="1" ht="16.5" customHeight="1">
      <c r="A89" s="35"/>
      <c r="B89" s="36"/>
      <c r="C89" s="37"/>
      <c r="D89" s="37"/>
      <c r="E89" s="336" t="s">
        <v>3106</v>
      </c>
      <c r="F89" s="334"/>
      <c r="G89" s="334"/>
      <c r="H89" s="334"/>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3731</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5" t="str">
        <f>E13</f>
        <v>D.1.4.4 - MaR</v>
      </c>
      <c r="F91" s="334"/>
      <c r="G91" s="334"/>
      <c r="H91" s="334"/>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J137</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4408</v>
      </c>
      <c r="E101" s="157"/>
      <c r="F101" s="157"/>
      <c r="G101" s="157"/>
      <c r="H101" s="157"/>
      <c r="I101" s="157"/>
      <c r="J101" s="158">
        <f>J138</f>
        <v>0</v>
      </c>
      <c r="K101" s="155"/>
      <c r="L101" s="159"/>
    </row>
    <row r="102" spans="1:47" s="9" customFormat="1" ht="24.95" customHeight="1">
      <c r="B102" s="154"/>
      <c r="C102" s="155"/>
      <c r="D102" s="156" t="s">
        <v>4409</v>
      </c>
      <c r="E102" s="157"/>
      <c r="F102" s="157"/>
      <c r="G102" s="157"/>
      <c r="H102" s="157"/>
      <c r="I102" s="157"/>
      <c r="J102" s="158">
        <f>J147</f>
        <v>0</v>
      </c>
      <c r="K102" s="155"/>
      <c r="L102" s="159"/>
    </row>
    <row r="103" spans="1:47" s="9" customFormat="1" ht="24.95" customHeight="1">
      <c r="B103" s="154"/>
      <c r="C103" s="155"/>
      <c r="D103" s="156" t="s">
        <v>4410</v>
      </c>
      <c r="E103" s="157"/>
      <c r="F103" s="157"/>
      <c r="G103" s="157"/>
      <c r="H103" s="157"/>
      <c r="I103" s="157"/>
      <c r="J103" s="158">
        <f>J170</f>
        <v>0</v>
      </c>
      <c r="K103" s="155"/>
      <c r="L103" s="159"/>
    </row>
    <row r="104" spans="1:47" s="9" customFormat="1" ht="24.95" customHeight="1">
      <c r="B104" s="154"/>
      <c r="C104" s="155"/>
      <c r="D104" s="156" t="s">
        <v>4411</v>
      </c>
      <c r="E104" s="157"/>
      <c r="F104" s="157"/>
      <c r="G104" s="157"/>
      <c r="H104" s="157"/>
      <c r="I104" s="157"/>
      <c r="J104" s="158">
        <f>J175</f>
        <v>0</v>
      </c>
      <c r="K104" s="155"/>
      <c r="L104" s="159"/>
    </row>
    <row r="105" spans="1:47" s="9" customFormat="1" ht="24.95" customHeight="1">
      <c r="B105" s="154"/>
      <c r="C105" s="155"/>
      <c r="D105" s="156" t="s">
        <v>4412</v>
      </c>
      <c r="E105" s="157"/>
      <c r="F105" s="157"/>
      <c r="G105" s="157"/>
      <c r="H105" s="157"/>
      <c r="I105" s="157"/>
      <c r="J105" s="158">
        <f>J180</f>
        <v>0</v>
      </c>
      <c r="K105" s="155"/>
      <c r="L105" s="159"/>
    </row>
    <row r="106" spans="1:47" s="9" customFormat="1" ht="24.95" customHeight="1">
      <c r="B106" s="154"/>
      <c r="C106" s="155"/>
      <c r="D106" s="156" t="s">
        <v>4413</v>
      </c>
      <c r="E106" s="157"/>
      <c r="F106" s="157"/>
      <c r="G106" s="157"/>
      <c r="H106" s="157"/>
      <c r="I106" s="157"/>
      <c r="J106" s="158">
        <f>J209</f>
        <v>0</v>
      </c>
      <c r="K106" s="155"/>
      <c r="L106" s="159"/>
    </row>
    <row r="107" spans="1:47" s="9" customFormat="1" ht="24.95" customHeight="1">
      <c r="B107" s="154"/>
      <c r="C107" s="155"/>
      <c r="D107" s="156" t="s">
        <v>4414</v>
      </c>
      <c r="E107" s="157"/>
      <c r="F107" s="157"/>
      <c r="G107" s="157"/>
      <c r="H107" s="157"/>
      <c r="I107" s="157"/>
      <c r="J107" s="158">
        <f>J250</f>
        <v>0</v>
      </c>
      <c r="K107" s="155"/>
      <c r="L107" s="159"/>
    </row>
    <row r="108" spans="1:47" s="9" customFormat="1" ht="24.95" customHeight="1">
      <c r="B108" s="154"/>
      <c r="C108" s="155"/>
      <c r="D108" s="156" t="s">
        <v>4415</v>
      </c>
      <c r="E108" s="157"/>
      <c r="F108" s="157"/>
      <c r="G108" s="157"/>
      <c r="H108" s="157"/>
      <c r="I108" s="157"/>
      <c r="J108" s="158">
        <f>J254</f>
        <v>0</v>
      </c>
      <c r="K108" s="155"/>
      <c r="L108" s="159"/>
    </row>
    <row r="109" spans="1:47" s="9" customFormat="1" ht="24.95" customHeight="1">
      <c r="B109" s="154"/>
      <c r="C109" s="155"/>
      <c r="D109" s="156" t="s">
        <v>4416</v>
      </c>
      <c r="E109" s="157"/>
      <c r="F109" s="157"/>
      <c r="G109" s="157"/>
      <c r="H109" s="157"/>
      <c r="I109" s="157"/>
      <c r="J109" s="158">
        <f>J256</f>
        <v>0</v>
      </c>
      <c r="K109" s="155"/>
      <c r="L109" s="159"/>
    </row>
    <row r="110" spans="1:47" s="9" customFormat="1" ht="24.95" customHeight="1">
      <c r="B110" s="154"/>
      <c r="C110" s="155"/>
      <c r="D110" s="156" t="s">
        <v>4417</v>
      </c>
      <c r="E110" s="157"/>
      <c r="F110" s="157"/>
      <c r="G110" s="157"/>
      <c r="H110" s="157"/>
      <c r="I110" s="157"/>
      <c r="J110" s="158">
        <f>J263</f>
        <v>0</v>
      </c>
      <c r="K110" s="155"/>
      <c r="L110" s="159"/>
    </row>
    <row r="111" spans="1:47" s="9" customFormat="1" ht="24.95" customHeight="1">
      <c r="B111" s="154"/>
      <c r="C111" s="155"/>
      <c r="D111" s="156" t="s">
        <v>4418</v>
      </c>
      <c r="E111" s="157"/>
      <c r="F111" s="157"/>
      <c r="G111" s="157"/>
      <c r="H111" s="157"/>
      <c r="I111" s="157"/>
      <c r="J111" s="158">
        <f>J266</f>
        <v>0</v>
      </c>
      <c r="K111" s="155"/>
      <c r="L111" s="159"/>
    </row>
    <row r="112" spans="1:47" s="9" customFormat="1" ht="24.95" customHeight="1">
      <c r="B112" s="154"/>
      <c r="C112" s="155"/>
      <c r="D112" s="156" t="s">
        <v>4419</v>
      </c>
      <c r="E112" s="157"/>
      <c r="F112" s="157"/>
      <c r="G112" s="157"/>
      <c r="H112" s="157"/>
      <c r="I112" s="157"/>
      <c r="J112" s="158">
        <f>J269</f>
        <v>0</v>
      </c>
      <c r="K112" s="155"/>
      <c r="L112" s="159"/>
    </row>
    <row r="113" spans="1:31" s="9" customFormat="1" ht="24.95" customHeight="1">
      <c r="B113" s="154"/>
      <c r="C113" s="155"/>
      <c r="D113" s="156" t="s">
        <v>4420</v>
      </c>
      <c r="E113" s="157"/>
      <c r="F113" s="157"/>
      <c r="G113" s="157"/>
      <c r="H113" s="157"/>
      <c r="I113" s="157"/>
      <c r="J113" s="158">
        <f>J278</f>
        <v>0</v>
      </c>
      <c r="K113" s="155"/>
      <c r="L113" s="159"/>
    </row>
    <row r="114" spans="1:31" s="2" customFormat="1" ht="21.7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31" s="2" customFormat="1" ht="6.95" customHeight="1">
      <c r="A115" s="35"/>
      <c r="B115" s="55"/>
      <c r="C115" s="56"/>
      <c r="D115" s="56"/>
      <c r="E115" s="56"/>
      <c r="F115" s="56"/>
      <c r="G115" s="56"/>
      <c r="H115" s="56"/>
      <c r="I115" s="56"/>
      <c r="J115" s="56"/>
      <c r="K115" s="56"/>
      <c r="L115" s="52"/>
      <c r="S115" s="35"/>
      <c r="T115" s="35"/>
      <c r="U115" s="35"/>
      <c r="V115" s="35"/>
      <c r="W115" s="35"/>
      <c r="X115" s="35"/>
      <c r="Y115" s="35"/>
      <c r="Z115" s="35"/>
      <c r="AA115" s="35"/>
      <c r="AB115" s="35"/>
      <c r="AC115" s="35"/>
      <c r="AD115" s="35"/>
      <c r="AE115" s="35"/>
    </row>
    <row r="119" spans="1:31" s="2" customFormat="1" ht="6.95" customHeight="1">
      <c r="A119" s="35"/>
      <c r="B119" s="57"/>
      <c r="C119" s="58"/>
      <c r="D119" s="58"/>
      <c r="E119" s="58"/>
      <c r="F119" s="58"/>
      <c r="G119" s="58"/>
      <c r="H119" s="58"/>
      <c r="I119" s="58"/>
      <c r="J119" s="58"/>
      <c r="K119" s="58"/>
      <c r="L119" s="52"/>
      <c r="S119" s="35"/>
      <c r="T119" s="35"/>
      <c r="U119" s="35"/>
      <c r="V119" s="35"/>
      <c r="W119" s="35"/>
      <c r="X119" s="35"/>
      <c r="Y119" s="35"/>
      <c r="Z119" s="35"/>
      <c r="AA119" s="35"/>
      <c r="AB119" s="35"/>
      <c r="AC119" s="35"/>
      <c r="AD119" s="35"/>
      <c r="AE119" s="35"/>
    </row>
    <row r="120" spans="1:31" s="2" customFormat="1" ht="24.95" customHeight="1">
      <c r="A120" s="35"/>
      <c r="B120" s="36"/>
      <c r="C120" s="24" t="s">
        <v>224</v>
      </c>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31"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31" s="2" customFormat="1" ht="12" customHeight="1">
      <c r="A122" s="35"/>
      <c r="B122" s="36"/>
      <c r="C122" s="30" t="s">
        <v>16</v>
      </c>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16.5" customHeight="1">
      <c r="A123" s="35"/>
      <c r="B123" s="36"/>
      <c r="C123" s="37"/>
      <c r="D123" s="37"/>
      <c r="E123" s="332" t="str">
        <f>E7</f>
        <v>NEMOCNICE TGM HODONÍN – VÝSTAVBA PAVILONU URGENTNÍHO PŘÍJMU ETAPA II.</v>
      </c>
      <c r="F123" s="333"/>
      <c r="G123" s="333"/>
      <c r="H123" s="333"/>
      <c r="I123" s="37"/>
      <c r="J123" s="37"/>
      <c r="K123" s="37"/>
      <c r="L123" s="52"/>
      <c r="S123" s="35"/>
      <c r="T123" s="35"/>
      <c r="U123" s="35"/>
      <c r="V123" s="35"/>
      <c r="W123" s="35"/>
      <c r="X123" s="35"/>
      <c r="Y123" s="35"/>
      <c r="Z123" s="35"/>
      <c r="AA123" s="35"/>
      <c r="AB123" s="35"/>
      <c r="AC123" s="35"/>
      <c r="AD123" s="35"/>
      <c r="AE123" s="35"/>
    </row>
    <row r="124" spans="1:31" s="1" customFormat="1" ht="12" customHeight="1">
      <c r="B124" s="22"/>
      <c r="C124" s="30" t="s">
        <v>210</v>
      </c>
      <c r="D124" s="23"/>
      <c r="E124" s="23"/>
      <c r="F124" s="23"/>
      <c r="G124" s="23"/>
      <c r="H124" s="23"/>
      <c r="I124" s="23"/>
      <c r="J124" s="23"/>
      <c r="K124" s="23"/>
      <c r="L124" s="21"/>
    </row>
    <row r="125" spans="1:31" s="1" customFormat="1" ht="16.5" customHeight="1">
      <c r="B125" s="22"/>
      <c r="C125" s="23"/>
      <c r="D125" s="23"/>
      <c r="E125" s="332" t="s">
        <v>362</v>
      </c>
      <c r="F125" s="283"/>
      <c r="G125" s="283"/>
      <c r="H125" s="283"/>
      <c r="I125" s="23"/>
      <c r="J125" s="23"/>
      <c r="K125" s="23"/>
      <c r="L125" s="21"/>
    </row>
    <row r="126" spans="1:31" s="1" customFormat="1" ht="12" customHeight="1">
      <c r="B126" s="22"/>
      <c r="C126" s="30" t="s">
        <v>363</v>
      </c>
      <c r="D126" s="23"/>
      <c r="E126" s="23"/>
      <c r="F126" s="23"/>
      <c r="G126" s="23"/>
      <c r="H126" s="23"/>
      <c r="I126" s="23"/>
      <c r="J126" s="23"/>
      <c r="K126" s="23"/>
      <c r="L126" s="21"/>
    </row>
    <row r="127" spans="1:31" s="2" customFormat="1" ht="16.5" customHeight="1">
      <c r="A127" s="35"/>
      <c r="B127" s="36"/>
      <c r="C127" s="37"/>
      <c r="D127" s="37"/>
      <c r="E127" s="336" t="s">
        <v>3106</v>
      </c>
      <c r="F127" s="334"/>
      <c r="G127" s="334"/>
      <c r="H127" s="334"/>
      <c r="I127" s="37"/>
      <c r="J127" s="37"/>
      <c r="K127" s="37"/>
      <c r="L127" s="52"/>
      <c r="S127" s="35"/>
      <c r="T127" s="35"/>
      <c r="U127" s="35"/>
      <c r="V127" s="35"/>
      <c r="W127" s="35"/>
      <c r="X127" s="35"/>
      <c r="Y127" s="35"/>
      <c r="Z127" s="35"/>
      <c r="AA127" s="35"/>
      <c r="AB127" s="35"/>
      <c r="AC127" s="35"/>
      <c r="AD127" s="35"/>
      <c r="AE127" s="35"/>
    </row>
    <row r="128" spans="1:31" s="2" customFormat="1" ht="12" customHeight="1">
      <c r="A128" s="35"/>
      <c r="B128" s="36"/>
      <c r="C128" s="30" t="s">
        <v>3731</v>
      </c>
      <c r="D128" s="37"/>
      <c r="E128" s="37"/>
      <c r="F128" s="37"/>
      <c r="G128" s="37"/>
      <c r="H128" s="37"/>
      <c r="I128" s="37"/>
      <c r="J128" s="37"/>
      <c r="K128" s="37"/>
      <c r="L128" s="52"/>
      <c r="S128" s="35"/>
      <c r="T128" s="35"/>
      <c r="U128" s="35"/>
      <c r="V128" s="35"/>
      <c r="W128" s="35"/>
      <c r="X128" s="35"/>
      <c r="Y128" s="35"/>
      <c r="Z128" s="35"/>
      <c r="AA128" s="35"/>
      <c r="AB128" s="35"/>
      <c r="AC128" s="35"/>
      <c r="AD128" s="35"/>
      <c r="AE128" s="35"/>
    </row>
    <row r="129" spans="1:65" s="2" customFormat="1" ht="16.5" customHeight="1">
      <c r="A129" s="35"/>
      <c r="B129" s="36"/>
      <c r="C129" s="37"/>
      <c r="D129" s="37"/>
      <c r="E129" s="305" t="str">
        <f>E13</f>
        <v>D.1.4.4 - MaR</v>
      </c>
      <c r="F129" s="334"/>
      <c r="G129" s="334"/>
      <c r="H129" s="334"/>
      <c r="I129" s="37"/>
      <c r="J129" s="37"/>
      <c r="K129" s="37"/>
      <c r="L129" s="52"/>
      <c r="S129" s="35"/>
      <c r="T129" s="35"/>
      <c r="U129" s="35"/>
      <c r="V129" s="35"/>
      <c r="W129" s="35"/>
      <c r="X129" s="35"/>
      <c r="Y129" s="35"/>
      <c r="Z129" s="35"/>
      <c r="AA129" s="35"/>
      <c r="AB129" s="35"/>
      <c r="AC129" s="35"/>
      <c r="AD129" s="35"/>
      <c r="AE129" s="35"/>
    </row>
    <row r="130" spans="1:65" s="2" customFormat="1" ht="6.95" customHeight="1">
      <c r="A130" s="35"/>
      <c r="B130" s="36"/>
      <c r="C130" s="37"/>
      <c r="D130" s="37"/>
      <c r="E130" s="37"/>
      <c r="F130" s="37"/>
      <c r="G130" s="37"/>
      <c r="H130" s="37"/>
      <c r="I130" s="37"/>
      <c r="J130" s="37"/>
      <c r="K130" s="37"/>
      <c r="L130" s="52"/>
      <c r="S130" s="35"/>
      <c r="T130" s="35"/>
      <c r="U130" s="35"/>
      <c r="V130" s="35"/>
      <c r="W130" s="35"/>
      <c r="X130" s="35"/>
      <c r="Y130" s="35"/>
      <c r="Z130" s="35"/>
      <c r="AA130" s="35"/>
      <c r="AB130" s="35"/>
      <c r="AC130" s="35"/>
      <c r="AD130" s="35"/>
      <c r="AE130" s="35"/>
    </row>
    <row r="131" spans="1:65" s="2" customFormat="1" ht="12" customHeight="1">
      <c r="A131" s="35"/>
      <c r="B131" s="36"/>
      <c r="C131" s="30" t="s">
        <v>20</v>
      </c>
      <c r="D131" s="37"/>
      <c r="E131" s="37"/>
      <c r="F131" s="28" t="str">
        <f>F16</f>
        <v xml:space="preserve"> </v>
      </c>
      <c r="G131" s="37"/>
      <c r="H131" s="37"/>
      <c r="I131" s="30" t="s">
        <v>22</v>
      </c>
      <c r="J131" s="67" t="str">
        <f>IF(J16="","",J16)</f>
        <v>23. 6. 2025</v>
      </c>
      <c r="K131" s="37"/>
      <c r="L131" s="52"/>
      <c r="S131" s="35"/>
      <c r="T131" s="35"/>
      <c r="U131" s="35"/>
      <c r="V131" s="35"/>
      <c r="W131" s="35"/>
      <c r="X131" s="35"/>
      <c r="Y131" s="35"/>
      <c r="Z131" s="35"/>
      <c r="AA131" s="35"/>
      <c r="AB131" s="35"/>
      <c r="AC131" s="35"/>
      <c r="AD131" s="35"/>
      <c r="AE131" s="35"/>
    </row>
    <row r="132" spans="1:65" s="2" customFormat="1" ht="6.95" customHeight="1">
      <c r="A132" s="35"/>
      <c r="B132" s="36"/>
      <c r="C132" s="37"/>
      <c r="D132" s="37"/>
      <c r="E132" s="37"/>
      <c r="F132" s="37"/>
      <c r="G132" s="37"/>
      <c r="H132" s="37"/>
      <c r="I132" s="37"/>
      <c r="J132" s="37"/>
      <c r="K132" s="37"/>
      <c r="L132" s="52"/>
      <c r="S132" s="35"/>
      <c r="T132" s="35"/>
      <c r="U132" s="35"/>
      <c r="V132" s="35"/>
      <c r="W132" s="35"/>
      <c r="X132" s="35"/>
      <c r="Y132" s="35"/>
      <c r="Z132" s="35"/>
      <c r="AA132" s="35"/>
      <c r="AB132" s="35"/>
      <c r="AC132" s="35"/>
      <c r="AD132" s="35"/>
      <c r="AE132" s="35"/>
    </row>
    <row r="133" spans="1:65" s="2" customFormat="1" ht="15.2" customHeight="1">
      <c r="A133" s="35"/>
      <c r="B133" s="36"/>
      <c r="C133" s="30" t="s">
        <v>24</v>
      </c>
      <c r="D133" s="37"/>
      <c r="E133" s="37"/>
      <c r="F133" s="28" t="str">
        <f>E19</f>
        <v>NEMOCNICE TGM HODONÍN, p.o.</v>
      </c>
      <c r="G133" s="37"/>
      <c r="H133" s="37"/>
      <c r="I133" s="30" t="s">
        <v>30</v>
      </c>
      <c r="J133" s="33" t="str">
        <f>E25</f>
        <v>KANIA a.s.</v>
      </c>
      <c r="K133" s="37"/>
      <c r="L133" s="52"/>
      <c r="S133" s="35"/>
      <c r="T133" s="35"/>
      <c r="U133" s="35"/>
      <c r="V133" s="35"/>
      <c r="W133" s="35"/>
      <c r="X133" s="35"/>
      <c r="Y133" s="35"/>
      <c r="Z133" s="35"/>
      <c r="AA133" s="35"/>
      <c r="AB133" s="35"/>
      <c r="AC133" s="35"/>
      <c r="AD133" s="35"/>
      <c r="AE133" s="35"/>
    </row>
    <row r="134" spans="1:65" s="2" customFormat="1" ht="15.2" customHeight="1">
      <c r="A134" s="35"/>
      <c r="B134" s="36"/>
      <c r="C134" s="30" t="s">
        <v>28</v>
      </c>
      <c r="D134" s="37"/>
      <c r="E134" s="37"/>
      <c r="F134" s="28" t="str">
        <f>IF(E22="","",E22)</f>
        <v>Vyplň údaj</v>
      </c>
      <c r="G134" s="37"/>
      <c r="H134" s="37"/>
      <c r="I134" s="30" t="s">
        <v>33</v>
      </c>
      <c r="J134" s="33" t="str">
        <f>E28</f>
        <v xml:space="preserve"> </v>
      </c>
      <c r="K134" s="37"/>
      <c r="L134" s="52"/>
      <c r="S134" s="35"/>
      <c r="T134" s="35"/>
      <c r="U134" s="35"/>
      <c r="V134" s="35"/>
      <c r="W134" s="35"/>
      <c r="X134" s="35"/>
      <c r="Y134" s="35"/>
      <c r="Z134" s="35"/>
      <c r="AA134" s="35"/>
      <c r="AB134" s="35"/>
      <c r="AC134" s="35"/>
      <c r="AD134" s="35"/>
      <c r="AE134" s="35"/>
    </row>
    <row r="135" spans="1:65" s="2" customFormat="1" ht="10.35" customHeight="1">
      <c r="A135" s="35"/>
      <c r="B135" s="36"/>
      <c r="C135" s="37"/>
      <c r="D135" s="37"/>
      <c r="E135" s="37"/>
      <c r="F135" s="37"/>
      <c r="G135" s="37"/>
      <c r="H135" s="37"/>
      <c r="I135" s="37"/>
      <c r="J135" s="37"/>
      <c r="K135" s="37"/>
      <c r="L135" s="52"/>
      <c r="S135" s="35"/>
      <c r="T135" s="35"/>
      <c r="U135" s="35"/>
      <c r="V135" s="35"/>
      <c r="W135" s="35"/>
      <c r="X135" s="35"/>
      <c r="Y135" s="35"/>
      <c r="Z135" s="35"/>
      <c r="AA135" s="35"/>
      <c r="AB135" s="35"/>
      <c r="AC135" s="35"/>
      <c r="AD135" s="35"/>
      <c r="AE135" s="35"/>
    </row>
    <row r="136" spans="1:65" s="11" customFormat="1" ht="29.25" customHeight="1">
      <c r="A136" s="165"/>
      <c r="B136" s="166"/>
      <c r="C136" s="167" t="s">
        <v>225</v>
      </c>
      <c r="D136" s="168" t="s">
        <v>61</v>
      </c>
      <c r="E136" s="168" t="s">
        <v>57</v>
      </c>
      <c r="F136" s="168" t="s">
        <v>58</v>
      </c>
      <c r="G136" s="168" t="s">
        <v>226</v>
      </c>
      <c r="H136" s="168" t="s">
        <v>227</v>
      </c>
      <c r="I136" s="168" t="s">
        <v>228</v>
      </c>
      <c r="J136" s="168" t="s">
        <v>214</v>
      </c>
      <c r="K136" s="169" t="s">
        <v>229</v>
      </c>
      <c r="L136" s="170"/>
      <c r="M136" s="76" t="s">
        <v>1</v>
      </c>
      <c r="N136" s="77" t="s">
        <v>40</v>
      </c>
      <c r="O136" s="77" t="s">
        <v>230</v>
      </c>
      <c r="P136" s="77" t="s">
        <v>231</v>
      </c>
      <c r="Q136" s="77" t="s">
        <v>232</v>
      </c>
      <c r="R136" s="77" t="s">
        <v>233</v>
      </c>
      <c r="S136" s="77" t="s">
        <v>234</v>
      </c>
      <c r="T136" s="78" t="s">
        <v>235</v>
      </c>
      <c r="U136" s="165"/>
      <c r="V136" s="165"/>
      <c r="W136" s="165"/>
      <c r="X136" s="165"/>
      <c r="Y136" s="165"/>
      <c r="Z136" s="165"/>
      <c r="AA136" s="165"/>
      <c r="AB136" s="165"/>
      <c r="AC136" s="165"/>
      <c r="AD136" s="165"/>
      <c r="AE136" s="165"/>
    </row>
    <row r="137" spans="1:65" s="2" customFormat="1" ht="22.9" customHeight="1">
      <c r="A137" s="35"/>
      <c r="B137" s="36"/>
      <c r="C137" s="83" t="s">
        <v>236</v>
      </c>
      <c r="D137" s="37"/>
      <c r="E137" s="37"/>
      <c r="F137" s="37"/>
      <c r="G137" s="37"/>
      <c r="H137" s="37"/>
      <c r="I137" s="37"/>
      <c r="J137" s="171">
        <f>BK137</f>
        <v>0</v>
      </c>
      <c r="K137" s="37"/>
      <c r="L137" s="40"/>
      <c r="M137" s="79"/>
      <c r="N137" s="172"/>
      <c r="O137" s="80"/>
      <c r="P137" s="173">
        <f>P138+P147+P170+P175+P180+P209+P250+P254+P256+P263+P266+P269+P278</f>
        <v>0</v>
      </c>
      <c r="Q137" s="80"/>
      <c r="R137" s="173">
        <f>R138+R147+R170+R175+R180+R209+R250+R254+R256+R263+R266+R269+R278</f>
        <v>0</v>
      </c>
      <c r="S137" s="80"/>
      <c r="T137" s="174">
        <f>T138+T147+T170+T175+T180+T209+T250+T254+T256+T263+T266+T269+T278</f>
        <v>0</v>
      </c>
      <c r="U137" s="35"/>
      <c r="V137" s="35"/>
      <c r="W137" s="35"/>
      <c r="X137" s="35"/>
      <c r="Y137" s="35"/>
      <c r="Z137" s="35"/>
      <c r="AA137" s="35"/>
      <c r="AB137" s="35"/>
      <c r="AC137" s="35"/>
      <c r="AD137" s="35"/>
      <c r="AE137" s="35"/>
      <c r="AT137" s="18" t="s">
        <v>75</v>
      </c>
      <c r="AU137" s="18" t="s">
        <v>216</v>
      </c>
      <c r="BK137" s="175">
        <f>BK138+BK147+BK170+BK175+BK180+BK209+BK250+BK254+BK256+BK263+BK266+BK269+BK278</f>
        <v>0</v>
      </c>
    </row>
    <row r="138" spans="1:65" s="12" customFormat="1" ht="25.9" customHeight="1">
      <c r="B138" s="176"/>
      <c r="C138" s="177"/>
      <c r="D138" s="178" t="s">
        <v>75</v>
      </c>
      <c r="E138" s="179" t="s">
        <v>4421</v>
      </c>
      <c r="F138" s="179" t="s">
        <v>4422</v>
      </c>
      <c r="G138" s="177"/>
      <c r="H138" s="177"/>
      <c r="I138" s="180"/>
      <c r="J138" s="181">
        <f>BK138</f>
        <v>0</v>
      </c>
      <c r="K138" s="177"/>
      <c r="L138" s="182"/>
      <c r="M138" s="183"/>
      <c r="N138" s="184"/>
      <c r="O138" s="184"/>
      <c r="P138" s="185">
        <f>SUM(P139:P146)</f>
        <v>0</v>
      </c>
      <c r="Q138" s="184"/>
      <c r="R138" s="185">
        <f>SUM(R139:R146)</f>
        <v>0</v>
      </c>
      <c r="S138" s="184"/>
      <c r="T138" s="186">
        <f>SUM(T139:T146)</f>
        <v>0</v>
      </c>
      <c r="AR138" s="187" t="s">
        <v>84</v>
      </c>
      <c r="AT138" s="188" t="s">
        <v>75</v>
      </c>
      <c r="AU138" s="188" t="s">
        <v>76</v>
      </c>
      <c r="AY138" s="187" t="s">
        <v>239</v>
      </c>
      <c r="BK138" s="189">
        <f>SUM(BK139:BK146)</f>
        <v>0</v>
      </c>
    </row>
    <row r="139" spans="1:65" s="2" customFormat="1" ht="24.2" customHeight="1">
      <c r="A139" s="35"/>
      <c r="B139" s="36"/>
      <c r="C139" s="192" t="s">
        <v>84</v>
      </c>
      <c r="D139" s="192" t="s">
        <v>241</v>
      </c>
      <c r="E139" s="193" t="s">
        <v>4423</v>
      </c>
      <c r="F139" s="194" t="s">
        <v>4424</v>
      </c>
      <c r="G139" s="195" t="s">
        <v>2089</v>
      </c>
      <c r="H139" s="196">
        <v>2</v>
      </c>
      <c r="I139" s="197"/>
      <c r="J139" s="198">
        <f t="shared" ref="J139:J146" si="0">ROUND(I139*H139,2)</f>
        <v>0</v>
      </c>
      <c r="K139" s="194" t="s">
        <v>287</v>
      </c>
      <c r="L139" s="40"/>
      <c r="M139" s="199" t="s">
        <v>1</v>
      </c>
      <c r="N139" s="200" t="s">
        <v>41</v>
      </c>
      <c r="O139" s="72"/>
      <c r="P139" s="201">
        <f t="shared" ref="P139:P146" si="1">O139*H139</f>
        <v>0</v>
      </c>
      <c r="Q139" s="201">
        <v>0</v>
      </c>
      <c r="R139" s="201">
        <f t="shared" ref="R139:R146" si="2">Q139*H139</f>
        <v>0</v>
      </c>
      <c r="S139" s="201">
        <v>0</v>
      </c>
      <c r="T139" s="202">
        <f t="shared" ref="T139:T146" si="3">S139*H139</f>
        <v>0</v>
      </c>
      <c r="U139" s="35"/>
      <c r="V139" s="35"/>
      <c r="W139" s="35"/>
      <c r="X139" s="35"/>
      <c r="Y139" s="35"/>
      <c r="Z139" s="35"/>
      <c r="AA139" s="35"/>
      <c r="AB139" s="35"/>
      <c r="AC139" s="35"/>
      <c r="AD139" s="35"/>
      <c r="AE139" s="35"/>
      <c r="AR139" s="203" t="s">
        <v>110</v>
      </c>
      <c r="AT139" s="203" t="s">
        <v>241</v>
      </c>
      <c r="AU139" s="203" t="s">
        <v>84</v>
      </c>
      <c r="AY139" s="18" t="s">
        <v>239</v>
      </c>
      <c r="BE139" s="204">
        <f t="shared" ref="BE139:BE146" si="4">IF(N139="základní",J139,0)</f>
        <v>0</v>
      </c>
      <c r="BF139" s="204">
        <f t="shared" ref="BF139:BF146" si="5">IF(N139="snížená",J139,0)</f>
        <v>0</v>
      </c>
      <c r="BG139" s="204">
        <f t="shared" ref="BG139:BG146" si="6">IF(N139="zákl. přenesená",J139,0)</f>
        <v>0</v>
      </c>
      <c r="BH139" s="204">
        <f t="shared" ref="BH139:BH146" si="7">IF(N139="sníž. přenesená",J139,0)</f>
        <v>0</v>
      </c>
      <c r="BI139" s="204">
        <f t="shared" ref="BI139:BI146" si="8">IF(N139="nulová",J139,0)</f>
        <v>0</v>
      </c>
      <c r="BJ139" s="18" t="s">
        <v>84</v>
      </c>
      <c r="BK139" s="204">
        <f t="shared" ref="BK139:BK146" si="9">ROUND(I139*H139,2)</f>
        <v>0</v>
      </c>
      <c r="BL139" s="18" t="s">
        <v>110</v>
      </c>
      <c r="BM139" s="203" t="s">
        <v>86</v>
      </c>
    </row>
    <row r="140" spans="1:65" s="2" customFormat="1" ht="16.5" customHeight="1">
      <c r="A140" s="35"/>
      <c r="B140" s="36"/>
      <c r="C140" s="192" t="s">
        <v>86</v>
      </c>
      <c r="D140" s="192" t="s">
        <v>241</v>
      </c>
      <c r="E140" s="193" t="s">
        <v>4425</v>
      </c>
      <c r="F140" s="194" t="s">
        <v>4426</v>
      </c>
      <c r="G140" s="195" t="s">
        <v>2089</v>
      </c>
      <c r="H140" s="196">
        <v>2</v>
      </c>
      <c r="I140" s="197"/>
      <c r="J140" s="198">
        <f t="shared" si="0"/>
        <v>0</v>
      </c>
      <c r="K140" s="194" t="s">
        <v>287</v>
      </c>
      <c r="L140" s="40"/>
      <c r="M140" s="199" t="s">
        <v>1</v>
      </c>
      <c r="N140" s="200" t="s">
        <v>41</v>
      </c>
      <c r="O140" s="72"/>
      <c r="P140" s="201">
        <f t="shared" si="1"/>
        <v>0</v>
      </c>
      <c r="Q140" s="201">
        <v>0</v>
      </c>
      <c r="R140" s="201">
        <f t="shared" si="2"/>
        <v>0</v>
      </c>
      <c r="S140" s="201">
        <v>0</v>
      </c>
      <c r="T140" s="202">
        <f t="shared" si="3"/>
        <v>0</v>
      </c>
      <c r="U140" s="35"/>
      <c r="V140" s="35"/>
      <c r="W140" s="35"/>
      <c r="X140" s="35"/>
      <c r="Y140" s="35"/>
      <c r="Z140" s="35"/>
      <c r="AA140" s="35"/>
      <c r="AB140" s="35"/>
      <c r="AC140" s="35"/>
      <c r="AD140" s="35"/>
      <c r="AE140" s="35"/>
      <c r="AR140" s="203" t="s">
        <v>110</v>
      </c>
      <c r="AT140" s="203" t="s">
        <v>241</v>
      </c>
      <c r="AU140" s="203" t="s">
        <v>84</v>
      </c>
      <c r="AY140" s="18" t="s">
        <v>239</v>
      </c>
      <c r="BE140" s="204">
        <f t="shared" si="4"/>
        <v>0</v>
      </c>
      <c r="BF140" s="204">
        <f t="shared" si="5"/>
        <v>0</v>
      </c>
      <c r="BG140" s="204">
        <f t="shared" si="6"/>
        <v>0</v>
      </c>
      <c r="BH140" s="204">
        <f t="shared" si="7"/>
        <v>0</v>
      </c>
      <c r="BI140" s="204">
        <f t="shared" si="8"/>
        <v>0</v>
      </c>
      <c r="BJ140" s="18" t="s">
        <v>84</v>
      </c>
      <c r="BK140" s="204">
        <f t="shared" si="9"/>
        <v>0</v>
      </c>
      <c r="BL140" s="18" t="s">
        <v>110</v>
      </c>
      <c r="BM140" s="203" t="s">
        <v>110</v>
      </c>
    </row>
    <row r="141" spans="1:65" s="2" customFormat="1" ht="16.5" customHeight="1">
      <c r="A141" s="35"/>
      <c r="B141" s="36"/>
      <c r="C141" s="192" t="s">
        <v>108</v>
      </c>
      <c r="D141" s="192" t="s">
        <v>241</v>
      </c>
      <c r="E141" s="193" t="s">
        <v>4427</v>
      </c>
      <c r="F141" s="194" t="s">
        <v>4428</v>
      </c>
      <c r="G141" s="195" t="s">
        <v>2089</v>
      </c>
      <c r="H141" s="196">
        <v>2</v>
      </c>
      <c r="I141" s="197"/>
      <c r="J141" s="198">
        <f t="shared" si="0"/>
        <v>0</v>
      </c>
      <c r="K141" s="194" t="s">
        <v>287</v>
      </c>
      <c r="L141" s="40"/>
      <c r="M141" s="199" t="s">
        <v>1</v>
      </c>
      <c r="N141" s="200" t="s">
        <v>41</v>
      </c>
      <c r="O141" s="72"/>
      <c r="P141" s="201">
        <f t="shared" si="1"/>
        <v>0</v>
      </c>
      <c r="Q141" s="201">
        <v>0</v>
      </c>
      <c r="R141" s="201">
        <f t="shared" si="2"/>
        <v>0</v>
      </c>
      <c r="S141" s="201">
        <v>0</v>
      </c>
      <c r="T141" s="202">
        <f t="shared" si="3"/>
        <v>0</v>
      </c>
      <c r="U141" s="35"/>
      <c r="V141" s="35"/>
      <c r="W141" s="35"/>
      <c r="X141" s="35"/>
      <c r="Y141" s="35"/>
      <c r="Z141" s="35"/>
      <c r="AA141" s="35"/>
      <c r="AB141" s="35"/>
      <c r="AC141" s="35"/>
      <c r="AD141" s="35"/>
      <c r="AE141" s="35"/>
      <c r="AR141" s="203" t="s">
        <v>110</v>
      </c>
      <c r="AT141" s="203" t="s">
        <v>241</v>
      </c>
      <c r="AU141" s="203" t="s">
        <v>84</v>
      </c>
      <c r="AY141" s="18" t="s">
        <v>239</v>
      </c>
      <c r="BE141" s="204">
        <f t="shared" si="4"/>
        <v>0</v>
      </c>
      <c r="BF141" s="204">
        <f t="shared" si="5"/>
        <v>0</v>
      </c>
      <c r="BG141" s="204">
        <f t="shared" si="6"/>
        <v>0</v>
      </c>
      <c r="BH141" s="204">
        <f t="shared" si="7"/>
        <v>0</v>
      </c>
      <c r="BI141" s="204">
        <f t="shared" si="8"/>
        <v>0</v>
      </c>
      <c r="BJ141" s="18" t="s">
        <v>84</v>
      </c>
      <c r="BK141" s="204">
        <f t="shared" si="9"/>
        <v>0</v>
      </c>
      <c r="BL141" s="18" t="s">
        <v>110</v>
      </c>
      <c r="BM141" s="203" t="s">
        <v>150</v>
      </c>
    </row>
    <row r="142" spans="1:65" s="2" customFormat="1" ht="16.5" customHeight="1">
      <c r="A142" s="35"/>
      <c r="B142" s="36"/>
      <c r="C142" s="192" t="s">
        <v>110</v>
      </c>
      <c r="D142" s="192" t="s">
        <v>241</v>
      </c>
      <c r="E142" s="193" t="s">
        <v>4429</v>
      </c>
      <c r="F142" s="194" t="s">
        <v>4430</v>
      </c>
      <c r="G142" s="195" t="s">
        <v>2089</v>
      </c>
      <c r="H142" s="196">
        <v>14</v>
      </c>
      <c r="I142" s="197"/>
      <c r="J142" s="198">
        <f t="shared" si="0"/>
        <v>0</v>
      </c>
      <c r="K142" s="194" t="s">
        <v>287</v>
      </c>
      <c r="L142" s="40"/>
      <c r="M142" s="199" t="s">
        <v>1</v>
      </c>
      <c r="N142" s="200" t="s">
        <v>41</v>
      </c>
      <c r="O142" s="72"/>
      <c r="P142" s="201">
        <f t="shared" si="1"/>
        <v>0</v>
      </c>
      <c r="Q142" s="201">
        <v>0</v>
      </c>
      <c r="R142" s="201">
        <f t="shared" si="2"/>
        <v>0</v>
      </c>
      <c r="S142" s="201">
        <v>0</v>
      </c>
      <c r="T142" s="202">
        <f t="shared" si="3"/>
        <v>0</v>
      </c>
      <c r="U142" s="35"/>
      <c r="V142" s="35"/>
      <c r="W142" s="35"/>
      <c r="X142" s="35"/>
      <c r="Y142" s="35"/>
      <c r="Z142" s="35"/>
      <c r="AA142" s="35"/>
      <c r="AB142" s="35"/>
      <c r="AC142" s="35"/>
      <c r="AD142" s="35"/>
      <c r="AE142" s="35"/>
      <c r="AR142" s="203" t="s">
        <v>110</v>
      </c>
      <c r="AT142" s="203" t="s">
        <v>241</v>
      </c>
      <c r="AU142" s="203" t="s">
        <v>84</v>
      </c>
      <c r="AY142" s="18" t="s">
        <v>239</v>
      </c>
      <c r="BE142" s="204">
        <f t="shared" si="4"/>
        <v>0</v>
      </c>
      <c r="BF142" s="204">
        <f t="shared" si="5"/>
        <v>0</v>
      </c>
      <c r="BG142" s="204">
        <f t="shared" si="6"/>
        <v>0</v>
      </c>
      <c r="BH142" s="204">
        <f t="shared" si="7"/>
        <v>0</v>
      </c>
      <c r="BI142" s="204">
        <f t="shared" si="8"/>
        <v>0</v>
      </c>
      <c r="BJ142" s="18" t="s">
        <v>84</v>
      </c>
      <c r="BK142" s="204">
        <f t="shared" si="9"/>
        <v>0</v>
      </c>
      <c r="BL142" s="18" t="s">
        <v>110</v>
      </c>
      <c r="BM142" s="203" t="s">
        <v>156</v>
      </c>
    </row>
    <row r="143" spans="1:65" s="2" customFormat="1" ht="16.5" customHeight="1">
      <c r="A143" s="35"/>
      <c r="B143" s="36"/>
      <c r="C143" s="192" t="s">
        <v>134</v>
      </c>
      <c r="D143" s="192" t="s">
        <v>241</v>
      </c>
      <c r="E143" s="193" t="s">
        <v>4431</v>
      </c>
      <c r="F143" s="194" t="s">
        <v>4432</v>
      </c>
      <c r="G143" s="195" t="s">
        <v>2089</v>
      </c>
      <c r="H143" s="196">
        <v>2</v>
      </c>
      <c r="I143" s="197"/>
      <c r="J143" s="198">
        <f t="shared" si="0"/>
        <v>0</v>
      </c>
      <c r="K143" s="194" t="s">
        <v>287</v>
      </c>
      <c r="L143" s="40"/>
      <c r="M143" s="199" t="s">
        <v>1</v>
      </c>
      <c r="N143" s="200" t="s">
        <v>41</v>
      </c>
      <c r="O143" s="72"/>
      <c r="P143" s="201">
        <f t="shared" si="1"/>
        <v>0</v>
      </c>
      <c r="Q143" s="201">
        <v>0</v>
      </c>
      <c r="R143" s="201">
        <f t="shared" si="2"/>
        <v>0</v>
      </c>
      <c r="S143" s="201">
        <v>0</v>
      </c>
      <c r="T143" s="202">
        <f t="shared" si="3"/>
        <v>0</v>
      </c>
      <c r="U143" s="35"/>
      <c r="V143" s="35"/>
      <c r="W143" s="35"/>
      <c r="X143" s="35"/>
      <c r="Y143" s="35"/>
      <c r="Z143" s="35"/>
      <c r="AA143" s="35"/>
      <c r="AB143" s="35"/>
      <c r="AC143" s="35"/>
      <c r="AD143" s="35"/>
      <c r="AE143" s="35"/>
      <c r="AR143" s="203" t="s">
        <v>110</v>
      </c>
      <c r="AT143" s="203" t="s">
        <v>241</v>
      </c>
      <c r="AU143" s="203" t="s">
        <v>84</v>
      </c>
      <c r="AY143" s="18" t="s">
        <v>239</v>
      </c>
      <c r="BE143" s="204">
        <f t="shared" si="4"/>
        <v>0</v>
      </c>
      <c r="BF143" s="204">
        <f t="shared" si="5"/>
        <v>0</v>
      </c>
      <c r="BG143" s="204">
        <f t="shared" si="6"/>
        <v>0</v>
      </c>
      <c r="BH143" s="204">
        <f t="shared" si="7"/>
        <v>0</v>
      </c>
      <c r="BI143" s="204">
        <f t="shared" si="8"/>
        <v>0</v>
      </c>
      <c r="BJ143" s="18" t="s">
        <v>84</v>
      </c>
      <c r="BK143" s="204">
        <f t="shared" si="9"/>
        <v>0</v>
      </c>
      <c r="BL143" s="18" t="s">
        <v>110</v>
      </c>
      <c r="BM143" s="203" t="s">
        <v>162</v>
      </c>
    </row>
    <row r="144" spans="1:65" s="2" customFormat="1" ht="16.5" customHeight="1">
      <c r="A144" s="35"/>
      <c r="B144" s="36"/>
      <c r="C144" s="192" t="s">
        <v>150</v>
      </c>
      <c r="D144" s="192" t="s">
        <v>241</v>
      </c>
      <c r="E144" s="193" t="s">
        <v>4433</v>
      </c>
      <c r="F144" s="194" t="s">
        <v>4434</v>
      </c>
      <c r="G144" s="195" t="s">
        <v>2089</v>
      </c>
      <c r="H144" s="196">
        <v>2</v>
      </c>
      <c r="I144" s="197"/>
      <c r="J144" s="198">
        <f t="shared" si="0"/>
        <v>0</v>
      </c>
      <c r="K144" s="194" t="s">
        <v>287</v>
      </c>
      <c r="L144" s="40"/>
      <c r="M144" s="199" t="s">
        <v>1</v>
      </c>
      <c r="N144" s="200" t="s">
        <v>41</v>
      </c>
      <c r="O144" s="72"/>
      <c r="P144" s="201">
        <f t="shared" si="1"/>
        <v>0</v>
      </c>
      <c r="Q144" s="201">
        <v>0</v>
      </c>
      <c r="R144" s="201">
        <f t="shared" si="2"/>
        <v>0</v>
      </c>
      <c r="S144" s="201">
        <v>0</v>
      </c>
      <c r="T144" s="202">
        <f t="shared" si="3"/>
        <v>0</v>
      </c>
      <c r="U144" s="35"/>
      <c r="V144" s="35"/>
      <c r="W144" s="35"/>
      <c r="X144" s="35"/>
      <c r="Y144" s="35"/>
      <c r="Z144" s="35"/>
      <c r="AA144" s="35"/>
      <c r="AB144" s="35"/>
      <c r="AC144" s="35"/>
      <c r="AD144" s="35"/>
      <c r="AE144" s="35"/>
      <c r="AR144" s="203" t="s">
        <v>110</v>
      </c>
      <c r="AT144" s="203" t="s">
        <v>241</v>
      </c>
      <c r="AU144" s="203" t="s">
        <v>84</v>
      </c>
      <c r="AY144" s="18" t="s">
        <v>239</v>
      </c>
      <c r="BE144" s="204">
        <f t="shared" si="4"/>
        <v>0</v>
      </c>
      <c r="BF144" s="204">
        <f t="shared" si="5"/>
        <v>0</v>
      </c>
      <c r="BG144" s="204">
        <f t="shared" si="6"/>
        <v>0</v>
      </c>
      <c r="BH144" s="204">
        <f t="shared" si="7"/>
        <v>0</v>
      </c>
      <c r="BI144" s="204">
        <f t="shared" si="8"/>
        <v>0</v>
      </c>
      <c r="BJ144" s="18" t="s">
        <v>84</v>
      </c>
      <c r="BK144" s="204">
        <f t="shared" si="9"/>
        <v>0</v>
      </c>
      <c r="BL144" s="18" t="s">
        <v>110</v>
      </c>
      <c r="BM144" s="203" t="s">
        <v>8</v>
      </c>
    </row>
    <row r="145" spans="1:65" s="2" customFormat="1" ht="16.5" customHeight="1">
      <c r="A145" s="35"/>
      <c r="B145" s="36"/>
      <c r="C145" s="192" t="s">
        <v>153</v>
      </c>
      <c r="D145" s="192" t="s">
        <v>241</v>
      </c>
      <c r="E145" s="193" t="s">
        <v>4435</v>
      </c>
      <c r="F145" s="194" t="s">
        <v>4436</v>
      </c>
      <c r="G145" s="195" t="s">
        <v>2089</v>
      </c>
      <c r="H145" s="196">
        <v>2</v>
      </c>
      <c r="I145" s="197"/>
      <c r="J145" s="198">
        <f t="shared" si="0"/>
        <v>0</v>
      </c>
      <c r="K145" s="194" t="s">
        <v>287</v>
      </c>
      <c r="L145" s="40"/>
      <c r="M145" s="199" t="s">
        <v>1</v>
      </c>
      <c r="N145" s="200" t="s">
        <v>41</v>
      </c>
      <c r="O145" s="72"/>
      <c r="P145" s="201">
        <f t="shared" si="1"/>
        <v>0</v>
      </c>
      <c r="Q145" s="201">
        <v>0</v>
      </c>
      <c r="R145" s="201">
        <f t="shared" si="2"/>
        <v>0</v>
      </c>
      <c r="S145" s="201">
        <v>0</v>
      </c>
      <c r="T145" s="202">
        <f t="shared" si="3"/>
        <v>0</v>
      </c>
      <c r="U145" s="35"/>
      <c r="V145" s="35"/>
      <c r="W145" s="35"/>
      <c r="X145" s="35"/>
      <c r="Y145" s="35"/>
      <c r="Z145" s="35"/>
      <c r="AA145" s="35"/>
      <c r="AB145" s="35"/>
      <c r="AC145" s="35"/>
      <c r="AD145" s="35"/>
      <c r="AE145" s="35"/>
      <c r="AR145" s="203" t="s">
        <v>110</v>
      </c>
      <c r="AT145" s="203" t="s">
        <v>241</v>
      </c>
      <c r="AU145" s="203" t="s">
        <v>84</v>
      </c>
      <c r="AY145" s="18" t="s">
        <v>239</v>
      </c>
      <c r="BE145" s="204">
        <f t="shared" si="4"/>
        <v>0</v>
      </c>
      <c r="BF145" s="204">
        <f t="shared" si="5"/>
        <v>0</v>
      </c>
      <c r="BG145" s="204">
        <f t="shared" si="6"/>
        <v>0</v>
      </c>
      <c r="BH145" s="204">
        <f t="shared" si="7"/>
        <v>0</v>
      </c>
      <c r="BI145" s="204">
        <f t="shared" si="8"/>
        <v>0</v>
      </c>
      <c r="BJ145" s="18" t="s">
        <v>84</v>
      </c>
      <c r="BK145" s="204">
        <f t="shared" si="9"/>
        <v>0</v>
      </c>
      <c r="BL145" s="18" t="s">
        <v>110</v>
      </c>
      <c r="BM145" s="203" t="s">
        <v>306</v>
      </c>
    </row>
    <row r="146" spans="1:65" s="2" customFormat="1" ht="16.5" customHeight="1">
      <c r="A146" s="35"/>
      <c r="B146" s="36"/>
      <c r="C146" s="192" t="s">
        <v>156</v>
      </c>
      <c r="D146" s="192" t="s">
        <v>241</v>
      </c>
      <c r="E146" s="193" t="s">
        <v>4437</v>
      </c>
      <c r="F146" s="194" t="s">
        <v>4438</v>
      </c>
      <c r="G146" s="195" t="s">
        <v>2089</v>
      </c>
      <c r="H146" s="196">
        <v>2</v>
      </c>
      <c r="I146" s="197"/>
      <c r="J146" s="198">
        <f t="shared" si="0"/>
        <v>0</v>
      </c>
      <c r="K146" s="194" t="s">
        <v>287</v>
      </c>
      <c r="L146" s="40"/>
      <c r="M146" s="199" t="s">
        <v>1</v>
      </c>
      <c r="N146" s="200" t="s">
        <v>41</v>
      </c>
      <c r="O146" s="72"/>
      <c r="P146" s="201">
        <f t="shared" si="1"/>
        <v>0</v>
      </c>
      <c r="Q146" s="201">
        <v>0</v>
      </c>
      <c r="R146" s="201">
        <f t="shared" si="2"/>
        <v>0</v>
      </c>
      <c r="S146" s="201">
        <v>0</v>
      </c>
      <c r="T146" s="202">
        <f t="shared" si="3"/>
        <v>0</v>
      </c>
      <c r="U146" s="35"/>
      <c r="V146" s="35"/>
      <c r="W146" s="35"/>
      <c r="X146" s="35"/>
      <c r="Y146" s="35"/>
      <c r="Z146" s="35"/>
      <c r="AA146" s="35"/>
      <c r="AB146" s="35"/>
      <c r="AC146" s="35"/>
      <c r="AD146" s="35"/>
      <c r="AE146" s="35"/>
      <c r="AR146" s="203" t="s">
        <v>110</v>
      </c>
      <c r="AT146" s="203" t="s">
        <v>241</v>
      </c>
      <c r="AU146" s="203" t="s">
        <v>84</v>
      </c>
      <c r="AY146" s="18" t="s">
        <v>239</v>
      </c>
      <c r="BE146" s="204">
        <f t="shared" si="4"/>
        <v>0</v>
      </c>
      <c r="BF146" s="204">
        <f t="shared" si="5"/>
        <v>0</v>
      </c>
      <c r="BG146" s="204">
        <f t="shared" si="6"/>
        <v>0</v>
      </c>
      <c r="BH146" s="204">
        <f t="shared" si="7"/>
        <v>0</v>
      </c>
      <c r="BI146" s="204">
        <f t="shared" si="8"/>
        <v>0</v>
      </c>
      <c r="BJ146" s="18" t="s">
        <v>84</v>
      </c>
      <c r="BK146" s="204">
        <f t="shared" si="9"/>
        <v>0</v>
      </c>
      <c r="BL146" s="18" t="s">
        <v>110</v>
      </c>
      <c r="BM146" s="203" t="s">
        <v>316</v>
      </c>
    </row>
    <row r="147" spans="1:65" s="12" customFormat="1" ht="25.9" customHeight="1">
      <c r="B147" s="176"/>
      <c r="C147" s="177"/>
      <c r="D147" s="178" t="s">
        <v>75</v>
      </c>
      <c r="E147" s="179" t="s">
        <v>4439</v>
      </c>
      <c r="F147" s="179" t="s">
        <v>4440</v>
      </c>
      <c r="G147" s="177"/>
      <c r="H147" s="177"/>
      <c r="I147" s="180"/>
      <c r="J147" s="181">
        <f>BK147</f>
        <v>0</v>
      </c>
      <c r="K147" s="177"/>
      <c r="L147" s="182"/>
      <c r="M147" s="183"/>
      <c r="N147" s="184"/>
      <c r="O147" s="184"/>
      <c r="P147" s="185">
        <f>SUM(P148:P169)</f>
        <v>0</v>
      </c>
      <c r="Q147" s="184"/>
      <c r="R147" s="185">
        <f>SUM(R148:R169)</f>
        <v>0</v>
      </c>
      <c r="S147" s="184"/>
      <c r="T147" s="186">
        <f>SUM(T148:T169)</f>
        <v>0</v>
      </c>
      <c r="AR147" s="187" t="s">
        <v>84</v>
      </c>
      <c r="AT147" s="188" t="s">
        <v>75</v>
      </c>
      <c r="AU147" s="188" t="s">
        <v>76</v>
      </c>
      <c r="AY147" s="187" t="s">
        <v>239</v>
      </c>
      <c r="BK147" s="189">
        <f>SUM(BK148:BK169)</f>
        <v>0</v>
      </c>
    </row>
    <row r="148" spans="1:65" s="2" customFormat="1" ht="16.5" customHeight="1">
      <c r="A148" s="35"/>
      <c r="B148" s="36"/>
      <c r="C148" s="192" t="s">
        <v>159</v>
      </c>
      <c r="D148" s="192" t="s">
        <v>241</v>
      </c>
      <c r="E148" s="193" t="s">
        <v>4441</v>
      </c>
      <c r="F148" s="194" t="s">
        <v>4442</v>
      </c>
      <c r="G148" s="195" t="s">
        <v>2089</v>
      </c>
      <c r="H148" s="196">
        <v>2</v>
      </c>
      <c r="I148" s="197"/>
      <c r="J148" s="198">
        <f t="shared" ref="J148:J169" si="10">ROUND(I148*H148,2)</f>
        <v>0</v>
      </c>
      <c r="K148" s="194" t="s">
        <v>287</v>
      </c>
      <c r="L148" s="40"/>
      <c r="M148" s="199" t="s">
        <v>1</v>
      </c>
      <c r="N148" s="200" t="s">
        <v>41</v>
      </c>
      <c r="O148" s="72"/>
      <c r="P148" s="201">
        <f t="shared" ref="P148:P169" si="11">O148*H148</f>
        <v>0</v>
      </c>
      <c r="Q148" s="201">
        <v>0</v>
      </c>
      <c r="R148" s="201">
        <f t="shared" ref="R148:R169" si="12">Q148*H148</f>
        <v>0</v>
      </c>
      <c r="S148" s="201">
        <v>0</v>
      </c>
      <c r="T148" s="202">
        <f t="shared" ref="T148:T169" si="13">S148*H148</f>
        <v>0</v>
      </c>
      <c r="U148" s="35"/>
      <c r="V148" s="35"/>
      <c r="W148" s="35"/>
      <c r="X148" s="35"/>
      <c r="Y148" s="35"/>
      <c r="Z148" s="35"/>
      <c r="AA148" s="35"/>
      <c r="AB148" s="35"/>
      <c r="AC148" s="35"/>
      <c r="AD148" s="35"/>
      <c r="AE148" s="35"/>
      <c r="AR148" s="203" t="s">
        <v>110</v>
      </c>
      <c r="AT148" s="203" t="s">
        <v>241</v>
      </c>
      <c r="AU148" s="203" t="s">
        <v>84</v>
      </c>
      <c r="AY148" s="18" t="s">
        <v>239</v>
      </c>
      <c r="BE148" s="204">
        <f t="shared" ref="BE148:BE169" si="14">IF(N148="základní",J148,0)</f>
        <v>0</v>
      </c>
      <c r="BF148" s="204">
        <f t="shared" ref="BF148:BF169" si="15">IF(N148="snížená",J148,0)</f>
        <v>0</v>
      </c>
      <c r="BG148" s="204">
        <f t="shared" ref="BG148:BG169" si="16">IF(N148="zákl. přenesená",J148,0)</f>
        <v>0</v>
      </c>
      <c r="BH148" s="204">
        <f t="shared" ref="BH148:BH169" si="17">IF(N148="sníž. přenesená",J148,0)</f>
        <v>0</v>
      </c>
      <c r="BI148" s="204">
        <f t="shared" ref="BI148:BI169" si="18">IF(N148="nulová",J148,0)</f>
        <v>0</v>
      </c>
      <c r="BJ148" s="18" t="s">
        <v>84</v>
      </c>
      <c r="BK148" s="204">
        <f t="shared" ref="BK148:BK169" si="19">ROUND(I148*H148,2)</f>
        <v>0</v>
      </c>
      <c r="BL148" s="18" t="s">
        <v>110</v>
      </c>
      <c r="BM148" s="203" t="s">
        <v>289</v>
      </c>
    </row>
    <row r="149" spans="1:65" s="2" customFormat="1" ht="16.5" customHeight="1">
      <c r="A149" s="35"/>
      <c r="B149" s="36"/>
      <c r="C149" s="192" t="s">
        <v>162</v>
      </c>
      <c r="D149" s="192" t="s">
        <v>241</v>
      </c>
      <c r="E149" s="193" t="s">
        <v>4443</v>
      </c>
      <c r="F149" s="194" t="s">
        <v>4444</v>
      </c>
      <c r="G149" s="195" t="s">
        <v>2089</v>
      </c>
      <c r="H149" s="196">
        <v>8</v>
      </c>
      <c r="I149" s="197"/>
      <c r="J149" s="198">
        <f t="shared" si="10"/>
        <v>0</v>
      </c>
      <c r="K149" s="194" t="s">
        <v>287</v>
      </c>
      <c r="L149" s="40"/>
      <c r="M149" s="199" t="s">
        <v>1</v>
      </c>
      <c r="N149" s="200" t="s">
        <v>41</v>
      </c>
      <c r="O149" s="72"/>
      <c r="P149" s="201">
        <f t="shared" si="11"/>
        <v>0</v>
      </c>
      <c r="Q149" s="201">
        <v>0</v>
      </c>
      <c r="R149" s="201">
        <f t="shared" si="12"/>
        <v>0</v>
      </c>
      <c r="S149" s="201">
        <v>0</v>
      </c>
      <c r="T149" s="202">
        <f t="shared" si="13"/>
        <v>0</v>
      </c>
      <c r="U149" s="35"/>
      <c r="V149" s="35"/>
      <c r="W149" s="35"/>
      <c r="X149" s="35"/>
      <c r="Y149" s="35"/>
      <c r="Z149" s="35"/>
      <c r="AA149" s="35"/>
      <c r="AB149" s="35"/>
      <c r="AC149" s="35"/>
      <c r="AD149" s="35"/>
      <c r="AE149" s="35"/>
      <c r="AR149" s="203" t="s">
        <v>110</v>
      </c>
      <c r="AT149" s="203" t="s">
        <v>241</v>
      </c>
      <c r="AU149" s="203" t="s">
        <v>84</v>
      </c>
      <c r="AY149" s="18" t="s">
        <v>239</v>
      </c>
      <c r="BE149" s="204">
        <f t="shared" si="14"/>
        <v>0</v>
      </c>
      <c r="BF149" s="204">
        <f t="shared" si="15"/>
        <v>0</v>
      </c>
      <c r="BG149" s="204">
        <f t="shared" si="16"/>
        <v>0</v>
      </c>
      <c r="BH149" s="204">
        <f t="shared" si="17"/>
        <v>0</v>
      </c>
      <c r="BI149" s="204">
        <f t="shared" si="18"/>
        <v>0</v>
      </c>
      <c r="BJ149" s="18" t="s">
        <v>84</v>
      </c>
      <c r="BK149" s="204">
        <f t="shared" si="19"/>
        <v>0</v>
      </c>
      <c r="BL149" s="18" t="s">
        <v>110</v>
      </c>
      <c r="BM149" s="203" t="s">
        <v>341</v>
      </c>
    </row>
    <row r="150" spans="1:65" s="2" customFormat="1" ht="16.5" customHeight="1">
      <c r="A150" s="35"/>
      <c r="B150" s="36"/>
      <c r="C150" s="192" t="s">
        <v>165</v>
      </c>
      <c r="D150" s="192" t="s">
        <v>241</v>
      </c>
      <c r="E150" s="193" t="s">
        <v>4445</v>
      </c>
      <c r="F150" s="194" t="s">
        <v>4446</v>
      </c>
      <c r="G150" s="195" t="s">
        <v>1</v>
      </c>
      <c r="H150" s="196">
        <v>3</v>
      </c>
      <c r="I150" s="197"/>
      <c r="J150" s="198">
        <f t="shared" si="10"/>
        <v>0</v>
      </c>
      <c r="K150" s="194" t="s">
        <v>287</v>
      </c>
      <c r="L150" s="40"/>
      <c r="M150" s="199" t="s">
        <v>1</v>
      </c>
      <c r="N150" s="200" t="s">
        <v>41</v>
      </c>
      <c r="O150" s="72"/>
      <c r="P150" s="201">
        <f t="shared" si="11"/>
        <v>0</v>
      </c>
      <c r="Q150" s="201">
        <v>0</v>
      </c>
      <c r="R150" s="201">
        <f t="shared" si="12"/>
        <v>0</v>
      </c>
      <c r="S150" s="201">
        <v>0</v>
      </c>
      <c r="T150" s="202">
        <f t="shared" si="13"/>
        <v>0</v>
      </c>
      <c r="U150" s="35"/>
      <c r="V150" s="35"/>
      <c r="W150" s="35"/>
      <c r="X150" s="35"/>
      <c r="Y150" s="35"/>
      <c r="Z150" s="35"/>
      <c r="AA150" s="35"/>
      <c r="AB150" s="35"/>
      <c r="AC150" s="35"/>
      <c r="AD150" s="35"/>
      <c r="AE150" s="35"/>
      <c r="AR150" s="203" t="s">
        <v>110</v>
      </c>
      <c r="AT150" s="203" t="s">
        <v>241</v>
      </c>
      <c r="AU150" s="203" t="s">
        <v>84</v>
      </c>
      <c r="AY150" s="18" t="s">
        <v>239</v>
      </c>
      <c r="BE150" s="204">
        <f t="shared" si="14"/>
        <v>0</v>
      </c>
      <c r="BF150" s="204">
        <f t="shared" si="15"/>
        <v>0</v>
      </c>
      <c r="BG150" s="204">
        <f t="shared" si="16"/>
        <v>0</v>
      </c>
      <c r="BH150" s="204">
        <f t="shared" si="17"/>
        <v>0</v>
      </c>
      <c r="BI150" s="204">
        <f t="shared" si="18"/>
        <v>0</v>
      </c>
      <c r="BJ150" s="18" t="s">
        <v>84</v>
      </c>
      <c r="BK150" s="204">
        <f t="shared" si="19"/>
        <v>0</v>
      </c>
      <c r="BL150" s="18" t="s">
        <v>110</v>
      </c>
      <c r="BM150" s="203" t="s">
        <v>351</v>
      </c>
    </row>
    <row r="151" spans="1:65" s="2" customFormat="1" ht="16.5" customHeight="1">
      <c r="A151" s="35"/>
      <c r="B151" s="36"/>
      <c r="C151" s="192" t="s">
        <v>8</v>
      </c>
      <c r="D151" s="192" t="s">
        <v>241</v>
      </c>
      <c r="E151" s="193" t="s">
        <v>4447</v>
      </c>
      <c r="F151" s="194" t="s">
        <v>4448</v>
      </c>
      <c r="G151" s="195" t="s">
        <v>1</v>
      </c>
      <c r="H151" s="196">
        <v>3</v>
      </c>
      <c r="I151" s="197"/>
      <c r="J151" s="198">
        <f t="shared" si="10"/>
        <v>0</v>
      </c>
      <c r="K151" s="194" t="s">
        <v>287</v>
      </c>
      <c r="L151" s="40"/>
      <c r="M151" s="199" t="s">
        <v>1</v>
      </c>
      <c r="N151" s="200" t="s">
        <v>41</v>
      </c>
      <c r="O151" s="72"/>
      <c r="P151" s="201">
        <f t="shared" si="11"/>
        <v>0</v>
      </c>
      <c r="Q151" s="201">
        <v>0</v>
      </c>
      <c r="R151" s="201">
        <f t="shared" si="12"/>
        <v>0</v>
      </c>
      <c r="S151" s="201">
        <v>0</v>
      </c>
      <c r="T151" s="202">
        <f t="shared" si="13"/>
        <v>0</v>
      </c>
      <c r="U151" s="35"/>
      <c r="V151" s="35"/>
      <c r="W151" s="35"/>
      <c r="X151" s="35"/>
      <c r="Y151" s="35"/>
      <c r="Z151" s="35"/>
      <c r="AA151" s="35"/>
      <c r="AB151" s="35"/>
      <c r="AC151" s="35"/>
      <c r="AD151" s="35"/>
      <c r="AE151" s="35"/>
      <c r="AR151" s="203" t="s">
        <v>110</v>
      </c>
      <c r="AT151" s="203" t="s">
        <v>241</v>
      </c>
      <c r="AU151" s="203" t="s">
        <v>84</v>
      </c>
      <c r="AY151" s="18" t="s">
        <v>239</v>
      </c>
      <c r="BE151" s="204">
        <f t="shared" si="14"/>
        <v>0</v>
      </c>
      <c r="BF151" s="204">
        <f t="shared" si="15"/>
        <v>0</v>
      </c>
      <c r="BG151" s="204">
        <f t="shared" si="16"/>
        <v>0</v>
      </c>
      <c r="BH151" s="204">
        <f t="shared" si="17"/>
        <v>0</v>
      </c>
      <c r="BI151" s="204">
        <f t="shared" si="18"/>
        <v>0</v>
      </c>
      <c r="BJ151" s="18" t="s">
        <v>84</v>
      </c>
      <c r="BK151" s="204">
        <f t="shared" si="19"/>
        <v>0</v>
      </c>
      <c r="BL151" s="18" t="s">
        <v>110</v>
      </c>
      <c r="BM151" s="203" t="s">
        <v>499</v>
      </c>
    </row>
    <row r="152" spans="1:65" s="2" customFormat="1" ht="16.5" customHeight="1">
      <c r="A152" s="35"/>
      <c r="B152" s="36"/>
      <c r="C152" s="192" t="s">
        <v>302</v>
      </c>
      <c r="D152" s="192" t="s">
        <v>241</v>
      </c>
      <c r="E152" s="193" t="s">
        <v>4449</v>
      </c>
      <c r="F152" s="194" t="s">
        <v>4450</v>
      </c>
      <c r="G152" s="195" t="s">
        <v>2089</v>
      </c>
      <c r="H152" s="196">
        <v>8</v>
      </c>
      <c r="I152" s="197"/>
      <c r="J152" s="198">
        <f t="shared" si="10"/>
        <v>0</v>
      </c>
      <c r="K152" s="194" t="s">
        <v>287</v>
      </c>
      <c r="L152" s="40"/>
      <c r="M152" s="199" t="s">
        <v>1</v>
      </c>
      <c r="N152" s="200" t="s">
        <v>41</v>
      </c>
      <c r="O152" s="72"/>
      <c r="P152" s="201">
        <f t="shared" si="11"/>
        <v>0</v>
      </c>
      <c r="Q152" s="201">
        <v>0</v>
      </c>
      <c r="R152" s="201">
        <f t="shared" si="12"/>
        <v>0</v>
      </c>
      <c r="S152" s="201">
        <v>0</v>
      </c>
      <c r="T152" s="202">
        <f t="shared" si="13"/>
        <v>0</v>
      </c>
      <c r="U152" s="35"/>
      <c r="V152" s="35"/>
      <c r="W152" s="35"/>
      <c r="X152" s="35"/>
      <c r="Y152" s="35"/>
      <c r="Z152" s="35"/>
      <c r="AA152" s="35"/>
      <c r="AB152" s="35"/>
      <c r="AC152" s="35"/>
      <c r="AD152" s="35"/>
      <c r="AE152" s="35"/>
      <c r="AR152" s="203" t="s">
        <v>110</v>
      </c>
      <c r="AT152" s="203" t="s">
        <v>241</v>
      </c>
      <c r="AU152" s="203" t="s">
        <v>84</v>
      </c>
      <c r="AY152" s="18" t="s">
        <v>239</v>
      </c>
      <c r="BE152" s="204">
        <f t="shared" si="14"/>
        <v>0</v>
      </c>
      <c r="BF152" s="204">
        <f t="shared" si="15"/>
        <v>0</v>
      </c>
      <c r="BG152" s="204">
        <f t="shared" si="16"/>
        <v>0</v>
      </c>
      <c r="BH152" s="204">
        <f t="shared" si="17"/>
        <v>0</v>
      </c>
      <c r="BI152" s="204">
        <f t="shared" si="18"/>
        <v>0</v>
      </c>
      <c r="BJ152" s="18" t="s">
        <v>84</v>
      </c>
      <c r="BK152" s="204">
        <f t="shared" si="19"/>
        <v>0</v>
      </c>
      <c r="BL152" s="18" t="s">
        <v>110</v>
      </c>
      <c r="BM152" s="203" t="s">
        <v>510</v>
      </c>
    </row>
    <row r="153" spans="1:65" s="2" customFormat="1" ht="16.5" customHeight="1">
      <c r="A153" s="35"/>
      <c r="B153" s="36"/>
      <c r="C153" s="192" t="s">
        <v>306</v>
      </c>
      <c r="D153" s="192" t="s">
        <v>241</v>
      </c>
      <c r="E153" s="193" t="s">
        <v>4451</v>
      </c>
      <c r="F153" s="194" t="s">
        <v>4452</v>
      </c>
      <c r="G153" s="195" t="s">
        <v>2089</v>
      </c>
      <c r="H153" s="196">
        <v>11</v>
      </c>
      <c r="I153" s="197"/>
      <c r="J153" s="198">
        <f t="shared" si="10"/>
        <v>0</v>
      </c>
      <c r="K153" s="194" t="s">
        <v>287</v>
      </c>
      <c r="L153" s="40"/>
      <c r="M153" s="199" t="s">
        <v>1</v>
      </c>
      <c r="N153" s="200" t="s">
        <v>41</v>
      </c>
      <c r="O153" s="72"/>
      <c r="P153" s="201">
        <f t="shared" si="11"/>
        <v>0</v>
      </c>
      <c r="Q153" s="201">
        <v>0</v>
      </c>
      <c r="R153" s="201">
        <f t="shared" si="12"/>
        <v>0</v>
      </c>
      <c r="S153" s="201">
        <v>0</v>
      </c>
      <c r="T153" s="202">
        <f t="shared" si="13"/>
        <v>0</v>
      </c>
      <c r="U153" s="35"/>
      <c r="V153" s="35"/>
      <c r="W153" s="35"/>
      <c r="X153" s="35"/>
      <c r="Y153" s="35"/>
      <c r="Z153" s="35"/>
      <c r="AA153" s="35"/>
      <c r="AB153" s="35"/>
      <c r="AC153" s="35"/>
      <c r="AD153" s="35"/>
      <c r="AE153" s="35"/>
      <c r="AR153" s="203" t="s">
        <v>110</v>
      </c>
      <c r="AT153" s="203" t="s">
        <v>241</v>
      </c>
      <c r="AU153" s="203" t="s">
        <v>84</v>
      </c>
      <c r="AY153" s="18" t="s">
        <v>239</v>
      </c>
      <c r="BE153" s="204">
        <f t="shared" si="14"/>
        <v>0</v>
      </c>
      <c r="BF153" s="204">
        <f t="shared" si="15"/>
        <v>0</v>
      </c>
      <c r="BG153" s="204">
        <f t="shared" si="16"/>
        <v>0</v>
      </c>
      <c r="BH153" s="204">
        <f t="shared" si="17"/>
        <v>0</v>
      </c>
      <c r="BI153" s="204">
        <f t="shared" si="18"/>
        <v>0</v>
      </c>
      <c r="BJ153" s="18" t="s">
        <v>84</v>
      </c>
      <c r="BK153" s="204">
        <f t="shared" si="19"/>
        <v>0</v>
      </c>
      <c r="BL153" s="18" t="s">
        <v>110</v>
      </c>
      <c r="BM153" s="203" t="s">
        <v>523</v>
      </c>
    </row>
    <row r="154" spans="1:65" s="2" customFormat="1" ht="16.5" customHeight="1">
      <c r="A154" s="35"/>
      <c r="B154" s="36"/>
      <c r="C154" s="192" t="s">
        <v>311</v>
      </c>
      <c r="D154" s="192" t="s">
        <v>241</v>
      </c>
      <c r="E154" s="193" t="s">
        <v>4453</v>
      </c>
      <c r="F154" s="194" t="s">
        <v>4454</v>
      </c>
      <c r="G154" s="195" t="s">
        <v>2089</v>
      </c>
      <c r="H154" s="196">
        <v>2</v>
      </c>
      <c r="I154" s="197"/>
      <c r="J154" s="198">
        <f t="shared" si="10"/>
        <v>0</v>
      </c>
      <c r="K154" s="194" t="s">
        <v>287</v>
      </c>
      <c r="L154" s="40"/>
      <c r="M154" s="199" t="s">
        <v>1</v>
      </c>
      <c r="N154" s="200" t="s">
        <v>41</v>
      </c>
      <c r="O154" s="72"/>
      <c r="P154" s="201">
        <f t="shared" si="11"/>
        <v>0</v>
      </c>
      <c r="Q154" s="201">
        <v>0</v>
      </c>
      <c r="R154" s="201">
        <f t="shared" si="12"/>
        <v>0</v>
      </c>
      <c r="S154" s="201">
        <v>0</v>
      </c>
      <c r="T154" s="202">
        <f t="shared" si="13"/>
        <v>0</v>
      </c>
      <c r="U154" s="35"/>
      <c r="V154" s="35"/>
      <c r="W154" s="35"/>
      <c r="X154" s="35"/>
      <c r="Y154" s="35"/>
      <c r="Z154" s="35"/>
      <c r="AA154" s="35"/>
      <c r="AB154" s="35"/>
      <c r="AC154" s="35"/>
      <c r="AD154" s="35"/>
      <c r="AE154" s="35"/>
      <c r="AR154" s="203" t="s">
        <v>110</v>
      </c>
      <c r="AT154" s="203" t="s">
        <v>241</v>
      </c>
      <c r="AU154" s="203" t="s">
        <v>84</v>
      </c>
      <c r="AY154" s="18" t="s">
        <v>239</v>
      </c>
      <c r="BE154" s="204">
        <f t="shared" si="14"/>
        <v>0</v>
      </c>
      <c r="BF154" s="204">
        <f t="shared" si="15"/>
        <v>0</v>
      </c>
      <c r="BG154" s="204">
        <f t="shared" si="16"/>
        <v>0</v>
      </c>
      <c r="BH154" s="204">
        <f t="shared" si="17"/>
        <v>0</v>
      </c>
      <c r="BI154" s="204">
        <f t="shared" si="18"/>
        <v>0</v>
      </c>
      <c r="BJ154" s="18" t="s">
        <v>84</v>
      </c>
      <c r="BK154" s="204">
        <f t="shared" si="19"/>
        <v>0</v>
      </c>
      <c r="BL154" s="18" t="s">
        <v>110</v>
      </c>
      <c r="BM154" s="203" t="s">
        <v>536</v>
      </c>
    </row>
    <row r="155" spans="1:65" s="2" customFormat="1" ht="16.5" customHeight="1">
      <c r="A155" s="35"/>
      <c r="B155" s="36"/>
      <c r="C155" s="192" t="s">
        <v>316</v>
      </c>
      <c r="D155" s="192" t="s">
        <v>241</v>
      </c>
      <c r="E155" s="193" t="s">
        <v>4455</v>
      </c>
      <c r="F155" s="194" t="s">
        <v>4456</v>
      </c>
      <c r="G155" s="195" t="s">
        <v>2089</v>
      </c>
      <c r="H155" s="196">
        <v>2</v>
      </c>
      <c r="I155" s="197"/>
      <c r="J155" s="198">
        <f t="shared" si="10"/>
        <v>0</v>
      </c>
      <c r="K155" s="194" t="s">
        <v>287</v>
      </c>
      <c r="L155" s="40"/>
      <c r="M155" s="199" t="s">
        <v>1</v>
      </c>
      <c r="N155" s="200" t="s">
        <v>41</v>
      </c>
      <c r="O155" s="72"/>
      <c r="P155" s="201">
        <f t="shared" si="11"/>
        <v>0</v>
      </c>
      <c r="Q155" s="201">
        <v>0</v>
      </c>
      <c r="R155" s="201">
        <f t="shared" si="12"/>
        <v>0</v>
      </c>
      <c r="S155" s="201">
        <v>0</v>
      </c>
      <c r="T155" s="202">
        <f t="shared" si="13"/>
        <v>0</v>
      </c>
      <c r="U155" s="35"/>
      <c r="V155" s="35"/>
      <c r="W155" s="35"/>
      <c r="X155" s="35"/>
      <c r="Y155" s="35"/>
      <c r="Z155" s="35"/>
      <c r="AA155" s="35"/>
      <c r="AB155" s="35"/>
      <c r="AC155" s="35"/>
      <c r="AD155" s="35"/>
      <c r="AE155" s="35"/>
      <c r="AR155" s="203" t="s">
        <v>110</v>
      </c>
      <c r="AT155" s="203" t="s">
        <v>241</v>
      </c>
      <c r="AU155" s="203" t="s">
        <v>84</v>
      </c>
      <c r="AY155" s="18" t="s">
        <v>239</v>
      </c>
      <c r="BE155" s="204">
        <f t="shared" si="14"/>
        <v>0</v>
      </c>
      <c r="BF155" s="204">
        <f t="shared" si="15"/>
        <v>0</v>
      </c>
      <c r="BG155" s="204">
        <f t="shared" si="16"/>
        <v>0</v>
      </c>
      <c r="BH155" s="204">
        <f t="shared" si="17"/>
        <v>0</v>
      </c>
      <c r="BI155" s="204">
        <f t="shared" si="18"/>
        <v>0</v>
      </c>
      <c r="BJ155" s="18" t="s">
        <v>84</v>
      </c>
      <c r="BK155" s="204">
        <f t="shared" si="19"/>
        <v>0</v>
      </c>
      <c r="BL155" s="18" t="s">
        <v>110</v>
      </c>
      <c r="BM155" s="203" t="s">
        <v>549</v>
      </c>
    </row>
    <row r="156" spans="1:65" s="2" customFormat="1" ht="16.5" customHeight="1">
      <c r="A156" s="35"/>
      <c r="B156" s="36"/>
      <c r="C156" s="192" t="s">
        <v>323</v>
      </c>
      <c r="D156" s="192" t="s">
        <v>241</v>
      </c>
      <c r="E156" s="193" t="s">
        <v>4457</v>
      </c>
      <c r="F156" s="194" t="s">
        <v>4458</v>
      </c>
      <c r="G156" s="195" t="s">
        <v>2089</v>
      </c>
      <c r="H156" s="196">
        <v>3</v>
      </c>
      <c r="I156" s="197"/>
      <c r="J156" s="198">
        <f t="shared" si="10"/>
        <v>0</v>
      </c>
      <c r="K156" s="194" t="s">
        <v>287</v>
      </c>
      <c r="L156" s="40"/>
      <c r="M156" s="199" t="s">
        <v>1</v>
      </c>
      <c r="N156" s="200" t="s">
        <v>41</v>
      </c>
      <c r="O156" s="72"/>
      <c r="P156" s="201">
        <f t="shared" si="11"/>
        <v>0</v>
      </c>
      <c r="Q156" s="201">
        <v>0</v>
      </c>
      <c r="R156" s="201">
        <f t="shared" si="12"/>
        <v>0</v>
      </c>
      <c r="S156" s="201">
        <v>0</v>
      </c>
      <c r="T156" s="202">
        <f t="shared" si="13"/>
        <v>0</v>
      </c>
      <c r="U156" s="35"/>
      <c r="V156" s="35"/>
      <c r="W156" s="35"/>
      <c r="X156" s="35"/>
      <c r="Y156" s="35"/>
      <c r="Z156" s="35"/>
      <c r="AA156" s="35"/>
      <c r="AB156" s="35"/>
      <c r="AC156" s="35"/>
      <c r="AD156" s="35"/>
      <c r="AE156" s="35"/>
      <c r="AR156" s="203" t="s">
        <v>110</v>
      </c>
      <c r="AT156" s="203" t="s">
        <v>241</v>
      </c>
      <c r="AU156" s="203" t="s">
        <v>84</v>
      </c>
      <c r="AY156" s="18" t="s">
        <v>239</v>
      </c>
      <c r="BE156" s="204">
        <f t="shared" si="14"/>
        <v>0</v>
      </c>
      <c r="BF156" s="204">
        <f t="shared" si="15"/>
        <v>0</v>
      </c>
      <c r="BG156" s="204">
        <f t="shared" si="16"/>
        <v>0</v>
      </c>
      <c r="BH156" s="204">
        <f t="shared" si="17"/>
        <v>0</v>
      </c>
      <c r="BI156" s="204">
        <f t="shared" si="18"/>
        <v>0</v>
      </c>
      <c r="BJ156" s="18" t="s">
        <v>84</v>
      </c>
      <c r="BK156" s="204">
        <f t="shared" si="19"/>
        <v>0</v>
      </c>
      <c r="BL156" s="18" t="s">
        <v>110</v>
      </c>
      <c r="BM156" s="203" t="s">
        <v>562</v>
      </c>
    </row>
    <row r="157" spans="1:65" s="2" customFormat="1" ht="16.5" customHeight="1">
      <c r="A157" s="35"/>
      <c r="B157" s="36"/>
      <c r="C157" s="192" t="s">
        <v>289</v>
      </c>
      <c r="D157" s="192" t="s">
        <v>241</v>
      </c>
      <c r="E157" s="193" t="s">
        <v>4459</v>
      </c>
      <c r="F157" s="194" t="s">
        <v>4460</v>
      </c>
      <c r="G157" s="195" t="s">
        <v>2089</v>
      </c>
      <c r="H157" s="196">
        <v>2</v>
      </c>
      <c r="I157" s="197"/>
      <c r="J157" s="198">
        <f t="shared" si="10"/>
        <v>0</v>
      </c>
      <c r="K157" s="194" t="s">
        <v>287</v>
      </c>
      <c r="L157" s="40"/>
      <c r="M157" s="199" t="s">
        <v>1</v>
      </c>
      <c r="N157" s="200" t="s">
        <v>41</v>
      </c>
      <c r="O157" s="72"/>
      <c r="P157" s="201">
        <f t="shared" si="11"/>
        <v>0</v>
      </c>
      <c r="Q157" s="201">
        <v>0</v>
      </c>
      <c r="R157" s="201">
        <f t="shared" si="12"/>
        <v>0</v>
      </c>
      <c r="S157" s="201">
        <v>0</v>
      </c>
      <c r="T157" s="202">
        <f t="shared" si="13"/>
        <v>0</v>
      </c>
      <c r="U157" s="35"/>
      <c r="V157" s="35"/>
      <c r="W157" s="35"/>
      <c r="X157" s="35"/>
      <c r="Y157" s="35"/>
      <c r="Z157" s="35"/>
      <c r="AA157" s="35"/>
      <c r="AB157" s="35"/>
      <c r="AC157" s="35"/>
      <c r="AD157" s="35"/>
      <c r="AE157" s="35"/>
      <c r="AR157" s="203" t="s">
        <v>110</v>
      </c>
      <c r="AT157" s="203" t="s">
        <v>241</v>
      </c>
      <c r="AU157" s="203" t="s">
        <v>84</v>
      </c>
      <c r="AY157" s="18" t="s">
        <v>239</v>
      </c>
      <c r="BE157" s="204">
        <f t="shared" si="14"/>
        <v>0</v>
      </c>
      <c r="BF157" s="204">
        <f t="shared" si="15"/>
        <v>0</v>
      </c>
      <c r="BG157" s="204">
        <f t="shared" si="16"/>
        <v>0</v>
      </c>
      <c r="BH157" s="204">
        <f t="shared" si="17"/>
        <v>0</v>
      </c>
      <c r="BI157" s="204">
        <f t="shared" si="18"/>
        <v>0</v>
      </c>
      <c r="BJ157" s="18" t="s">
        <v>84</v>
      </c>
      <c r="BK157" s="204">
        <f t="shared" si="19"/>
        <v>0</v>
      </c>
      <c r="BL157" s="18" t="s">
        <v>110</v>
      </c>
      <c r="BM157" s="203" t="s">
        <v>572</v>
      </c>
    </row>
    <row r="158" spans="1:65" s="2" customFormat="1" ht="16.5" customHeight="1">
      <c r="A158" s="35"/>
      <c r="B158" s="36"/>
      <c r="C158" s="192" t="s">
        <v>334</v>
      </c>
      <c r="D158" s="192" t="s">
        <v>241</v>
      </c>
      <c r="E158" s="193" t="s">
        <v>4461</v>
      </c>
      <c r="F158" s="194" t="s">
        <v>4462</v>
      </c>
      <c r="G158" s="195" t="s">
        <v>2089</v>
      </c>
      <c r="H158" s="196">
        <v>43</v>
      </c>
      <c r="I158" s="197"/>
      <c r="J158" s="198">
        <f t="shared" si="10"/>
        <v>0</v>
      </c>
      <c r="K158" s="194" t="s">
        <v>287</v>
      </c>
      <c r="L158" s="40"/>
      <c r="M158" s="199" t="s">
        <v>1</v>
      </c>
      <c r="N158" s="200" t="s">
        <v>41</v>
      </c>
      <c r="O158" s="72"/>
      <c r="P158" s="201">
        <f t="shared" si="11"/>
        <v>0</v>
      </c>
      <c r="Q158" s="201">
        <v>0</v>
      </c>
      <c r="R158" s="201">
        <f t="shared" si="12"/>
        <v>0</v>
      </c>
      <c r="S158" s="201">
        <v>0</v>
      </c>
      <c r="T158" s="202">
        <f t="shared" si="13"/>
        <v>0</v>
      </c>
      <c r="U158" s="35"/>
      <c r="V158" s="35"/>
      <c r="W158" s="35"/>
      <c r="X158" s="35"/>
      <c r="Y158" s="35"/>
      <c r="Z158" s="35"/>
      <c r="AA158" s="35"/>
      <c r="AB158" s="35"/>
      <c r="AC158" s="35"/>
      <c r="AD158" s="35"/>
      <c r="AE158" s="35"/>
      <c r="AR158" s="203" t="s">
        <v>110</v>
      </c>
      <c r="AT158" s="203" t="s">
        <v>241</v>
      </c>
      <c r="AU158" s="203" t="s">
        <v>84</v>
      </c>
      <c r="AY158" s="18" t="s">
        <v>239</v>
      </c>
      <c r="BE158" s="204">
        <f t="shared" si="14"/>
        <v>0</v>
      </c>
      <c r="BF158" s="204">
        <f t="shared" si="15"/>
        <v>0</v>
      </c>
      <c r="BG158" s="204">
        <f t="shared" si="16"/>
        <v>0</v>
      </c>
      <c r="BH158" s="204">
        <f t="shared" si="17"/>
        <v>0</v>
      </c>
      <c r="BI158" s="204">
        <f t="shared" si="18"/>
        <v>0</v>
      </c>
      <c r="BJ158" s="18" t="s">
        <v>84</v>
      </c>
      <c r="BK158" s="204">
        <f t="shared" si="19"/>
        <v>0</v>
      </c>
      <c r="BL158" s="18" t="s">
        <v>110</v>
      </c>
      <c r="BM158" s="203" t="s">
        <v>582</v>
      </c>
    </row>
    <row r="159" spans="1:65" s="2" customFormat="1" ht="37.9" customHeight="1">
      <c r="A159" s="35"/>
      <c r="B159" s="36"/>
      <c r="C159" s="192" t="s">
        <v>341</v>
      </c>
      <c r="D159" s="192" t="s">
        <v>241</v>
      </c>
      <c r="E159" s="193" t="s">
        <v>4463</v>
      </c>
      <c r="F159" s="194" t="s">
        <v>4464</v>
      </c>
      <c r="G159" s="195" t="s">
        <v>2089</v>
      </c>
      <c r="H159" s="196">
        <v>35</v>
      </c>
      <c r="I159" s="197"/>
      <c r="J159" s="198">
        <f t="shared" si="10"/>
        <v>0</v>
      </c>
      <c r="K159" s="194" t="s">
        <v>287</v>
      </c>
      <c r="L159" s="40"/>
      <c r="M159" s="199" t="s">
        <v>1</v>
      </c>
      <c r="N159" s="200" t="s">
        <v>41</v>
      </c>
      <c r="O159" s="72"/>
      <c r="P159" s="201">
        <f t="shared" si="11"/>
        <v>0</v>
      </c>
      <c r="Q159" s="201">
        <v>0</v>
      </c>
      <c r="R159" s="201">
        <f t="shared" si="12"/>
        <v>0</v>
      </c>
      <c r="S159" s="201">
        <v>0</v>
      </c>
      <c r="T159" s="202">
        <f t="shared" si="13"/>
        <v>0</v>
      </c>
      <c r="U159" s="35"/>
      <c r="V159" s="35"/>
      <c r="W159" s="35"/>
      <c r="X159" s="35"/>
      <c r="Y159" s="35"/>
      <c r="Z159" s="35"/>
      <c r="AA159" s="35"/>
      <c r="AB159" s="35"/>
      <c r="AC159" s="35"/>
      <c r="AD159" s="35"/>
      <c r="AE159" s="35"/>
      <c r="AR159" s="203" t="s">
        <v>110</v>
      </c>
      <c r="AT159" s="203" t="s">
        <v>241</v>
      </c>
      <c r="AU159" s="203" t="s">
        <v>84</v>
      </c>
      <c r="AY159" s="18" t="s">
        <v>239</v>
      </c>
      <c r="BE159" s="204">
        <f t="shared" si="14"/>
        <v>0</v>
      </c>
      <c r="BF159" s="204">
        <f t="shared" si="15"/>
        <v>0</v>
      </c>
      <c r="BG159" s="204">
        <f t="shared" si="16"/>
        <v>0</v>
      </c>
      <c r="BH159" s="204">
        <f t="shared" si="17"/>
        <v>0</v>
      </c>
      <c r="BI159" s="204">
        <f t="shared" si="18"/>
        <v>0</v>
      </c>
      <c r="BJ159" s="18" t="s">
        <v>84</v>
      </c>
      <c r="BK159" s="204">
        <f t="shared" si="19"/>
        <v>0</v>
      </c>
      <c r="BL159" s="18" t="s">
        <v>110</v>
      </c>
      <c r="BM159" s="203" t="s">
        <v>592</v>
      </c>
    </row>
    <row r="160" spans="1:65" s="2" customFormat="1" ht="37.9" customHeight="1">
      <c r="A160" s="35"/>
      <c r="B160" s="36"/>
      <c r="C160" s="192" t="s">
        <v>7</v>
      </c>
      <c r="D160" s="192" t="s">
        <v>241</v>
      </c>
      <c r="E160" s="193" t="s">
        <v>4465</v>
      </c>
      <c r="F160" s="194" t="s">
        <v>4466</v>
      </c>
      <c r="G160" s="195" t="s">
        <v>2089</v>
      </c>
      <c r="H160" s="196">
        <v>4</v>
      </c>
      <c r="I160" s="197"/>
      <c r="J160" s="198">
        <f t="shared" si="10"/>
        <v>0</v>
      </c>
      <c r="K160" s="194" t="s">
        <v>287</v>
      </c>
      <c r="L160" s="40"/>
      <c r="M160" s="199" t="s">
        <v>1</v>
      </c>
      <c r="N160" s="200" t="s">
        <v>41</v>
      </c>
      <c r="O160" s="72"/>
      <c r="P160" s="201">
        <f t="shared" si="11"/>
        <v>0</v>
      </c>
      <c r="Q160" s="201">
        <v>0</v>
      </c>
      <c r="R160" s="201">
        <f t="shared" si="12"/>
        <v>0</v>
      </c>
      <c r="S160" s="201">
        <v>0</v>
      </c>
      <c r="T160" s="202">
        <f t="shared" si="13"/>
        <v>0</v>
      </c>
      <c r="U160" s="35"/>
      <c r="V160" s="35"/>
      <c r="W160" s="35"/>
      <c r="X160" s="35"/>
      <c r="Y160" s="35"/>
      <c r="Z160" s="35"/>
      <c r="AA160" s="35"/>
      <c r="AB160" s="35"/>
      <c r="AC160" s="35"/>
      <c r="AD160" s="35"/>
      <c r="AE160" s="35"/>
      <c r="AR160" s="203" t="s">
        <v>110</v>
      </c>
      <c r="AT160" s="203" t="s">
        <v>241</v>
      </c>
      <c r="AU160" s="203" t="s">
        <v>84</v>
      </c>
      <c r="AY160" s="18" t="s">
        <v>239</v>
      </c>
      <c r="BE160" s="204">
        <f t="shared" si="14"/>
        <v>0</v>
      </c>
      <c r="BF160" s="204">
        <f t="shared" si="15"/>
        <v>0</v>
      </c>
      <c r="BG160" s="204">
        <f t="shared" si="16"/>
        <v>0</v>
      </c>
      <c r="BH160" s="204">
        <f t="shared" si="17"/>
        <v>0</v>
      </c>
      <c r="BI160" s="204">
        <f t="shared" si="18"/>
        <v>0</v>
      </c>
      <c r="BJ160" s="18" t="s">
        <v>84</v>
      </c>
      <c r="BK160" s="204">
        <f t="shared" si="19"/>
        <v>0</v>
      </c>
      <c r="BL160" s="18" t="s">
        <v>110</v>
      </c>
      <c r="BM160" s="203" t="s">
        <v>604</v>
      </c>
    </row>
    <row r="161" spans="1:65" s="2" customFormat="1" ht="37.9" customHeight="1">
      <c r="A161" s="35"/>
      <c r="B161" s="36"/>
      <c r="C161" s="192" t="s">
        <v>351</v>
      </c>
      <c r="D161" s="192" t="s">
        <v>241</v>
      </c>
      <c r="E161" s="193" t="s">
        <v>4467</v>
      </c>
      <c r="F161" s="194" t="s">
        <v>4468</v>
      </c>
      <c r="G161" s="195" t="s">
        <v>2089</v>
      </c>
      <c r="H161" s="196">
        <v>32</v>
      </c>
      <c r="I161" s="197"/>
      <c r="J161" s="198">
        <f t="shared" si="10"/>
        <v>0</v>
      </c>
      <c r="K161" s="194" t="s">
        <v>287</v>
      </c>
      <c r="L161" s="40"/>
      <c r="M161" s="199" t="s">
        <v>1</v>
      </c>
      <c r="N161" s="200" t="s">
        <v>41</v>
      </c>
      <c r="O161" s="72"/>
      <c r="P161" s="201">
        <f t="shared" si="11"/>
        <v>0</v>
      </c>
      <c r="Q161" s="201">
        <v>0</v>
      </c>
      <c r="R161" s="201">
        <f t="shared" si="12"/>
        <v>0</v>
      </c>
      <c r="S161" s="201">
        <v>0</v>
      </c>
      <c r="T161" s="202">
        <f t="shared" si="13"/>
        <v>0</v>
      </c>
      <c r="U161" s="35"/>
      <c r="V161" s="35"/>
      <c r="W161" s="35"/>
      <c r="X161" s="35"/>
      <c r="Y161" s="35"/>
      <c r="Z161" s="35"/>
      <c r="AA161" s="35"/>
      <c r="AB161" s="35"/>
      <c r="AC161" s="35"/>
      <c r="AD161" s="35"/>
      <c r="AE161" s="35"/>
      <c r="AR161" s="203" t="s">
        <v>110</v>
      </c>
      <c r="AT161" s="203" t="s">
        <v>241</v>
      </c>
      <c r="AU161" s="203" t="s">
        <v>84</v>
      </c>
      <c r="AY161" s="18" t="s">
        <v>239</v>
      </c>
      <c r="BE161" s="204">
        <f t="shared" si="14"/>
        <v>0</v>
      </c>
      <c r="BF161" s="204">
        <f t="shared" si="15"/>
        <v>0</v>
      </c>
      <c r="BG161" s="204">
        <f t="shared" si="16"/>
        <v>0</v>
      </c>
      <c r="BH161" s="204">
        <f t="shared" si="17"/>
        <v>0</v>
      </c>
      <c r="BI161" s="204">
        <f t="shared" si="18"/>
        <v>0</v>
      </c>
      <c r="BJ161" s="18" t="s">
        <v>84</v>
      </c>
      <c r="BK161" s="204">
        <f t="shared" si="19"/>
        <v>0</v>
      </c>
      <c r="BL161" s="18" t="s">
        <v>110</v>
      </c>
      <c r="BM161" s="203" t="s">
        <v>616</v>
      </c>
    </row>
    <row r="162" spans="1:65" s="2" customFormat="1" ht="24.2" customHeight="1">
      <c r="A162" s="35"/>
      <c r="B162" s="36"/>
      <c r="C162" s="192" t="s">
        <v>357</v>
      </c>
      <c r="D162" s="192" t="s">
        <v>241</v>
      </c>
      <c r="E162" s="193" t="s">
        <v>4469</v>
      </c>
      <c r="F162" s="194" t="s">
        <v>4470</v>
      </c>
      <c r="G162" s="195" t="s">
        <v>2349</v>
      </c>
      <c r="H162" s="196">
        <v>2</v>
      </c>
      <c r="I162" s="197"/>
      <c r="J162" s="198">
        <f t="shared" si="10"/>
        <v>0</v>
      </c>
      <c r="K162" s="194" t="s">
        <v>287</v>
      </c>
      <c r="L162" s="40"/>
      <c r="M162" s="199" t="s">
        <v>1</v>
      </c>
      <c r="N162" s="200" t="s">
        <v>41</v>
      </c>
      <c r="O162" s="72"/>
      <c r="P162" s="201">
        <f t="shared" si="11"/>
        <v>0</v>
      </c>
      <c r="Q162" s="201">
        <v>0</v>
      </c>
      <c r="R162" s="201">
        <f t="shared" si="12"/>
        <v>0</v>
      </c>
      <c r="S162" s="201">
        <v>0</v>
      </c>
      <c r="T162" s="202">
        <f t="shared" si="13"/>
        <v>0</v>
      </c>
      <c r="U162" s="35"/>
      <c r="V162" s="35"/>
      <c r="W162" s="35"/>
      <c r="X162" s="35"/>
      <c r="Y162" s="35"/>
      <c r="Z162" s="35"/>
      <c r="AA162" s="35"/>
      <c r="AB162" s="35"/>
      <c r="AC162" s="35"/>
      <c r="AD162" s="35"/>
      <c r="AE162" s="35"/>
      <c r="AR162" s="203" t="s">
        <v>110</v>
      </c>
      <c r="AT162" s="203" t="s">
        <v>241</v>
      </c>
      <c r="AU162" s="203" t="s">
        <v>84</v>
      </c>
      <c r="AY162" s="18" t="s">
        <v>239</v>
      </c>
      <c r="BE162" s="204">
        <f t="shared" si="14"/>
        <v>0</v>
      </c>
      <c r="BF162" s="204">
        <f t="shared" si="15"/>
        <v>0</v>
      </c>
      <c r="BG162" s="204">
        <f t="shared" si="16"/>
        <v>0</v>
      </c>
      <c r="BH162" s="204">
        <f t="shared" si="17"/>
        <v>0</v>
      </c>
      <c r="BI162" s="204">
        <f t="shared" si="18"/>
        <v>0</v>
      </c>
      <c r="BJ162" s="18" t="s">
        <v>84</v>
      </c>
      <c r="BK162" s="204">
        <f t="shared" si="19"/>
        <v>0</v>
      </c>
      <c r="BL162" s="18" t="s">
        <v>110</v>
      </c>
      <c r="BM162" s="203" t="s">
        <v>627</v>
      </c>
    </row>
    <row r="163" spans="1:65" s="2" customFormat="1" ht="16.5" customHeight="1">
      <c r="A163" s="35"/>
      <c r="B163" s="36"/>
      <c r="C163" s="192" t="s">
        <v>499</v>
      </c>
      <c r="D163" s="192" t="s">
        <v>241</v>
      </c>
      <c r="E163" s="193" t="s">
        <v>4471</v>
      </c>
      <c r="F163" s="194" t="s">
        <v>4472</v>
      </c>
      <c r="G163" s="195" t="s">
        <v>2089</v>
      </c>
      <c r="H163" s="196">
        <v>4</v>
      </c>
      <c r="I163" s="197"/>
      <c r="J163" s="198">
        <f t="shared" si="10"/>
        <v>0</v>
      </c>
      <c r="K163" s="194" t="s">
        <v>287</v>
      </c>
      <c r="L163" s="40"/>
      <c r="M163" s="199" t="s">
        <v>1</v>
      </c>
      <c r="N163" s="200" t="s">
        <v>41</v>
      </c>
      <c r="O163" s="72"/>
      <c r="P163" s="201">
        <f t="shared" si="11"/>
        <v>0</v>
      </c>
      <c r="Q163" s="201">
        <v>0</v>
      </c>
      <c r="R163" s="201">
        <f t="shared" si="12"/>
        <v>0</v>
      </c>
      <c r="S163" s="201">
        <v>0</v>
      </c>
      <c r="T163" s="202">
        <f t="shared" si="13"/>
        <v>0</v>
      </c>
      <c r="U163" s="35"/>
      <c r="V163" s="35"/>
      <c r="W163" s="35"/>
      <c r="X163" s="35"/>
      <c r="Y163" s="35"/>
      <c r="Z163" s="35"/>
      <c r="AA163" s="35"/>
      <c r="AB163" s="35"/>
      <c r="AC163" s="35"/>
      <c r="AD163" s="35"/>
      <c r="AE163" s="35"/>
      <c r="AR163" s="203" t="s">
        <v>110</v>
      </c>
      <c r="AT163" s="203" t="s">
        <v>241</v>
      </c>
      <c r="AU163" s="203" t="s">
        <v>84</v>
      </c>
      <c r="AY163" s="18" t="s">
        <v>239</v>
      </c>
      <c r="BE163" s="204">
        <f t="shared" si="14"/>
        <v>0</v>
      </c>
      <c r="BF163" s="204">
        <f t="shared" si="15"/>
        <v>0</v>
      </c>
      <c r="BG163" s="204">
        <f t="shared" si="16"/>
        <v>0</v>
      </c>
      <c r="BH163" s="204">
        <f t="shared" si="17"/>
        <v>0</v>
      </c>
      <c r="BI163" s="204">
        <f t="shared" si="18"/>
        <v>0</v>
      </c>
      <c r="BJ163" s="18" t="s">
        <v>84</v>
      </c>
      <c r="BK163" s="204">
        <f t="shared" si="19"/>
        <v>0</v>
      </c>
      <c r="BL163" s="18" t="s">
        <v>110</v>
      </c>
      <c r="BM163" s="203" t="s">
        <v>639</v>
      </c>
    </row>
    <row r="164" spans="1:65" s="2" customFormat="1" ht="16.5" customHeight="1">
      <c r="A164" s="35"/>
      <c r="B164" s="36"/>
      <c r="C164" s="192" t="s">
        <v>505</v>
      </c>
      <c r="D164" s="192" t="s">
        <v>241</v>
      </c>
      <c r="E164" s="193" t="s">
        <v>4473</v>
      </c>
      <c r="F164" s="194" t="s">
        <v>4474</v>
      </c>
      <c r="G164" s="195" t="s">
        <v>2089</v>
      </c>
      <c r="H164" s="196">
        <v>18</v>
      </c>
      <c r="I164" s="197"/>
      <c r="J164" s="198">
        <f t="shared" si="10"/>
        <v>0</v>
      </c>
      <c r="K164" s="194" t="s">
        <v>287</v>
      </c>
      <c r="L164" s="40"/>
      <c r="M164" s="199" t="s">
        <v>1</v>
      </c>
      <c r="N164" s="200" t="s">
        <v>41</v>
      </c>
      <c r="O164" s="72"/>
      <c r="P164" s="201">
        <f t="shared" si="11"/>
        <v>0</v>
      </c>
      <c r="Q164" s="201">
        <v>0</v>
      </c>
      <c r="R164" s="201">
        <f t="shared" si="12"/>
        <v>0</v>
      </c>
      <c r="S164" s="201">
        <v>0</v>
      </c>
      <c r="T164" s="202">
        <f t="shared" si="13"/>
        <v>0</v>
      </c>
      <c r="U164" s="35"/>
      <c r="V164" s="35"/>
      <c r="W164" s="35"/>
      <c r="X164" s="35"/>
      <c r="Y164" s="35"/>
      <c r="Z164" s="35"/>
      <c r="AA164" s="35"/>
      <c r="AB164" s="35"/>
      <c r="AC164" s="35"/>
      <c r="AD164" s="35"/>
      <c r="AE164" s="35"/>
      <c r="AR164" s="203" t="s">
        <v>110</v>
      </c>
      <c r="AT164" s="203" t="s">
        <v>241</v>
      </c>
      <c r="AU164" s="203" t="s">
        <v>84</v>
      </c>
      <c r="AY164" s="18" t="s">
        <v>239</v>
      </c>
      <c r="BE164" s="204">
        <f t="shared" si="14"/>
        <v>0</v>
      </c>
      <c r="BF164" s="204">
        <f t="shared" si="15"/>
        <v>0</v>
      </c>
      <c r="BG164" s="204">
        <f t="shared" si="16"/>
        <v>0</v>
      </c>
      <c r="BH164" s="204">
        <f t="shared" si="17"/>
        <v>0</v>
      </c>
      <c r="BI164" s="204">
        <f t="shared" si="18"/>
        <v>0</v>
      </c>
      <c r="BJ164" s="18" t="s">
        <v>84</v>
      </c>
      <c r="BK164" s="204">
        <f t="shared" si="19"/>
        <v>0</v>
      </c>
      <c r="BL164" s="18" t="s">
        <v>110</v>
      </c>
      <c r="BM164" s="203" t="s">
        <v>652</v>
      </c>
    </row>
    <row r="165" spans="1:65" s="2" customFormat="1" ht="16.5" customHeight="1">
      <c r="A165" s="35"/>
      <c r="B165" s="36"/>
      <c r="C165" s="192" t="s">
        <v>510</v>
      </c>
      <c r="D165" s="192" t="s">
        <v>241</v>
      </c>
      <c r="E165" s="193" t="s">
        <v>4475</v>
      </c>
      <c r="F165" s="194" t="s">
        <v>4476</v>
      </c>
      <c r="G165" s="195" t="s">
        <v>2089</v>
      </c>
      <c r="H165" s="196">
        <v>2</v>
      </c>
      <c r="I165" s="197"/>
      <c r="J165" s="198">
        <f t="shared" si="10"/>
        <v>0</v>
      </c>
      <c r="K165" s="194" t="s">
        <v>287</v>
      </c>
      <c r="L165" s="40"/>
      <c r="M165" s="199" t="s">
        <v>1</v>
      </c>
      <c r="N165" s="200" t="s">
        <v>41</v>
      </c>
      <c r="O165" s="72"/>
      <c r="P165" s="201">
        <f t="shared" si="11"/>
        <v>0</v>
      </c>
      <c r="Q165" s="201">
        <v>0</v>
      </c>
      <c r="R165" s="201">
        <f t="shared" si="12"/>
        <v>0</v>
      </c>
      <c r="S165" s="201">
        <v>0</v>
      </c>
      <c r="T165" s="202">
        <f t="shared" si="13"/>
        <v>0</v>
      </c>
      <c r="U165" s="35"/>
      <c r="V165" s="35"/>
      <c r="W165" s="35"/>
      <c r="X165" s="35"/>
      <c r="Y165" s="35"/>
      <c r="Z165" s="35"/>
      <c r="AA165" s="35"/>
      <c r="AB165" s="35"/>
      <c r="AC165" s="35"/>
      <c r="AD165" s="35"/>
      <c r="AE165" s="35"/>
      <c r="AR165" s="203" t="s">
        <v>110</v>
      </c>
      <c r="AT165" s="203" t="s">
        <v>241</v>
      </c>
      <c r="AU165" s="203" t="s">
        <v>84</v>
      </c>
      <c r="AY165" s="18" t="s">
        <v>239</v>
      </c>
      <c r="BE165" s="204">
        <f t="shared" si="14"/>
        <v>0</v>
      </c>
      <c r="BF165" s="204">
        <f t="shared" si="15"/>
        <v>0</v>
      </c>
      <c r="BG165" s="204">
        <f t="shared" si="16"/>
        <v>0</v>
      </c>
      <c r="BH165" s="204">
        <f t="shared" si="17"/>
        <v>0</v>
      </c>
      <c r="BI165" s="204">
        <f t="shared" si="18"/>
        <v>0</v>
      </c>
      <c r="BJ165" s="18" t="s">
        <v>84</v>
      </c>
      <c r="BK165" s="204">
        <f t="shared" si="19"/>
        <v>0</v>
      </c>
      <c r="BL165" s="18" t="s">
        <v>110</v>
      </c>
      <c r="BM165" s="203" t="s">
        <v>665</v>
      </c>
    </row>
    <row r="166" spans="1:65" s="2" customFormat="1" ht="16.5" customHeight="1">
      <c r="A166" s="35"/>
      <c r="B166" s="36"/>
      <c r="C166" s="192" t="s">
        <v>517</v>
      </c>
      <c r="D166" s="192" t="s">
        <v>241</v>
      </c>
      <c r="E166" s="193" t="s">
        <v>4477</v>
      </c>
      <c r="F166" s="194" t="s">
        <v>4478</v>
      </c>
      <c r="G166" s="195" t="s">
        <v>2089</v>
      </c>
      <c r="H166" s="196">
        <v>7</v>
      </c>
      <c r="I166" s="197"/>
      <c r="J166" s="198">
        <f t="shared" si="10"/>
        <v>0</v>
      </c>
      <c r="K166" s="194" t="s">
        <v>287</v>
      </c>
      <c r="L166" s="40"/>
      <c r="M166" s="199" t="s">
        <v>1</v>
      </c>
      <c r="N166" s="200" t="s">
        <v>41</v>
      </c>
      <c r="O166" s="72"/>
      <c r="P166" s="201">
        <f t="shared" si="11"/>
        <v>0</v>
      </c>
      <c r="Q166" s="201">
        <v>0</v>
      </c>
      <c r="R166" s="201">
        <f t="shared" si="12"/>
        <v>0</v>
      </c>
      <c r="S166" s="201">
        <v>0</v>
      </c>
      <c r="T166" s="202">
        <f t="shared" si="13"/>
        <v>0</v>
      </c>
      <c r="U166" s="35"/>
      <c r="V166" s="35"/>
      <c r="W166" s="35"/>
      <c r="X166" s="35"/>
      <c r="Y166" s="35"/>
      <c r="Z166" s="35"/>
      <c r="AA166" s="35"/>
      <c r="AB166" s="35"/>
      <c r="AC166" s="35"/>
      <c r="AD166" s="35"/>
      <c r="AE166" s="35"/>
      <c r="AR166" s="203" t="s">
        <v>110</v>
      </c>
      <c r="AT166" s="203" t="s">
        <v>241</v>
      </c>
      <c r="AU166" s="203" t="s">
        <v>84</v>
      </c>
      <c r="AY166" s="18" t="s">
        <v>239</v>
      </c>
      <c r="BE166" s="204">
        <f t="shared" si="14"/>
        <v>0</v>
      </c>
      <c r="BF166" s="204">
        <f t="shared" si="15"/>
        <v>0</v>
      </c>
      <c r="BG166" s="204">
        <f t="shared" si="16"/>
        <v>0</v>
      </c>
      <c r="BH166" s="204">
        <f t="shared" si="17"/>
        <v>0</v>
      </c>
      <c r="BI166" s="204">
        <f t="shared" si="18"/>
        <v>0</v>
      </c>
      <c r="BJ166" s="18" t="s">
        <v>84</v>
      </c>
      <c r="BK166" s="204">
        <f t="shared" si="19"/>
        <v>0</v>
      </c>
      <c r="BL166" s="18" t="s">
        <v>110</v>
      </c>
      <c r="BM166" s="203" t="s">
        <v>676</v>
      </c>
    </row>
    <row r="167" spans="1:65" s="2" customFormat="1" ht="16.5" customHeight="1">
      <c r="A167" s="35"/>
      <c r="B167" s="36"/>
      <c r="C167" s="192" t="s">
        <v>523</v>
      </c>
      <c r="D167" s="192" t="s">
        <v>241</v>
      </c>
      <c r="E167" s="193" t="s">
        <v>4479</v>
      </c>
      <c r="F167" s="194" t="s">
        <v>4480</v>
      </c>
      <c r="G167" s="195" t="s">
        <v>2089</v>
      </c>
      <c r="H167" s="196">
        <v>5</v>
      </c>
      <c r="I167" s="197"/>
      <c r="J167" s="198">
        <f t="shared" si="10"/>
        <v>0</v>
      </c>
      <c r="K167" s="194" t="s">
        <v>287</v>
      </c>
      <c r="L167" s="40"/>
      <c r="M167" s="199" t="s">
        <v>1</v>
      </c>
      <c r="N167" s="200" t="s">
        <v>41</v>
      </c>
      <c r="O167" s="72"/>
      <c r="P167" s="201">
        <f t="shared" si="11"/>
        <v>0</v>
      </c>
      <c r="Q167" s="201">
        <v>0</v>
      </c>
      <c r="R167" s="201">
        <f t="shared" si="12"/>
        <v>0</v>
      </c>
      <c r="S167" s="201">
        <v>0</v>
      </c>
      <c r="T167" s="202">
        <f t="shared" si="13"/>
        <v>0</v>
      </c>
      <c r="U167" s="35"/>
      <c r="V167" s="35"/>
      <c r="W167" s="35"/>
      <c r="X167" s="35"/>
      <c r="Y167" s="35"/>
      <c r="Z167" s="35"/>
      <c r="AA167" s="35"/>
      <c r="AB167" s="35"/>
      <c r="AC167" s="35"/>
      <c r="AD167" s="35"/>
      <c r="AE167" s="35"/>
      <c r="AR167" s="203" t="s">
        <v>110</v>
      </c>
      <c r="AT167" s="203" t="s">
        <v>241</v>
      </c>
      <c r="AU167" s="203" t="s">
        <v>84</v>
      </c>
      <c r="AY167" s="18" t="s">
        <v>239</v>
      </c>
      <c r="BE167" s="204">
        <f t="shared" si="14"/>
        <v>0</v>
      </c>
      <c r="BF167" s="204">
        <f t="shared" si="15"/>
        <v>0</v>
      </c>
      <c r="BG167" s="204">
        <f t="shared" si="16"/>
        <v>0</v>
      </c>
      <c r="BH167" s="204">
        <f t="shared" si="17"/>
        <v>0</v>
      </c>
      <c r="BI167" s="204">
        <f t="shared" si="18"/>
        <v>0</v>
      </c>
      <c r="BJ167" s="18" t="s">
        <v>84</v>
      </c>
      <c r="BK167" s="204">
        <f t="shared" si="19"/>
        <v>0</v>
      </c>
      <c r="BL167" s="18" t="s">
        <v>110</v>
      </c>
      <c r="BM167" s="203" t="s">
        <v>681</v>
      </c>
    </row>
    <row r="168" spans="1:65" s="2" customFormat="1" ht="16.5" customHeight="1">
      <c r="A168" s="35"/>
      <c r="B168" s="36"/>
      <c r="C168" s="192" t="s">
        <v>530</v>
      </c>
      <c r="D168" s="192" t="s">
        <v>241</v>
      </c>
      <c r="E168" s="193" t="s">
        <v>4481</v>
      </c>
      <c r="F168" s="194" t="s">
        <v>4482</v>
      </c>
      <c r="G168" s="195" t="s">
        <v>2089</v>
      </c>
      <c r="H168" s="196">
        <v>32</v>
      </c>
      <c r="I168" s="197"/>
      <c r="J168" s="198">
        <f t="shared" si="10"/>
        <v>0</v>
      </c>
      <c r="K168" s="194" t="s">
        <v>287</v>
      </c>
      <c r="L168" s="40"/>
      <c r="M168" s="199" t="s">
        <v>1</v>
      </c>
      <c r="N168" s="200" t="s">
        <v>41</v>
      </c>
      <c r="O168" s="72"/>
      <c r="P168" s="201">
        <f t="shared" si="11"/>
        <v>0</v>
      </c>
      <c r="Q168" s="201">
        <v>0</v>
      </c>
      <c r="R168" s="201">
        <f t="shared" si="12"/>
        <v>0</v>
      </c>
      <c r="S168" s="201">
        <v>0</v>
      </c>
      <c r="T168" s="202">
        <f t="shared" si="13"/>
        <v>0</v>
      </c>
      <c r="U168" s="35"/>
      <c r="V168" s="35"/>
      <c r="W168" s="35"/>
      <c r="X168" s="35"/>
      <c r="Y168" s="35"/>
      <c r="Z168" s="35"/>
      <c r="AA168" s="35"/>
      <c r="AB168" s="35"/>
      <c r="AC168" s="35"/>
      <c r="AD168" s="35"/>
      <c r="AE168" s="35"/>
      <c r="AR168" s="203" t="s">
        <v>110</v>
      </c>
      <c r="AT168" s="203" t="s">
        <v>241</v>
      </c>
      <c r="AU168" s="203" t="s">
        <v>84</v>
      </c>
      <c r="AY168" s="18" t="s">
        <v>239</v>
      </c>
      <c r="BE168" s="204">
        <f t="shared" si="14"/>
        <v>0</v>
      </c>
      <c r="BF168" s="204">
        <f t="shared" si="15"/>
        <v>0</v>
      </c>
      <c r="BG168" s="204">
        <f t="shared" si="16"/>
        <v>0</v>
      </c>
      <c r="BH168" s="204">
        <f t="shared" si="17"/>
        <v>0</v>
      </c>
      <c r="BI168" s="204">
        <f t="shared" si="18"/>
        <v>0</v>
      </c>
      <c r="BJ168" s="18" t="s">
        <v>84</v>
      </c>
      <c r="BK168" s="204">
        <f t="shared" si="19"/>
        <v>0</v>
      </c>
      <c r="BL168" s="18" t="s">
        <v>110</v>
      </c>
      <c r="BM168" s="203" t="s">
        <v>686</v>
      </c>
    </row>
    <row r="169" spans="1:65" s="2" customFormat="1" ht="16.5" customHeight="1">
      <c r="A169" s="35"/>
      <c r="B169" s="36"/>
      <c r="C169" s="192" t="s">
        <v>536</v>
      </c>
      <c r="D169" s="192" t="s">
        <v>241</v>
      </c>
      <c r="E169" s="193" t="s">
        <v>4483</v>
      </c>
      <c r="F169" s="194" t="s">
        <v>4484</v>
      </c>
      <c r="G169" s="195" t="s">
        <v>2089</v>
      </c>
      <c r="H169" s="196">
        <v>2</v>
      </c>
      <c r="I169" s="197"/>
      <c r="J169" s="198">
        <f t="shared" si="10"/>
        <v>0</v>
      </c>
      <c r="K169" s="194" t="s">
        <v>287</v>
      </c>
      <c r="L169" s="40"/>
      <c r="M169" s="199" t="s">
        <v>1</v>
      </c>
      <c r="N169" s="200" t="s">
        <v>41</v>
      </c>
      <c r="O169" s="72"/>
      <c r="P169" s="201">
        <f t="shared" si="11"/>
        <v>0</v>
      </c>
      <c r="Q169" s="201">
        <v>0</v>
      </c>
      <c r="R169" s="201">
        <f t="shared" si="12"/>
        <v>0</v>
      </c>
      <c r="S169" s="201">
        <v>0</v>
      </c>
      <c r="T169" s="202">
        <f t="shared" si="13"/>
        <v>0</v>
      </c>
      <c r="U169" s="35"/>
      <c r="V169" s="35"/>
      <c r="W169" s="35"/>
      <c r="X169" s="35"/>
      <c r="Y169" s="35"/>
      <c r="Z169" s="35"/>
      <c r="AA169" s="35"/>
      <c r="AB169" s="35"/>
      <c r="AC169" s="35"/>
      <c r="AD169" s="35"/>
      <c r="AE169" s="35"/>
      <c r="AR169" s="203" t="s">
        <v>110</v>
      </c>
      <c r="AT169" s="203" t="s">
        <v>241</v>
      </c>
      <c r="AU169" s="203" t="s">
        <v>84</v>
      </c>
      <c r="AY169" s="18" t="s">
        <v>239</v>
      </c>
      <c r="BE169" s="204">
        <f t="shared" si="14"/>
        <v>0</v>
      </c>
      <c r="BF169" s="204">
        <f t="shared" si="15"/>
        <v>0</v>
      </c>
      <c r="BG169" s="204">
        <f t="shared" si="16"/>
        <v>0</v>
      </c>
      <c r="BH169" s="204">
        <f t="shared" si="17"/>
        <v>0</v>
      </c>
      <c r="BI169" s="204">
        <f t="shared" si="18"/>
        <v>0</v>
      </c>
      <c r="BJ169" s="18" t="s">
        <v>84</v>
      </c>
      <c r="BK169" s="204">
        <f t="shared" si="19"/>
        <v>0</v>
      </c>
      <c r="BL169" s="18" t="s">
        <v>110</v>
      </c>
      <c r="BM169" s="203" t="s">
        <v>691</v>
      </c>
    </row>
    <row r="170" spans="1:65" s="12" customFormat="1" ht="25.9" customHeight="1">
      <c r="B170" s="176"/>
      <c r="C170" s="177"/>
      <c r="D170" s="178" t="s">
        <v>75</v>
      </c>
      <c r="E170" s="179" t="s">
        <v>4485</v>
      </c>
      <c r="F170" s="179" t="s">
        <v>4486</v>
      </c>
      <c r="G170" s="177"/>
      <c r="H170" s="177"/>
      <c r="I170" s="180"/>
      <c r="J170" s="181">
        <f>BK170</f>
        <v>0</v>
      </c>
      <c r="K170" s="177"/>
      <c r="L170" s="182"/>
      <c r="M170" s="183"/>
      <c r="N170" s="184"/>
      <c r="O170" s="184"/>
      <c r="P170" s="185">
        <f>SUM(P171:P174)</f>
        <v>0</v>
      </c>
      <c r="Q170" s="184"/>
      <c r="R170" s="185">
        <f>SUM(R171:R174)</f>
        <v>0</v>
      </c>
      <c r="S170" s="184"/>
      <c r="T170" s="186">
        <f>SUM(T171:T174)</f>
        <v>0</v>
      </c>
      <c r="AR170" s="187" t="s">
        <v>84</v>
      </c>
      <c r="AT170" s="188" t="s">
        <v>75</v>
      </c>
      <c r="AU170" s="188" t="s">
        <v>76</v>
      </c>
      <c r="AY170" s="187" t="s">
        <v>239</v>
      </c>
      <c r="BK170" s="189">
        <f>SUM(BK171:BK174)</f>
        <v>0</v>
      </c>
    </row>
    <row r="171" spans="1:65" s="2" customFormat="1" ht="16.5" customHeight="1">
      <c r="A171" s="35"/>
      <c r="B171" s="36"/>
      <c r="C171" s="192" t="s">
        <v>541</v>
      </c>
      <c r="D171" s="192" t="s">
        <v>241</v>
      </c>
      <c r="E171" s="193" t="s">
        <v>4487</v>
      </c>
      <c r="F171" s="194" t="s">
        <v>4488</v>
      </c>
      <c r="G171" s="195" t="s">
        <v>2089</v>
      </c>
      <c r="H171" s="196">
        <v>4</v>
      </c>
      <c r="I171" s="197"/>
      <c r="J171" s="198">
        <f>ROUND(I171*H171,2)</f>
        <v>0</v>
      </c>
      <c r="K171" s="194" t="s">
        <v>287</v>
      </c>
      <c r="L171" s="40"/>
      <c r="M171" s="199" t="s">
        <v>1</v>
      </c>
      <c r="N171" s="200" t="s">
        <v>41</v>
      </c>
      <c r="O171" s="72"/>
      <c r="P171" s="201">
        <f>O171*H171</f>
        <v>0</v>
      </c>
      <c r="Q171" s="201">
        <v>0</v>
      </c>
      <c r="R171" s="201">
        <f>Q171*H171</f>
        <v>0</v>
      </c>
      <c r="S171" s="201">
        <v>0</v>
      </c>
      <c r="T171" s="202">
        <f>S171*H171</f>
        <v>0</v>
      </c>
      <c r="U171" s="35"/>
      <c r="V171" s="35"/>
      <c r="W171" s="35"/>
      <c r="X171" s="35"/>
      <c r="Y171" s="35"/>
      <c r="Z171" s="35"/>
      <c r="AA171" s="35"/>
      <c r="AB171" s="35"/>
      <c r="AC171" s="35"/>
      <c r="AD171" s="35"/>
      <c r="AE171" s="35"/>
      <c r="AR171" s="203" t="s">
        <v>110</v>
      </c>
      <c r="AT171" s="203" t="s">
        <v>241</v>
      </c>
      <c r="AU171" s="203" t="s">
        <v>84</v>
      </c>
      <c r="AY171" s="18" t="s">
        <v>239</v>
      </c>
      <c r="BE171" s="204">
        <f>IF(N171="základní",J171,0)</f>
        <v>0</v>
      </c>
      <c r="BF171" s="204">
        <f>IF(N171="snížená",J171,0)</f>
        <v>0</v>
      </c>
      <c r="BG171" s="204">
        <f>IF(N171="zákl. přenesená",J171,0)</f>
        <v>0</v>
      </c>
      <c r="BH171" s="204">
        <f>IF(N171="sníž. přenesená",J171,0)</f>
        <v>0</v>
      </c>
      <c r="BI171" s="204">
        <f>IF(N171="nulová",J171,0)</f>
        <v>0</v>
      </c>
      <c r="BJ171" s="18" t="s">
        <v>84</v>
      </c>
      <c r="BK171" s="204">
        <f>ROUND(I171*H171,2)</f>
        <v>0</v>
      </c>
      <c r="BL171" s="18" t="s">
        <v>110</v>
      </c>
      <c r="BM171" s="203" t="s">
        <v>698</v>
      </c>
    </row>
    <row r="172" spans="1:65" s="2" customFormat="1" ht="16.5" customHeight="1">
      <c r="A172" s="35"/>
      <c r="B172" s="36"/>
      <c r="C172" s="192" t="s">
        <v>549</v>
      </c>
      <c r="D172" s="192" t="s">
        <v>241</v>
      </c>
      <c r="E172" s="193" t="s">
        <v>4489</v>
      </c>
      <c r="F172" s="194" t="s">
        <v>4490</v>
      </c>
      <c r="G172" s="195" t="s">
        <v>2089</v>
      </c>
      <c r="H172" s="196">
        <v>67</v>
      </c>
      <c r="I172" s="197"/>
      <c r="J172" s="198">
        <f>ROUND(I172*H172,2)</f>
        <v>0</v>
      </c>
      <c r="K172" s="194" t="s">
        <v>287</v>
      </c>
      <c r="L172" s="40"/>
      <c r="M172" s="199" t="s">
        <v>1</v>
      </c>
      <c r="N172" s="200" t="s">
        <v>41</v>
      </c>
      <c r="O172" s="72"/>
      <c r="P172" s="201">
        <f>O172*H172</f>
        <v>0</v>
      </c>
      <c r="Q172" s="201">
        <v>0</v>
      </c>
      <c r="R172" s="201">
        <f>Q172*H172</f>
        <v>0</v>
      </c>
      <c r="S172" s="201">
        <v>0</v>
      </c>
      <c r="T172" s="202">
        <f>S172*H172</f>
        <v>0</v>
      </c>
      <c r="U172" s="35"/>
      <c r="V172" s="35"/>
      <c r="W172" s="35"/>
      <c r="X172" s="35"/>
      <c r="Y172" s="35"/>
      <c r="Z172" s="35"/>
      <c r="AA172" s="35"/>
      <c r="AB172" s="35"/>
      <c r="AC172" s="35"/>
      <c r="AD172" s="35"/>
      <c r="AE172" s="35"/>
      <c r="AR172" s="203" t="s">
        <v>110</v>
      </c>
      <c r="AT172" s="203" t="s">
        <v>241</v>
      </c>
      <c r="AU172" s="203" t="s">
        <v>84</v>
      </c>
      <c r="AY172" s="18" t="s">
        <v>239</v>
      </c>
      <c r="BE172" s="204">
        <f>IF(N172="základní",J172,0)</f>
        <v>0</v>
      </c>
      <c r="BF172" s="204">
        <f>IF(N172="snížená",J172,0)</f>
        <v>0</v>
      </c>
      <c r="BG172" s="204">
        <f>IF(N172="zákl. přenesená",J172,0)</f>
        <v>0</v>
      </c>
      <c r="BH172" s="204">
        <f>IF(N172="sníž. přenesená",J172,0)</f>
        <v>0</v>
      </c>
      <c r="BI172" s="204">
        <f>IF(N172="nulová",J172,0)</f>
        <v>0</v>
      </c>
      <c r="BJ172" s="18" t="s">
        <v>84</v>
      </c>
      <c r="BK172" s="204">
        <f>ROUND(I172*H172,2)</f>
        <v>0</v>
      </c>
      <c r="BL172" s="18" t="s">
        <v>110</v>
      </c>
      <c r="BM172" s="203" t="s">
        <v>708</v>
      </c>
    </row>
    <row r="173" spans="1:65" s="2" customFormat="1" ht="16.5" customHeight="1">
      <c r="A173" s="35"/>
      <c r="B173" s="36"/>
      <c r="C173" s="192" t="s">
        <v>557</v>
      </c>
      <c r="D173" s="192" t="s">
        <v>241</v>
      </c>
      <c r="E173" s="193" t="s">
        <v>4491</v>
      </c>
      <c r="F173" s="194" t="s">
        <v>4492</v>
      </c>
      <c r="G173" s="195" t="s">
        <v>2089</v>
      </c>
      <c r="H173" s="196">
        <v>6</v>
      </c>
      <c r="I173" s="197"/>
      <c r="J173" s="198">
        <f>ROUND(I173*H173,2)</f>
        <v>0</v>
      </c>
      <c r="K173" s="194" t="s">
        <v>287</v>
      </c>
      <c r="L173" s="40"/>
      <c r="M173" s="199" t="s">
        <v>1</v>
      </c>
      <c r="N173" s="200" t="s">
        <v>41</v>
      </c>
      <c r="O173" s="72"/>
      <c r="P173" s="201">
        <f>O173*H173</f>
        <v>0</v>
      </c>
      <c r="Q173" s="201">
        <v>0</v>
      </c>
      <c r="R173" s="201">
        <f>Q173*H173</f>
        <v>0</v>
      </c>
      <c r="S173" s="201">
        <v>0</v>
      </c>
      <c r="T173" s="202">
        <f>S173*H173</f>
        <v>0</v>
      </c>
      <c r="U173" s="35"/>
      <c r="V173" s="35"/>
      <c r="W173" s="35"/>
      <c r="X173" s="35"/>
      <c r="Y173" s="35"/>
      <c r="Z173" s="35"/>
      <c r="AA173" s="35"/>
      <c r="AB173" s="35"/>
      <c r="AC173" s="35"/>
      <c r="AD173" s="35"/>
      <c r="AE173" s="35"/>
      <c r="AR173" s="203" t="s">
        <v>110</v>
      </c>
      <c r="AT173" s="203" t="s">
        <v>241</v>
      </c>
      <c r="AU173" s="203" t="s">
        <v>84</v>
      </c>
      <c r="AY173" s="18" t="s">
        <v>239</v>
      </c>
      <c r="BE173" s="204">
        <f>IF(N173="základní",J173,0)</f>
        <v>0</v>
      </c>
      <c r="BF173" s="204">
        <f>IF(N173="snížená",J173,0)</f>
        <v>0</v>
      </c>
      <c r="BG173" s="204">
        <f>IF(N173="zákl. přenesená",J173,0)</f>
        <v>0</v>
      </c>
      <c r="BH173" s="204">
        <f>IF(N173="sníž. přenesená",J173,0)</f>
        <v>0</v>
      </c>
      <c r="BI173" s="204">
        <f>IF(N173="nulová",J173,0)</f>
        <v>0</v>
      </c>
      <c r="BJ173" s="18" t="s">
        <v>84</v>
      </c>
      <c r="BK173" s="204">
        <f>ROUND(I173*H173,2)</f>
        <v>0</v>
      </c>
      <c r="BL173" s="18" t="s">
        <v>110</v>
      </c>
      <c r="BM173" s="203" t="s">
        <v>718</v>
      </c>
    </row>
    <row r="174" spans="1:65" s="2" customFormat="1" ht="16.5" customHeight="1">
      <c r="A174" s="35"/>
      <c r="B174" s="36"/>
      <c r="C174" s="192" t="s">
        <v>562</v>
      </c>
      <c r="D174" s="192" t="s">
        <v>241</v>
      </c>
      <c r="E174" s="193" t="s">
        <v>4493</v>
      </c>
      <c r="F174" s="194" t="s">
        <v>4494</v>
      </c>
      <c r="G174" s="195" t="s">
        <v>2089</v>
      </c>
      <c r="H174" s="196">
        <v>5</v>
      </c>
      <c r="I174" s="197"/>
      <c r="J174" s="198">
        <f>ROUND(I174*H174,2)</f>
        <v>0</v>
      </c>
      <c r="K174" s="194" t="s">
        <v>287</v>
      </c>
      <c r="L174" s="40"/>
      <c r="M174" s="199" t="s">
        <v>1</v>
      </c>
      <c r="N174" s="200" t="s">
        <v>41</v>
      </c>
      <c r="O174" s="72"/>
      <c r="P174" s="201">
        <f>O174*H174</f>
        <v>0</v>
      </c>
      <c r="Q174" s="201">
        <v>0</v>
      </c>
      <c r="R174" s="201">
        <f>Q174*H174</f>
        <v>0</v>
      </c>
      <c r="S174" s="201">
        <v>0</v>
      </c>
      <c r="T174" s="202">
        <f>S174*H174</f>
        <v>0</v>
      </c>
      <c r="U174" s="35"/>
      <c r="V174" s="35"/>
      <c r="W174" s="35"/>
      <c r="X174" s="35"/>
      <c r="Y174" s="35"/>
      <c r="Z174" s="35"/>
      <c r="AA174" s="35"/>
      <c r="AB174" s="35"/>
      <c r="AC174" s="35"/>
      <c r="AD174" s="35"/>
      <c r="AE174" s="35"/>
      <c r="AR174" s="203" t="s">
        <v>110</v>
      </c>
      <c r="AT174" s="203" t="s">
        <v>241</v>
      </c>
      <c r="AU174" s="203" t="s">
        <v>84</v>
      </c>
      <c r="AY174" s="18" t="s">
        <v>239</v>
      </c>
      <c r="BE174" s="204">
        <f>IF(N174="základní",J174,0)</f>
        <v>0</v>
      </c>
      <c r="BF174" s="204">
        <f>IF(N174="snížená",J174,0)</f>
        <v>0</v>
      </c>
      <c r="BG174" s="204">
        <f>IF(N174="zákl. přenesená",J174,0)</f>
        <v>0</v>
      </c>
      <c r="BH174" s="204">
        <f>IF(N174="sníž. přenesená",J174,0)</f>
        <v>0</v>
      </c>
      <c r="BI174" s="204">
        <f>IF(N174="nulová",J174,0)</f>
        <v>0</v>
      </c>
      <c r="BJ174" s="18" t="s">
        <v>84</v>
      </c>
      <c r="BK174" s="204">
        <f>ROUND(I174*H174,2)</f>
        <v>0</v>
      </c>
      <c r="BL174" s="18" t="s">
        <v>110</v>
      </c>
      <c r="BM174" s="203" t="s">
        <v>729</v>
      </c>
    </row>
    <row r="175" spans="1:65" s="12" customFormat="1" ht="25.9" customHeight="1">
      <c r="B175" s="176"/>
      <c r="C175" s="177"/>
      <c r="D175" s="178" t="s">
        <v>75</v>
      </c>
      <c r="E175" s="179" t="s">
        <v>4495</v>
      </c>
      <c r="F175" s="179" t="s">
        <v>4496</v>
      </c>
      <c r="G175" s="177"/>
      <c r="H175" s="177"/>
      <c r="I175" s="180"/>
      <c r="J175" s="181">
        <f>BK175</f>
        <v>0</v>
      </c>
      <c r="K175" s="177"/>
      <c r="L175" s="182"/>
      <c r="M175" s="183"/>
      <c r="N175" s="184"/>
      <c r="O175" s="184"/>
      <c r="P175" s="185">
        <f>SUM(P176:P179)</f>
        <v>0</v>
      </c>
      <c r="Q175" s="184"/>
      <c r="R175" s="185">
        <f>SUM(R176:R179)</f>
        <v>0</v>
      </c>
      <c r="S175" s="184"/>
      <c r="T175" s="186">
        <f>SUM(T176:T179)</f>
        <v>0</v>
      </c>
      <c r="AR175" s="187" t="s">
        <v>84</v>
      </c>
      <c r="AT175" s="188" t="s">
        <v>75</v>
      </c>
      <c r="AU175" s="188" t="s">
        <v>76</v>
      </c>
      <c r="AY175" s="187" t="s">
        <v>239</v>
      </c>
      <c r="BK175" s="189">
        <f>SUM(BK176:BK179)</f>
        <v>0</v>
      </c>
    </row>
    <row r="176" spans="1:65" s="2" customFormat="1" ht="16.5" customHeight="1">
      <c r="A176" s="35"/>
      <c r="B176" s="36"/>
      <c r="C176" s="192" t="s">
        <v>567</v>
      </c>
      <c r="D176" s="192" t="s">
        <v>241</v>
      </c>
      <c r="E176" s="193" t="s">
        <v>4497</v>
      </c>
      <c r="F176" s="194" t="s">
        <v>4498</v>
      </c>
      <c r="G176" s="195" t="s">
        <v>2089</v>
      </c>
      <c r="H176" s="196">
        <v>2</v>
      </c>
      <c r="I176" s="197"/>
      <c r="J176" s="198">
        <f>ROUND(I176*H176,2)</f>
        <v>0</v>
      </c>
      <c r="K176" s="194" t="s">
        <v>287</v>
      </c>
      <c r="L176" s="40"/>
      <c r="M176" s="199" t="s">
        <v>1</v>
      </c>
      <c r="N176" s="200" t="s">
        <v>41</v>
      </c>
      <c r="O176" s="72"/>
      <c r="P176" s="201">
        <f>O176*H176</f>
        <v>0</v>
      </c>
      <c r="Q176" s="201">
        <v>0</v>
      </c>
      <c r="R176" s="201">
        <f>Q176*H176</f>
        <v>0</v>
      </c>
      <c r="S176" s="201">
        <v>0</v>
      </c>
      <c r="T176" s="202">
        <f>S176*H176</f>
        <v>0</v>
      </c>
      <c r="U176" s="35"/>
      <c r="V176" s="35"/>
      <c r="W176" s="35"/>
      <c r="X176" s="35"/>
      <c r="Y176" s="35"/>
      <c r="Z176" s="35"/>
      <c r="AA176" s="35"/>
      <c r="AB176" s="35"/>
      <c r="AC176" s="35"/>
      <c r="AD176" s="35"/>
      <c r="AE176" s="35"/>
      <c r="AR176" s="203" t="s">
        <v>110</v>
      </c>
      <c r="AT176" s="203" t="s">
        <v>241</v>
      </c>
      <c r="AU176" s="203" t="s">
        <v>84</v>
      </c>
      <c r="AY176" s="18" t="s">
        <v>239</v>
      </c>
      <c r="BE176" s="204">
        <f>IF(N176="základní",J176,0)</f>
        <v>0</v>
      </c>
      <c r="BF176" s="204">
        <f>IF(N176="snížená",J176,0)</f>
        <v>0</v>
      </c>
      <c r="BG176" s="204">
        <f>IF(N176="zákl. přenesená",J176,0)</f>
        <v>0</v>
      </c>
      <c r="BH176" s="204">
        <f>IF(N176="sníž. přenesená",J176,0)</f>
        <v>0</v>
      </c>
      <c r="BI176" s="204">
        <f>IF(N176="nulová",J176,0)</f>
        <v>0</v>
      </c>
      <c r="BJ176" s="18" t="s">
        <v>84</v>
      </c>
      <c r="BK176" s="204">
        <f>ROUND(I176*H176,2)</f>
        <v>0</v>
      </c>
      <c r="BL176" s="18" t="s">
        <v>110</v>
      </c>
      <c r="BM176" s="203" t="s">
        <v>739</v>
      </c>
    </row>
    <row r="177" spans="1:65" s="2" customFormat="1" ht="78">
      <c r="A177" s="35"/>
      <c r="B177" s="36"/>
      <c r="C177" s="37"/>
      <c r="D177" s="212" t="s">
        <v>294</v>
      </c>
      <c r="E177" s="37"/>
      <c r="F177" s="221" t="s">
        <v>4499</v>
      </c>
      <c r="G177" s="37"/>
      <c r="H177" s="37"/>
      <c r="I177" s="207"/>
      <c r="J177" s="37"/>
      <c r="K177" s="37"/>
      <c r="L177" s="40"/>
      <c r="M177" s="208"/>
      <c r="N177" s="209"/>
      <c r="O177" s="72"/>
      <c r="P177" s="72"/>
      <c r="Q177" s="72"/>
      <c r="R177" s="72"/>
      <c r="S177" s="72"/>
      <c r="T177" s="73"/>
      <c r="U177" s="35"/>
      <c r="V177" s="35"/>
      <c r="W177" s="35"/>
      <c r="X177" s="35"/>
      <c r="Y177" s="35"/>
      <c r="Z177" s="35"/>
      <c r="AA177" s="35"/>
      <c r="AB177" s="35"/>
      <c r="AC177" s="35"/>
      <c r="AD177" s="35"/>
      <c r="AE177" s="35"/>
      <c r="AT177" s="18" t="s">
        <v>294</v>
      </c>
      <c r="AU177" s="18" t="s">
        <v>84</v>
      </c>
    </row>
    <row r="178" spans="1:65" s="2" customFormat="1" ht="16.5" customHeight="1">
      <c r="A178" s="35"/>
      <c r="B178" s="36"/>
      <c r="C178" s="192" t="s">
        <v>572</v>
      </c>
      <c r="D178" s="192" t="s">
        <v>241</v>
      </c>
      <c r="E178" s="193" t="s">
        <v>4500</v>
      </c>
      <c r="F178" s="194" t="s">
        <v>4501</v>
      </c>
      <c r="G178" s="195" t="s">
        <v>2089</v>
      </c>
      <c r="H178" s="196">
        <v>1</v>
      </c>
      <c r="I178" s="197"/>
      <c r="J178" s="198">
        <f>ROUND(I178*H178,2)</f>
        <v>0</v>
      </c>
      <c r="K178" s="194" t="s">
        <v>287</v>
      </c>
      <c r="L178" s="40"/>
      <c r="M178" s="199" t="s">
        <v>1</v>
      </c>
      <c r="N178" s="200" t="s">
        <v>41</v>
      </c>
      <c r="O178" s="72"/>
      <c r="P178" s="201">
        <f>O178*H178</f>
        <v>0</v>
      </c>
      <c r="Q178" s="201">
        <v>0</v>
      </c>
      <c r="R178" s="201">
        <f>Q178*H178</f>
        <v>0</v>
      </c>
      <c r="S178" s="201">
        <v>0</v>
      </c>
      <c r="T178" s="202">
        <f>S178*H178</f>
        <v>0</v>
      </c>
      <c r="U178" s="35"/>
      <c r="V178" s="35"/>
      <c r="W178" s="35"/>
      <c r="X178" s="35"/>
      <c r="Y178" s="35"/>
      <c r="Z178" s="35"/>
      <c r="AA178" s="35"/>
      <c r="AB178" s="35"/>
      <c r="AC178" s="35"/>
      <c r="AD178" s="35"/>
      <c r="AE178" s="35"/>
      <c r="AR178" s="203" t="s">
        <v>110</v>
      </c>
      <c r="AT178" s="203" t="s">
        <v>241</v>
      </c>
      <c r="AU178" s="203" t="s">
        <v>84</v>
      </c>
      <c r="AY178" s="18" t="s">
        <v>239</v>
      </c>
      <c r="BE178" s="204">
        <f>IF(N178="základní",J178,0)</f>
        <v>0</v>
      </c>
      <c r="BF178" s="204">
        <f>IF(N178="snížená",J178,0)</f>
        <v>0</v>
      </c>
      <c r="BG178" s="204">
        <f>IF(N178="zákl. přenesená",J178,0)</f>
        <v>0</v>
      </c>
      <c r="BH178" s="204">
        <f>IF(N178="sníž. přenesená",J178,0)</f>
        <v>0</v>
      </c>
      <c r="BI178" s="204">
        <f>IF(N178="nulová",J178,0)</f>
        <v>0</v>
      </c>
      <c r="BJ178" s="18" t="s">
        <v>84</v>
      </c>
      <c r="BK178" s="204">
        <f>ROUND(I178*H178,2)</f>
        <v>0</v>
      </c>
      <c r="BL178" s="18" t="s">
        <v>110</v>
      </c>
      <c r="BM178" s="203" t="s">
        <v>746</v>
      </c>
    </row>
    <row r="179" spans="1:65" s="2" customFormat="1" ht="78">
      <c r="A179" s="35"/>
      <c r="B179" s="36"/>
      <c r="C179" s="37"/>
      <c r="D179" s="212" t="s">
        <v>294</v>
      </c>
      <c r="E179" s="37"/>
      <c r="F179" s="221" t="s">
        <v>4502</v>
      </c>
      <c r="G179" s="37"/>
      <c r="H179" s="37"/>
      <c r="I179" s="207"/>
      <c r="J179" s="37"/>
      <c r="K179" s="37"/>
      <c r="L179" s="40"/>
      <c r="M179" s="208"/>
      <c r="N179" s="209"/>
      <c r="O179" s="72"/>
      <c r="P179" s="72"/>
      <c r="Q179" s="72"/>
      <c r="R179" s="72"/>
      <c r="S179" s="72"/>
      <c r="T179" s="73"/>
      <c r="U179" s="35"/>
      <c r="V179" s="35"/>
      <c r="W179" s="35"/>
      <c r="X179" s="35"/>
      <c r="Y179" s="35"/>
      <c r="Z179" s="35"/>
      <c r="AA179" s="35"/>
      <c r="AB179" s="35"/>
      <c r="AC179" s="35"/>
      <c r="AD179" s="35"/>
      <c r="AE179" s="35"/>
      <c r="AT179" s="18" t="s">
        <v>294</v>
      </c>
      <c r="AU179" s="18" t="s">
        <v>84</v>
      </c>
    </row>
    <row r="180" spans="1:65" s="12" customFormat="1" ht="25.9" customHeight="1">
      <c r="B180" s="176"/>
      <c r="C180" s="177"/>
      <c r="D180" s="178" t="s">
        <v>75</v>
      </c>
      <c r="E180" s="179" t="s">
        <v>4503</v>
      </c>
      <c r="F180" s="179" t="s">
        <v>4504</v>
      </c>
      <c r="G180" s="177"/>
      <c r="H180" s="177"/>
      <c r="I180" s="180"/>
      <c r="J180" s="181">
        <f>BK180</f>
        <v>0</v>
      </c>
      <c r="K180" s="177"/>
      <c r="L180" s="182"/>
      <c r="M180" s="183"/>
      <c r="N180" s="184"/>
      <c r="O180" s="184"/>
      <c r="P180" s="185">
        <f>SUM(P181:P208)</f>
        <v>0</v>
      </c>
      <c r="Q180" s="184"/>
      <c r="R180" s="185">
        <f>SUM(R181:R208)</f>
        <v>0</v>
      </c>
      <c r="S180" s="184"/>
      <c r="T180" s="186">
        <f>SUM(T181:T208)</f>
        <v>0</v>
      </c>
      <c r="AR180" s="187" t="s">
        <v>84</v>
      </c>
      <c r="AT180" s="188" t="s">
        <v>75</v>
      </c>
      <c r="AU180" s="188" t="s">
        <v>76</v>
      </c>
      <c r="AY180" s="187" t="s">
        <v>239</v>
      </c>
      <c r="BK180" s="189">
        <f>SUM(BK181:BK208)</f>
        <v>0</v>
      </c>
    </row>
    <row r="181" spans="1:65" s="2" customFormat="1" ht="16.5" customHeight="1">
      <c r="A181" s="35"/>
      <c r="B181" s="36"/>
      <c r="C181" s="192" t="s">
        <v>577</v>
      </c>
      <c r="D181" s="192" t="s">
        <v>241</v>
      </c>
      <c r="E181" s="193" t="s">
        <v>4505</v>
      </c>
      <c r="F181" s="194" t="s">
        <v>4506</v>
      </c>
      <c r="G181" s="195" t="s">
        <v>513</v>
      </c>
      <c r="H181" s="196">
        <v>592</v>
      </c>
      <c r="I181" s="197"/>
      <c r="J181" s="198">
        <f t="shared" ref="J181:J208" si="20">ROUND(I181*H181,2)</f>
        <v>0</v>
      </c>
      <c r="K181" s="194" t="s">
        <v>287</v>
      </c>
      <c r="L181" s="40"/>
      <c r="M181" s="199" t="s">
        <v>1</v>
      </c>
      <c r="N181" s="200" t="s">
        <v>41</v>
      </c>
      <c r="O181" s="72"/>
      <c r="P181" s="201">
        <f t="shared" ref="P181:P208" si="21">O181*H181</f>
        <v>0</v>
      </c>
      <c r="Q181" s="201">
        <v>0</v>
      </c>
      <c r="R181" s="201">
        <f t="shared" ref="R181:R208" si="22">Q181*H181</f>
        <v>0</v>
      </c>
      <c r="S181" s="201">
        <v>0</v>
      </c>
      <c r="T181" s="202">
        <f t="shared" ref="T181:T208" si="23">S181*H181</f>
        <v>0</v>
      </c>
      <c r="U181" s="35"/>
      <c r="V181" s="35"/>
      <c r="W181" s="35"/>
      <c r="X181" s="35"/>
      <c r="Y181" s="35"/>
      <c r="Z181" s="35"/>
      <c r="AA181" s="35"/>
      <c r="AB181" s="35"/>
      <c r="AC181" s="35"/>
      <c r="AD181" s="35"/>
      <c r="AE181" s="35"/>
      <c r="AR181" s="203" t="s">
        <v>110</v>
      </c>
      <c r="AT181" s="203" t="s">
        <v>241</v>
      </c>
      <c r="AU181" s="203" t="s">
        <v>84</v>
      </c>
      <c r="AY181" s="18" t="s">
        <v>239</v>
      </c>
      <c r="BE181" s="204">
        <f t="shared" ref="BE181:BE208" si="24">IF(N181="základní",J181,0)</f>
        <v>0</v>
      </c>
      <c r="BF181" s="204">
        <f t="shared" ref="BF181:BF208" si="25">IF(N181="snížená",J181,0)</f>
        <v>0</v>
      </c>
      <c r="BG181" s="204">
        <f t="shared" ref="BG181:BG208" si="26">IF(N181="zákl. přenesená",J181,0)</f>
        <v>0</v>
      </c>
      <c r="BH181" s="204">
        <f t="shared" ref="BH181:BH208" si="27">IF(N181="sníž. přenesená",J181,0)</f>
        <v>0</v>
      </c>
      <c r="BI181" s="204">
        <f t="shared" ref="BI181:BI208" si="28">IF(N181="nulová",J181,0)</f>
        <v>0</v>
      </c>
      <c r="BJ181" s="18" t="s">
        <v>84</v>
      </c>
      <c r="BK181" s="204">
        <f t="shared" ref="BK181:BK208" si="29">ROUND(I181*H181,2)</f>
        <v>0</v>
      </c>
      <c r="BL181" s="18" t="s">
        <v>110</v>
      </c>
      <c r="BM181" s="203" t="s">
        <v>754</v>
      </c>
    </row>
    <row r="182" spans="1:65" s="2" customFormat="1" ht="16.5" customHeight="1">
      <c r="A182" s="35"/>
      <c r="B182" s="36"/>
      <c r="C182" s="192" t="s">
        <v>582</v>
      </c>
      <c r="D182" s="192" t="s">
        <v>241</v>
      </c>
      <c r="E182" s="193" t="s">
        <v>4507</v>
      </c>
      <c r="F182" s="194" t="s">
        <v>4508</v>
      </c>
      <c r="G182" s="195" t="s">
        <v>513</v>
      </c>
      <c r="H182" s="196">
        <v>120</v>
      </c>
      <c r="I182" s="197"/>
      <c r="J182" s="198">
        <f t="shared" si="20"/>
        <v>0</v>
      </c>
      <c r="K182" s="194" t="s">
        <v>287</v>
      </c>
      <c r="L182" s="40"/>
      <c r="M182" s="199" t="s">
        <v>1</v>
      </c>
      <c r="N182" s="200" t="s">
        <v>41</v>
      </c>
      <c r="O182" s="72"/>
      <c r="P182" s="201">
        <f t="shared" si="21"/>
        <v>0</v>
      </c>
      <c r="Q182" s="201">
        <v>0</v>
      </c>
      <c r="R182" s="201">
        <f t="shared" si="22"/>
        <v>0</v>
      </c>
      <c r="S182" s="201">
        <v>0</v>
      </c>
      <c r="T182" s="202">
        <f t="shared" si="23"/>
        <v>0</v>
      </c>
      <c r="U182" s="35"/>
      <c r="V182" s="35"/>
      <c r="W182" s="35"/>
      <c r="X182" s="35"/>
      <c r="Y182" s="35"/>
      <c r="Z182" s="35"/>
      <c r="AA182" s="35"/>
      <c r="AB182" s="35"/>
      <c r="AC182" s="35"/>
      <c r="AD182" s="35"/>
      <c r="AE182" s="35"/>
      <c r="AR182" s="203" t="s">
        <v>110</v>
      </c>
      <c r="AT182" s="203" t="s">
        <v>241</v>
      </c>
      <c r="AU182" s="203" t="s">
        <v>84</v>
      </c>
      <c r="AY182" s="18" t="s">
        <v>239</v>
      </c>
      <c r="BE182" s="204">
        <f t="shared" si="24"/>
        <v>0</v>
      </c>
      <c r="BF182" s="204">
        <f t="shared" si="25"/>
        <v>0</v>
      </c>
      <c r="BG182" s="204">
        <f t="shared" si="26"/>
        <v>0</v>
      </c>
      <c r="BH182" s="204">
        <f t="shared" si="27"/>
        <v>0</v>
      </c>
      <c r="BI182" s="204">
        <f t="shared" si="28"/>
        <v>0</v>
      </c>
      <c r="BJ182" s="18" t="s">
        <v>84</v>
      </c>
      <c r="BK182" s="204">
        <f t="shared" si="29"/>
        <v>0</v>
      </c>
      <c r="BL182" s="18" t="s">
        <v>110</v>
      </c>
      <c r="BM182" s="203" t="s">
        <v>762</v>
      </c>
    </row>
    <row r="183" spans="1:65" s="2" customFormat="1" ht="16.5" customHeight="1">
      <c r="A183" s="35"/>
      <c r="B183" s="36"/>
      <c r="C183" s="192" t="s">
        <v>587</v>
      </c>
      <c r="D183" s="192" t="s">
        <v>241</v>
      </c>
      <c r="E183" s="193" t="s">
        <v>4509</v>
      </c>
      <c r="F183" s="194" t="s">
        <v>4510</v>
      </c>
      <c r="G183" s="195" t="s">
        <v>513</v>
      </c>
      <c r="H183" s="196">
        <v>452</v>
      </c>
      <c r="I183" s="197"/>
      <c r="J183" s="198">
        <f t="shared" si="20"/>
        <v>0</v>
      </c>
      <c r="K183" s="194" t="s">
        <v>287</v>
      </c>
      <c r="L183" s="40"/>
      <c r="M183" s="199" t="s">
        <v>1</v>
      </c>
      <c r="N183" s="200" t="s">
        <v>41</v>
      </c>
      <c r="O183" s="72"/>
      <c r="P183" s="201">
        <f t="shared" si="21"/>
        <v>0</v>
      </c>
      <c r="Q183" s="201">
        <v>0</v>
      </c>
      <c r="R183" s="201">
        <f t="shared" si="22"/>
        <v>0</v>
      </c>
      <c r="S183" s="201">
        <v>0</v>
      </c>
      <c r="T183" s="202">
        <f t="shared" si="23"/>
        <v>0</v>
      </c>
      <c r="U183" s="35"/>
      <c r="V183" s="35"/>
      <c r="W183" s="35"/>
      <c r="X183" s="35"/>
      <c r="Y183" s="35"/>
      <c r="Z183" s="35"/>
      <c r="AA183" s="35"/>
      <c r="AB183" s="35"/>
      <c r="AC183" s="35"/>
      <c r="AD183" s="35"/>
      <c r="AE183" s="35"/>
      <c r="AR183" s="203" t="s">
        <v>110</v>
      </c>
      <c r="AT183" s="203" t="s">
        <v>241</v>
      </c>
      <c r="AU183" s="203" t="s">
        <v>84</v>
      </c>
      <c r="AY183" s="18" t="s">
        <v>239</v>
      </c>
      <c r="BE183" s="204">
        <f t="shared" si="24"/>
        <v>0</v>
      </c>
      <c r="BF183" s="204">
        <f t="shared" si="25"/>
        <v>0</v>
      </c>
      <c r="BG183" s="204">
        <f t="shared" si="26"/>
        <v>0</v>
      </c>
      <c r="BH183" s="204">
        <f t="shared" si="27"/>
        <v>0</v>
      </c>
      <c r="BI183" s="204">
        <f t="shared" si="28"/>
        <v>0</v>
      </c>
      <c r="BJ183" s="18" t="s">
        <v>84</v>
      </c>
      <c r="BK183" s="204">
        <f t="shared" si="29"/>
        <v>0</v>
      </c>
      <c r="BL183" s="18" t="s">
        <v>110</v>
      </c>
      <c r="BM183" s="203" t="s">
        <v>772</v>
      </c>
    </row>
    <row r="184" spans="1:65" s="2" customFormat="1" ht="16.5" customHeight="1">
      <c r="A184" s="35"/>
      <c r="B184" s="36"/>
      <c r="C184" s="192" t="s">
        <v>592</v>
      </c>
      <c r="D184" s="192" t="s">
        <v>241</v>
      </c>
      <c r="E184" s="193" t="s">
        <v>4511</v>
      </c>
      <c r="F184" s="194" t="s">
        <v>4512</v>
      </c>
      <c r="G184" s="195" t="s">
        <v>513</v>
      </c>
      <c r="H184" s="196">
        <v>132</v>
      </c>
      <c r="I184" s="197"/>
      <c r="J184" s="198">
        <f t="shared" si="20"/>
        <v>0</v>
      </c>
      <c r="K184" s="194" t="s">
        <v>287</v>
      </c>
      <c r="L184" s="40"/>
      <c r="M184" s="199" t="s">
        <v>1</v>
      </c>
      <c r="N184" s="200" t="s">
        <v>41</v>
      </c>
      <c r="O184" s="72"/>
      <c r="P184" s="201">
        <f t="shared" si="21"/>
        <v>0</v>
      </c>
      <c r="Q184" s="201">
        <v>0</v>
      </c>
      <c r="R184" s="201">
        <f t="shared" si="22"/>
        <v>0</v>
      </c>
      <c r="S184" s="201">
        <v>0</v>
      </c>
      <c r="T184" s="202">
        <f t="shared" si="23"/>
        <v>0</v>
      </c>
      <c r="U184" s="35"/>
      <c r="V184" s="35"/>
      <c r="W184" s="35"/>
      <c r="X184" s="35"/>
      <c r="Y184" s="35"/>
      <c r="Z184" s="35"/>
      <c r="AA184" s="35"/>
      <c r="AB184" s="35"/>
      <c r="AC184" s="35"/>
      <c r="AD184" s="35"/>
      <c r="AE184" s="35"/>
      <c r="AR184" s="203" t="s">
        <v>110</v>
      </c>
      <c r="AT184" s="203" t="s">
        <v>241</v>
      </c>
      <c r="AU184" s="203" t="s">
        <v>84</v>
      </c>
      <c r="AY184" s="18" t="s">
        <v>239</v>
      </c>
      <c r="BE184" s="204">
        <f t="shared" si="24"/>
        <v>0</v>
      </c>
      <c r="BF184" s="204">
        <f t="shared" si="25"/>
        <v>0</v>
      </c>
      <c r="BG184" s="204">
        <f t="shared" si="26"/>
        <v>0</v>
      </c>
      <c r="BH184" s="204">
        <f t="shared" si="27"/>
        <v>0</v>
      </c>
      <c r="BI184" s="204">
        <f t="shared" si="28"/>
        <v>0</v>
      </c>
      <c r="BJ184" s="18" t="s">
        <v>84</v>
      </c>
      <c r="BK184" s="204">
        <f t="shared" si="29"/>
        <v>0</v>
      </c>
      <c r="BL184" s="18" t="s">
        <v>110</v>
      </c>
      <c r="BM184" s="203" t="s">
        <v>780</v>
      </c>
    </row>
    <row r="185" spans="1:65" s="2" customFormat="1" ht="16.5" customHeight="1">
      <c r="A185" s="35"/>
      <c r="B185" s="36"/>
      <c r="C185" s="192" t="s">
        <v>598</v>
      </c>
      <c r="D185" s="192" t="s">
        <v>241</v>
      </c>
      <c r="E185" s="193" t="s">
        <v>4513</v>
      </c>
      <c r="F185" s="194" t="s">
        <v>4514</v>
      </c>
      <c r="G185" s="195" t="s">
        <v>513</v>
      </c>
      <c r="H185" s="196">
        <v>1350</v>
      </c>
      <c r="I185" s="197"/>
      <c r="J185" s="198">
        <f t="shared" si="20"/>
        <v>0</v>
      </c>
      <c r="K185" s="194" t="s">
        <v>287</v>
      </c>
      <c r="L185" s="40"/>
      <c r="M185" s="199" t="s">
        <v>1</v>
      </c>
      <c r="N185" s="200" t="s">
        <v>41</v>
      </c>
      <c r="O185" s="72"/>
      <c r="P185" s="201">
        <f t="shared" si="21"/>
        <v>0</v>
      </c>
      <c r="Q185" s="201">
        <v>0</v>
      </c>
      <c r="R185" s="201">
        <f t="shared" si="22"/>
        <v>0</v>
      </c>
      <c r="S185" s="201">
        <v>0</v>
      </c>
      <c r="T185" s="202">
        <f t="shared" si="23"/>
        <v>0</v>
      </c>
      <c r="U185" s="35"/>
      <c r="V185" s="35"/>
      <c r="W185" s="35"/>
      <c r="X185" s="35"/>
      <c r="Y185" s="35"/>
      <c r="Z185" s="35"/>
      <c r="AA185" s="35"/>
      <c r="AB185" s="35"/>
      <c r="AC185" s="35"/>
      <c r="AD185" s="35"/>
      <c r="AE185" s="35"/>
      <c r="AR185" s="203" t="s">
        <v>110</v>
      </c>
      <c r="AT185" s="203" t="s">
        <v>241</v>
      </c>
      <c r="AU185" s="203" t="s">
        <v>84</v>
      </c>
      <c r="AY185" s="18" t="s">
        <v>239</v>
      </c>
      <c r="BE185" s="204">
        <f t="shared" si="24"/>
        <v>0</v>
      </c>
      <c r="BF185" s="204">
        <f t="shared" si="25"/>
        <v>0</v>
      </c>
      <c r="BG185" s="204">
        <f t="shared" si="26"/>
        <v>0</v>
      </c>
      <c r="BH185" s="204">
        <f t="shared" si="27"/>
        <v>0</v>
      </c>
      <c r="BI185" s="204">
        <f t="shared" si="28"/>
        <v>0</v>
      </c>
      <c r="BJ185" s="18" t="s">
        <v>84</v>
      </c>
      <c r="BK185" s="204">
        <f t="shared" si="29"/>
        <v>0</v>
      </c>
      <c r="BL185" s="18" t="s">
        <v>110</v>
      </c>
      <c r="BM185" s="203" t="s">
        <v>791</v>
      </c>
    </row>
    <row r="186" spans="1:65" s="2" customFormat="1" ht="16.5" customHeight="1">
      <c r="A186" s="35"/>
      <c r="B186" s="36"/>
      <c r="C186" s="192" t="s">
        <v>604</v>
      </c>
      <c r="D186" s="192" t="s">
        <v>241</v>
      </c>
      <c r="E186" s="193" t="s">
        <v>4515</v>
      </c>
      <c r="F186" s="194" t="s">
        <v>4516</v>
      </c>
      <c r="G186" s="195" t="s">
        <v>513</v>
      </c>
      <c r="H186" s="196">
        <v>410</v>
      </c>
      <c r="I186" s="197"/>
      <c r="J186" s="198">
        <f t="shared" si="20"/>
        <v>0</v>
      </c>
      <c r="K186" s="194" t="s">
        <v>287</v>
      </c>
      <c r="L186" s="40"/>
      <c r="M186" s="199" t="s">
        <v>1</v>
      </c>
      <c r="N186" s="200" t="s">
        <v>41</v>
      </c>
      <c r="O186" s="72"/>
      <c r="P186" s="201">
        <f t="shared" si="21"/>
        <v>0</v>
      </c>
      <c r="Q186" s="201">
        <v>0</v>
      </c>
      <c r="R186" s="201">
        <f t="shared" si="22"/>
        <v>0</v>
      </c>
      <c r="S186" s="201">
        <v>0</v>
      </c>
      <c r="T186" s="202">
        <f t="shared" si="23"/>
        <v>0</v>
      </c>
      <c r="U186" s="35"/>
      <c r="V186" s="35"/>
      <c r="W186" s="35"/>
      <c r="X186" s="35"/>
      <c r="Y186" s="35"/>
      <c r="Z186" s="35"/>
      <c r="AA186" s="35"/>
      <c r="AB186" s="35"/>
      <c r="AC186" s="35"/>
      <c r="AD186" s="35"/>
      <c r="AE186" s="35"/>
      <c r="AR186" s="203" t="s">
        <v>110</v>
      </c>
      <c r="AT186" s="203" t="s">
        <v>241</v>
      </c>
      <c r="AU186" s="203" t="s">
        <v>84</v>
      </c>
      <c r="AY186" s="18" t="s">
        <v>239</v>
      </c>
      <c r="BE186" s="204">
        <f t="shared" si="24"/>
        <v>0</v>
      </c>
      <c r="BF186" s="204">
        <f t="shared" si="25"/>
        <v>0</v>
      </c>
      <c r="BG186" s="204">
        <f t="shared" si="26"/>
        <v>0</v>
      </c>
      <c r="BH186" s="204">
        <f t="shared" si="27"/>
        <v>0</v>
      </c>
      <c r="BI186" s="204">
        <f t="shared" si="28"/>
        <v>0</v>
      </c>
      <c r="BJ186" s="18" t="s">
        <v>84</v>
      </c>
      <c r="BK186" s="204">
        <f t="shared" si="29"/>
        <v>0</v>
      </c>
      <c r="BL186" s="18" t="s">
        <v>110</v>
      </c>
      <c r="BM186" s="203" t="s">
        <v>803</v>
      </c>
    </row>
    <row r="187" spans="1:65" s="2" customFormat="1" ht="16.5" customHeight="1">
      <c r="A187" s="35"/>
      <c r="B187" s="36"/>
      <c r="C187" s="192" t="s">
        <v>610</v>
      </c>
      <c r="D187" s="192" t="s">
        <v>241</v>
      </c>
      <c r="E187" s="193" t="s">
        <v>4517</v>
      </c>
      <c r="F187" s="194" t="s">
        <v>4518</v>
      </c>
      <c r="G187" s="195" t="s">
        <v>513</v>
      </c>
      <c r="H187" s="196">
        <v>250</v>
      </c>
      <c r="I187" s="197"/>
      <c r="J187" s="198">
        <f t="shared" si="20"/>
        <v>0</v>
      </c>
      <c r="K187" s="194" t="s">
        <v>287</v>
      </c>
      <c r="L187" s="40"/>
      <c r="M187" s="199" t="s">
        <v>1</v>
      </c>
      <c r="N187" s="200" t="s">
        <v>41</v>
      </c>
      <c r="O187" s="72"/>
      <c r="P187" s="201">
        <f t="shared" si="21"/>
        <v>0</v>
      </c>
      <c r="Q187" s="201">
        <v>0</v>
      </c>
      <c r="R187" s="201">
        <f t="shared" si="22"/>
        <v>0</v>
      </c>
      <c r="S187" s="201">
        <v>0</v>
      </c>
      <c r="T187" s="202">
        <f t="shared" si="23"/>
        <v>0</v>
      </c>
      <c r="U187" s="35"/>
      <c r="V187" s="35"/>
      <c r="W187" s="35"/>
      <c r="X187" s="35"/>
      <c r="Y187" s="35"/>
      <c r="Z187" s="35"/>
      <c r="AA187" s="35"/>
      <c r="AB187" s="35"/>
      <c r="AC187" s="35"/>
      <c r="AD187" s="35"/>
      <c r="AE187" s="35"/>
      <c r="AR187" s="203" t="s">
        <v>110</v>
      </c>
      <c r="AT187" s="203" t="s">
        <v>241</v>
      </c>
      <c r="AU187" s="203" t="s">
        <v>84</v>
      </c>
      <c r="AY187" s="18" t="s">
        <v>239</v>
      </c>
      <c r="BE187" s="204">
        <f t="shared" si="24"/>
        <v>0</v>
      </c>
      <c r="BF187" s="204">
        <f t="shared" si="25"/>
        <v>0</v>
      </c>
      <c r="BG187" s="204">
        <f t="shared" si="26"/>
        <v>0</v>
      </c>
      <c r="BH187" s="204">
        <f t="shared" si="27"/>
        <v>0</v>
      </c>
      <c r="BI187" s="204">
        <f t="shared" si="28"/>
        <v>0</v>
      </c>
      <c r="BJ187" s="18" t="s">
        <v>84</v>
      </c>
      <c r="BK187" s="204">
        <f t="shared" si="29"/>
        <v>0</v>
      </c>
      <c r="BL187" s="18" t="s">
        <v>110</v>
      </c>
      <c r="BM187" s="203" t="s">
        <v>813</v>
      </c>
    </row>
    <row r="188" spans="1:65" s="2" customFormat="1" ht="16.5" customHeight="1">
      <c r="A188" s="35"/>
      <c r="B188" s="36"/>
      <c r="C188" s="192" t="s">
        <v>616</v>
      </c>
      <c r="D188" s="192" t="s">
        <v>241</v>
      </c>
      <c r="E188" s="193" t="s">
        <v>4519</v>
      </c>
      <c r="F188" s="194" t="s">
        <v>4520</v>
      </c>
      <c r="G188" s="195" t="s">
        <v>513</v>
      </c>
      <c r="H188" s="196">
        <v>210</v>
      </c>
      <c r="I188" s="197"/>
      <c r="J188" s="198">
        <f t="shared" si="20"/>
        <v>0</v>
      </c>
      <c r="K188" s="194" t="s">
        <v>287</v>
      </c>
      <c r="L188" s="40"/>
      <c r="M188" s="199" t="s">
        <v>1</v>
      </c>
      <c r="N188" s="200" t="s">
        <v>41</v>
      </c>
      <c r="O188" s="72"/>
      <c r="P188" s="201">
        <f t="shared" si="21"/>
        <v>0</v>
      </c>
      <c r="Q188" s="201">
        <v>0</v>
      </c>
      <c r="R188" s="201">
        <f t="shared" si="22"/>
        <v>0</v>
      </c>
      <c r="S188" s="201">
        <v>0</v>
      </c>
      <c r="T188" s="202">
        <f t="shared" si="23"/>
        <v>0</v>
      </c>
      <c r="U188" s="35"/>
      <c r="V188" s="35"/>
      <c r="W188" s="35"/>
      <c r="X188" s="35"/>
      <c r="Y188" s="35"/>
      <c r="Z188" s="35"/>
      <c r="AA188" s="35"/>
      <c r="AB188" s="35"/>
      <c r="AC188" s="35"/>
      <c r="AD188" s="35"/>
      <c r="AE188" s="35"/>
      <c r="AR188" s="203" t="s">
        <v>110</v>
      </c>
      <c r="AT188" s="203" t="s">
        <v>241</v>
      </c>
      <c r="AU188" s="203" t="s">
        <v>84</v>
      </c>
      <c r="AY188" s="18" t="s">
        <v>239</v>
      </c>
      <c r="BE188" s="204">
        <f t="shared" si="24"/>
        <v>0</v>
      </c>
      <c r="BF188" s="204">
        <f t="shared" si="25"/>
        <v>0</v>
      </c>
      <c r="BG188" s="204">
        <f t="shared" si="26"/>
        <v>0</v>
      </c>
      <c r="BH188" s="204">
        <f t="shared" si="27"/>
        <v>0</v>
      </c>
      <c r="BI188" s="204">
        <f t="shared" si="28"/>
        <v>0</v>
      </c>
      <c r="BJ188" s="18" t="s">
        <v>84</v>
      </c>
      <c r="BK188" s="204">
        <f t="shared" si="29"/>
        <v>0</v>
      </c>
      <c r="BL188" s="18" t="s">
        <v>110</v>
      </c>
      <c r="BM188" s="203" t="s">
        <v>823</v>
      </c>
    </row>
    <row r="189" spans="1:65" s="2" customFormat="1" ht="16.5" customHeight="1">
      <c r="A189" s="35"/>
      <c r="B189" s="36"/>
      <c r="C189" s="192" t="s">
        <v>622</v>
      </c>
      <c r="D189" s="192" t="s">
        <v>241</v>
      </c>
      <c r="E189" s="193" t="s">
        <v>4521</v>
      </c>
      <c r="F189" s="194" t="s">
        <v>4522</v>
      </c>
      <c r="G189" s="195" t="s">
        <v>513</v>
      </c>
      <c r="H189" s="196">
        <v>4200</v>
      </c>
      <c r="I189" s="197"/>
      <c r="J189" s="198">
        <f t="shared" si="20"/>
        <v>0</v>
      </c>
      <c r="K189" s="194" t="s">
        <v>287</v>
      </c>
      <c r="L189" s="40"/>
      <c r="M189" s="199" t="s">
        <v>1</v>
      </c>
      <c r="N189" s="200" t="s">
        <v>41</v>
      </c>
      <c r="O189" s="72"/>
      <c r="P189" s="201">
        <f t="shared" si="21"/>
        <v>0</v>
      </c>
      <c r="Q189" s="201">
        <v>0</v>
      </c>
      <c r="R189" s="201">
        <f t="shared" si="22"/>
        <v>0</v>
      </c>
      <c r="S189" s="201">
        <v>0</v>
      </c>
      <c r="T189" s="202">
        <f t="shared" si="23"/>
        <v>0</v>
      </c>
      <c r="U189" s="35"/>
      <c r="V189" s="35"/>
      <c r="W189" s="35"/>
      <c r="X189" s="35"/>
      <c r="Y189" s="35"/>
      <c r="Z189" s="35"/>
      <c r="AA189" s="35"/>
      <c r="AB189" s="35"/>
      <c r="AC189" s="35"/>
      <c r="AD189" s="35"/>
      <c r="AE189" s="35"/>
      <c r="AR189" s="203" t="s">
        <v>110</v>
      </c>
      <c r="AT189" s="203" t="s">
        <v>241</v>
      </c>
      <c r="AU189" s="203" t="s">
        <v>84</v>
      </c>
      <c r="AY189" s="18" t="s">
        <v>239</v>
      </c>
      <c r="BE189" s="204">
        <f t="shared" si="24"/>
        <v>0</v>
      </c>
      <c r="BF189" s="204">
        <f t="shared" si="25"/>
        <v>0</v>
      </c>
      <c r="BG189" s="204">
        <f t="shared" si="26"/>
        <v>0</v>
      </c>
      <c r="BH189" s="204">
        <f t="shared" si="27"/>
        <v>0</v>
      </c>
      <c r="BI189" s="204">
        <f t="shared" si="28"/>
        <v>0</v>
      </c>
      <c r="BJ189" s="18" t="s">
        <v>84</v>
      </c>
      <c r="BK189" s="204">
        <f t="shared" si="29"/>
        <v>0</v>
      </c>
      <c r="BL189" s="18" t="s">
        <v>110</v>
      </c>
      <c r="BM189" s="203" t="s">
        <v>834</v>
      </c>
    </row>
    <row r="190" spans="1:65" s="2" customFormat="1" ht="16.5" customHeight="1">
      <c r="A190" s="35"/>
      <c r="B190" s="36"/>
      <c r="C190" s="192" t="s">
        <v>627</v>
      </c>
      <c r="D190" s="192" t="s">
        <v>241</v>
      </c>
      <c r="E190" s="193" t="s">
        <v>4523</v>
      </c>
      <c r="F190" s="194" t="s">
        <v>4524</v>
      </c>
      <c r="G190" s="195" t="s">
        <v>513</v>
      </c>
      <c r="H190" s="196">
        <v>1560</v>
      </c>
      <c r="I190" s="197"/>
      <c r="J190" s="198">
        <f t="shared" si="20"/>
        <v>0</v>
      </c>
      <c r="K190" s="194" t="s">
        <v>287</v>
      </c>
      <c r="L190" s="40"/>
      <c r="M190" s="199" t="s">
        <v>1</v>
      </c>
      <c r="N190" s="200" t="s">
        <v>41</v>
      </c>
      <c r="O190" s="72"/>
      <c r="P190" s="201">
        <f t="shared" si="21"/>
        <v>0</v>
      </c>
      <c r="Q190" s="201">
        <v>0</v>
      </c>
      <c r="R190" s="201">
        <f t="shared" si="22"/>
        <v>0</v>
      </c>
      <c r="S190" s="201">
        <v>0</v>
      </c>
      <c r="T190" s="202">
        <f t="shared" si="23"/>
        <v>0</v>
      </c>
      <c r="U190" s="35"/>
      <c r="V190" s="35"/>
      <c r="W190" s="35"/>
      <c r="X190" s="35"/>
      <c r="Y190" s="35"/>
      <c r="Z190" s="35"/>
      <c r="AA190" s="35"/>
      <c r="AB190" s="35"/>
      <c r="AC190" s="35"/>
      <c r="AD190" s="35"/>
      <c r="AE190" s="35"/>
      <c r="AR190" s="203" t="s">
        <v>110</v>
      </c>
      <c r="AT190" s="203" t="s">
        <v>241</v>
      </c>
      <c r="AU190" s="203" t="s">
        <v>84</v>
      </c>
      <c r="AY190" s="18" t="s">
        <v>239</v>
      </c>
      <c r="BE190" s="204">
        <f t="shared" si="24"/>
        <v>0</v>
      </c>
      <c r="BF190" s="204">
        <f t="shared" si="25"/>
        <v>0</v>
      </c>
      <c r="BG190" s="204">
        <f t="shared" si="26"/>
        <v>0</v>
      </c>
      <c r="BH190" s="204">
        <f t="shared" si="27"/>
        <v>0</v>
      </c>
      <c r="BI190" s="204">
        <f t="shared" si="28"/>
        <v>0</v>
      </c>
      <c r="BJ190" s="18" t="s">
        <v>84</v>
      </c>
      <c r="BK190" s="204">
        <f t="shared" si="29"/>
        <v>0</v>
      </c>
      <c r="BL190" s="18" t="s">
        <v>110</v>
      </c>
      <c r="BM190" s="203" t="s">
        <v>846</v>
      </c>
    </row>
    <row r="191" spans="1:65" s="2" customFormat="1" ht="16.5" customHeight="1">
      <c r="A191" s="35"/>
      <c r="B191" s="36"/>
      <c r="C191" s="192" t="s">
        <v>633</v>
      </c>
      <c r="D191" s="192" t="s">
        <v>241</v>
      </c>
      <c r="E191" s="193" t="s">
        <v>4525</v>
      </c>
      <c r="F191" s="194" t="s">
        <v>4526</v>
      </c>
      <c r="G191" s="195" t="s">
        <v>513</v>
      </c>
      <c r="H191" s="196">
        <v>1320</v>
      </c>
      <c r="I191" s="197"/>
      <c r="J191" s="198">
        <f t="shared" si="20"/>
        <v>0</v>
      </c>
      <c r="K191" s="194" t="s">
        <v>287</v>
      </c>
      <c r="L191" s="40"/>
      <c r="M191" s="199" t="s">
        <v>1</v>
      </c>
      <c r="N191" s="200" t="s">
        <v>41</v>
      </c>
      <c r="O191" s="72"/>
      <c r="P191" s="201">
        <f t="shared" si="21"/>
        <v>0</v>
      </c>
      <c r="Q191" s="201">
        <v>0</v>
      </c>
      <c r="R191" s="201">
        <f t="shared" si="22"/>
        <v>0</v>
      </c>
      <c r="S191" s="201">
        <v>0</v>
      </c>
      <c r="T191" s="202">
        <f t="shared" si="23"/>
        <v>0</v>
      </c>
      <c r="U191" s="35"/>
      <c r="V191" s="35"/>
      <c r="W191" s="35"/>
      <c r="X191" s="35"/>
      <c r="Y191" s="35"/>
      <c r="Z191" s="35"/>
      <c r="AA191" s="35"/>
      <c r="AB191" s="35"/>
      <c r="AC191" s="35"/>
      <c r="AD191" s="35"/>
      <c r="AE191" s="35"/>
      <c r="AR191" s="203" t="s">
        <v>110</v>
      </c>
      <c r="AT191" s="203" t="s">
        <v>241</v>
      </c>
      <c r="AU191" s="203" t="s">
        <v>84</v>
      </c>
      <c r="AY191" s="18" t="s">
        <v>239</v>
      </c>
      <c r="BE191" s="204">
        <f t="shared" si="24"/>
        <v>0</v>
      </c>
      <c r="BF191" s="204">
        <f t="shared" si="25"/>
        <v>0</v>
      </c>
      <c r="BG191" s="204">
        <f t="shared" si="26"/>
        <v>0</v>
      </c>
      <c r="BH191" s="204">
        <f t="shared" si="27"/>
        <v>0</v>
      </c>
      <c r="BI191" s="204">
        <f t="shared" si="28"/>
        <v>0</v>
      </c>
      <c r="BJ191" s="18" t="s">
        <v>84</v>
      </c>
      <c r="BK191" s="204">
        <f t="shared" si="29"/>
        <v>0</v>
      </c>
      <c r="BL191" s="18" t="s">
        <v>110</v>
      </c>
      <c r="BM191" s="203" t="s">
        <v>858</v>
      </c>
    </row>
    <row r="192" spans="1:65" s="2" customFormat="1" ht="16.5" customHeight="1">
      <c r="A192" s="35"/>
      <c r="B192" s="36"/>
      <c r="C192" s="192" t="s">
        <v>639</v>
      </c>
      <c r="D192" s="192" t="s">
        <v>241</v>
      </c>
      <c r="E192" s="193" t="s">
        <v>4527</v>
      </c>
      <c r="F192" s="194" t="s">
        <v>4528</v>
      </c>
      <c r="G192" s="195" t="s">
        <v>513</v>
      </c>
      <c r="H192" s="196">
        <v>350</v>
      </c>
      <c r="I192" s="197"/>
      <c r="J192" s="198">
        <f t="shared" si="20"/>
        <v>0</v>
      </c>
      <c r="K192" s="194" t="s">
        <v>287</v>
      </c>
      <c r="L192" s="40"/>
      <c r="M192" s="199" t="s">
        <v>1</v>
      </c>
      <c r="N192" s="200" t="s">
        <v>41</v>
      </c>
      <c r="O192" s="72"/>
      <c r="P192" s="201">
        <f t="shared" si="21"/>
        <v>0</v>
      </c>
      <c r="Q192" s="201">
        <v>0</v>
      </c>
      <c r="R192" s="201">
        <f t="shared" si="22"/>
        <v>0</v>
      </c>
      <c r="S192" s="201">
        <v>0</v>
      </c>
      <c r="T192" s="202">
        <f t="shared" si="23"/>
        <v>0</v>
      </c>
      <c r="U192" s="35"/>
      <c r="V192" s="35"/>
      <c r="W192" s="35"/>
      <c r="X192" s="35"/>
      <c r="Y192" s="35"/>
      <c r="Z192" s="35"/>
      <c r="AA192" s="35"/>
      <c r="AB192" s="35"/>
      <c r="AC192" s="35"/>
      <c r="AD192" s="35"/>
      <c r="AE192" s="35"/>
      <c r="AR192" s="203" t="s">
        <v>110</v>
      </c>
      <c r="AT192" s="203" t="s">
        <v>241</v>
      </c>
      <c r="AU192" s="203" t="s">
        <v>84</v>
      </c>
      <c r="AY192" s="18" t="s">
        <v>239</v>
      </c>
      <c r="BE192" s="204">
        <f t="shared" si="24"/>
        <v>0</v>
      </c>
      <c r="BF192" s="204">
        <f t="shared" si="25"/>
        <v>0</v>
      </c>
      <c r="BG192" s="204">
        <f t="shared" si="26"/>
        <v>0</v>
      </c>
      <c r="BH192" s="204">
        <f t="shared" si="27"/>
        <v>0</v>
      </c>
      <c r="BI192" s="204">
        <f t="shared" si="28"/>
        <v>0</v>
      </c>
      <c r="BJ192" s="18" t="s">
        <v>84</v>
      </c>
      <c r="BK192" s="204">
        <f t="shared" si="29"/>
        <v>0</v>
      </c>
      <c r="BL192" s="18" t="s">
        <v>110</v>
      </c>
      <c r="BM192" s="203" t="s">
        <v>867</v>
      </c>
    </row>
    <row r="193" spans="1:65" s="2" customFormat="1" ht="16.5" customHeight="1">
      <c r="A193" s="35"/>
      <c r="B193" s="36"/>
      <c r="C193" s="192" t="s">
        <v>645</v>
      </c>
      <c r="D193" s="192" t="s">
        <v>241</v>
      </c>
      <c r="E193" s="193" t="s">
        <v>4529</v>
      </c>
      <c r="F193" s="194" t="s">
        <v>4530</v>
      </c>
      <c r="G193" s="195" t="s">
        <v>513</v>
      </c>
      <c r="H193" s="196">
        <v>1800</v>
      </c>
      <c r="I193" s="197"/>
      <c r="J193" s="198">
        <f t="shared" si="20"/>
        <v>0</v>
      </c>
      <c r="K193" s="194" t="s">
        <v>287</v>
      </c>
      <c r="L193" s="40"/>
      <c r="M193" s="199" t="s">
        <v>1</v>
      </c>
      <c r="N193" s="200" t="s">
        <v>41</v>
      </c>
      <c r="O193" s="72"/>
      <c r="P193" s="201">
        <f t="shared" si="21"/>
        <v>0</v>
      </c>
      <c r="Q193" s="201">
        <v>0</v>
      </c>
      <c r="R193" s="201">
        <f t="shared" si="22"/>
        <v>0</v>
      </c>
      <c r="S193" s="201">
        <v>0</v>
      </c>
      <c r="T193" s="202">
        <f t="shared" si="23"/>
        <v>0</v>
      </c>
      <c r="U193" s="35"/>
      <c r="V193" s="35"/>
      <c r="W193" s="35"/>
      <c r="X193" s="35"/>
      <c r="Y193" s="35"/>
      <c r="Z193" s="35"/>
      <c r="AA193" s="35"/>
      <c r="AB193" s="35"/>
      <c r="AC193" s="35"/>
      <c r="AD193" s="35"/>
      <c r="AE193" s="35"/>
      <c r="AR193" s="203" t="s">
        <v>110</v>
      </c>
      <c r="AT193" s="203" t="s">
        <v>241</v>
      </c>
      <c r="AU193" s="203" t="s">
        <v>84</v>
      </c>
      <c r="AY193" s="18" t="s">
        <v>239</v>
      </c>
      <c r="BE193" s="204">
        <f t="shared" si="24"/>
        <v>0</v>
      </c>
      <c r="BF193" s="204">
        <f t="shared" si="25"/>
        <v>0</v>
      </c>
      <c r="BG193" s="204">
        <f t="shared" si="26"/>
        <v>0</v>
      </c>
      <c r="BH193" s="204">
        <f t="shared" si="27"/>
        <v>0</v>
      </c>
      <c r="BI193" s="204">
        <f t="shared" si="28"/>
        <v>0</v>
      </c>
      <c r="BJ193" s="18" t="s">
        <v>84</v>
      </c>
      <c r="BK193" s="204">
        <f t="shared" si="29"/>
        <v>0</v>
      </c>
      <c r="BL193" s="18" t="s">
        <v>110</v>
      </c>
      <c r="BM193" s="203" t="s">
        <v>878</v>
      </c>
    </row>
    <row r="194" spans="1:65" s="2" customFormat="1" ht="16.5" customHeight="1">
      <c r="A194" s="35"/>
      <c r="B194" s="36"/>
      <c r="C194" s="192" t="s">
        <v>652</v>
      </c>
      <c r="D194" s="192" t="s">
        <v>241</v>
      </c>
      <c r="E194" s="193" t="s">
        <v>4531</v>
      </c>
      <c r="F194" s="194" t="s">
        <v>4532</v>
      </c>
      <c r="G194" s="195" t="s">
        <v>2089</v>
      </c>
      <c r="H194" s="196">
        <v>230</v>
      </c>
      <c r="I194" s="197"/>
      <c r="J194" s="198">
        <f t="shared" si="20"/>
        <v>0</v>
      </c>
      <c r="K194" s="194" t="s">
        <v>287</v>
      </c>
      <c r="L194" s="40"/>
      <c r="M194" s="199" t="s">
        <v>1</v>
      </c>
      <c r="N194" s="200" t="s">
        <v>41</v>
      </c>
      <c r="O194" s="72"/>
      <c r="P194" s="201">
        <f t="shared" si="21"/>
        <v>0</v>
      </c>
      <c r="Q194" s="201">
        <v>0</v>
      </c>
      <c r="R194" s="201">
        <f t="shared" si="22"/>
        <v>0</v>
      </c>
      <c r="S194" s="201">
        <v>0</v>
      </c>
      <c r="T194" s="202">
        <f t="shared" si="23"/>
        <v>0</v>
      </c>
      <c r="U194" s="35"/>
      <c r="V194" s="35"/>
      <c r="W194" s="35"/>
      <c r="X194" s="35"/>
      <c r="Y194" s="35"/>
      <c r="Z194" s="35"/>
      <c r="AA194" s="35"/>
      <c r="AB194" s="35"/>
      <c r="AC194" s="35"/>
      <c r="AD194" s="35"/>
      <c r="AE194" s="35"/>
      <c r="AR194" s="203" t="s">
        <v>110</v>
      </c>
      <c r="AT194" s="203" t="s">
        <v>241</v>
      </c>
      <c r="AU194" s="203" t="s">
        <v>84</v>
      </c>
      <c r="AY194" s="18" t="s">
        <v>239</v>
      </c>
      <c r="BE194" s="204">
        <f t="shared" si="24"/>
        <v>0</v>
      </c>
      <c r="BF194" s="204">
        <f t="shared" si="25"/>
        <v>0</v>
      </c>
      <c r="BG194" s="204">
        <f t="shared" si="26"/>
        <v>0</v>
      </c>
      <c r="BH194" s="204">
        <f t="shared" si="27"/>
        <v>0</v>
      </c>
      <c r="BI194" s="204">
        <f t="shared" si="28"/>
        <v>0</v>
      </c>
      <c r="BJ194" s="18" t="s">
        <v>84</v>
      </c>
      <c r="BK194" s="204">
        <f t="shared" si="29"/>
        <v>0</v>
      </c>
      <c r="BL194" s="18" t="s">
        <v>110</v>
      </c>
      <c r="BM194" s="203" t="s">
        <v>889</v>
      </c>
    </row>
    <row r="195" spans="1:65" s="2" customFormat="1" ht="16.5" customHeight="1">
      <c r="A195" s="35"/>
      <c r="B195" s="36"/>
      <c r="C195" s="192" t="s">
        <v>659</v>
      </c>
      <c r="D195" s="192" t="s">
        <v>241</v>
      </c>
      <c r="E195" s="193" t="s">
        <v>4533</v>
      </c>
      <c r="F195" s="194" t="s">
        <v>4534</v>
      </c>
      <c r="G195" s="195" t="s">
        <v>513</v>
      </c>
      <c r="H195" s="196">
        <v>520</v>
      </c>
      <c r="I195" s="197"/>
      <c r="J195" s="198">
        <f t="shared" si="20"/>
        <v>0</v>
      </c>
      <c r="K195" s="194" t="s">
        <v>287</v>
      </c>
      <c r="L195" s="40"/>
      <c r="M195" s="199" t="s">
        <v>1</v>
      </c>
      <c r="N195" s="200" t="s">
        <v>41</v>
      </c>
      <c r="O195" s="72"/>
      <c r="P195" s="201">
        <f t="shared" si="21"/>
        <v>0</v>
      </c>
      <c r="Q195" s="201">
        <v>0</v>
      </c>
      <c r="R195" s="201">
        <f t="shared" si="22"/>
        <v>0</v>
      </c>
      <c r="S195" s="201">
        <v>0</v>
      </c>
      <c r="T195" s="202">
        <f t="shared" si="23"/>
        <v>0</v>
      </c>
      <c r="U195" s="35"/>
      <c r="V195" s="35"/>
      <c r="W195" s="35"/>
      <c r="X195" s="35"/>
      <c r="Y195" s="35"/>
      <c r="Z195" s="35"/>
      <c r="AA195" s="35"/>
      <c r="AB195" s="35"/>
      <c r="AC195" s="35"/>
      <c r="AD195" s="35"/>
      <c r="AE195" s="35"/>
      <c r="AR195" s="203" t="s">
        <v>110</v>
      </c>
      <c r="AT195" s="203" t="s">
        <v>241</v>
      </c>
      <c r="AU195" s="203" t="s">
        <v>84</v>
      </c>
      <c r="AY195" s="18" t="s">
        <v>239</v>
      </c>
      <c r="BE195" s="204">
        <f t="shared" si="24"/>
        <v>0</v>
      </c>
      <c r="BF195" s="204">
        <f t="shared" si="25"/>
        <v>0</v>
      </c>
      <c r="BG195" s="204">
        <f t="shared" si="26"/>
        <v>0</v>
      </c>
      <c r="BH195" s="204">
        <f t="shared" si="27"/>
        <v>0</v>
      </c>
      <c r="BI195" s="204">
        <f t="shared" si="28"/>
        <v>0</v>
      </c>
      <c r="BJ195" s="18" t="s">
        <v>84</v>
      </c>
      <c r="BK195" s="204">
        <f t="shared" si="29"/>
        <v>0</v>
      </c>
      <c r="BL195" s="18" t="s">
        <v>110</v>
      </c>
      <c r="BM195" s="203" t="s">
        <v>900</v>
      </c>
    </row>
    <row r="196" spans="1:65" s="2" customFormat="1" ht="16.5" customHeight="1">
      <c r="A196" s="35"/>
      <c r="B196" s="36"/>
      <c r="C196" s="192" t="s">
        <v>665</v>
      </c>
      <c r="D196" s="192" t="s">
        <v>241</v>
      </c>
      <c r="E196" s="193" t="s">
        <v>4535</v>
      </c>
      <c r="F196" s="194" t="s">
        <v>4536</v>
      </c>
      <c r="G196" s="195" t="s">
        <v>513</v>
      </c>
      <c r="H196" s="196">
        <v>280</v>
      </c>
      <c r="I196" s="197"/>
      <c r="J196" s="198">
        <f t="shared" si="20"/>
        <v>0</v>
      </c>
      <c r="K196" s="194" t="s">
        <v>287</v>
      </c>
      <c r="L196" s="40"/>
      <c r="M196" s="199" t="s">
        <v>1</v>
      </c>
      <c r="N196" s="200" t="s">
        <v>41</v>
      </c>
      <c r="O196" s="72"/>
      <c r="P196" s="201">
        <f t="shared" si="21"/>
        <v>0</v>
      </c>
      <c r="Q196" s="201">
        <v>0</v>
      </c>
      <c r="R196" s="201">
        <f t="shared" si="22"/>
        <v>0</v>
      </c>
      <c r="S196" s="201">
        <v>0</v>
      </c>
      <c r="T196" s="202">
        <f t="shared" si="23"/>
        <v>0</v>
      </c>
      <c r="U196" s="35"/>
      <c r="V196" s="35"/>
      <c r="W196" s="35"/>
      <c r="X196" s="35"/>
      <c r="Y196" s="35"/>
      <c r="Z196" s="35"/>
      <c r="AA196" s="35"/>
      <c r="AB196" s="35"/>
      <c r="AC196" s="35"/>
      <c r="AD196" s="35"/>
      <c r="AE196" s="35"/>
      <c r="AR196" s="203" t="s">
        <v>110</v>
      </c>
      <c r="AT196" s="203" t="s">
        <v>241</v>
      </c>
      <c r="AU196" s="203" t="s">
        <v>84</v>
      </c>
      <c r="AY196" s="18" t="s">
        <v>239</v>
      </c>
      <c r="BE196" s="204">
        <f t="shared" si="24"/>
        <v>0</v>
      </c>
      <c r="BF196" s="204">
        <f t="shared" si="25"/>
        <v>0</v>
      </c>
      <c r="BG196" s="204">
        <f t="shared" si="26"/>
        <v>0</v>
      </c>
      <c r="BH196" s="204">
        <f t="shared" si="27"/>
        <v>0</v>
      </c>
      <c r="BI196" s="204">
        <f t="shared" si="28"/>
        <v>0</v>
      </c>
      <c r="BJ196" s="18" t="s">
        <v>84</v>
      </c>
      <c r="BK196" s="204">
        <f t="shared" si="29"/>
        <v>0</v>
      </c>
      <c r="BL196" s="18" t="s">
        <v>110</v>
      </c>
      <c r="BM196" s="203" t="s">
        <v>910</v>
      </c>
    </row>
    <row r="197" spans="1:65" s="2" customFormat="1" ht="16.5" customHeight="1">
      <c r="A197" s="35"/>
      <c r="B197" s="36"/>
      <c r="C197" s="192" t="s">
        <v>670</v>
      </c>
      <c r="D197" s="192" t="s">
        <v>241</v>
      </c>
      <c r="E197" s="193" t="s">
        <v>4537</v>
      </c>
      <c r="F197" s="194" t="s">
        <v>4538</v>
      </c>
      <c r="G197" s="195" t="s">
        <v>513</v>
      </c>
      <c r="H197" s="196">
        <v>520</v>
      </c>
      <c r="I197" s="197"/>
      <c r="J197" s="198">
        <f t="shared" si="20"/>
        <v>0</v>
      </c>
      <c r="K197" s="194" t="s">
        <v>287</v>
      </c>
      <c r="L197" s="40"/>
      <c r="M197" s="199" t="s">
        <v>1</v>
      </c>
      <c r="N197" s="200" t="s">
        <v>41</v>
      </c>
      <c r="O197" s="72"/>
      <c r="P197" s="201">
        <f t="shared" si="21"/>
        <v>0</v>
      </c>
      <c r="Q197" s="201">
        <v>0</v>
      </c>
      <c r="R197" s="201">
        <f t="shared" si="22"/>
        <v>0</v>
      </c>
      <c r="S197" s="201">
        <v>0</v>
      </c>
      <c r="T197" s="202">
        <f t="shared" si="23"/>
        <v>0</v>
      </c>
      <c r="U197" s="35"/>
      <c r="V197" s="35"/>
      <c r="W197" s="35"/>
      <c r="X197" s="35"/>
      <c r="Y197" s="35"/>
      <c r="Z197" s="35"/>
      <c r="AA197" s="35"/>
      <c r="AB197" s="35"/>
      <c r="AC197" s="35"/>
      <c r="AD197" s="35"/>
      <c r="AE197" s="35"/>
      <c r="AR197" s="203" t="s">
        <v>110</v>
      </c>
      <c r="AT197" s="203" t="s">
        <v>241</v>
      </c>
      <c r="AU197" s="203" t="s">
        <v>84</v>
      </c>
      <c r="AY197" s="18" t="s">
        <v>239</v>
      </c>
      <c r="BE197" s="204">
        <f t="shared" si="24"/>
        <v>0</v>
      </c>
      <c r="BF197" s="204">
        <f t="shared" si="25"/>
        <v>0</v>
      </c>
      <c r="BG197" s="204">
        <f t="shared" si="26"/>
        <v>0</v>
      </c>
      <c r="BH197" s="204">
        <f t="shared" si="27"/>
        <v>0</v>
      </c>
      <c r="BI197" s="204">
        <f t="shared" si="28"/>
        <v>0</v>
      </c>
      <c r="BJ197" s="18" t="s">
        <v>84</v>
      </c>
      <c r="BK197" s="204">
        <f t="shared" si="29"/>
        <v>0</v>
      </c>
      <c r="BL197" s="18" t="s">
        <v>110</v>
      </c>
      <c r="BM197" s="203" t="s">
        <v>920</v>
      </c>
    </row>
    <row r="198" spans="1:65" s="2" customFormat="1" ht="16.5" customHeight="1">
      <c r="A198" s="35"/>
      <c r="B198" s="36"/>
      <c r="C198" s="192" t="s">
        <v>676</v>
      </c>
      <c r="D198" s="192" t="s">
        <v>241</v>
      </c>
      <c r="E198" s="193" t="s">
        <v>4539</v>
      </c>
      <c r="F198" s="194" t="s">
        <v>4540</v>
      </c>
      <c r="G198" s="195" t="s">
        <v>513</v>
      </c>
      <c r="H198" s="196">
        <v>280</v>
      </c>
      <c r="I198" s="197"/>
      <c r="J198" s="198">
        <f t="shared" si="20"/>
        <v>0</v>
      </c>
      <c r="K198" s="194" t="s">
        <v>287</v>
      </c>
      <c r="L198" s="40"/>
      <c r="M198" s="199" t="s">
        <v>1</v>
      </c>
      <c r="N198" s="200" t="s">
        <v>41</v>
      </c>
      <c r="O198" s="72"/>
      <c r="P198" s="201">
        <f t="shared" si="21"/>
        <v>0</v>
      </c>
      <c r="Q198" s="201">
        <v>0</v>
      </c>
      <c r="R198" s="201">
        <f t="shared" si="22"/>
        <v>0</v>
      </c>
      <c r="S198" s="201">
        <v>0</v>
      </c>
      <c r="T198" s="202">
        <f t="shared" si="23"/>
        <v>0</v>
      </c>
      <c r="U198" s="35"/>
      <c r="V198" s="35"/>
      <c r="W198" s="35"/>
      <c r="X198" s="35"/>
      <c r="Y198" s="35"/>
      <c r="Z198" s="35"/>
      <c r="AA198" s="35"/>
      <c r="AB198" s="35"/>
      <c r="AC198" s="35"/>
      <c r="AD198" s="35"/>
      <c r="AE198" s="35"/>
      <c r="AR198" s="203" t="s">
        <v>110</v>
      </c>
      <c r="AT198" s="203" t="s">
        <v>241</v>
      </c>
      <c r="AU198" s="203" t="s">
        <v>84</v>
      </c>
      <c r="AY198" s="18" t="s">
        <v>239</v>
      </c>
      <c r="BE198" s="204">
        <f t="shared" si="24"/>
        <v>0</v>
      </c>
      <c r="BF198" s="204">
        <f t="shared" si="25"/>
        <v>0</v>
      </c>
      <c r="BG198" s="204">
        <f t="shared" si="26"/>
        <v>0</v>
      </c>
      <c r="BH198" s="204">
        <f t="shared" si="27"/>
        <v>0</v>
      </c>
      <c r="BI198" s="204">
        <f t="shared" si="28"/>
        <v>0</v>
      </c>
      <c r="BJ198" s="18" t="s">
        <v>84</v>
      </c>
      <c r="BK198" s="204">
        <f t="shared" si="29"/>
        <v>0</v>
      </c>
      <c r="BL198" s="18" t="s">
        <v>110</v>
      </c>
      <c r="BM198" s="203" t="s">
        <v>931</v>
      </c>
    </row>
    <row r="199" spans="1:65" s="2" customFormat="1" ht="16.5" customHeight="1">
      <c r="A199" s="35"/>
      <c r="B199" s="36"/>
      <c r="C199" s="192" t="s">
        <v>678</v>
      </c>
      <c r="D199" s="192" t="s">
        <v>241</v>
      </c>
      <c r="E199" s="193" t="s">
        <v>4541</v>
      </c>
      <c r="F199" s="194" t="s">
        <v>4542</v>
      </c>
      <c r="G199" s="195" t="s">
        <v>513</v>
      </c>
      <c r="H199" s="196">
        <v>520</v>
      </c>
      <c r="I199" s="197"/>
      <c r="J199" s="198">
        <f t="shared" si="20"/>
        <v>0</v>
      </c>
      <c r="K199" s="194" t="s">
        <v>287</v>
      </c>
      <c r="L199" s="40"/>
      <c r="M199" s="199" t="s">
        <v>1</v>
      </c>
      <c r="N199" s="200" t="s">
        <v>41</v>
      </c>
      <c r="O199" s="72"/>
      <c r="P199" s="201">
        <f t="shared" si="21"/>
        <v>0</v>
      </c>
      <c r="Q199" s="201">
        <v>0</v>
      </c>
      <c r="R199" s="201">
        <f t="shared" si="22"/>
        <v>0</v>
      </c>
      <c r="S199" s="201">
        <v>0</v>
      </c>
      <c r="T199" s="202">
        <f t="shared" si="23"/>
        <v>0</v>
      </c>
      <c r="U199" s="35"/>
      <c r="V199" s="35"/>
      <c r="W199" s="35"/>
      <c r="X199" s="35"/>
      <c r="Y199" s="35"/>
      <c r="Z199" s="35"/>
      <c r="AA199" s="35"/>
      <c r="AB199" s="35"/>
      <c r="AC199" s="35"/>
      <c r="AD199" s="35"/>
      <c r="AE199" s="35"/>
      <c r="AR199" s="203" t="s">
        <v>110</v>
      </c>
      <c r="AT199" s="203" t="s">
        <v>241</v>
      </c>
      <c r="AU199" s="203" t="s">
        <v>84</v>
      </c>
      <c r="AY199" s="18" t="s">
        <v>239</v>
      </c>
      <c r="BE199" s="204">
        <f t="shared" si="24"/>
        <v>0</v>
      </c>
      <c r="BF199" s="204">
        <f t="shared" si="25"/>
        <v>0</v>
      </c>
      <c r="BG199" s="204">
        <f t="shared" si="26"/>
        <v>0</v>
      </c>
      <c r="BH199" s="204">
        <f t="shared" si="27"/>
        <v>0</v>
      </c>
      <c r="BI199" s="204">
        <f t="shared" si="28"/>
        <v>0</v>
      </c>
      <c r="BJ199" s="18" t="s">
        <v>84</v>
      </c>
      <c r="BK199" s="204">
        <f t="shared" si="29"/>
        <v>0</v>
      </c>
      <c r="BL199" s="18" t="s">
        <v>110</v>
      </c>
      <c r="BM199" s="203" t="s">
        <v>942</v>
      </c>
    </row>
    <row r="200" spans="1:65" s="2" customFormat="1" ht="16.5" customHeight="1">
      <c r="A200" s="35"/>
      <c r="B200" s="36"/>
      <c r="C200" s="192" t="s">
        <v>681</v>
      </c>
      <c r="D200" s="192" t="s">
        <v>241</v>
      </c>
      <c r="E200" s="193" t="s">
        <v>4543</v>
      </c>
      <c r="F200" s="194" t="s">
        <v>4544</v>
      </c>
      <c r="G200" s="195" t="s">
        <v>513</v>
      </c>
      <c r="H200" s="196">
        <v>280</v>
      </c>
      <c r="I200" s="197"/>
      <c r="J200" s="198">
        <f t="shared" si="20"/>
        <v>0</v>
      </c>
      <c r="K200" s="194" t="s">
        <v>287</v>
      </c>
      <c r="L200" s="40"/>
      <c r="M200" s="199" t="s">
        <v>1</v>
      </c>
      <c r="N200" s="200" t="s">
        <v>41</v>
      </c>
      <c r="O200" s="72"/>
      <c r="P200" s="201">
        <f t="shared" si="21"/>
        <v>0</v>
      </c>
      <c r="Q200" s="201">
        <v>0</v>
      </c>
      <c r="R200" s="201">
        <f t="shared" si="22"/>
        <v>0</v>
      </c>
      <c r="S200" s="201">
        <v>0</v>
      </c>
      <c r="T200" s="202">
        <f t="shared" si="23"/>
        <v>0</v>
      </c>
      <c r="U200" s="35"/>
      <c r="V200" s="35"/>
      <c r="W200" s="35"/>
      <c r="X200" s="35"/>
      <c r="Y200" s="35"/>
      <c r="Z200" s="35"/>
      <c r="AA200" s="35"/>
      <c r="AB200" s="35"/>
      <c r="AC200" s="35"/>
      <c r="AD200" s="35"/>
      <c r="AE200" s="35"/>
      <c r="AR200" s="203" t="s">
        <v>110</v>
      </c>
      <c r="AT200" s="203" t="s">
        <v>241</v>
      </c>
      <c r="AU200" s="203" t="s">
        <v>84</v>
      </c>
      <c r="AY200" s="18" t="s">
        <v>239</v>
      </c>
      <c r="BE200" s="204">
        <f t="shared" si="24"/>
        <v>0</v>
      </c>
      <c r="BF200" s="204">
        <f t="shared" si="25"/>
        <v>0</v>
      </c>
      <c r="BG200" s="204">
        <f t="shared" si="26"/>
        <v>0</v>
      </c>
      <c r="BH200" s="204">
        <f t="shared" si="27"/>
        <v>0</v>
      </c>
      <c r="BI200" s="204">
        <f t="shared" si="28"/>
        <v>0</v>
      </c>
      <c r="BJ200" s="18" t="s">
        <v>84</v>
      </c>
      <c r="BK200" s="204">
        <f t="shared" si="29"/>
        <v>0</v>
      </c>
      <c r="BL200" s="18" t="s">
        <v>110</v>
      </c>
      <c r="BM200" s="203" t="s">
        <v>949</v>
      </c>
    </row>
    <row r="201" spans="1:65" s="2" customFormat="1" ht="16.5" customHeight="1">
      <c r="A201" s="35"/>
      <c r="B201" s="36"/>
      <c r="C201" s="192" t="s">
        <v>684</v>
      </c>
      <c r="D201" s="192" t="s">
        <v>241</v>
      </c>
      <c r="E201" s="193" t="s">
        <v>4545</v>
      </c>
      <c r="F201" s="194" t="s">
        <v>4546</v>
      </c>
      <c r="G201" s="195" t="s">
        <v>513</v>
      </c>
      <c r="H201" s="196">
        <v>50</v>
      </c>
      <c r="I201" s="197"/>
      <c r="J201" s="198">
        <f t="shared" si="20"/>
        <v>0</v>
      </c>
      <c r="K201" s="194" t="s">
        <v>287</v>
      </c>
      <c r="L201" s="40"/>
      <c r="M201" s="199" t="s">
        <v>1</v>
      </c>
      <c r="N201" s="200" t="s">
        <v>41</v>
      </c>
      <c r="O201" s="72"/>
      <c r="P201" s="201">
        <f t="shared" si="21"/>
        <v>0</v>
      </c>
      <c r="Q201" s="201">
        <v>0</v>
      </c>
      <c r="R201" s="201">
        <f t="shared" si="22"/>
        <v>0</v>
      </c>
      <c r="S201" s="201">
        <v>0</v>
      </c>
      <c r="T201" s="202">
        <f t="shared" si="23"/>
        <v>0</v>
      </c>
      <c r="U201" s="35"/>
      <c r="V201" s="35"/>
      <c r="W201" s="35"/>
      <c r="X201" s="35"/>
      <c r="Y201" s="35"/>
      <c r="Z201" s="35"/>
      <c r="AA201" s="35"/>
      <c r="AB201" s="35"/>
      <c r="AC201" s="35"/>
      <c r="AD201" s="35"/>
      <c r="AE201" s="35"/>
      <c r="AR201" s="203" t="s">
        <v>110</v>
      </c>
      <c r="AT201" s="203" t="s">
        <v>241</v>
      </c>
      <c r="AU201" s="203" t="s">
        <v>84</v>
      </c>
      <c r="AY201" s="18" t="s">
        <v>239</v>
      </c>
      <c r="BE201" s="204">
        <f t="shared" si="24"/>
        <v>0</v>
      </c>
      <c r="BF201" s="204">
        <f t="shared" si="25"/>
        <v>0</v>
      </c>
      <c r="BG201" s="204">
        <f t="shared" si="26"/>
        <v>0</v>
      </c>
      <c r="BH201" s="204">
        <f t="shared" si="27"/>
        <v>0</v>
      </c>
      <c r="BI201" s="204">
        <f t="shared" si="28"/>
        <v>0</v>
      </c>
      <c r="BJ201" s="18" t="s">
        <v>84</v>
      </c>
      <c r="BK201" s="204">
        <f t="shared" si="29"/>
        <v>0</v>
      </c>
      <c r="BL201" s="18" t="s">
        <v>110</v>
      </c>
      <c r="BM201" s="203" t="s">
        <v>959</v>
      </c>
    </row>
    <row r="202" spans="1:65" s="2" customFormat="1" ht="16.5" customHeight="1">
      <c r="A202" s="35"/>
      <c r="B202" s="36"/>
      <c r="C202" s="192" t="s">
        <v>686</v>
      </c>
      <c r="D202" s="192" t="s">
        <v>241</v>
      </c>
      <c r="E202" s="193" t="s">
        <v>4547</v>
      </c>
      <c r="F202" s="194" t="s">
        <v>4548</v>
      </c>
      <c r="G202" s="195" t="s">
        <v>513</v>
      </c>
      <c r="H202" s="196">
        <v>102</v>
      </c>
      <c r="I202" s="197"/>
      <c r="J202" s="198">
        <f t="shared" si="20"/>
        <v>0</v>
      </c>
      <c r="K202" s="194" t="s">
        <v>287</v>
      </c>
      <c r="L202" s="40"/>
      <c r="M202" s="199" t="s">
        <v>1</v>
      </c>
      <c r="N202" s="200" t="s">
        <v>41</v>
      </c>
      <c r="O202" s="72"/>
      <c r="P202" s="201">
        <f t="shared" si="21"/>
        <v>0</v>
      </c>
      <c r="Q202" s="201">
        <v>0</v>
      </c>
      <c r="R202" s="201">
        <f t="shared" si="22"/>
        <v>0</v>
      </c>
      <c r="S202" s="201">
        <v>0</v>
      </c>
      <c r="T202" s="202">
        <f t="shared" si="23"/>
        <v>0</v>
      </c>
      <c r="U202" s="35"/>
      <c r="V202" s="35"/>
      <c r="W202" s="35"/>
      <c r="X202" s="35"/>
      <c r="Y202" s="35"/>
      <c r="Z202" s="35"/>
      <c r="AA202" s="35"/>
      <c r="AB202" s="35"/>
      <c r="AC202" s="35"/>
      <c r="AD202" s="35"/>
      <c r="AE202" s="35"/>
      <c r="AR202" s="203" t="s">
        <v>110</v>
      </c>
      <c r="AT202" s="203" t="s">
        <v>241</v>
      </c>
      <c r="AU202" s="203" t="s">
        <v>84</v>
      </c>
      <c r="AY202" s="18" t="s">
        <v>239</v>
      </c>
      <c r="BE202" s="204">
        <f t="shared" si="24"/>
        <v>0</v>
      </c>
      <c r="BF202" s="204">
        <f t="shared" si="25"/>
        <v>0</v>
      </c>
      <c r="BG202" s="204">
        <f t="shared" si="26"/>
        <v>0</v>
      </c>
      <c r="BH202" s="204">
        <f t="shared" si="27"/>
        <v>0</v>
      </c>
      <c r="BI202" s="204">
        <f t="shared" si="28"/>
        <v>0</v>
      </c>
      <c r="BJ202" s="18" t="s">
        <v>84</v>
      </c>
      <c r="BK202" s="204">
        <f t="shared" si="29"/>
        <v>0</v>
      </c>
      <c r="BL202" s="18" t="s">
        <v>110</v>
      </c>
      <c r="BM202" s="203" t="s">
        <v>970</v>
      </c>
    </row>
    <row r="203" spans="1:65" s="2" customFormat="1" ht="16.5" customHeight="1">
      <c r="A203" s="35"/>
      <c r="B203" s="36"/>
      <c r="C203" s="192" t="s">
        <v>688</v>
      </c>
      <c r="D203" s="192" t="s">
        <v>241</v>
      </c>
      <c r="E203" s="193" t="s">
        <v>4549</v>
      </c>
      <c r="F203" s="194" t="s">
        <v>4550</v>
      </c>
      <c r="G203" s="195" t="s">
        <v>2089</v>
      </c>
      <c r="H203" s="196">
        <v>2</v>
      </c>
      <c r="I203" s="197"/>
      <c r="J203" s="198">
        <f t="shared" si="20"/>
        <v>0</v>
      </c>
      <c r="K203" s="194" t="s">
        <v>287</v>
      </c>
      <c r="L203" s="40"/>
      <c r="M203" s="199" t="s">
        <v>1</v>
      </c>
      <c r="N203" s="200" t="s">
        <v>41</v>
      </c>
      <c r="O203" s="72"/>
      <c r="P203" s="201">
        <f t="shared" si="21"/>
        <v>0</v>
      </c>
      <c r="Q203" s="201">
        <v>0</v>
      </c>
      <c r="R203" s="201">
        <f t="shared" si="22"/>
        <v>0</v>
      </c>
      <c r="S203" s="201">
        <v>0</v>
      </c>
      <c r="T203" s="202">
        <f t="shared" si="23"/>
        <v>0</v>
      </c>
      <c r="U203" s="35"/>
      <c r="V203" s="35"/>
      <c r="W203" s="35"/>
      <c r="X203" s="35"/>
      <c r="Y203" s="35"/>
      <c r="Z203" s="35"/>
      <c r="AA203" s="35"/>
      <c r="AB203" s="35"/>
      <c r="AC203" s="35"/>
      <c r="AD203" s="35"/>
      <c r="AE203" s="35"/>
      <c r="AR203" s="203" t="s">
        <v>110</v>
      </c>
      <c r="AT203" s="203" t="s">
        <v>241</v>
      </c>
      <c r="AU203" s="203" t="s">
        <v>84</v>
      </c>
      <c r="AY203" s="18" t="s">
        <v>239</v>
      </c>
      <c r="BE203" s="204">
        <f t="shared" si="24"/>
        <v>0</v>
      </c>
      <c r="BF203" s="204">
        <f t="shared" si="25"/>
        <v>0</v>
      </c>
      <c r="BG203" s="204">
        <f t="shared" si="26"/>
        <v>0</v>
      </c>
      <c r="BH203" s="204">
        <f t="shared" si="27"/>
        <v>0</v>
      </c>
      <c r="BI203" s="204">
        <f t="shared" si="28"/>
        <v>0</v>
      </c>
      <c r="BJ203" s="18" t="s">
        <v>84</v>
      </c>
      <c r="BK203" s="204">
        <f t="shared" si="29"/>
        <v>0</v>
      </c>
      <c r="BL203" s="18" t="s">
        <v>110</v>
      </c>
      <c r="BM203" s="203" t="s">
        <v>979</v>
      </c>
    </row>
    <row r="204" spans="1:65" s="2" customFormat="1" ht="16.5" customHeight="1">
      <c r="A204" s="35"/>
      <c r="B204" s="36"/>
      <c r="C204" s="192" t="s">
        <v>691</v>
      </c>
      <c r="D204" s="192" t="s">
        <v>241</v>
      </c>
      <c r="E204" s="193" t="s">
        <v>4551</v>
      </c>
      <c r="F204" s="194" t="s">
        <v>4552</v>
      </c>
      <c r="G204" s="195" t="s">
        <v>2089</v>
      </c>
      <c r="H204" s="196">
        <v>120</v>
      </c>
      <c r="I204" s="197"/>
      <c r="J204" s="198">
        <f t="shared" si="20"/>
        <v>0</v>
      </c>
      <c r="K204" s="194" t="s">
        <v>287</v>
      </c>
      <c r="L204" s="40"/>
      <c r="M204" s="199" t="s">
        <v>1</v>
      </c>
      <c r="N204" s="200" t="s">
        <v>41</v>
      </c>
      <c r="O204" s="72"/>
      <c r="P204" s="201">
        <f t="shared" si="21"/>
        <v>0</v>
      </c>
      <c r="Q204" s="201">
        <v>0</v>
      </c>
      <c r="R204" s="201">
        <f t="shared" si="22"/>
        <v>0</v>
      </c>
      <c r="S204" s="201">
        <v>0</v>
      </c>
      <c r="T204" s="202">
        <f t="shared" si="23"/>
        <v>0</v>
      </c>
      <c r="U204" s="35"/>
      <c r="V204" s="35"/>
      <c r="W204" s="35"/>
      <c r="X204" s="35"/>
      <c r="Y204" s="35"/>
      <c r="Z204" s="35"/>
      <c r="AA204" s="35"/>
      <c r="AB204" s="35"/>
      <c r="AC204" s="35"/>
      <c r="AD204" s="35"/>
      <c r="AE204" s="35"/>
      <c r="AR204" s="203" t="s">
        <v>110</v>
      </c>
      <c r="AT204" s="203" t="s">
        <v>241</v>
      </c>
      <c r="AU204" s="203" t="s">
        <v>84</v>
      </c>
      <c r="AY204" s="18" t="s">
        <v>239</v>
      </c>
      <c r="BE204" s="204">
        <f t="shared" si="24"/>
        <v>0</v>
      </c>
      <c r="BF204" s="204">
        <f t="shared" si="25"/>
        <v>0</v>
      </c>
      <c r="BG204" s="204">
        <f t="shared" si="26"/>
        <v>0</v>
      </c>
      <c r="BH204" s="204">
        <f t="shared" si="27"/>
        <v>0</v>
      </c>
      <c r="BI204" s="204">
        <f t="shared" si="28"/>
        <v>0</v>
      </c>
      <c r="BJ204" s="18" t="s">
        <v>84</v>
      </c>
      <c r="BK204" s="204">
        <f t="shared" si="29"/>
        <v>0</v>
      </c>
      <c r="BL204" s="18" t="s">
        <v>110</v>
      </c>
      <c r="BM204" s="203" t="s">
        <v>989</v>
      </c>
    </row>
    <row r="205" spans="1:65" s="2" customFormat="1" ht="16.5" customHeight="1">
      <c r="A205" s="35"/>
      <c r="B205" s="36"/>
      <c r="C205" s="192" t="s">
        <v>696</v>
      </c>
      <c r="D205" s="192" t="s">
        <v>241</v>
      </c>
      <c r="E205" s="193" t="s">
        <v>4553</v>
      </c>
      <c r="F205" s="194" t="s">
        <v>4554</v>
      </c>
      <c r="G205" s="195" t="s">
        <v>2089</v>
      </c>
      <c r="H205" s="196">
        <v>2</v>
      </c>
      <c r="I205" s="197"/>
      <c r="J205" s="198">
        <f t="shared" si="20"/>
        <v>0</v>
      </c>
      <c r="K205" s="194" t="s">
        <v>287</v>
      </c>
      <c r="L205" s="40"/>
      <c r="M205" s="199" t="s">
        <v>1</v>
      </c>
      <c r="N205" s="200" t="s">
        <v>41</v>
      </c>
      <c r="O205" s="72"/>
      <c r="P205" s="201">
        <f t="shared" si="21"/>
        <v>0</v>
      </c>
      <c r="Q205" s="201">
        <v>0</v>
      </c>
      <c r="R205" s="201">
        <f t="shared" si="22"/>
        <v>0</v>
      </c>
      <c r="S205" s="201">
        <v>0</v>
      </c>
      <c r="T205" s="202">
        <f t="shared" si="23"/>
        <v>0</v>
      </c>
      <c r="U205" s="35"/>
      <c r="V205" s="35"/>
      <c r="W205" s="35"/>
      <c r="X205" s="35"/>
      <c r="Y205" s="35"/>
      <c r="Z205" s="35"/>
      <c r="AA205" s="35"/>
      <c r="AB205" s="35"/>
      <c r="AC205" s="35"/>
      <c r="AD205" s="35"/>
      <c r="AE205" s="35"/>
      <c r="AR205" s="203" t="s">
        <v>110</v>
      </c>
      <c r="AT205" s="203" t="s">
        <v>241</v>
      </c>
      <c r="AU205" s="203" t="s">
        <v>84</v>
      </c>
      <c r="AY205" s="18" t="s">
        <v>239</v>
      </c>
      <c r="BE205" s="204">
        <f t="shared" si="24"/>
        <v>0</v>
      </c>
      <c r="BF205" s="204">
        <f t="shared" si="25"/>
        <v>0</v>
      </c>
      <c r="BG205" s="204">
        <f t="shared" si="26"/>
        <v>0</v>
      </c>
      <c r="BH205" s="204">
        <f t="shared" si="27"/>
        <v>0</v>
      </c>
      <c r="BI205" s="204">
        <f t="shared" si="28"/>
        <v>0</v>
      </c>
      <c r="BJ205" s="18" t="s">
        <v>84</v>
      </c>
      <c r="BK205" s="204">
        <f t="shared" si="29"/>
        <v>0</v>
      </c>
      <c r="BL205" s="18" t="s">
        <v>110</v>
      </c>
      <c r="BM205" s="203" t="s">
        <v>999</v>
      </c>
    </row>
    <row r="206" spans="1:65" s="2" customFormat="1" ht="16.5" customHeight="1">
      <c r="A206" s="35"/>
      <c r="B206" s="36"/>
      <c r="C206" s="192" t="s">
        <v>698</v>
      </c>
      <c r="D206" s="192" t="s">
        <v>241</v>
      </c>
      <c r="E206" s="193" t="s">
        <v>4555</v>
      </c>
      <c r="F206" s="194" t="s">
        <v>4556</v>
      </c>
      <c r="G206" s="195" t="s">
        <v>2089</v>
      </c>
      <c r="H206" s="196">
        <v>40</v>
      </c>
      <c r="I206" s="197"/>
      <c r="J206" s="198">
        <f t="shared" si="20"/>
        <v>0</v>
      </c>
      <c r="K206" s="194" t="s">
        <v>287</v>
      </c>
      <c r="L206" s="40"/>
      <c r="M206" s="199" t="s">
        <v>1</v>
      </c>
      <c r="N206" s="200" t="s">
        <v>41</v>
      </c>
      <c r="O206" s="72"/>
      <c r="P206" s="201">
        <f t="shared" si="21"/>
        <v>0</v>
      </c>
      <c r="Q206" s="201">
        <v>0</v>
      </c>
      <c r="R206" s="201">
        <f t="shared" si="22"/>
        <v>0</v>
      </c>
      <c r="S206" s="201">
        <v>0</v>
      </c>
      <c r="T206" s="202">
        <f t="shared" si="23"/>
        <v>0</v>
      </c>
      <c r="U206" s="35"/>
      <c r="V206" s="35"/>
      <c r="W206" s="35"/>
      <c r="X206" s="35"/>
      <c r="Y206" s="35"/>
      <c r="Z206" s="35"/>
      <c r="AA206" s="35"/>
      <c r="AB206" s="35"/>
      <c r="AC206" s="35"/>
      <c r="AD206" s="35"/>
      <c r="AE206" s="35"/>
      <c r="AR206" s="203" t="s">
        <v>110</v>
      </c>
      <c r="AT206" s="203" t="s">
        <v>241</v>
      </c>
      <c r="AU206" s="203" t="s">
        <v>84</v>
      </c>
      <c r="AY206" s="18" t="s">
        <v>239</v>
      </c>
      <c r="BE206" s="204">
        <f t="shared" si="24"/>
        <v>0</v>
      </c>
      <c r="BF206" s="204">
        <f t="shared" si="25"/>
        <v>0</v>
      </c>
      <c r="BG206" s="204">
        <f t="shared" si="26"/>
        <v>0</v>
      </c>
      <c r="BH206" s="204">
        <f t="shared" si="27"/>
        <v>0</v>
      </c>
      <c r="BI206" s="204">
        <f t="shared" si="28"/>
        <v>0</v>
      </c>
      <c r="BJ206" s="18" t="s">
        <v>84</v>
      </c>
      <c r="BK206" s="204">
        <f t="shared" si="29"/>
        <v>0</v>
      </c>
      <c r="BL206" s="18" t="s">
        <v>110</v>
      </c>
      <c r="BM206" s="203" t="s">
        <v>1011</v>
      </c>
    </row>
    <row r="207" spans="1:65" s="2" customFormat="1" ht="16.5" customHeight="1">
      <c r="A207" s="35"/>
      <c r="B207" s="36"/>
      <c r="C207" s="192" t="s">
        <v>703</v>
      </c>
      <c r="D207" s="192" t="s">
        <v>241</v>
      </c>
      <c r="E207" s="193" t="s">
        <v>4557</v>
      </c>
      <c r="F207" s="194" t="s">
        <v>4558</v>
      </c>
      <c r="G207" s="195" t="s">
        <v>309</v>
      </c>
      <c r="H207" s="196">
        <v>1</v>
      </c>
      <c r="I207" s="197"/>
      <c r="J207" s="198">
        <f t="shared" si="20"/>
        <v>0</v>
      </c>
      <c r="K207" s="194" t="s">
        <v>287</v>
      </c>
      <c r="L207" s="40"/>
      <c r="M207" s="199" t="s">
        <v>1</v>
      </c>
      <c r="N207" s="200" t="s">
        <v>41</v>
      </c>
      <c r="O207" s="72"/>
      <c r="P207" s="201">
        <f t="shared" si="21"/>
        <v>0</v>
      </c>
      <c r="Q207" s="201">
        <v>0</v>
      </c>
      <c r="R207" s="201">
        <f t="shared" si="22"/>
        <v>0</v>
      </c>
      <c r="S207" s="201">
        <v>0</v>
      </c>
      <c r="T207" s="202">
        <f t="shared" si="23"/>
        <v>0</v>
      </c>
      <c r="U207" s="35"/>
      <c r="V207" s="35"/>
      <c r="W207" s="35"/>
      <c r="X207" s="35"/>
      <c r="Y207" s="35"/>
      <c r="Z207" s="35"/>
      <c r="AA207" s="35"/>
      <c r="AB207" s="35"/>
      <c r="AC207" s="35"/>
      <c r="AD207" s="35"/>
      <c r="AE207" s="35"/>
      <c r="AR207" s="203" t="s">
        <v>110</v>
      </c>
      <c r="AT207" s="203" t="s">
        <v>241</v>
      </c>
      <c r="AU207" s="203" t="s">
        <v>84</v>
      </c>
      <c r="AY207" s="18" t="s">
        <v>239</v>
      </c>
      <c r="BE207" s="204">
        <f t="shared" si="24"/>
        <v>0</v>
      </c>
      <c r="BF207" s="204">
        <f t="shared" si="25"/>
        <v>0</v>
      </c>
      <c r="BG207" s="204">
        <f t="shared" si="26"/>
        <v>0</v>
      </c>
      <c r="BH207" s="204">
        <f t="shared" si="27"/>
        <v>0</v>
      </c>
      <c r="BI207" s="204">
        <f t="shared" si="28"/>
        <v>0</v>
      </c>
      <c r="BJ207" s="18" t="s">
        <v>84</v>
      </c>
      <c r="BK207" s="204">
        <f t="shared" si="29"/>
        <v>0</v>
      </c>
      <c r="BL207" s="18" t="s">
        <v>110</v>
      </c>
      <c r="BM207" s="203" t="s">
        <v>1021</v>
      </c>
    </row>
    <row r="208" spans="1:65" s="2" customFormat="1" ht="16.5" customHeight="1">
      <c r="A208" s="35"/>
      <c r="B208" s="36"/>
      <c r="C208" s="192" t="s">
        <v>708</v>
      </c>
      <c r="D208" s="192" t="s">
        <v>241</v>
      </c>
      <c r="E208" s="193" t="s">
        <v>4559</v>
      </c>
      <c r="F208" s="194" t="s">
        <v>4560</v>
      </c>
      <c r="G208" s="195" t="s">
        <v>309</v>
      </c>
      <c r="H208" s="196">
        <v>1</v>
      </c>
      <c r="I208" s="197"/>
      <c r="J208" s="198">
        <f t="shared" si="20"/>
        <v>0</v>
      </c>
      <c r="K208" s="194" t="s">
        <v>287</v>
      </c>
      <c r="L208" s="40"/>
      <c r="M208" s="199" t="s">
        <v>1</v>
      </c>
      <c r="N208" s="200" t="s">
        <v>41</v>
      </c>
      <c r="O208" s="72"/>
      <c r="P208" s="201">
        <f t="shared" si="21"/>
        <v>0</v>
      </c>
      <c r="Q208" s="201">
        <v>0</v>
      </c>
      <c r="R208" s="201">
        <f t="shared" si="22"/>
        <v>0</v>
      </c>
      <c r="S208" s="201">
        <v>0</v>
      </c>
      <c r="T208" s="202">
        <f t="shared" si="23"/>
        <v>0</v>
      </c>
      <c r="U208" s="35"/>
      <c r="V208" s="35"/>
      <c r="W208" s="35"/>
      <c r="X208" s="35"/>
      <c r="Y208" s="35"/>
      <c r="Z208" s="35"/>
      <c r="AA208" s="35"/>
      <c r="AB208" s="35"/>
      <c r="AC208" s="35"/>
      <c r="AD208" s="35"/>
      <c r="AE208" s="35"/>
      <c r="AR208" s="203" t="s">
        <v>110</v>
      </c>
      <c r="AT208" s="203" t="s">
        <v>241</v>
      </c>
      <c r="AU208" s="203" t="s">
        <v>84</v>
      </c>
      <c r="AY208" s="18" t="s">
        <v>239</v>
      </c>
      <c r="BE208" s="204">
        <f t="shared" si="24"/>
        <v>0</v>
      </c>
      <c r="BF208" s="204">
        <f t="shared" si="25"/>
        <v>0</v>
      </c>
      <c r="BG208" s="204">
        <f t="shared" si="26"/>
        <v>0</v>
      </c>
      <c r="BH208" s="204">
        <f t="shared" si="27"/>
        <v>0</v>
      </c>
      <c r="BI208" s="204">
        <f t="shared" si="28"/>
        <v>0</v>
      </c>
      <c r="BJ208" s="18" t="s">
        <v>84</v>
      </c>
      <c r="BK208" s="204">
        <f t="shared" si="29"/>
        <v>0</v>
      </c>
      <c r="BL208" s="18" t="s">
        <v>110</v>
      </c>
      <c r="BM208" s="203" t="s">
        <v>1028</v>
      </c>
    </row>
    <row r="209" spans="1:65" s="12" customFormat="1" ht="25.9" customHeight="1">
      <c r="B209" s="176"/>
      <c r="C209" s="177"/>
      <c r="D209" s="178" t="s">
        <v>75</v>
      </c>
      <c r="E209" s="179" t="s">
        <v>4561</v>
      </c>
      <c r="F209" s="179" t="s">
        <v>4562</v>
      </c>
      <c r="G209" s="177"/>
      <c r="H209" s="177"/>
      <c r="I209" s="180"/>
      <c r="J209" s="181">
        <f>BK209</f>
        <v>0</v>
      </c>
      <c r="K209" s="177"/>
      <c r="L209" s="182"/>
      <c r="M209" s="183"/>
      <c r="N209" s="184"/>
      <c r="O209" s="184"/>
      <c r="P209" s="185">
        <f>SUM(P210:P249)</f>
        <v>0</v>
      </c>
      <c r="Q209" s="184"/>
      <c r="R209" s="185">
        <f>SUM(R210:R249)</f>
        <v>0</v>
      </c>
      <c r="S209" s="184"/>
      <c r="T209" s="186">
        <f>SUM(T210:T249)</f>
        <v>0</v>
      </c>
      <c r="AR209" s="187" t="s">
        <v>84</v>
      </c>
      <c r="AT209" s="188" t="s">
        <v>75</v>
      </c>
      <c r="AU209" s="188" t="s">
        <v>76</v>
      </c>
      <c r="AY209" s="187" t="s">
        <v>239</v>
      </c>
      <c r="BK209" s="189">
        <f>SUM(BK210:BK249)</f>
        <v>0</v>
      </c>
    </row>
    <row r="210" spans="1:65" s="2" customFormat="1" ht="16.5" customHeight="1">
      <c r="A210" s="35"/>
      <c r="B210" s="36"/>
      <c r="C210" s="192" t="s">
        <v>713</v>
      </c>
      <c r="D210" s="192" t="s">
        <v>241</v>
      </c>
      <c r="E210" s="193" t="s">
        <v>4563</v>
      </c>
      <c r="F210" s="194" t="s">
        <v>4564</v>
      </c>
      <c r="G210" s="195" t="s">
        <v>2089</v>
      </c>
      <c r="H210" s="196">
        <v>2</v>
      </c>
      <c r="I210" s="197"/>
      <c r="J210" s="198">
        <f t="shared" ref="J210:J249" si="30">ROUND(I210*H210,2)</f>
        <v>0</v>
      </c>
      <c r="K210" s="194" t="s">
        <v>287</v>
      </c>
      <c r="L210" s="40"/>
      <c r="M210" s="199" t="s">
        <v>1</v>
      </c>
      <c r="N210" s="200" t="s">
        <v>41</v>
      </c>
      <c r="O210" s="72"/>
      <c r="P210" s="201">
        <f t="shared" ref="P210:P249" si="31">O210*H210</f>
        <v>0</v>
      </c>
      <c r="Q210" s="201">
        <v>0</v>
      </c>
      <c r="R210" s="201">
        <f t="shared" ref="R210:R249" si="32">Q210*H210</f>
        <v>0</v>
      </c>
      <c r="S210" s="201">
        <v>0</v>
      </c>
      <c r="T210" s="202">
        <f t="shared" ref="T210:T249" si="33">S210*H210</f>
        <v>0</v>
      </c>
      <c r="U210" s="35"/>
      <c r="V210" s="35"/>
      <c r="W210" s="35"/>
      <c r="X210" s="35"/>
      <c r="Y210" s="35"/>
      <c r="Z210" s="35"/>
      <c r="AA210" s="35"/>
      <c r="AB210" s="35"/>
      <c r="AC210" s="35"/>
      <c r="AD210" s="35"/>
      <c r="AE210" s="35"/>
      <c r="AR210" s="203" t="s">
        <v>110</v>
      </c>
      <c r="AT210" s="203" t="s">
        <v>241</v>
      </c>
      <c r="AU210" s="203" t="s">
        <v>84</v>
      </c>
      <c r="AY210" s="18" t="s">
        <v>239</v>
      </c>
      <c r="BE210" s="204">
        <f t="shared" ref="BE210:BE249" si="34">IF(N210="základní",J210,0)</f>
        <v>0</v>
      </c>
      <c r="BF210" s="204">
        <f t="shared" ref="BF210:BF249" si="35">IF(N210="snížená",J210,0)</f>
        <v>0</v>
      </c>
      <c r="BG210" s="204">
        <f t="shared" ref="BG210:BG249" si="36">IF(N210="zákl. přenesená",J210,0)</f>
        <v>0</v>
      </c>
      <c r="BH210" s="204">
        <f t="shared" ref="BH210:BH249" si="37">IF(N210="sníž. přenesená",J210,0)</f>
        <v>0</v>
      </c>
      <c r="BI210" s="204">
        <f t="shared" ref="BI210:BI249" si="38">IF(N210="nulová",J210,0)</f>
        <v>0</v>
      </c>
      <c r="BJ210" s="18" t="s">
        <v>84</v>
      </c>
      <c r="BK210" s="204">
        <f t="shared" ref="BK210:BK249" si="39">ROUND(I210*H210,2)</f>
        <v>0</v>
      </c>
      <c r="BL210" s="18" t="s">
        <v>110</v>
      </c>
      <c r="BM210" s="203" t="s">
        <v>1038</v>
      </c>
    </row>
    <row r="211" spans="1:65" s="2" customFormat="1" ht="16.5" customHeight="1">
      <c r="A211" s="35"/>
      <c r="B211" s="36"/>
      <c r="C211" s="192" t="s">
        <v>718</v>
      </c>
      <c r="D211" s="192" t="s">
        <v>241</v>
      </c>
      <c r="E211" s="193" t="s">
        <v>4565</v>
      </c>
      <c r="F211" s="194" t="s">
        <v>4566</v>
      </c>
      <c r="G211" s="195" t="s">
        <v>2089</v>
      </c>
      <c r="H211" s="196">
        <v>11</v>
      </c>
      <c r="I211" s="197"/>
      <c r="J211" s="198">
        <f t="shared" si="30"/>
        <v>0</v>
      </c>
      <c r="K211" s="194" t="s">
        <v>287</v>
      </c>
      <c r="L211" s="40"/>
      <c r="M211" s="199" t="s">
        <v>1</v>
      </c>
      <c r="N211" s="200" t="s">
        <v>41</v>
      </c>
      <c r="O211" s="72"/>
      <c r="P211" s="201">
        <f t="shared" si="31"/>
        <v>0</v>
      </c>
      <c r="Q211" s="201">
        <v>0</v>
      </c>
      <c r="R211" s="201">
        <f t="shared" si="32"/>
        <v>0</v>
      </c>
      <c r="S211" s="201">
        <v>0</v>
      </c>
      <c r="T211" s="202">
        <f t="shared" si="33"/>
        <v>0</v>
      </c>
      <c r="U211" s="35"/>
      <c r="V211" s="35"/>
      <c r="W211" s="35"/>
      <c r="X211" s="35"/>
      <c r="Y211" s="35"/>
      <c r="Z211" s="35"/>
      <c r="AA211" s="35"/>
      <c r="AB211" s="35"/>
      <c r="AC211" s="35"/>
      <c r="AD211" s="35"/>
      <c r="AE211" s="35"/>
      <c r="AR211" s="203" t="s">
        <v>110</v>
      </c>
      <c r="AT211" s="203" t="s">
        <v>241</v>
      </c>
      <c r="AU211" s="203" t="s">
        <v>84</v>
      </c>
      <c r="AY211" s="18" t="s">
        <v>239</v>
      </c>
      <c r="BE211" s="204">
        <f t="shared" si="34"/>
        <v>0</v>
      </c>
      <c r="BF211" s="204">
        <f t="shared" si="35"/>
        <v>0</v>
      </c>
      <c r="BG211" s="204">
        <f t="shared" si="36"/>
        <v>0</v>
      </c>
      <c r="BH211" s="204">
        <f t="shared" si="37"/>
        <v>0</v>
      </c>
      <c r="BI211" s="204">
        <f t="shared" si="38"/>
        <v>0</v>
      </c>
      <c r="BJ211" s="18" t="s">
        <v>84</v>
      </c>
      <c r="BK211" s="204">
        <f t="shared" si="39"/>
        <v>0</v>
      </c>
      <c r="BL211" s="18" t="s">
        <v>110</v>
      </c>
      <c r="BM211" s="203" t="s">
        <v>1042</v>
      </c>
    </row>
    <row r="212" spans="1:65" s="2" customFormat="1" ht="16.5" customHeight="1">
      <c r="A212" s="35"/>
      <c r="B212" s="36"/>
      <c r="C212" s="192" t="s">
        <v>724</v>
      </c>
      <c r="D212" s="192" t="s">
        <v>241</v>
      </c>
      <c r="E212" s="193" t="s">
        <v>4567</v>
      </c>
      <c r="F212" s="194" t="s">
        <v>4568</v>
      </c>
      <c r="G212" s="195" t="s">
        <v>2089</v>
      </c>
      <c r="H212" s="196">
        <v>2</v>
      </c>
      <c r="I212" s="197"/>
      <c r="J212" s="198">
        <f t="shared" si="30"/>
        <v>0</v>
      </c>
      <c r="K212" s="194" t="s">
        <v>287</v>
      </c>
      <c r="L212" s="40"/>
      <c r="M212" s="199" t="s">
        <v>1</v>
      </c>
      <c r="N212" s="200" t="s">
        <v>41</v>
      </c>
      <c r="O212" s="72"/>
      <c r="P212" s="201">
        <f t="shared" si="31"/>
        <v>0</v>
      </c>
      <c r="Q212" s="201">
        <v>0</v>
      </c>
      <c r="R212" s="201">
        <f t="shared" si="32"/>
        <v>0</v>
      </c>
      <c r="S212" s="201">
        <v>0</v>
      </c>
      <c r="T212" s="202">
        <f t="shared" si="33"/>
        <v>0</v>
      </c>
      <c r="U212" s="35"/>
      <c r="V212" s="35"/>
      <c r="W212" s="35"/>
      <c r="X212" s="35"/>
      <c r="Y212" s="35"/>
      <c r="Z212" s="35"/>
      <c r="AA212" s="35"/>
      <c r="AB212" s="35"/>
      <c r="AC212" s="35"/>
      <c r="AD212" s="35"/>
      <c r="AE212" s="35"/>
      <c r="AR212" s="203" t="s">
        <v>110</v>
      </c>
      <c r="AT212" s="203" t="s">
        <v>241</v>
      </c>
      <c r="AU212" s="203" t="s">
        <v>84</v>
      </c>
      <c r="AY212" s="18" t="s">
        <v>239</v>
      </c>
      <c r="BE212" s="204">
        <f t="shared" si="34"/>
        <v>0</v>
      </c>
      <c r="BF212" s="204">
        <f t="shared" si="35"/>
        <v>0</v>
      </c>
      <c r="BG212" s="204">
        <f t="shared" si="36"/>
        <v>0</v>
      </c>
      <c r="BH212" s="204">
        <f t="shared" si="37"/>
        <v>0</v>
      </c>
      <c r="BI212" s="204">
        <f t="shared" si="38"/>
        <v>0</v>
      </c>
      <c r="BJ212" s="18" t="s">
        <v>84</v>
      </c>
      <c r="BK212" s="204">
        <f t="shared" si="39"/>
        <v>0</v>
      </c>
      <c r="BL212" s="18" t="s">
        <v>110</v>
      </c>
      <c r="BM212" s="203" t="s">
        <v>1052</v>
      </c>
    </row>
    <row r="213" spans="1:65" s="2" customFormat="1" ht="16.5" customHeight="1">
      <c r="A213" s="35"/>
      <c r="B213" s="36"/>
      <c r="C213" s="192" t="s">
        <v>729</v>
      </c>
      <c r="D213" s="192" t="s">
        <v>241</v>
      </c>
      <c r="E213" s="193" t="s">
        <v>4569</v>
      </c>
      <c r="F213" s="194" t="s">
        <v>4570</v>
      </c>
      <c r="G213" s="195" t="s">
        <v>2089</v>
      </c>
      <c r="H213" s="196">
        <v>2</v>
      </c>
      <c r="I213" s="197"/>
      <c r="J213" s="198">
        <f t="shared" si="30"/>
        <v>0</v>
      </c>
      <c r="K213" s="194" t="s">
        <v>287</v>
      </c>
      <c r="L213" s="40"/>
      <c r="M213" s="199" t="s">
        <v>1</v>
      </c>
      <c r="N213" s="200" t="s">
        <v>41</v>
      </c>
      <c r="O213" s="72"/>
      <c r="P213" s="201">
        <f t="shared" si="31"/>
        <v>0</v>
      </c>
      <c r="Q213" s="201">
        <v>0</v>
      </c>
      <c r="R213" s="201">
        <f t="shared" si="32"/>
        <v>0</v>
      </c>
      <c r="S213" s="201">
        <v>0</v>
      </c>
      <c r="T213" s="202">
        <f t="shared" si="33"/>
        <v>0</v>
      </c>
      <c r="U213" s="35"/>
      <c r="V213" s="35"/>
      <c r="W213" s="35"/>
      <c r="X213" s="35"/>
      <c r="Y213" s="35"/>
      <c r="Z213" s="35"/>
      <c r="AA213" s="35"/>
      <c r="AB213" s="35"/>
      <c r="AC213" s="35"/>
      <c r="AD213" s="35"/>
      <c r="AE213" s="35"/>
      <c r="AR213" s="203" t="s">
        <v>110</v>
      </c>
      <c r="AT213" s="203" t="s">
        <v>241</v>
      </c>
      <c r="AU213" s="203" t="s">
        <v>84</v>
      </c>
      <c r="AY213" s="18" t="s">
        <v>239</v>
      </c>
      <c r="BE213" s="204">
        <f t="shared" si="34"/>
        <v>0</v>
      </c>
      <c r="BF213" s="204">
        <f t="shared" si="35"/>
        <v>0</v>
      </c>
      <c r="BG213" s="204">
        <f t="shared" si="36"/>
        <v>0</v>
      </c>
      <c r="BH213" s="204">
        <f t="shared" si="37"/>
        <v>0</v>
      </c>
      <c r="BI213" s="204">
        <f t="shared" si="38"/>
        <v>0</v>
      </c>
      <c r="BJ213" s="18" t="s">
        <v>84</v>
      </c>
      <c r="BK213" s="204">
        <f t="shared" si="39"/>
        <v>0</v>
      </c>
      <c r="BL213" s="18" t="s">
        <v>110</v>
      </c>
      <c r="BM213" s="203" t="s">
        <v>1060</v>
      </c>
    </row>
    <row r="214" spans="1:65" s="2" customFormat="1" ht="16.5" customHeight="1">
      <c r="A214" s="35"/>
      <c r="B214" s="36"/>
      <c r="C214" s="192" t="s">
        <v>734</v>
      </c>
      <c r="D214" s="192" t="s">
        <v>241</v>
      </c>
      <c r="E214" s="193" t="s">
        <v>4571</v>
      </c>
      <c r="F214" s="194" t="s">
        <v>4572</v>
      </c>
      <c r="G214" s="195" t="s">
        <v>2089</v>
      </c>
      <c r="H214" s="196">
        <v>32</v>
      </c>
      <c r="I214" s="197"/>
      <c r="J214" s="198">
        <f t="shared" si="30"/>
        <v>0</v>
      </c>
      <c r="K214" s="194" t="s">
        <v>287</v>
      </c>
      <c r="L214" s="40"/>
      <c r="M214" s="199" t="s">
        <v>1</v>
      </c>
      <c r="N214" s="200" t="s">
        <v>41</v>
      </c>
      <c r="O214" s="72"/>
      <c r="P214" s="201">
        <f t="shared" si="31"/>
        <v>0</v>
      </c>
      <c r="Q214" s="201">
        <v>0</v>
      </c>
      <c r="R214" s="201">
        <f t="shared" si="32"/>
        <v>0</v>
      </c>
      <c r="S214" s="201">
        <v>0</v>
      </c>
      <c r="T214" s="202">
        <f t="shared" si="33"/>
        <v>0</v>
      </c>
      <c r="U214" s="35"/>
      <c r="V214" s="35"/>
      <c r="W214" s="35"/>
      <c r="X214" s="35"/>
      <c r="Y214" s="35"/>
      <c r="Z214" s="35"/>
      <c r="AA214" s="35"/>
      <c r="AB214" s="35"/>
      <c r="AC214" s="35"/>
      <c r="AD214" s="35"/>
      <c r="AE214" s="35"/>
      <c r="AR214" s="203" t="s">
        <v>110</v>
      </c>
      <c r="AT214" s="203" t="s">
        <v>241</v>
      </c>
      <c r="AU214" s="203" t="s">
        <v>84</v>
      </c>
      <c r="AY214" s="18" t="s">
        <v>239</v>
      </c>
      <c r="BE214" s="204">
        <f t="shared" si="34"/>
        <v>0</v>
      </c>
      <c r="BF214" s="204">
        <f t="shared" si="35"/>
        <v>0</v>
      </c>
      <c r="BG214" s="204">
        <f t="shared" si="36"/>
        <v>0</v>
      </c>
      <c r="BH214" s="204">
        <f t="shared" si="37"/>
        <v>0</v>
      </c>
      <c r="BI214" s="204">
        <f t="shared" si="38"/>
        <v>0</v>
      </c>
      <c r="BJ214" s="18" t="s">
        <v>84</v>
      </c>
      <c r="BK214" s="204">
        <f t="shared" si="39"/>
        <v>0</v>
      </c>
      <c r="BL214" s="18" t="s">
        <v>110</v>
      </c>
      <c r="BM214" s="203" t="s">
        <v>1073</v>
      </c>
    </row>
    <row r="215" spans="1:65" s="2" customFormat="1" ht="16.5" customHeight="1">
      <c r="A215" s="35"/>
      <c r="B215" s="36"/>
      <c r="C215" s="192" t="s">
        <v>739</v>
      </c>
      <c r="D215" s="192" t="s">
        <v>241</v>
      </c>
      <c r="E215" s="193" t="s">
        <v>4573</v>
      </c>
      <c r="F215" s="194" t="s">
        <v>4574</v>
      </c>
      <c r="G215" s="195" t="s">
        <v>2089</v>
      </c>
      <c r="H215" s="196">
        <v>2</v>
      </c>
      <c r="I215" s="197"/>
      <c r="J215" s="198">
        <f t="shared" si="30"/>
        <v>0</v>
      </c>
      <c r="K215" s="194" t="s">
        <v>287</v>
      </c>
      <c r="L215" s="40"/>
      <c r="M215" s="199" t="s">
        <v>1</v>
      </c>
      <c r="N215" s="200" t="s">
        <v>41</v>
      </c>
      <c r="O215" s="72"/>
      <c r="P215" s="201">
        <f t="shared" si="31"/>
        <v>0</v>
      </c>
      <c r="Q215" s="201">
        <v>0</v>
      </c>
      <c r="R215" s="201">
        <f t="shared" si="32"/>
        <v>0</v>
      </c>
      <c r="S215" s="201">
        <v>0</v>
      </c>
      <c r="T215" s="202">
        <f t="shared" si="33"/>
        <v>0</v>
      </c>
      <c r="U215" s="35"/>
      <c r="V215" s="35"/>
      <c r="W215" s="35"/>
      <c r="X215" s="35"/>
      <c r="Y215" s="35"/>
      <c r="Z215" s="35"/>
      <c r="AA215" s="35"/>
      <c r="AB215" s="35"/>
      <c r="AC215" s="35"/>
      <c r="AD215" s="35"/>
      <c r="AE215" s="35"/>
      <c r="AR215" s="203" t="s">
        <v>110</v>
      </c>
      <c r="AT215" s="203" t="s">
        <v>241</v>
      </c>
      <c r="AU215" s="203" t="s">
        <v>84</v>
      </c>
      <c r="AY215" s="18" t="s">
        <v>239</v>
      </c>
      <c r="BE215" s="204">
        <f t="shared" si="34"/>
        <v>0</v>
      </c>
      <c r="BF215" s="204">
        <f t="shared" si="35"/>
        <v>0</v>
      </c>
      <c r="BG215" s="204">
        <f t="shared" si="36"/>
        <v>0</v>
      </c>
      <c r="BH215" s="204">
        <f t="shared" si="37"/>
        <v>0</v>
      </c>
      <c r="BI215" s="204">
        <f t="shared" si="38"/>
        <v>0</v>
      </c>
      <c r="BJ215" s="18" t="s">
        <v>84</v>
      </c>
      <c r="BK215" s="204">
        <f t="shared" si="39"/>
        <v>0</v>
      </c>
      <c r="BL215" s="18" t="s">
        <v>110</v>
      </c>
      <c r="BM215" s="203" t="s">
        <v>1086</v>
      </c>
    </row>
    <row r="216" spans="1:65" s="2" customFormat="1" ht="16.5" customHeight="1">
      <c r="A216" s="35"/>
      <c r="B216" s="36"/>
      <c r="C216" s="192" t="s">
        <v>741</v>
      </c>
      <c r="D216" s="192" t="s">
        <v>241</v>
      </c>
      <c r="E216" s="193" t="s">
        <v>4575</v>
      </c>
      <c r="F216" s="194" t="s">
        <v>4576</v>
      </c>
      <c r="G216" s="195" t="s">
        <v>2089</v>
      </c>
      <c r="H216" s="196">
        <v>3</v>
      </c>
      <c r="I216" s="197"/>
      <c r="J216" s="198">
        <f t="shared" si="30"/>
        <v>0</v>
      </c>
      <c r="K216" s="194" t="s">
        <v>287</v>
      </c>
      <c r="L216" s="40"/>
      <c r="M216" s="199" t="s">
        <v>1</v>
      </c>
      <c r="N216" s="200" t="s">
        <v>41</v>
      </c>
      <c r="O216" s="72"/>
      <c r="P216" s="201">
        <f t="shared" si="31"/>
        <v>0</v>
      </c>
      <c r="Q216" s="201">
        <v>0</v>
      </c>
      <c r="R216" s="201">
        <f t="shared" si="32"/>
        <v>0</v>
      </c>
      <c r="S216" s="201">
        <v>0</v>
      </c>
      <c r="T216" s="202">
        <f t="shared" si="33"/>
        <v>0</v>
      </c>
      <c r="U216" s="35"/>
      <c r="V216" s="35"/>
      <c r="W216" s="35"/>
      <c r="X216" s="35"/>
      <c r="Y216" s="35"/>
      <c r="Z216" s="35"/>
      <c r="AA216" s="35"/>
      <c r="AB216" s="35"/>
      <c r="AC216" s="35"/>
      <c r="AD216" s="35"/>
      <c r="AE216" s="35"/>
      <c r="AR216" s="203" t="s">
        <v>110</v>
      </c>
      <c r="AT216" s="203" t="s">
        <v>241</v>
      </c>
      <c r="AU216" s="203" t="s">
        <v>84</v>
      </c>
      <c r="AY216" s="18" t="s">
        <v>239</v>
      </c>
      <c r="BE216" s="204">
        <f t="shared" si="34"/>
        <v>0</v>
      </c>
      <c r="BF216" s="204">
        <f t="shared" si="35"/>
        <v>0</v>
      </c>
      <c r="BG216" s="204">
        <f t="shared" si="36"/>
        <v>0</v>
      </c>
      <c r="BH216" s="204">
        <f t="shared" si="37"/>
        <v>0</v>
      </c>
      <c r="BI216" s="204">
        <f t="shared" si="38"/>
        <v>0</v>
      </c>
      <c r="BJ216" s="18" t="s">
        <v>84</v>
      </c>
      <c r="BK216" s="204">
        <f t="shared" si="39"/>
        <v>0</v>
      </c>
      <c r="BL216" s="18" t="s">
        <v>110</v>
      </c>
      <c r="BM216" s="203" t="s">
        <v>1096</v>
      </c>
    </row>
    <row r="217" spans="1:65" s="2" customFormat="1" ht="16.5" customHeight="1">
      <c r="A217" s="35"/>
      <c r="B217" s="36"/>
      <c r="C217" s="192" t="s">
        <v>746</v>
      </c>
      <c r="D217" s="192" t="s">
        <v>241</v>
      </c>
      <c r="E217" s="193" t="s">
        <v>4577</v>
      </c>
      <c r="F217" s="194" t="s">
        <v>4578</v>
      </c>
      <c r="G217" s="195" t="s">
        <v>2089</v>
      </c>
      <c r="H217" s="196">
        <v>43</v>
      </c>
      <c r="I217" s="197"/>
      <c r="J217" s="198">
        <f t="shared" si="30"/>
        <v>0</v>
      </c>
      <c r="K217" s="194" t="s">
        <v>287</v>
      </c>
      <c r="L217" s="40"/>
      <c r="M217" s="199" t="s">
        <v>1</v>
      </c>
      <c r="N217" s="200" t="s">
        <v>41</v>
      </c>
      <c r="O217" s="72"/>
      <c r="P217" s="201">
        <f t="shared" si="31"/>
        <v>0</v>
      </c>
      <c r="Q217" s="201">
        <v>0</v>
      </c>
      <c r="R217" s="201">
        <f t="shared" si="32"/>
        <v>0</v>
      </c>
      <c r="S217" s="201">
        <v>0</v>
      </c>
      <c r="T217" s="202">
        <f t="shared" si="33"/>
        <v>0</v>
      </c>
      <c r="U217" s="35"/>
      <c r="V217" s="35"/>
      <c r="W217" s="35"/>
      <c r="X217" s="35"/>
      <c r="Y217" s="35"/>
      <c r="Z217" s="35"/>
      <c r="AA217" s="35"/>
      <c r="AB217" s="35"/>
      <c r="AC217" s="35"/>
      <c r="AD217" s="35"/>
      <c r="AE217" s="35"/>
      <c r="AR217" s="203" t="s">
        <v>110</v>
      </c>
      <c r="AT217" s="203" t="s">
        <v>241</v>
      </c>
      <c r="AU217" s="203" t="s">
        <v>84</v>
      </c>
      <c r="AY217" s="18" t="s">
        <v>239</v>
      </c>
      <c r="BE217" s="204">
        <f t="shared" si="34"/>
        <v>0</v>
      </c>
      <c r="BF217" s="204">
        <f t="shared" si="35"/>
        <v>0</v>
      </c>
      <c r="BG217" s="204">
        <f t="shared" si="36"/>
        <v>0</v>
      </c>
      <c r="BH217" s="204">
        <f t="shared" si="37"/>
        <v>0</v>
      </c>
      <c r="BI217" s="204">
        <f t="shared" si="38"/>
        <v>0</v>
      </c>
      <c r="BJ217" s="18" t="s">
        <v>84</v>
      </c>
      <c r="BK217" s="204">
        <f t="shared" si="39"/>
        <v>0</v>
      </c>
      <c r="BL217" s="18" t="s">
        <v>110</v>
      </c>
      <c r="BM217" s="203" t="s">
        <v>1106</v>
      </c>
    </row>
    <row r="218" spans="1:65" s="2" customFormat="1" ht="16.5" customHeight="1">
      <c r="A218" s="35"/>
      <c r="B218" s="36"/>
      <c r="C218" s="192" t="s">
        <v>749</v>
      </c>
      <c r="D218" s="192" t="s">
        <v>241</v>
      </c>
      <c r="E218" s="193" t="s">
        <v>4579</v>
      </c>
      <c r="F218" s="194" t="s">
        <v>4580</v>
      </c>
      <c r="G218" s="195" t="s">
        <v>2089</v>
      </c>
      <c r="H218" s="196">
        <v>2</v>
      </c>
      <c r="I218" s="197"/>
      <c r="J218" s="198">
        <f t="shared" si="30"/>
        <v>0</v>
      </c>
      <c r="K218" s="194" t="s">
        <v>287</v>
      </c>
      <c r="L218" s="40"/>
      <c r="M218" s="199" t="s">
        <v>1</v>
      </c>
      <c r="N218" s="200" t="s">
        <v>41</v>
      </c>
      <c r="O218" s="72"/>
      <c r="P218" s="201">
        <f t="shared" si="31"/>
        <v>0</v>
      </c>
      <c r="Q218" s="201">
        <v>0</v>
      </c>
      <c r="R218" s="201">
        <f t="shared" si="32"/>
        <v>0</v>
      </c>
      <c r="S218" s="201">
        <v>0</v>
      </c>
      <c r="T218" s="202">
        <f t="shared" si="33"/>
        <v>0</v>
      </c>
      <c r="U218" s="35"/>
      <c r="V218" s="35"/>
      <c r="W218" s="35"/>
      <c r="X218" s="35"/>
      <c r="Y218" s="35"/>
      <c r="Z218" s="35"/>
      <c r="AA218" s="35"/>
      <c r="AB218" s="35"/>
      <c r="AC218" s="35"/>
      <c r="AD218" s="35"/>
      <c r="AE218" s="35"/>
      <c r="AR218" s="203" t="s">
        <v>110</v>
      </c>
      <c r="AT218" s="203" t="s">
        <v>241</v>
      </c>
      <c r="AU218" s="203" t="s">
        <v>84</v>
      </c>
      <c r="AY218" s="18" t="s">
        <v>239</v>
      </c>
      <c r="BE218" s="204">
        <f t="shared" si="34"/>
        <v>0</v>
      </c>
      <c r="BF218" s="204">
        <f t="shared" si="35"/>
        <v>0</v>
      </c>
      <c r="BG218" s="204">
        <f t="shared" si="36"/>
        <v>0</v>
      </c>
      <c r="BH218" s="204">
        <f t="shared" si="37"/>
        <v>0</v>
      </c>
      <c r="BI218" s="204">
        <f t="shared" si="38"/>
        <v>0</v>
      </c>
      <c r="BJ218" s="18" t="s">
        <v>84</v>
      </c>
      <c r="BK218" s="204">
        <f t="shared" si="39"/>
        <v>0</v>
      </c>
      <c r="BL218" s="18" t="s">
        <v>110</v>
      </c>
      <c r="BM218" s="203" t="s">
        <v>1116</v>
      </c>
    </row>
    <row r="219" spans="1:65" s="2" customFormat="1" ht="16.5" customHeight="1">
      <c r="A219" s="35"/>
      <c r="B219" s="36"/>
      <c r="C219" s="192" t="s">
        <v>754</v>
      </c>
      <c r="D219" s="192" t="s">
        <v>241</v>
      </c>
      <c r="E219" s="193" t="s">
        <v>4581</v>
      </c>
      <c r="F219" s="194" t="s">
        <v>4582</v>
      </c>
      <c r="G219" s="195" t="s">
        <v>2089</v>
      </c>
      <c r="H219" s="196">
        <v>35</v>
      </c>
      <c r="I219" s="197"/>
      <c r="J219" s="198">
        <f t="shared" si="30"/>
        <v>0</v>
      </c>
      <c r="K219" s="194" t="s">
        <v>287</v>
      </c>
      <c r="L219" s="40"/>
      <c r="M219" s="199" t="s">
        <v>1</v>
      </c>
      <c r="N219" s="200" t="s">
        <v>41</v>
      </c>
      <c r="O219" s="72"/>
      <c r="P219" s="201">
        <f t="shared" si="31"/>
        <v>0</v>
      </c>
      <c r="Q219" s="201">
        <v>0</v>
      </c>
      <c r="R219" s="201">
        <f t="shared" si="32"/>
        <v>0</v>
      </c>
      <c r="S219" s="201">
        <v>0</v>
      </c>
      <c r="T219" s="202">
        <f t="shared" si="33"/>
        <v>0</v>
      </c>
      <c r="U219" s="35"/>
      <c r="V219" s="35"/>
      <c r="W219" s="35"/>
      <c r="X219" s="35"/>
      <c r="Y219" s="35"/>
      <c r="Z219" s="35"/>
      <c r="AA219" s="35"/>
      <c r="AB219" s="35"/>
      <c r="AC219" s="35"/>
      <c r="AD219" s="35"/>
      <c r="AE219" s="35"/>
      <c r="AR219" s="203" t="s">
        <v>110</v>
      </c>
      <c r="AT219" s="203" t="s">
        <v>241</v>
      </c>
      <c r="AU219" s="203" t="s">
        <v>84</v>
      </c>
      <c r="AY219" s="18" t="s">
        <v>239</v>
      </c>
      <c r="BE219" s="204">
        <f t="shared" si="34"/>
        <v>0</v>
      </c>
      <c r="BF219" s="204">
        <f t="shared" si="35"/>
        <v>0</v>
      </c>
      <c r="BG219" s="204">
        <f t="shared" si="36"/>
        <v>0</v>
      </c>
      <c r="BH219" s="204">
        <f t="shared" si="37"/>
        <v>0</v>
      </c>
      <c r="BI219" s="204">
        <f t="shared" si="38"/>
        <v>0</v>
      </c>
      <c r="BJ219" s="18" t="s">
        <v>84</v>
      </c>
      <c r="BK219" s="204">
        <f t="shared" si="39"/>
        <v>0</v>
      </c>
      <c r="BL219" s="18" t="s">
        <v>110</v>
      </c>
      <c r="BM219" s="203" t="s">
        <v>1128</v>
      </c>
    </row>
    <row r="220" spans="1:65" s="2" customFormat="1" ht="16.5" customHeight="1">
      <c r="A220" s="35"/>
      <c r="B220" s="36"/>
      <c r="C220" s="192" t="s">
        <v>756</v>
      </c>
      <c r="D220" s="192" t="s">
        <v>241</v>
      </c>
      <c r="E220" s="193" t="s">
        <v>4583</v>
      </c>
      <c r="F220" s="194" t="s">
        <v>4584</v>
      </c>
      <c r="G220" s="195" t="s">
        <v>2089</v>
      </c>
      <c r="H220" s="196">
        <v>2</v>
      </c>
      <c r="I220" s="197"/>
      <c r="J220" s="198">
        <f t="shared" si="30"/>
        <v>0</v>
      </c>
      <c r="K220" s="194" t="s">
        <v>287</v>
      </c>
      <c r="L220" s="40"/>
      <c r="M220" s="199" t="s">
        <v>1</v>
      </c>
      <c r="N220" s="200" t="s">
        <v>41</v>
      </c>
      <c r="O220" s="72"/>
      <c r="P220" s="201">
        <f t="shared" si="31"/>
        <v>0</v>
      </c>
      <c r="Q220" s="201">
        <v>0</v>
      </c>
      <c r="R220" s="201">
        <f t="shared" si="32"/>
        <v>0</v>
      </c>
      <c r="S220" s="201">
        <v>0</v>
      </c>
      <c r="T220" s="202">
        <f t="shared" si="33"/>
        <v>0</v>
      </c>
      <c r="U220" s="35"/>
      <c r="V220" s="35"/>
      <c r="W220" s="35"/>
      <c r="X220" s="35"/>
      <c r="Y220" s="35"/>
      <c r="Z220" s="35"/>
      <c r="AA220" s="35"/>
      <c r="AB220" s="35"/>
      <c r="AC220" s="35"/>
      <c r="AD220" s="35"/>
      <c r="AE220" s="35"/>
      <c r="AR220" s="203" t="s">
        <v>110</v>
      </c>
      <c r="AT220" s="203" t="s">
        <v>241</v>
      </c>
      <c r="AU220" s="203" t="s">
        <v>84</v>
      </c>
      <c r="AY220" s="18" t="s">
        <v>239</v>
      </c>
      <c r="BE220" s="204">
        <f t="shared" si="34"/>
        <v>0</v>
      </c>
      <c r="BF220" s="204">
        <f t="shared" si="35"/>
        <v>0</v>
      </c>
      <c r="BG220" s="204">
        <f t="shared" si="36"/>
        <v>0</v>
      </c>
      <c r="BH220" s="204">
        <f t="shared" si="37"/>
        <v>0</v>
      </c>
      <c r="BI220" s="204">
        <f t="shared" si="38"/>
        <v>0</v>
      </c>
      <c r="BJ220" s="18" t="s">
        <v>84</v>
      </c>
      <c r="BK220" s="204">
        <f t="shared" si="39"/>
        <v>0</v>
      </c>
      <c r="BL220" s="18" t="s">
        <v>110</v>
      </c>
      <c r="BM220" s="203" t="s">
        <v>1139</v>
      </c>
    </row>
    <row r="221" spans="1:65" s="2" customFormat="1" ht="16.5" customHeight="1">
      <c r="A221" s="35"/>
      <c r="B221" s="36"/>
      <c r="C221" s="192" t="s">
        <v>762</v>
      </c>
      <c r="D221" s="192" t="s">
        <v>241</v>
      </c>
      <c r="E221" s="193" t="s">
        <v>4585</v>
      </c>
      <c r="F221" s="194" t="s">
        <v>4586</v>
      </c>
      <c r="G221" s="195" t="s">
        <v>513</v>
      </c>
      <c r="H221" s="196">
        <v>592</v>
      </c>
      <c r="I221" s="197"/>
      <c r="J221" s="198">
        <f t="shared" si="30"/>
        <v>0</v>
      </c>
      <c r="K221" s="194" t="s">
        <v>287</v>
      </c>
      <c r="L221" s="40"/>
      <c r="M221" s="199" t="s">
        <v>1</v>
      </c>
      <c r="N221" s="200" t="s">
        <v>41</v>
      </c>
      <c r="O221" s="72"/>
      <c r="P221" s="201">
        <f t="shared" si="31"/>
        <v>0</v>
      </c>
      <c r="Q221" s="201">
        <v>0</v>
      </c>
      <c r="R221" s="201">
        <f t="shared" si="32"/>
        <v>0</v>
      </c>
      <c r="S221" s="201">
        <v>0</v>
      </c>
      <c r="T221" s="202">
        <f t="shared" si="33"/>
        <v>0</v>
      </c>
      <c r="U221" s="35"/>
      <c r="V221" s="35"/>
      <c r="W221" s="35"/>
      <c r="X221" s="35"/>
      <c r="Y221" s="35"/>
      <c r="Z221" s="35"/>
      <c r="AA221" s="35"/>
      <c r="AB221" s="35"/>
      <c r="AC221" s="35"/>
      <c r="AD221" s="35"/>
      <c r="AE221" s="35"/>
      <c r="AR221" s="203" t="s">
        <v>110</v>
      </c>
      <c r="AT221" s="203" t="s">
        <v>241</v>
      </c>
      <c r="AU221" s="203" t="s">
        <v>84</v>
      </c>
      <c r="AY221" s="18" t="s">
        <v>239</v>
      </c>
      <c r="BE221" s="204">
        <f t="shared" si="34"/>
        <v>0</v>
      </c>
      <c r="BF221" s="204">
        <f t="shared" si="35"/>
        <v>0</v>
      </c>
      <c r="BG221" s="204">
        <f t="shared" si="36"/>
        <v>0</v>
      </c>
      <c r="BH221" s="204">
        <f t="shared" si="37"/>
        <v>0</v>
      </c>
      <c r="BI221" s="204">
        <f t="shared" si="38"/>
        <v>0</v>
      </c>
      <c r="BJ221" s="18" t="s">
        <v>84</v>
      </c>
      <c r="BK221" s="204">
        <f t="shared" si="39"/>
        <v>0</v>
      </c>
      <c r="BL221" s="18" t="s">
        <v>110</v>
      </c>
      <c r="BM221" s="203" t="s">
        <v>1150</v>
      </c>
    </row>
    <row r="222" spans="1:65" s="2" customFormat="1" ht="16.5" customHeight="1">
      <c r="A222" s="35"/>
      <c r="B222" s="36"/>
      <c r="C222" s="192" t="s">
        <v>767</v>
      </c>
      <c r="D222" s="192" t="s">
        <v>241</v>
      </c>
      <c r="E222" s="193" t="s">
        <v>4587</v>
      </c>
      <c r="F222" s="194" t="s">
        <v>4588</v>
      </c>
      <c r="G222" s="195" t="s">
        <v>513</v>
      </c>
      <c r="H222" s="196">
        <v>120</v>
      </c>
      <c r="I222" s="197"/>
      <c r="J222" s="198">
        <f t="shared" si="30"/>
        <v>0</v>
      </c>
      <c r="K222" s="194" t="s">
        <v>287</v>
      </c>
      <c r="L222" s="40"/>
      <c r="M222" s="199" t="s">
        <v>1</v>
      </c>
      <c r="N222" s="200" t="s">
        <v>41</v>
      </c>
      <c r="O222" s="72"/>
      <c r="P222" s="201">
        <f t="shared" si="31"/>
        <v>0</v>
      </c>
      <c r="Q222" s="201">
        <v>0</v>
      </c>
      <c r="R222" s="201">
        <f t="shared" si="32"/>
        <v>0</v>
      </c>
      <c r="S222" s="201">
        <v>0</v>
      </c>
      <c r="T222" s="202">
        <f t="shared" si="33"/>
        <v>0</v>
      </c>
      <c r="U222" s="35"/>
      <c r="V222" s="35"/>
      <c r="W222" s="35"/>
      <c r="X222" s="35"/>
      <c r="Y222" s="35"/>
      <c r="Z222" s="35"/>
      <c r="AA222" s="35"/>
      <c r="AB222" s="35"/>
      <c r="AC222" s="35"/>
      <c r="AD222" s="35"/>
      <c r="AE222" s="35"/>
      <c r="AR222" s="203" t="s">
        <v>110</v>
      </c>
      <c r="AT222" s="203" t="s">
        <v>241</v>
      </c>
      <c r="AU222" s="203" t="s">
        <v>84</v>
      </c>
      <c r="AY222" s="18" t="s">
        <v>239</v>
      </c>
      <c r="BE222" s="204">
        <f t="shared" si="34"/>
        <v>0</v>
      </c>
      <c r="BF222" s="204">
        <f t="shared" si="35"/>
        <v>0</v>
      </c>
      <c r="BG222" s="204">
        <f t="shared" si="36"/>
        <v>0</v>
      </c>
      <c r="BH222" s="204">
        <f t="shared" si="37"/>
        <v>0</v>
      </c>
      <c r="BI222" s="204">
        <f t="shared" si="38"/>
        <v>0</v>
      </c>
      <c r="BJ222" s="18" t="s">
        <v>84</v>
      </c>
      <c r="BK222" s="204">
        <f t="shared" si="39"/>
        <v>0</v>
      </c>
      <c r="BL222" s="18" t="s">
        <v>110</v>
      </c>
      <c r="BM222" s="203" t="s">
        <v>1167</v>
      </c>
    </row>
    <row r="223" spans="1:65" s="2" customFormat="1" ht="16.5" customHeight="1">
      <c r="A223" s="35"/>
      <c r="B223" s="36"/>
      <c r="C223" s="192" t="s">
        <v>772</v>
      </c>
      <c r="D223" s="192" t="s">
        <v>241</v>
      </c>
      <c r="E223" s="193" t="s">
        <v>4589</v>
      </c>
      <c r="F223" s="194" t="s">
        <v>4590</v>
      </c>
      <c r="G223" s="195" t="s">
        <v>513</v>
      </c>
      <c r="H223" s="196">
        <v>452</v>
      </c>
      <c r="I223" s="197"/>
      <c r="J223" s="198">
        <f t="shared" si="30"/>
        <v>0</v>
      </c>
      <c r="K223" s="194" t="s">
        <v>287</v>
      </c>
      <c r="L223" s="40"/>
      <c r="M223" s="199" t="s">
        <v>1</v>
      </c>
      <c r="N223" s="200" t="s">
        <v>41</v>
      </c>
      <c r="O223" s="72"/>
      <c r="P223" s="201">
        <f t="shared" si="31"/>
        <v>0</v>
      </c>
      <c r="Q223" s="201">
        <v>0</v>
      </c>
      <c r="R223" s="201">
        <f t="shared" si="32"/>
        <v>0</v>
      </c>
      <c r="S223" s="201">
        <v>0</v>
      </c>
      <c r="T223" s="202">
        <f t="shared" si="33"/>
        <v>0</v>
      </c>
      <c r="U223" s="35"/>
      <c r="V223" s="35"/>
      <c r="W223" s="35"/>
      <c r="X223" s="35"/>
      <c r="Y223" s="35"/>
      <c r="Z223" s="35"/>
      <c r="AA223" s="35"/>
      <c r="AB223" s="35"/>
      <c r="AC223" s="35"/>
      <c r="AD223" s="35"/>
      <c r="AE223" s="35"/>
      <c r="AR223" s="203" t="s">
        <v>110</v>
      </c>
      <c r="AT223" s="203" t="s">
        <v>241</v>
      </c>
      <c r="AU223" s="203" t="s">
        <v>84</v>
      </c>
      <c r="AY223" s="18" t="s">
        <v>239</v>
      </c>
      <c r="BE223" s="204">
        <f t="shared" si="34"/>
        <v>0</v>
      </c>
      <c r="BF223" s="204">
        <f t="shared" si="35"/>
        <v>0</v>
      </c>
      <c r="BG223" s="204">
        <f t="shared" si="36"/>
        <v>0</v>
      </c>
      <c r="BH223" s="204">
        <f t="shared" si="37"/>
        <v>0</v>
      </c>
      <c r="BI223" s="204">
        <f t="shared" si="38"/>
        <v>0</v>
      </c>
      <c r="BJ223" s="18" t="s">
        <v>84</v>
      </c>
      <c r="BK223" s="204">
        <f t="shared" si="39"/>
        <v>0</v>
      </c>
      <c r="BL223" s="18" t="s">
        <v>110</v>
      </c>
      <c r="BM223" s="203" t="s">
        <v>1179</v>
      </c>
    </row>
    <row r="224" spans="1:65" s="2" customFormat="1" ht="16.5" customHeight="1">
      <c r="A224" s="35"/>
      <c r="B224" s="36"/>
      <c r="C224" s="192" t="s">
        <v>775</v>
      </c>
      <c r="D224" s="192" t="s">
        <v>241</v>
      </c>
      <c r="E224" s="193" t="s">
        <v>4591</v>
      </c>
      <c r="F224" s="194" t="s">
        <v>4592</v>
      </c>
      <c r="G224" s="195" t="s">
        <v>513</v>
      </c>
      <c r="H224" s="196">
        <v>132</v>
      </c>
      <c r="I224" s="197"/>
      <c r="J224" s="198">
        <f t="shared" si="30"/>
        <v>0</v>
      </c>
      <c r="K224" s="194" t="s">
        <v>287</v>
      </c>
      <c r="L224" s="40"/>
      <c r="M224" s="199" t="s">
        <v>1</v>
      </c>
      <c r="N224" s="200" t="s">
        <v>41</v>
      </c>
      <c r="O224" s="72"/>
      <c r="P224" s="201">
        <f t="shared" si="31"/>
        <v>0</v>
      </c>
      <c r="Q224" s="201">
        <v>0</v>
      </c>
      <c r="R224" s="201">
        <f t="shared" si="32"/>
        <v>0</v>
      </c>
      <c r="S224" s="201">
        <v>0</v>
      </c>
      <c r="T224" s="202">
        <f t="shared" si="33"/>
        <v>0</v>
      </c>
      <c r="U224" s="35"/>
      <c r="V224" s="35"/>
      <c r="W224" s="35"/>
      <c r="X224" s="35"/>
      <c r="Y224" s="35"/>
      <c r="Z224" s="35"/>
      <c r="AA224" s="35"/>
      <c r="AB224" s="35"/>
      <c r="AC224" s="35"/>
      <c r="AD224" s="35"/>
      <c r="AE224" s="35"/>
      <c r="AR224" s="203" t="s">
        <v>110</v>
      </c>
      <c r="AT224" s="203" t="s">
        <v>241</v>
      </c>
      <c r="AU224" s="203" t="s">
        <v>84</v>
      </c>
      <c r="AY224" s="18" t="s">
        <v>239</v>
      </c>
      <c r="BE224" s="204">
        <f t="shared" si="34"/>
        <v>0</v>
      </c>
      <c r="BF224" s="204">
        <f t="shared" si="35"/>
        <v>0</v>
      </c>
      <c r="BG224" s="204">
        <f t="shared" si="36"/>
        <v>0</v>
      </c>
      <c r="BH224" s="204">
        <f t="shared" si="37"/>
        <v>0</v>
      </c>
      <c r="BI224" s="204">
        <f t="shared" si="38"/>
        <v>0</v>
      </c>
      <c r="BJ224" s="18" t="s">
        <v>84</v>
      </c>
      <c r="BK224" s="204">
        <f t="shared" si="39"/>
        <v>0</v>
      </c>
      <c r="BL224" s="18" t="s">
        <v>110</v>
      </c>
      <c r="BM224" s="203" t="s">
        <v>1197</v>
      </c>
    </row>
    <row r="225" spans="1:65" s="2" customFormat="1" ht="16.5" customHeight="1">
      <c r="A225" s="35"/>
      <c r="B225" s="36"/>
      <c r="C225" s="192" t="s">
        <v>780</v>
      </c>
      <c r="D225" s="192" t="s">
        <v>241</v>
      </c>
      <c r="E225" s="193" t="s">
        <v>4593</v>
      </c>
      <c r="F225" s="194" t="s">
        <v>4594</v>
      </c>
      <c r="G225" s="195" t="s">
        <v>513</v>
      </c>
      <c r="H225" s="196">
        <v>1350</v>
      </c>
      <c r="I225" s="197"/>
      <c r="J225" s="198">
        <f t="shared" si="30"/>
        <v>0</v>
      </c>
      <c r="K225" s="194" t="s">
        <v>287</v>
      </c>
      <c r="L225" s="40"/>
      <c r="M225" s="199" t="s">
        <v>1</v>
      </c>
      <c r="N225" s="200" t="s">
        <v>41</v>
      </c>
      <c r="O225" s="72"/>
      <c r="P225" s="201">
        <f t="shared" si="31"/>
        <v>0</v>
      </c>
      <c r="Q225" s="201">
        <v>0</v>
      </c>
      <c r="R225" s="201">
        <f t="shared" si="32"/>
        <v>0</v>
      </c>
      <c r="S225" s="201">
        <v>0</v>
      </c>
      <c r="T225" s="202">
        <f t="shared" si="33"/>
        <v>0</v>
      </c>
      <c r="U225" s="35"/>
      <c r="V225" s="35"/>
      <c r="W225" s="35"/>
      <c r="X225" s="35"/>
      <c r="Y225" s="35"/>
      <c r="Z225" s="35"/>
      <c r="AA225" s="35"/>
      <c r="AB225" s="35"/>
      <c r="AC225" s="35"/>
      <c r="AD225" s="35"/>
      <c r="AE225" s="35"/>
      <c r="AR225" s="203" t="s">
        <v>110</v>
      </c>
      <c r="AT225" s="203" t="s">
        <v>241</v>
      </c>
      <c r="AU225" s="203" t="s">
        <v>84</v>
      </c>
      <c r="AY225" s="18" t="s">
        <v>239</v>
      </c>
      <c r="BE225" s="204">
        <f t="shared" si="34"/>
        <v>0</v>
      </c>
      <c r="BF225" s="204">
        <f t="shared" si="35"/>
        <v>0</v>
      </c>
      <c r="BG225" s="204">
        <f t="shared" si="36"/>
        <v>0</v>
      </c>
      <c r="BH225" s="204">
        <f t="shared" si="37"/>
        <v>0</v>
      </c>
      <c r="BI225" s="204">
        <f t="shared" si="38"/>
        <v>0</v>
      </c>
      <c r="BJ225" s="18" t="s">
        <v>84</v>
      </c>
      <c r="BK225" s="204">
        <f t="shared" si="39"/>
        <v>0</v>
      </c>
      <c r="BL225" s="18" t="s">
        <v>110</v>
      </c>
      <c r="BM225" s="203" t="s">
        <v>1208</v>
      </c>
    </row>
    <row r="226" spans="1:65" s="2" customFormat="1" ht="16.5" customHeight="1">
      <c r="A226" s="35"/>
      <c r="B226" s="36"/>
      <c r="C226" s="192" t="s">
        <v>785</v>
      </c>
      <c r="D226" s="192" t="s">
        <v>241</v>
      </c>
      <c r="E226" s="193" t="s">
        <v>4595</v>
      </c>
      <c r="F226" s="194" t="s">
        <v>4596</v>
      </c>
      <c r="G226" s="195" t="s">
        <v>513</v>
      </c>
      <c r="H226" s="196">
        <v>410</v>
      </c>
      <c r="I226" s="197"/>
      <c r="J226" s="198">
        <f t="shared" si="30"/>
        <v>0</v>
      </c>
      <c r="K226" s="194" t="s">
        <v>287</v>
      </c>
      <c r="L226" s="40"/>
      <c r="M226" s="199" t="s">
        <v>1</v>
      </c>
      <c r="N226" s="200" t="s">
        <v>41</v>
      </c>
      <c r="O226" s="72"/>
      <c r="P226" s="201">
        <f t="shared" si="31"/>
        <v>0</v>
      </c>
      <c r="Q226" s="201">
        <v>0</v>
      </c>
      <c r="R226" s="201">
        <f t="shared" si="32"/>
        <v>0</v>
      </c>
      <c r="S226" s="201">
        <v>0</v>
      </c>
      <c r="T226" s="202">
        <f t="shared" si="33"/>
        <v>0</v>
      </c>
      <c r="U226" s="35"/>
      <c r="V226" s="35"/>
      <c r="W226" s="35"/>
      <c r="X226" s="35"/>
      <c r="Y226" s="35"/>
      <c r="Z226" s="35"/>
      <c r="AA226" s="35"/>
      <c r="AB226" s="35"/>
      <c r="AC226" s="35"/>
      <c r="AD226" s="35"/>
      <c r="AE226" s="35"/>
      <c r="AR226" s="203" t="s">
        <v>110</v>
      </c>
      <c r="AT226" s="203" t="s">
        <v>241</v>
      </c>
      <c r="AU226" s="203" t="s">
        <v>84</v>
      </c>
      <c r="AY226" s="18" t="s">
        <v>239</v>
      </c>
      <c r="BE226" s="204">
        <f t="shared" si="34"/>
        <v>0</v>
      </c>
      <c r="BF226" s="204">
        <f t="shared" si="35"/>
        <v>0</v>
      </c>
      <c r="BG226" s="204">
        <f t="shared" si="36"/>
        <v>0</v>
      </c>
      <c r="BH226" s="204">
        <f t="shared" si="37"/>
        <v>0</v>
      </c>
      <c r="BI226" s="204">
        <f t="shared" si="38"/>
        <v>0</v>
      </c>
      <c r="BJ226" s="18" t="s">
        <v>84</v>
      </c>
      <c r="BK226" s="204">
        <f t="shared" si="39"/>
        <v>0</v>
      </c>
      <c r="BL226" s="18" t="s">
        <v>110</v>
      </c>
      <c r="BM226" s="203" t="s">
        <v>1218</v>
      </c>
    </row>
    <row r="227" spans="1:65" s="2" customFormat="1" ht="16.5" customHeight="1">
      <c r="A227" s="35"/>
      <c r="B227" s="36"/>
      <c r="C227" s="192" t="s">
        <v>791</v>
      </c>
      <c r="D227" s="192" t="s">
        <v>241</v>
      </c>
      <c r="E227" s="193" t="s">
        <v>4597</v>
      </c>
      <c r="F227" s="194" t="s">
        <v>4598</v>
      </c>
      <c r="G227" s="195" t="s">
        <v>513</v>
      </c>
      <c r="H227" s="196">
        <v>250</v>
      </c>
      <c r="I227" s="197"/>
      <c r="J227" s="198">
        <f t="shared" si="30"/>
        <v>0</v>
      </c>
      <c r="K227" s="194" t="s">
        <v>287</v>
      </c>
      <c r="L227" s="40"/>
      <c r="M227" s="199" t="s">
        <v>1</v>
      </c>
      <c r="N227" s="200" t="s">
        <v>41</v>
      </c>
      <c r="O227" s="72"/>
      <c r="P227" s="201">
        <f t="shared" si="31"/>
        <v>0</v>
      </c>
      <c r="Q227" s="201">
        <v>0</v>
      </c>
      <c r="R227" s="201">
        <f t="shared" si="32"/>
        <v>0</v>
      </c>
      <c r="S227" s="201">
        <v>0</v>
      </c>
      <c r="T227" s="202">
        <f t="shared" si="33"/>
        <v>0</v>
      </c>
      <c r="U227" s="35"/>
      <c r="V227" s="35"/>
      <c r="W227" s="35"/>
      <c r="X227" s="35"/>
      <c r="Y227" s="35"/>
      <c r="Z227" s="35"/>
      <c r="AA227" s="35"/>
      <c r="AB227" s="35"/>
      <c r="AC227" s="35"/>
      <c r="AD227" s="35"/>
      <c r="AE227" s="35"/>
      <c r="AR227" s="203" t="s">
        <v>110</v>
      </c>
      <c r="AT227" s="203" t="s">
        <v>241</v>
      </c>
      <c r="AU227" s="203" t="s">
        <v>84</v>
      </c>
      <c r="AY227" s="18" t="s">
        <v>239</v>
      </c>
      <c r="BE227" s="204">
        <f t="shared" si="34"/>
        <v>0</v>
      </c>
      <c r="BF227" s="204">
        <f t="shared" si="35"/>
        <v>0</v>
      </c>
      <c r="BG227" s="204">
        <f t="shared" si="36"/>
        <v>0</v>
      </c>
      <c r="BH227" s="204">
        <f t="shared" si="37"/>
        <v>0</v>
      </c>
      <c r="BI227" s="204">
        <f t="shared" si="38"/>
        <v>0</v>
      </c>
      <c r="BJ227" s="18" t="s">
        <v>84</v>
      </c>
      <c r="BK227" s="204">
        <f t="shared" si="39"/>
        <v>0</v>
      </c>
      <c r="BL227" s="18" t="s">
        <v>110</v>
      </c>
      <c r="BM227" s="203" t="s">
        <v>1229</v>
      </c>
    </row>
    <row r="228" spans="1:65" s="2" customFormat="1" ht="16.5" customHeight="1">
      <c r="A228" s="35"/>
      <c r="B228" s="36"/>
      <c r="C228" s="192" t="s">
        <v>797</v>
      </c>
      <c r="D228" s="192" t="s">
        <v>241</v>
      </c>
      <c r="E228" s="193" t="s">
        <v>4599</v>
      </c>
      <c r="F228" s="194" t="s">
        <v>4600</v>
      </c>
      <c r="G228" s="195" t="s">
        <v>513</v>
      </c>
      <c r="H228" s="196">
        <v>210</v>
      </c>
      <c r="I228" s="197"/>
      <c r="J228" s="198">
        <f t="shared" si="30"/>
        <v>0</v>
      </c>
      <c r="K228" s="194" t="s">
        <v>287</v>
      </c>
      <c r="L228" s="40"/>
      <c r="M228" s="199" t="s">
        <v>1</v>
      </c>
      <c r="N228" s="200" t="s">
        <v>41</v>
      </c>
      <c r="O228" s="72"/>
      <c r="P228" s="201">
        <f t="shared" si="31"/>
        <v>0</v>
      </c>
      <c r="Q228" s="201">
        <v>0</v>
      </c>
      <c r="R228" s="201">
        <f t="shared" si="32"/>
        <v>0</v>
      </c>
      <c r="S228" s="201">
        <v>0</v>
      </c>
      <c r="T228" s="202">
        <f t="shared" si="33"/>
        <v>0</v>
      </c>
      <c r="U228" s="35"/>
      <c r="V228" s="35"/>
      <c r="W228" s="35"/>
      <c r="X228" s="35"/>
      <c r="Y228" s="35"/>
      <c r="Z228" s="35"/>
      <c r="AA228" s="35"/>
      <c r="AB228" s="35"/>
      <c r="AC228" s="35"/>
      <c r="AD228" s="35"/>
      <c r="AE228" s="35"/>
      <c r="AR228" s="203" t="s">
        <v>110</v>
      </c>
      <c r="AT228" s="203" t="s">
        <v>241</v>
      </c>
      <c r="AU228" s="203" t="s">
        <v>84</v>
      </c>
      <c r="AY228" s="18" t="s">
        <v>239</v>
      </c>
      <c r="BE228" s="204">
        <f t="shared" si="34"/>
        <v>0</v>
      </c>
      <c r="BF228" s="204">
        <f t="shared" si="35"/>
        <v>0</v>
      </c>
      <c r="BG228" s="204">
        <f t="shared" si="36"/>
        <v>0</v>
      </c>
      <c r="BH228" s="204">
        <f t="shared" si="37"/>
        <v>0</v>
      </c>
      <c r="BI228" s="204">
        <f t="shared" si="38"/>
        <v>0</v>
      </c>
      <c r="BJ228" s="18" t="s">
        <v>84</v>
      </c>
      <c r="BK228" s="204">
        <f t="shared" si="39"/>
        <v>0</v>
      </c>
      <c r="BL228" s="18" t="s">
        <v>110</v>
      </c>
      <c r="BM228" s="203" t="s">
        <v>1237</v>
      </c>
    </row>
    <row r="229" spans="1:65" s="2" customFormat="1" ht="16.5" customHeight="1">
      <c r="A229" s="35"/>
      <c r="B229" s="36"/>
      <c r="C229" s="192" t="s">
        <v>803</v>
      </c>
      <c r="D229" s="192" t="s">
        <v>241</v>
      </c>
      <c r="E229" s="193" t="s">
        <v>4601</v>
      </c>
      <c r="F229" s="194" t="s">
        <v>4602</v>
      </c>
      <c r="G229" s="195" t="s">
        <v>513</v>
      </c>
      <c r="H229" s="196">
        <v>4200</v>
      </c>
      <c r="I229" s="197"/>
      <c r="J229" s="198">
        <f t="shared" si="30"/>
        <v>0</v>
      </c>
      <c r="K229" s="194" t="s">
        <v>287</v>
      </c>
      <c r="L229" s="40"/>
      <c r="M229" s="199" t="s">
        <v>1</v>
      </c>
      <c r="N229" s="200" t="s">
        <v>41</v>
      </c>
      <c r="O229" s="72"/>
      <c r="P229" s="201">
        <f t="shared" si="31"/>
        <v>0</v>
      </c>
      <c r="Q229" s="201">
        <v>0</v>
      </c>
      <c r="R229" s="201">
        <f t="shared" si="32"/>
        <v>0</v>
      </c>
      <c r="S229" s="201">
        <v>0</v>
      </c>
      <c r="T229" s="202">
        <f t="shared" si="33"/>
        <v>0</v>
      </c>
      <c r="U229" s="35"/>
      <c r="V229" s="35"/>
      <c r="W229" s="35"/>
      <c r="X229" s="35"/>
      <c r="Y229" s="35"/>
      <c r="Z229" s="35"/>
      <c r="AA229" s="35"/>
      <c r="AB229" s="35"/>
      <c r="AC229" s="35"/>
      <c r="AD229" s="35"/>
      <c r="AE229" s="35"/>
      <c r="AR229" s="203" t="s">
        <v>110</v>
      </c>
      <c r="AT229" s="203" t="s">
        <v>241</v>
      </c>
      <c r="AU229" s="203" t="s">
        <v>84</v>
      </c>
      <c r="AY229" s="18" t="s">
        <v>239</v>
      </c>
      <c r="BE229" s="204">
        <f t="shared" si="34"/>
        <v>0</v>
      </c>
      <c r="BF229" s="204">
        <f t="shared" si="35"/>
        <v>0</v>
      </c>
      <c r="BG229" s="204">
        <f t="shared" si="36"/>
        <v>0</v>
      </c>
      <c r="BH229" s="204">
        <f t="shared" si="37"/>
        <v>0</v>
      </c>
      <c r="BI229" s="204">
        <f t="shared" si="38"/>
        <v>0</v>
      </c>
      <c r="BJ229" s="18" t="s">
        <v>84</v>
      </c>
      <c r="BK229" s="204">
        <f t="shared" si="39"/>
        <v>0</v>
      </c>
      <c r="BL229" s="18" t="s">
        <v>110</v>
      </c>
      <c r="BM229" s="203" t="s">
        <v>1244</v>
      </c>
    </row>
    <row r="230" spans="1:65" s="2" customFormat="1" ht="16.5" customHeight="1">
      <c r="A230" s="35"/>
      <c r="B230" s="36"/>
      <c r="C230" s="192" t="s">
        <v>808</v>
      </c>
      <c r="D230" s="192" t="s">
        <v>241</v>
      </c>
      <c r="E230" s="193" t="s">
        <v>4603</v>
      </c>
      <c r="F230" s="194" t="s">
        <v>4604</v>
      </c>
      <c r="G230" s="195" t="s">
        <v>513</v>
      </c>
      <c r="H230" s="196">
        <v>1560</v>
      </c>
      <c r="I230" s="197"/>
      <c r="J230" s="198">
        <f t="shared" si="30"/>
        <v>0</v>
      </c>
      <c r="K230" s="194" t="s">
        <v>287</v>
      </c>
      <c r="L230" s="40"/>
      <c r="M230" s="199" t="s">
        <v>1</v>
      </c>
      <c r="N230" s="200" t="s">
        <v>41</v>
      </c>
      <c r="O230" s="72"/>
      <c r="P230" s="201">
        <f t="shared" si="31"/>
        <v>0</v>
      </c>
      <c r="Q230" s="201">
        <v>0</v>
      </c>
      <c r="R230" s="201">
        <f t="shared" si="32"/>
        <v>0</v>
      </c>
      <c r="S230" s="201">
        <v>0</v>
      </c>
      <c r="T230" s="202">
        <f t="shared" si="33"/>
        <v>0</v>
      </c>
      <c r="U230" s="35"/>
      <c r="V230" s="35"/>
      <c r="W230" s="35"/>
      <c r="X230" s="35"/>
      <c r="Y230" s="35"/>
      <c r="Z230" s="35"/>
      <c r="AA230" s="35"/>
      <c r="AB230" s="35"/>
      <c r="AC230" s="35"/>
      <c r="AD230" s="35"/>
      <c r="AE230" s="35"/>
      <c r="AR230" s="203" t="s">
        <v>110</v>
      </c>
      <c r="AT230" s="203" t="s">
        <v>241</v>
      </c>
      <c r="AU230" s="203" t="s">
        <v>84</v>
      </c>
      <c r="AY230" s="18" t="s">
        <v>239</v>
      </c>
      <c r="BE230" s="204">
        <f t="shared" si="34"/>
        <v>0</v>
      </c>
      <c r="BF230" s="204">
        <f t="shared" si="35"/>
        <v>0</v>
      </c>
      <c r="BG230" s="204">
        <f t="shared" si="36"/>
        <v>0</v>
      </c>
      <c r="BH230" s="204">
        <f t="shared" si="37"/>
        <v>0</v>
      </c>
      <c r="BI230" s="204">
        <f t="shared" si="38"/>
        <v>0</v>
      </c>
      <c r="BJ230" s="18" t="s">
        <v>84</v>
      </c>
      <c r="BK230" s="204">
        <f t="shared" si="39"/>
        <v>0</v>
      </c>
      <c r="BL230" s="18" t="s">
        <v>110</v>
      </c>
      <c r="BM230" s="203" t="s">
        <v>1255</v>
      </c>
    </row>
    <row r="231" spans="1:65" s="2" customFormat="1" ht="16.5" customHeight="1">
      <c r="A231" s="35"/>
      <c r="B231" s="36"/>
      <c r="C231" s="192" t="s">
        <v>813</v>
      </c>
      <c r="D231" s="192" t="s">
        <v>241</v>
      </c>
      <c r="E231" s="193" t="s">
        <v>4605</v>
      </c>
      <c r="F231" s="194" t="s">
        <v>4606</v>
      </c>
      <c r="G231" s="195" t="s">
        <v>513</v>
      </c>
      <c r="H231" s="196">
        <v>1320</v>
      </c>
      <c r="I231" s="197"/>
      <c r="J231" s="198">
        <f t="shared" si="30"/>
        <v>0</v>
      </c>
      <c r="K231" s="194" t="s">
        <v>287</v>
      </c>
      <c r="L231" s="40"/>
      <c r="M231" s="199" t="s">
        <v>1</v>
      </c>
      <c r="N231" s="200" t="s">
        <v>41</v>
      </c>
      <c r="O231" s="72"/>
      <c r="P231" s="201">
        <f t="shared" si="31"/>
        <v>0</v>
      </c>
      <c r="Q231" s="201">
        <v>0</v>
      </c>
      <c r="R231" s="201">
        <f t="shared" si="32"/>
        <v>0</v>
      </c>
      <c r="S231" s="201">
        <v>0</v>
      </c>
      <c r="T231" s="202">
        <f t="shared" si="33"/>
        <v>0</v>
      </c>
      <c r="U231" s="35"/>
      <c r="V231" s="35"/>
      <c r="W231" s="35"/>
      <c r="X231" s="35"/>
      <c r="Y231" s="35"/>
      <c r="Z231" s="35"/>
      <c r="AA231" s="35"/>
      <c r="AB231" s="35"/>
      <c r="AC231" s="35"/>
      <c r="AD231" s="35"/>
      <c r="AE231" s="35"/>
      <c r="AR231" s="203" t="s">
        <v>110</v>
      </c>
      <c r="AT231" s="203" t="s">
        <v>241</v>
      </c>
      <c r="AU231" s="203" t="s">
        <v>84</v>
      </c>
      <c r="AY231" s="18" t="s">
        <v>239</v>
      </c>
      <c r="BE231" s="204">
        <f t="shared" si="34"/>
        <v>0</v>
      </c>
      <c r="BF231" s="204">
        <f t="shared" si="35"/>
        <v>0</v>
      </c>
      <c r="BG231" s="204">
        <f t="shared" si="36"/>
        <v>0</v>
      </c>
      <c r="BH231" s="204">
        <f t="shared" si="37"/>
        <v>0</v>
      </c>
      <c r="BI231" s="204">
        <f t="shared" si="38"/>
        <v>0</v>
      </c>
      <c r="BJ231" s="18" t="s">
        <v>84</v>
      </c>
      <c r="BK231" s="204">
        <f t="shared" si="39"/>
        <v>0</v>
      </c>
      <c r="BL231" s="18" t="s">
        <v>110</v>
      </c>
      <c r="BM231" s="203" t="s">
        <v>1265</v>
      </c>
    </row>
    <row r="232" spans="1:65" s="2" customFormat="1" ht="16.5" customHeight="1">
      <c r="A232" s="35"/>
      <c r="B232" s="36"/>
      <c r="C232" s="192" t="s">
        <v>818</v>
      </c>
      <c r="D232" s="192" t="s">
        <v>241</v>
      </c>
      <c r="E232" s="193" t="s">
        <v>4607</v>
      </c>
      <c r="F232" s="194" t="s">
        <v>4608</v>
      </c>
      <c r="G232" s="195" t="s">
        <v>513</v>
      </c>
      <c r="H232" s="196">
        <v>350</v>
      </c>
      <c r="I232" s="197"/>
      <c r="J232" s="198">
        <f t="shared" si="30"/>
        <v>0</v>
      </c>
      <c r="K232" s="194" t="s">
        <v>287</v>
      </c>
      <c r="L232" s="40"/>
      <c r="M232" s="199" t="s">
        <v>1</v>
      </c>
      <c r="N232" s="200" t="s">
        <v>41</v>
      </c>
      <c r="O232" s="72"/>
      <c r="P232" s="201">
        <f t="shared" si="31"/>
        <v>0</v>
      </c>
      <c r="Q232" s="201">
        <v>0</v>
      </c>
      <c r="R232" s="201">
        <f t="shared" si="32"/>
        <v>0</v>
      </c>
      <c r="S232" s="201">
        <v>0</v>
      </c>
      <c r="T232" s="202">
        <f t="shared" si="33"/>
        <v>0</v>
      </c>
      <c r="U232" s="35"/>
      <c r="V232" s="35"/>
      <c r="W232" s="35"/>
      <c r="X232" s="35"/>
      <c r="Y232" s="35"/>
      <c r="Z232" s="35"/>
      <c r="AA232" s="35"/>
      <c r="AB232" s="35"/>
      <c r="AC232" s="35"/>
      <c r="AD232" s="35"/>
      <c r="AE232" s="35"/>
      <c r="AR232" s="203" t="s">
        <v>110</v>
      </c>
      <c r="AT232" s="203" t="s">
        <v>241</v>
      </c>
      <c r="AU232" s="203" t="s">
        <v>84</v>
      </c>
      <c r="AY232" s="18" t="s">
        <v>239</v>
      </c>
      <c r="BE232" s="204">
        <f t="shared" si="34"/>
        <v>0</v>
      </c>
      <c r="BF232" s="204">
        <f t="shared" si="35"/>
        <v>0</v>
      </c>
      <c r="BG232" s="204">
        <f t="shared" si="36"/>
        <v>0</v>
      </c>
      <c r="BH232" s="204">
        <f t="shared" si="37"/>
        <v>0</v>
      </c>
      <c r="BI232" s="204">
        <f t="shared" si="38"/>
        <v>0</v>
      </c>
      <c r="BJ232" s="18" t="s">
        <v>84</v>
      </c>
      <c r="BK232" s="204">
        <f t="shared" si="39"/>
        <v>0</v>
      </c>
      <c r="BL232" s="18" t="s">
        <v>110</v>
      </c>
      <c r="BM232" s="203" t="s">
        <v>1274</v>
      </c>
    </row>
    <row r="233" spans="1:65" s="2" customFormat="1" ht="16.5" customHeight="1">
      <c r="A233" s="35"/>
      <c r="B233" s="36"/>
      <c r="C233" s="192" t="s">
        <v>823</v>
      </c>
      <c r="D233" s="192" t="s">
        <v>241</v>
      </c>
      <c r="E233" s="193" t="s">
        <v>4609</v>
      </c>
      <c r="F233" s="194" t="s">
        <v>4530</v>
      </c>
      <c r="G233" s="195" t="s">
        <v>513</v>
      </c>
      <c r="H233" s="196">
        <v>1800</v>
      </c>
      <c r="I233" s="197"/>
      <c r="J233" s="198">
        <f t="shared" si="30"/>
        <v>0</v>
      </c>
      <c r="K233" s="194" t="s">
        <v>287</v>
      </c>
      <c r="L233" s="40"/>
      <c r="M233" s="199" t="s">
        <v>1</v>
      </c>
      <c r="N233" s="200" t="s">
        <v>41</v>
      </c>
      <c r="O233" s="72"/>
      <c r="P233" s="201">
        <f t="shared" si="31"/>
        <v>0</v>
      </c>
      <c r="Q233" s="201">
        <v>0</v>
      </c>
      <c r="R233" s="201">
        <f t="shared" si="32"/>
        <v>0</v>
      </c>
      <c r="S233" s="201">
        <v>0</v>
      </c>
      <c r="T233" s="202">
        <f t="shared" si="33"/>
        <v>0</v>
      </c>
      <c r="U233" s="35"/>
      <c r="V233" s="35"/>
      <c r="W233" s="35"/>
      <c r="X233" s="35"/>
      <c r="Y233" s="35"/>
      <c r="Z233" s="35"/>
      <c r="AA233" s="35"/>
      <c r="AB233" s="35"/>
      <c r="AC233" s="35"/>
      <c r="AD233" s="35"/>
      <c r="AE233" s="35"/>
      <c r="AR233" s="203" t="s">
        <v>110</v>
      </c>
      <c r="AT233" s="203" t="s">
        <v>241</v>
      </c>
      <c r="AU233" s="203" t="s">
        <v>84</v>
      </c>
      <c r="AY233" s="18" t="s">
        <v>239</v>
      </c>
      <c r="BE233" s="204">
        <f t="shared" si="34"/>
        <v>0</v>
      </c>
      <c r="BF233" s="204">
        <f t="shared" si="35"/>
        <v>0</v>
      </c>
      <c r="BG233" s="204">
        <f t="shared" si="36"/>
        <v>0</v>
      </c>
      <c r="BH233" s="204">
        <f t="shared" si="37"/>
        <v>0</v>
      </c>
      <c r="BI233" s="204">
        <f t="shared" si="38"/>
        <v>0</v>
      </c>
      <c r="BJ233" s="18" t="s">
        <v>84</v>
      </c>
      <c r="BK233" s="204">
        <f t="shared" si="39"/>
        <v>0</v>
      </c>
      <c r="BL233" s="18" t="s">
        <v>110</v>
      </c>
      <c r="BM233" s="203" t="s">
        <v>1286</v>
      </c>
    </row>
    <row r="234" spans="1:65" s="2" customFormat="1" ht="16.5" customHeight="1">
      <c r="A234" s="35"/>
      <c r="B234" s="36"/>
      <c r="C234" s="192" t="s">
        <v>829</v>
      </c>
      <c r="D234" s="192" t="s">
        <v>241</v>
      </c>
      <c r="E234" s="193" t="s">
        <v>4610</v>
      </c>
      <c r="F234" s="194" t="s">
        <v>4611</v>
      </c>
      <c r="G234" s="195" t="s">
        <v>2089</v>
      </c>
      <c r="H234" s="196">
        <v>53</v>
      </c>
      <c r="I234" s="197"/>
      <c r="J234" s="198">
        <f t="shared" si="30"/>
        <v>0</v>
      </c>
      <c r="K234" s="194" t="s">
        <v>287</v>
      </c>
      <c r="L234" s="40"/>
      <c r="M234" s="199" t="s">
        <v>1</v>
      </c>
      <c r="N234" s="200" t="s">
        <v>41</v>
      </c>
      <c r="O234" s="72"/>
      <c r="P234" s="201">
        <f t="shared" si="31"/>
        <v>0</v>
      </c>
      <c r="Q234" s="201">
        <v>0</v>
      </c>
      <c r="R234" s="201">
        <f t="shared" si="32"/>
        <v>0</v>
      </c>
      <c r="S234" s="201">
        <v>0</v>
      </c>
      <c r="T234" s="202">
        <f t="shared" si="33"/>
        <v>0</v>
      </c>
      <c r="U234" s="35"/>
      <c r="V234" s="35"/>
      <c r="W234" s="35"/>
      <c r="X234" s="35"/>
      <c r="Y234" s="35"/>
      <c r="Z234" s="35"/>
      <c r="AA234" s="35"/>
      <c r="AB234" s="35"/>
      <c r="AC234" s="35"/>
      <c r="AD234" s="35"/>
      <c r="AE234" s="35"/>
      <c r="AR234" s="203" t="s">
        <v>110</v>
      </c>
      <c r="AT234" s="203" t="s">
        <v>241</v>
      </c>
      <c r="AU234" s="203" t="s">
        <v>84</v>
      </c>
      <c r="AY234" s="18" t="s">
        <v>239</v>
      </c>
      <c r="BE234" s="204">
        <f t="shared" si="34"/>
        <v>0</v>
      </c>
      <c r="BF234" s="204">
        <f t="shared" si="35"/>
        <v>0</v>
      </c>
      <c r="BG234" s="204">
        <f t="shared" si="36"/>
        <v>0</v>
      </c>
      <c r="BH234" s="204">
        <f t="shared" si="37"/>
        <v>0</v>
      </c>
      <c r="BI234" s="204">
        <f t="shared" si="38"/>
        <v>0</v>
      </c>
      <c r="BJ234" s="18" t="s">
        <v>84</v>
      </c>
      <c r="BK234" s="204">
        <f t="shared" si="39"/>
        <v>0</v>
      </c>
      <c r="BL234" s="18" t="s">
        <v>110</v>
      </c>
      <c r="BM234" s="203" t="s">
        <v>1298</v>
      </c>
    </row>
    <row r="235" spans="1:65" s="2" customFormat="1" ht="16.5" customHeight="1">
      <c r="A235" s="35"/>
      <c r="B235" s="36"/>
      <c r="C235" s="192" t="s">
        <v>834</v>
      </c>
      <c r="D235" s="192" t="s">
        <v>241</v>
      </c>
      <c r="E235" s="193" t="s">
        <v>4612</v>
      </c>
      <c r="F235" s="194" t="s">
        <v>4613</v>
      </c>
      <c r="G235" s="195" t="s">
        <v>513</v>
      </c>
      <c r="H235" s="196">
        <v>182</v>
      </c>
      <c r="I235" s="197"/>
      <c r="J235" s="198">
        <f t="shared" si="30"/>
        <v>0</v>
      </c>
      <c r="K235" s="194" t="s">
        <v>287</v>
      </c>
      <c r="L235" s="40"/>
      <c r="M235" s="199" t="s">
        <v>1</v>
      </c>
      <c r="N235" s="200" t="s">
        <v>41</v>
      </c>
      <c r="O235" s="72"/>
      <c r="P235" s="201">
        <f t="shared" si="31"/>
        <v>0</v>
      </c>
      <c r="Q235" s="201">
        <v>0</v>
      </c>
      <c r="R235" s="201">
        <f t="shared" si="32"/>
        <v>0</v>
      </c>
      <c r="S235" s="201">
        <v>0</v>
      </c>
      <c r="T235" s="202">
        <f t="shared" si="33"/>
        <v>0</v>
      </c>
      <c r="U235" s="35"/>
      <c r="V235" s="35"/>
      <c r="W235" s="35"/>
      <c r="X235" s="35"/>
      <c r="Y235" s="35"/>
      <c r="Z235" s="35"/>
      <c r="AA235" s="35"/>
      <c r="AB235" s="35"/>
      <c r="AC235" s="35"/>
      <c r="AD235" s="35"/>
      <c r="AE235" s="35"/>
      <c r="AR235" s="203" t="s">
        <v>110</v>
      </c>
      <c r="AT235" s="203" t="s">
        <v>241</v>
      </c>
      <c r="AU235" s="203" t="s">
        <v>84</v>
      </c>
      <c r="AY235" s="18" t="s">
        <v>239</v>
      </c>
      <c r="BE235" s="204">
        <f t="shared" si="34"/>
        <v>0</v>
      </c>
      <c r="BF235" s="204">
        <f t="shared" si="35"/>
        <v>0</v>
      </c>
      <c r="BG235" s="204">
        <f t="shared" si="36"/>
        <v>0</v>
      </c>
      <c r="BH235" s="204">
        <f t="shared" si="37"/>
        <v>0</v>
      </c>
      <c r="BI235" s="204">
        <f t="shared" si="38"/>
        <v>0</v>
      </c>
      <c r="BJ235" s="18" t="s">
        <v>84</v>
      </c>
      <c r="BK235" s="204">
        <f t="shared" si="39"/>
        <v>0</v>
      </c>
      <c r="BL235" s="18" t="s">
        <v>110</v>
      </c>
      <c r="BM235" s="203" t="s">
        <v>1309</v>
      </c>
    </row>
    <row r="236" spans="1:65" s="2" customFormat="1" ht="16.5" customHeight="1">
      <c r="A236" s="35"/>
      <c r="B236" s="36"/>
      <c r="C236" s="192" t="s">
        <v>840</v>
      </c>
      <c r="D236" s="192" t="s">
        <v>241</v>
      </c>
      <c r="E236" s="193" t="s">
        <v>4614</v>
      </c>
      <c r="F236" s="194" t="s">
        <v>4615</v>
      </c>
      <c r="G236" s="195" t="s">
        <v>513</v>
      </c>
      <c r="H236" s="196">
        <v>39</v>
      </c>
      <c r="I236" s="197"/>
      <c r="J236" s="198">
        <f t="shared" si="30"/>
        <v>0</v>
      </c>
      <c r="K236" s="194" t="s">
        <v>287</v>
      </c>
      <c r="L236" s="40"/>
      <c r="M236" s="199" t="s">
        <v>1</v>
      </c>
      <c r="N236" s="200" t="s">
        <v>41</v>
      </c>
      <c r="O236" s="72"/>
      <c r="P236" s="201">
        <f t="shared" si="31"/>
        <v>0</v>
      </c>
      <c r="Q236" s="201">
        <v>0</v>
      </c>
      <c r="R236" s="201">
        <f t="shared" si="32"/>
        <v>0</v>
      </c>
      <c r="S236" s="201">
        <v>0</v>
      </c>
      <c r="T236" s="202">
        <f t="shared" si="33"/>
        <v>0</v>
      </c>
      <c r="U236" s="35"/>
      <c r="V236" s="35"/>
      <c r="W236" s="35"/>
      <c r="X236" s="35"/>
      <c r="Y236" s="35"/>
      <c r="Z236" s="35"/>
      <c r="AA236" s="35"/>
      <c r="AB236" s="35"/>
      <c r="AC236" s="35"/>
      <c r="AD236" s="35"/>
      <c r="AE236" s="35"/>
      <c r="AR236" s="203" t="s">
        <v>110</v>
      </c>
      <c r="AT236" s="203" t="s">
        <v>241</v>
      </c>
      <c r="AU236" s="203" t="s">
        <v>84</v>
      </c>
      <c r="AY236" s="18" t="s">
        <v>239</v>
      </c>
      <c r="BE236" s="204">
        <f t="shared" si="34"/>
        <v>0</v>
      </c>
      <c r="BF236" s="204">
        <f t="shared" si="35"/>
        <v>0</v>
      </c>
      <c r="BG236" s="204">
        <f t="shared" si="36"/>
        <v>0</v>
      </c>
      <c r="BH236" s="204">
        <f t="shared" si="37"/>
        <v>0</v>
      </c>
      <c r="BI236" s="204">
        <f t="shared" si="38"/>
        <v>0</v>
      </c>
      <c r="BJ236" s="18" t="s">
        <v>84</v>
      </c>
      <c r="BK236" s="204">
        <f t="shared" si="39"/>
        <v>0</v>
      </c>
      <c r="BL236" s="18" t="s">
        <v>110</v>
      </c>
      <c r="BM236" s="203" t="s">
        <v>1322</v>
      </c>
    </row>
    <row r="237" spans="1:65" s="2" customFormat="1" ht="16.5" customHeight="1">
      <c r="A237" s="35"/>
      <c r="B237" s="36"/>
      <c r="C237" s="192" t="s">
        <v>846</v>
      </c>
      <c r="D237" s="192" t="s">
        <v>241</v>
      </c>
      <c r="E237" s="193" t="s">
        <v>4616</v>
      </c>
      <c r="F237" s="194" t="s">
        <v>4617</v>
      </c>
      <c r="G237" s="195" t="s">
        <v>469</v>
      </c>
      <c r="H237" s="196">
        <v>16</v>
      </c>
      <c r="I237" s="197"/>
      <c r="J237" s="198">
        <f t="shared" si="30"/>
        <v>0</v>
      </c>
      <c r="K237" s="194" t="s">
        <v>287</v>
      </c>
      <c r="L237" s="40"/>
      <c r="M237" s="199" t="s">
        <v>1</v>
      </c>
      <c r="N237" s="200" t="s">
        <v>41</v>
      </c>
      <c r="O237" s="72"/>
      <c r="P237" s="201">
        <f t="shared" si="31"/>
        <v>0</v>
      </c>
      <c r="Q237" s="201">
        <v>0</v>
      </c>
      <c r="R237" s="201">
        <f t="shared" si="32"/>
        <v>0</v>
      </c>
      <c r="S237" s="201">
        <v>0</v>
      </c>
      <c r="T237" s="202">
        <f t="shared" si="33"/>
        <v>0</v>
      </c>
      <c r="U237" s="35"/>
      <c r="V237" s="35"/>
      <c r="W237" s="35"/>
      <c r="X237" s="35"/>
      <c r="Y237" s="35"/>
      <c r="Z237" s="35"/>
      <c r="AA237" s="35"/>
      <c r="AB237" s="35"/>
      <c r="AC237" s="35"/>
      <c r="AD237" s="35"/>
      <c r="AE237" s="35"/>
      <c r="AR237" s="203" t="s">
        <v>110</v>
      </c>
      <c r="AT237" s="203" t="s">
        <v>241</v>
      </c>
      <c r="AU237" s="203" t="s">
        <v>84</v>
      </c>
      <c r="AY237" s="18" t="s">
        <v>239</v>
      </c>
      <c r="BE237" s="204">
        <f t="shared" si="34"/>
        <v>0</v>
      </c>
      <c r="BF237" s="204">
        <f t="shared" si="35"/>
        <v>0</v>
      </c>
      <c r="BG237" s="204">
        <f t="shared" si="36"/>
        <v>0</v>
      </c>
      <c r="BH237" s="204">
        <f t="shared" si="37"/>
        <v>0</v>
      </c>
      <c r="BI237" s="204">
        <f t="shared" si="38"/>
        <v>0</v>
      </c>
      <c r="BJ237" s="18" t="s">
        <v>84</v>
      </c>
      <c r="BK237" s="204">
        <f t="shared" si="39"/>
        <v>0</v>
      </c>
      <c r="BL237" s="18" t="s">
        <v>110</v>
      </c>
      <c r="BM237" s="203" t="s">
        <v>1333</v>
      </c>
    </row>
    <row r="238" spans="1:65" s="2" customFormat="1" ht="16.5" customHeight="1">
      <c r="A238" s="35"/>
      <c r="B238" s="36"/>
      <c r="C238" s="192" t="s">
        <v>853</v>
      </c>
      <c r="D238" s="192" t="s">
        <v>241</v>
      </c>
      <c r="E238" s="193" t="s">
        <v>4618</v>
      </c>
      <c r="F238" s="194" t="s">
        <v>4619</v>
      </c>
      <c r="G238" s="195" t="s">
        <v>2089</v>
      </c>
      <c r="H238" s="196">
        <v>250</v>
      </c>
      <c r="I238" s="197"/>
      <c r="J238" s="198">
        <f t="shared" si="30"/>
        <v>0</v>
      </c>
      <c r="K238" s="194" t="s">
        <v>287</v>
      </c>
      <c r="L238" s="40"/>
      <c r="M238" s="199" t="s">
        <v>1</v>
      </c>
      <c r="N238" s="200" t="s">
        <v>41</v>
      </c>
      <c r="O238" s="72"/>
      <c r="P238" s="201">
        <f t="shared" si="31"/>
        <v>0</v>
      </c>
      <c r="Q238" s="201">
        <v>0</v>
      </c>
      <c r="R238" s="201">
        <f t="shared" si="32"/>
        <v>0</v>
      </c>
      <c r="S238" s="201">
        <v>0</v>
      </c>
      <c r="T238" s="202">
        <f t="shared" si="33"/>
        <v>0</v>
      </c>
      <c r="U238" s="35"/>
      <c r="V238" s="35"/>
      <c r="W238" s="35"/>
      <c r="X238" s="35"/>
      <c r="Y238" s="35"/>
      <c r="Z238" s="35"/>
      <c r="AA238" s="35"/>
      <c r="AB238" s="35"/>
      <c r="AC238" s="35"/>
      <c r="AD238" s="35"/>
      <c r="AE238" s="35"/>
      <c r="AR238" s="203" t="s">
        <v>110</v>
      </c>
      <c r="AT238" s="203" t="s">
        <v>241</v>
      </c>
      <c r="AU238" s="203" t="s">
        <v>84</v>
      </c>
      <c r="AY238" s="18" t="s">
        <v>239</v>
      </c>
      <c r="BE238" s="204">
        <f t="shared" si="34"/>
        <v>0</v>
      </c>
      <c r="BF238" s="204">
        <f t="shared" si="35"/>
        <v>0</v>
      </c>
      <c r="BG238" s="204">
        <f t="shared" si="36"/>
        <v>0</v>
      </c>
      <c r="BH238" s="204">
        <f t="shared" si="37"/>
        <v>0</v>
      </c>
      <c r="BI238" s="204">
        <f t="shared" si="38"/>
        <v>0</v>
      </c>
      <c r="BJ238" s="18" t="s">
        <v>84</v>
      </c>
      <c r="BK238" s="204">
        <f t="shared" si="39"/>
        <v>0</v>
      </c>
      <c r="BL238" s="18" t="s">
        <v>110</v>
      </c>
      <c r="BM238" s="203" t="s">
        <v>1340</v>
      </c>
    </row>
    <row r="239" spans="1:65" s="2" customFormat="1" ht="16.5" customHeight="1">
      <c r="A239" s="35"/>
      <c r="B239" s="36"/>
      <c r="C239" s="192" t="s">
        <v>858</v>
      </c>
      <c r="D239" s="192" t="s">
        <v>241</v>
      </c>
      <c r="E239" s="193" t="s">
        <v>4620</v>
      </c>
      <c r="F239" s="194" t="s">
        <v>4621</v>
      </c>
      <c r="G239" s="195" t="s">
        <v>4622</v>
      </c>
      <c r="H239" s="196">
        <v>12.02</v>
      </c>
      <c r="I239" s="197"/>
      <c r="J239" s="198">
        <f t="shared" si="30"/>
        <v>0</v>
      </c>
      <c r="K239" s="194" t="s">
        <v>287</v>
      </c>
      <c r="L239" s="40"/>
      <c r="M239" s="199" t="s">
        <v>1</v>
      </c>
      <c r="N239" s="200" t="s">
        <v>41</v>
      </c>
      <c r="O239" s="72"/>
      <c r="P239" s="201">
        <f t="shared" si="31"/>
        <v>0</v>
      </c>
      <c r="Q239" s="201">
        <v>0</v>
      </c>
      <c r="R239" s="201">
        <f t="shared" si="32"/>
        <v>0</v>
      </c>
      <c r="S239" s="201">
        <v>0</v>
      </c>
      <c r="T239" s="202">
        <f t="shared" si="33"/>
        <v>0</v>
      </c>
      <c r="U239" s="35"/>
      <c r="V239" s="35"/>
      <c r="W239" s="35"/>
      <c r="X239" s="35"/>
      <c r="Y239" s="35"/>
      <c r="Z239" s="35"/>
      <c r="AA239" s="35"/>
      <c r="AB239" s="35"/>
      <c r="AC239" s="35"/>
      <c r="AD239" s="35"/>
      <c r="AE239" s="35"/>
      <c r="AR239" s="203" t="s">
        <v>110</v>
      </c>
      <c r="AT239" s="203" t="s">
        <v>241</v>
      </c>
      <c r="AU239" s="203" t="s">
        <v>84</v>
      </c>
      <c r="AY239" s="18" t="s">
        <v>239</v>
      </c>
      <c r="BE239" s="204">
        <f t="shared" si="34"/>
        <v>0</v>
      </c>
      <c r="BF239" s="204">
        <f t="shared" si="35"/>
        <v>0</v>
      </c>
      <c r="BG239" s="204">
        <f t="shared" si="36"/>
        <v>0</v>
      </c>
      <c r="BH239" s="204">
        <f t="shared" si="37"/>
        <v>0</v>
      </c>
      <c r="BI239" s="204">
        <f t="shared" si="38"/>
        <v>0</v>
      </c>
      <c r="BJ239" s="18" t="s">
        <v>84</v>
      </c>
      <c r="BK239" s="204">
        <f t="shared" si="39"/>
        <v>0</v>
      </c>
      <c r="BL239" s="18" t="s">
        <v>110</v>
      </c>
      <c r="BM239" s="203" t="s">
        <v>1350</v>
      </c>
    </row>
    <row r="240" spans="1:65" s="2" customFormat="1" ht="16.5" customHeight="1">
      <c r="A240" s="35"/>
      <c r="B240" s="36"/>
      <c r="C240" s="192" t="s">
        <v>332</v>
      </c>
      <c r="D240" s="192" t="s">
        <v>241</v>
      </c>
      <c r="E240" s="193" t="s">
        <v>4623</v>
      </c>
      <c r="F240" s="194" t="s">
        <v>4624</v>
      </c>
      <c r="G240" s="195" t="s">
        <v>2089</v>
      </c>
      <c r="H240" s="196">
        <v>210</v>
      </c>
      <c r="I240" s="197"/>
      <c r="J240" s="198">
        <f t="shared" si="30"/>
        <v>0</v>
      </c>
      <c r="K240" s="194" t="s">
        <v>287</v>
      </c>
      <c r="L240" s="40"/>
      <c r="M240" s="199" t="s">
        <v>1</v>
      </c>
      <c r="N240" s="200" t="s">
        <v>41</v>
      </c>
      <c r="O240" s="72"/>
      <c r="P240" s="201">
        <f t="shared" si="31"/>
        <v>0</v>
      </c>
      <c r="Q240" s="201">
        <v>0</v>
      </c>
      <c r="R240" s="201">
        <f t="shared" si="32"/>
        <v>0</v>
      </c>
      <c r="S240" s="201">
        <v>0</v>
      </c>
      <c r="T240" s="202">
        <f t="shared" si="33"/>
        <v>0</v>
      </c>
      <c r="U240" s="35"/>
      <c r="V240" s="35"/>
      <c r="W240" s="35"/>
      <c r="X240" s="35"/>
      <c r="Y240" s="35"/>
      <c r="Z240" s="35"/>
      <c r="AA240" s="35"/>
      <c r="AB240" s="35"/>
      <c r="AC240" s="35"/>
      <c r="AD240" s="35"/>
      <c r="AE240" s="35"/>
      <c r="AR240" s="203" t="s">
        <v>110</v>
      </c>
      <c r="AT240" s="203" t="s">
        <v>241</v>
      </c>
      <c r="AU240" s="203" t="s">
        <v>84</v>
      </c>
      <c r="AY240" s="18" t="s">
        <v>239</v>
      </c>
      <c r="BE240" s="204">
        <f t="shared" si="34"/>
        <v>0</v>
      </c>
      <c r="BF240" s="204">
        <f t="shared" si="35"/>
        <v>0</v>
      </c>
      <c r="BG240" s="204">
        <f t="shared" si="36"/>
        <v>0</v>
      </c>
      <c r="BH240" s="204">
        <f t="shared" si="37"/>
        <v>0</v>
      </c>
      <c r="BI240" s="204">
        <f t="shared" si="38"/>
        <v>0</v>
      </c>
      <c r="BJ240" s="18" t="s">
        <v>84</v>
      </c>
      <c r="BK240" s="204">
        <f t="shared" si="39"/>
        <v>0</v>
      </c>
      <c r="BL240" s="18" t="s">
        <v>110</v>
      </c>
      <c r="BM240" s="203" t="s">
        <v>1360</v>
      </c>
    </row>
    <row r="241" spans="1:65" s="2" customFormat="1" ht="16.5" customHeight="1">
      <c r="A241" s="35"/>
      <c r="B241" s="36"/>
      <c r="C241" s="192" t="s">
        <v>867</v>
      </c>
      <c r="D241" s="192" t="s">
        <v>241</v>
      </c>
      <c r="E241" s="193" t="s">
        <v>4625</v>
      </c>
      <c r="F241" s="194" t="s">
        <v>4626</v>
      </c>
      <c r="G241" s="195" t="s">
        <v>2089</v>
      </c>
      <c r="H241" s="196">
        <v>210</v>
      </c>
      <c r="I241" s="197"/>
      <c r="J241" s="198">
        <f t="shared" si="30"/>
        <v>0</v>
      </c>
      <c r="K241" s="194" t="s">
        <v>287</v>
      </c>
      <c r="L241" s="40"/>
      <c r="M241" s="199" t="s">
        <v>1</v>
      </c>
      <c r="N241" s="200" t="s">
        <v>41</v>
      </c>
      <c r="O241" s="72"/>
      <c r="P241" s="201">
        <f t="shared" si="31"/>
        <v>0</v>
      </c>
      <c r="Q241" s="201">
        <v>0</v>
      </c>
      <c r="R241" s="201">
        <f t="shared" si="32"/>
        <v>0</v>
      </c>
      <c r="S241" s="201">
        <v>0</v>
      </c>
      <c r="T241" s="202">
        <f t="shared" si="33"/>
        <v>0</v>
      </c>
      <c r="U241" s="35"/>
      <c r="V241" s="35"/>
      <c r="W241" s="35"/>
      <c r="X241" s="35"/>
      <c r="Y241" s="35"/>
      <c r="Z241" s="35"/>
      <c r="AA241" s="35"/>
      <c r="AB241" s="35"/>
      <c r="AC241" s="35"/>
      <c r="AD241" s="35"/>
      <c r="AE241" s="35"/>
      <c r="AR241" s="203" t="s">
        <v>110</v>
      </c>
      <c r="AT241" s="203" t="s">
        <v>241</v>
      </c>
      <c r="AU241" s="203" t="s">
        <v>84</v>
      </c>
      <c r="AY241" s="18" t="s">
        <v>239</v>
      </c>
      <c r="BE241" s="204">
        <f t="shared" si="34"/>
        <v>0</v>
      </c>
      <c r="BF241" s="204">
        <f t="shared" si="35"/>
        <v>0</v>
      </c>
      <c r="BG241" s="204">
        <f t="shared" si="36"/>
        <v>0</v>
      </c>
      <c r="BH241" s="204">
        <f t="shared" si="37"/>
        <v>0</v>
      </c>
      <c r="BI241" s="204">
        <f t="shared" si="38"/>
        <v>0</v>
      </c>
      <c r="BJ241" s="18" t="s">
        <v>84</v>
      </c>
      <c r="BK241" s="204">
        <f t="shared" si="39"/>
        <v>0</v>
      </c>
      <c r="BL241" s="18" t="s">
        <v>110</v>
      </c>
      <c r="BM241" s="203" t="s">
        <v>1371</v>
      </c>
    </row>
    <row r="242" spans="1:65" s="2" customFormat="1" ht="16.5" customHeight="1">
      <c r="A242" s="35"/>
      <c r="B242" s="36"/>
      <c r="C242" s="192" t="s">
        <v>872</v>
      </c>
      <c r="D242" s="192" t="s">
        <v>241</v>
      </c>
      <c r="E242" s="193" t="s">
        <v>4627</v>
      </c>
      <c r="F242" s="194" t="s">
        <v>4628</v>
      </c>
      <c r="G242" s="195" t="s">
        <v>2089</v>
      </c>
      <c r="H242" s="196">
        <v>5650</v>
      </c>
      <c r="I242" s="197"/>
      <c r="J242" s="198">
        <f t="shared" si="30"/>
        <v>0</v>
      </c>
      <c r="K242" s="194" t="s">
        <v>287</v>
      </c>
      <c r="L242" s="40"/>
      <c r="M242" s="199" t="s">
        <v>1</v>
      </c>
      <c r="N242" s="200" t="s">
        <v>41</v>
      </c>
      <c r="O242" s="72"/>
      <c r="P242" s="201">
        <f t="shared" si="31"/>
        <v>0</v>
      </c>
      <c r="Q242" s="201">
        <v>0</v>
      </c>
      <c r="R242" s="201">
        <f t="shared" si="32"/>
        <v>0</v>
      </c>
      <c r="S242" s="201">
        <v>0</v>
      </c>
      <c r="T242" s="202">
        <f t="shared" si="33"/>
        <v>0</v>
      </c>
      <c r="U242" s="35"/>
      <c r="V242" s="35"/>
      <c r="W242" s="35"/>
      <c r="X242" s="35"/>
      <c r="Y242" s="35"/>
      <c r="Z242" s="35"/>
      <c r="AA242" s="35"/>
      <c r="AB242" s="35"/>
      <c r="AC242" s="35"/>
      <c r="AD242" s="35"/>
      <c r="AE242" s="35"/>
      <c r="AR242" s="203" t="s">
        <v>110</v>
      </c>
      <c r="AT242" s="203" t="s">
        <v>241</v>
      </c>
      <c r="AU242" s="203" t="s">
        <v>84</v>
      </c>
      <c r="AY242" s="18" t="s">
        <v>239</v>
      </c>
      <c r="BE242" s="204">
        <f t="shared" si="34"/>
        <v>0</v>
      </c>
      <c r="BF242" s="204">
        <f t="shared" si="35"/>
        <v>0</v>
      </c>
      <c r="BG242" s="204">
        <f t="shared" si="36"/>
        <v>0</v>
      </c>
      <c r="BH242" s="204">
        <f t="shared" si="37"/>
        <v>0</v>
      </c>
      <c r="BI242" s="204">
        <f t="shared" si="38"/>
        <v>0</v>
      </c>
      <c r="BJ242" s="18" t="s">
        <v>84</v>
      </c>
      <c r="BK242" s="204">
        <f t="shared" si="39"/>
        <v>0</v>
      </c>
      <c r="BL242" s="18" t="s">
        <v>110</v>
      </c>
      <c r="BM242" s="203" t="s">
        <v>1381</v>
      </c>
    </row>
    <row r="243" spans="1:65" s="2" customFormat="1" ht="16.5" customHeight="1">
      <c r="A243" s="35"/>
      <c r="B243" s="36"/>
      <c r="C243" s="192" t="s">
        <v>878</v>
      </c>
      <c r="D243" s="192" t="s">
        <v>241</v>
      </c>
      <c r="E243" s="193" t="s">
        <v>4629</v>
      </c>
      <c r="F243" s="194" t="s">
        <v>4630</v>
      </c>
      <c r="G243" s="195" t="s">
        <v>2089</v>
      </c>
      <c r="H243" s="196">
        <v>4</v>
      </c>
      <c r="I243" s="197"/>
      <c r="J243" s="198">
        <f t="shared" si="30"/>
        <v>0</v>
      </c>
      <c r="K243" s="194" t="s">
        <v>287</v>
      </c>
      <c r="L243" s="40"/>
      <c r="M243" s="199" t="s">
        <v>1</v>
      </c>
      <c r="N243" s="200" t="s">
        <v>41</v>
      </c>
      <c r="O243" s="72"/>
      <c r="P243" s="201">
        <f t="shared" si="31"/>
        <v>0</v>
      </c>
      <c r="Q243" s="201">
        <v>0</v>
      </c>
      <c r="R243" s="201">
        <f t="shared" si="32"/>
        <v>0</v>
      </c>
      <c r="S243" s="201">
        <v>0</v>
      </c>
      <c r="T243" s="202">
        <f t="shared" si="33"/>
        <v>0</v>
      </c>
      <c r="U243" s="35"/>
      <c r="V243" s="35"/>
      <c r="W243" s="35"/>
      <c r="X243" s="35"/>
      <c r="Y243" s="35"/>
      <c r="Z243" s="35"/>
      <c r="AA243" s="35"/>
      <c r="AB243" s="35"/>
      <c r="AC243" s="35"/>
      <c r="AD243" s="35"/>
      <c r="AE243" s="35"/>
      <c r="AR243" s="203" t="s">
        <v>110</v>
      </c>
      <c r="AT243" s="203" t="s">
        <v>241</v>
      </c>
      <c r="AU243" s="203" t="s">
        <v>84</v>
      </c>
      <c r="AY243" s="18" t="s">
        <v>239</v>
      </c>
      <c r="BE243" s="204">
        <f t="shared" si="34"/>
        <v>0</v>
      </c>
      <c r="BF243" s="204">
        <f t="shared" si="35"/>
        <v>0</v>
      </c>
      <c r="BG243" s="204">
        <f t="shared" si="36"/>
        <v>0</v>
      </c>
      <c r="BH243" s="204">
        <f t="shared" si="37"/>
        <v>0</v>
      </c>
      <c r="BI243" s="204">
        <f t="shared" si="38"/>
        <v>0</v>
      </c>
      <c r="BJ243" s="18" t="s">
        <v>84</v>
      </c>
      <c r="BK243" s="204">
        <f t="shared" si="39"/>
        <v>0</v>
      </c>
      <c r="BL243" s="18" t="s">
        <v>110</v>
      </c>
      <c r="BM243" s="203" t="s">
        <v>1391</v>
      </c>
    </row>
    <row r="244" spans="1:65" s="2" customFormat="1" ht="16.5" customHeight="1">
      <c r="A244" s="35"/>
      <c r="B244" s="36"/>
      <c r="C244" s="192" t="s">
        <v>883</v>
      </c>
      <c r="D244" s="192" t="s">
        <v>241</v>
      </c>
      <c r="E244" s="193" t="s">
        <v>4631</v>
      </c>
      <c r="F244" s="194" t="s">
        <v>4632</v>
      </c>
      <c r="G244" s="195" t="s">
        <v>251</v>
      </c>
      <c r="H244" s="196">
        <v>76</v>
      </c>
      <c r="I244" s="197"/>
      <c r="J244" s="198">
        <f t="shared" si="30"/>
        <v>0</v>
      </c>
      <c r="K244" s="194" t="s">
        <v>287</v>
      </c>
      <c r="L244" s="40"/>
      <c r="M244" s="199" t="s">
        <v>1</v>
      </c>
      <c r="N244" s="200" t="s">
        <v>41</v>
      </c>
      <c r="O244" s="72"/>
      <c r="P244" s="201">
        <f t="shared" si="31"/>
        <v>0</v>
      </c>
      <c r="Q244" s="201">
        <v>0</v>
      </c>
      <c r="R244" s="201">
        <f t="shared" si="32"/>
        <v>0</v>
      </c>
      <c r="S244" s="201">
        <v>0</v>
      </c>
      <c r="T244" s="202">
        <f t="shared" si="33"/>
        <v>0</v>
      </c>
      <c r="U244" s="35"/>
      <c r="V244" s="35"/>
      <c r="W244" s="35"/>
      <c r="X244" s="35"/>
      <c r="Y244" s="35"/>
      <c r="Z244" s="35"/>
      <c r="AA244" s="35"/>
      <c r="AB244" s="35"/>
      <c r="AC244" s="35"/>
      <c r="AD244" s="35"/>
      <c r="AE244" s="35"/>
      <c r="AR244" s="203" t="s">
        <v>110</v>
      </c>
      <c r="AT244" s="203" t="s">
        <v>241</v>
      </c>
      <c r="AU244" s="203" t="s">
        <v>84</v>
      </c>
      <c r="AY244" s="18" t="s">
        <v>239</v>
      </c>
      <c r="BE244" s="204">
        <f t="shared" si="34"/>
        <v>0</v>
      </c>
      <c r="BF244" s="204">
        <f t="shared" si="35"/>
        <v>0</v>
      </c>
      <c r="BG244" s="204">
        <f t="shared" si="36"/>
        <v>0</v>
      </c>
      <c r="BH244" s="204">
        <f t="shared" si="37"/>
        <v>0</v>
      </c>
      <c r="BI244" s="204">
        <f t="shared" si="38"/>
        <v>0</v>
      </c>
      <c r="BJ244" s="18" t="s">
        <v>84</v>
      </c>
      <c r="BK244" s="204">
        <f t="shared" si="39"/>
        <v>0</v>
      </c>
      <c r="BL244" s="18" t="s">
        <v>110</v>
      </c>
      <c r="BM244" s="203" t="s">
        <v>1403</v>
      </c>
    </row>
    <row r="245" spans="1:65" s="2" customFormat="1" ht="16.5" customHeight="1">
      <c r="A245" s="35"/>
      <c r="B245" s="36"/>
      <c r="C245" s="192" t="s">
        <v>889</v>
      </c>
      <c r="D245" s="192" t="s">
        <v>241</v>
      </c>
      <c r="E245" s="193" t="s">
        <v>4633</v>
      </c>
      <c r="F245" s="194" t="s">
        <v>4634</v>
      </c>
      <c r="G245" s="195" t="s">
        <v>251</v>
      </c>
      <c r="H245" s="196">
        <v>3</v>
      </c>
      <c r="I245" s="197"/>
      <c r="J245" s="198">
        <f t="shared" si="30"/>
        <v>0</v>
      </c>
      <c r="K245" s="194" t="s">
        <v>287</v>
      </c>
      <c r="L245" s="40"/>
      <c r="M245" s="199" t="s">
        <v>1</v>
      </c>
      <c r="N245" s="200" t="s">
        <v>41</v>
      </c>
      <c r="O245" s="72"/>
      <c r="P245" s="201">
        <f t="shared" si="31"/>
        <v>0</v>
      </c>
      <c r="Q245" s="201">
        <v>0</v>
      </c>
      <c r="R245" s="201">
        <f t="shared" si="32"/>
        <v>0</v>
      </c>
      <c r="S245" s="201">
        <v>0</v>
      </c>
      <c r="T245" s="202">
        <f t="shared" si="33"/>
        <v>0</v>
      </c>
      <c r="U245" s="35"/>
      <c r="V245" s="35"/>
      <c r="W245" s="35"/>
      <c r="X245" s="35"/>
      <c r="Y245" s="35"/>
      <c r="Z245" s="35"/>
      <c r="AA245" s="35"/>
      <c r="AB245" s="35"/>
      <c r="AC245" s="35"/>
      <c r="AD245" s="35"/>
      <c r="AE245" s="35"/>
      <c r="AR245" s="203" t="s">
        <v>110</v>
      </c>
      <c r="AT245" s="203" t="s">
        <v>241</v>
      </c>
      <c r="AU245" s="203" t="s">
        <v>84</v>
      </c>
      <c r="AY245" s="18" t="s">
        <v>239</v>
      </c>
      <c r="BE245" s="204">
        <f t="shared" si="34"/>
        <v>0</v>
      </c>
      <c r="BF245" s="204">
        <f t="shared" si="35"/>
        <v>0</v>
      </c>
      <c r="BG245" s="204">
        <f t="shared" si="36"/>
        <v>0</v>
      </c>
      <c r="BH245" s="204">
        <f t="shared" si="37"/>
        <v>0</v>
      </c>
      <c r="BI245" s="204">
        <f t="shared" si="38"/>
        <v>0</v>
      </c>
      <c r="BJ245" s="18" t="s">
        <v>84</v>
      </c>
      <c r="BK245" s="204">
        <f t="shared" si="39"/>
        <v>0</v>
      </c>
      <c r="BL245" s="18" t="s">
        <v>110</v>
      </c>
      <c r="BM245" s="203" t="s">
        <v>1415</v>
      </c>
    </row>
    <row r="246" spans="1:65" s="2" customFormat="1" ht="16.5" customHeight="1">
      <c r="A246" s="35"/>
      <c r="B246" s="36"/>
      <c r="C246" s="192" t="s">
        <v>894</v>
      </c>
      <c r="D246" s="192" t="s">
        <v>241</v>
      </c>
      <c r="E246" s="193" t="s">
        <v>4635</v>
      </c>
      <c r="F246" s="194" t="s">
        <v>4636</v>
      </c>
      <c r="G246" s="195" t="s">
        <v>2349</v>
      </c>
      <c r="H246" s="196">
        <v>1</v>
      </c>
      <c r="I246" s="197"/>
      <c r="J246" s="198">
        <f t="shared" si="30"/>
        <v>0</v>
      </c>
      <c r="K246" s="194" t="s">
        <v>287</v>
      </c>
      <c r="L246" s="40"/>
      <c r="M246" s="199" t="s">
        <v>1</v>
      </c>
      <c r="N246" s="200" t="s">
        <v>41</v>
      </c>
      <c r="O246" s="72"/>
      <c r="P246" s="201">
        <f t="shared" si="31"/>
        <v>0</v>
      </c>
      <c r="Q246" s="201">
        <v>0</v>
      </c>
      <c r="R246" s="201">
        <f t="shared" si="32"/>
        <v>0</v>
      </c>
      <c r="S246" s="201">
        <v>0</v>
      </c>
      <c r="T246" s="202">
        <f t="shared" si="33"/>
        <v>0</v>
      </c>
      <c r="U246" s="35"/>
      <c r="V246" s="35"/>
      <c r="W246" s="35"/>
      <c r="X246" s="35"/>
      <c r="Y246" s="35"/>
      <c r="Z246" s="35"/>
      <c r="AA246" s="35"/>
      <c r="AB246" s="35"/>
      <c r="AC246" s="35"/>
      <c r="AD246" s="35"/>
      <c r="AE246" s="35"/>
      <c r="AR246" s="203" t="s">
        <v>110</v>
      </c>
      <c r="AT246" s="203" t="s">
        <v>241</v>
      </c>
      <c r="AU246" s="203" t="s">
        <v>84</v>
      </c>
      <c r="AY246" s="18" t="s">
        <v>239</v>
      </c>
      <c r="BE246" s="204">
        <f t="shared" si="34"/>
        <v>0</v>
      </c>
      <c r="BF246" s="204">
        <f t="shared" si="35"/>
        <v>0</v>
      </c>
      <c r="BG246" s="204">
        <f t="shared" si="36"/>
        <v>0</v>
      </c>
      <c r="BH246" s="204">
        <f t="shared" si="37"/>
        <v>0</v>
      </c>
      <c r="BI246" s="204">
        <f t="shared" si="38"/>
        <v>0</v>
      </c>
      <c r="BJ246" s="18" t="s">
        <v>84</v>
      </c>
      <c r="BK246" s="204">
        <f t="shared" si="39"/>
        <v>0</v>
      </c>
      <c r="BL246" s="18" t="s">
        <v>110</v>
      </c>
      <c r="BM246" s="203" t="s">
        <v>1425</v>
      </c>
    </row>
    <row r="247" spans="1:65" s="2" customFormat="1" ht="16.5" customHeight="1">
      <c r="A247" s="35"/>
      <c r="B247" s="36"/>
      <c r="C247" s="192" t="s">
        <v>900</v>
      </c>
      <c r="D247" s="192" t="s">
        <v>241</v>
      </c>
      <c r="E247" s="193" t="s">
        <v>4637</v>
      </c>
      <c r="F247" s="194" t="s">
        <v>4638</v>
      </c>
      <c r="G247" s="195" t="s">
        <v>4639</v>
      </c>
      <c r="H247" s="196">
        <v>16</v>
      </c>
      <c r="I247" s="197"/>
      <c r="J247" s="198">
        <f t="shared" si="30"/>
        <v>0</v>
      </c>
      <c r="K247" s="194" t="s">
        <v>287</v>
      </c>
      <c r="L247" s="40"/>
      <c r="M247" s="199" t="s">
        <v>1</v>
      </c>
      <c r="N247" s="200" t="s">
        <v>41</v>
      </c>
      <c r="O247" s="72"/>
      <c r="P247" s="201">
        <f t="shared" si="31"/>
        <v>0</v>
      </c>
      <c r="Q247" s="201">
        <v>0</v>
      </c>
      <c r="R247" s="201">
        <f t="shared" si="32"/>
        <v>0</v>
      </c>
      <c r="S247" s="201">
        <v>0</v>
      </c>
      <c r="T247" s="202">
        <f t="shared" si="33"/>
        <v>0</v>
      </c>
      <c r="U247" s="35"/>
      <c r="V247" s="35"/>
      <c r="W247" s="35"/>
      <c r="X247" s="35"/>
      <c r="Y247" s="35"/>
      <c r="Z247" s="35"/>
      <c r="AA247" s="35"/>
      <c r="AB247" s="35"/>
      <c r="AC247" s="35"/>
      <c r="AD247" s="35"/>
      <c r="AE247" s="35"/>
      <c r="AR247" s="203" t="s">
        <v>110</v>
      </c>
      <c r="AT247" s="203" t="s">
        <v>241</v>
      </c>
      <c r="AU247" s="203" t="s">
        <v>84</v>
      </c>
      <c r="AY247" s="18" t="s">
        <v>239</v>
      </c>
      <c r="BE247" s="204">
        <f t="shared" si="34"/>
        <v>0</v>
      </c>
      <c r="BF247" s="204">
        <f t="shared" si="35"/>
        <v>0</v>
      </c>
      <c r="BG247" s="204">
        <f t="shared" si="36"/>
        <v>0</v>
      </c>
      <c r="BH247" s="204">
        <f t="shared" si="37"/>
        <v>0</v>
      </c>
      <c r="BI247" s="204">
        <f t="shared" si="38"/>
        <v>0</v>
      </c>
      <c r="BJ247" s="18" t="s">
        <v>84</v>
      </c>
      <c r="BK247" s="204">
        <f t="shared" si="39"/>
        <v>0</v>
      </c>
      <c r="BL247" s="18" t="s">
        <v>110</v>
      </c>
      <c r="BM247" s="203" t="s">
        <v>1434</v>
      </c>
    </row>
    <row r="248" spans="1:65" s="2" customFormat="1" ht="16.5" customHeight="1">
      <c r="A248" s="35"/>
      <c r="B248" s="36"/>
      <c r="C248" s="192" t="s">
        <v>905</v>
      </c>
      <c r="D248" s="192" t="s">
        <v>241</v>
      </c>
      <c r="E248" s="193" t="s">
        <v>4640</v>
      </c>
      <c r="F248" s="194" t="s">
        <v>4641</v>
      </c>
      <c r="G248" s="195" t="s">
        <v>4639</v>
      </c>
      <c r="H248" s="196">
        <v>16</v>
      </c>
      <c r="I248" s="197"/>
      <c r="J248" s="198">
        <f t="shared" si="30"/>
        <v>0</v>
      </c>
      <c r="K248" s="194" t="s">
        <v>287</v>
      </c>
      <c r="L248" s="40"/>
      <c r="M248" s="199" t="s">
        <v>1</v>
      </c>
      <c r="N248" s="200" t="s">
        <v>41</v>
      </c>
      <c r="O248" s="72"/>
      <c r="P248" s="201">
        <f t="shared" si="31"/>
        <v>0</v>
      </c>
      <c r="Q248" s="201">
        <v>0</v>
      </c>
      <c r="R248" s="201">
        <f t="shared" si="32"/>
        <v>0</v>
      </c>
      <c r="S248" s="201">
        <v>0</v>
      </c>
      <c r="T248" s="202">
        <f t="shared" si="33"/>
        <v>0</v>
      </c>
      <c r="U248" s="35"/>
      <c r="V248" s="35"/>
      <c r="W248" s="35"/>
      <c r="X248" s="35"/>
      <c r="Y248" s="35"/>
      <c r="Z248" s="35"/>
      <c r="AA248" s="35"/>
      <c r="AB248" s="35"/>
      <c r="AC248" s="35"/>
      <c r="AD248" s="35"/>
      <c r="AE248" s="35"/>
      <c r="AR248" s="203" t="s">
        <v>110</v>
      </c>
      <c r="AT248" s="203" t="s">
        <v>241</v>
      </c>
      <c r="AU248" s="203" t="s">
        <v>84</v>
      </c>
      <c r="AY248" s="18" t="s">
        <v>239</v>
      </c>
      <c r="BE248" s="204">
        <f t="shared" si="34"/>
        <v>0</v>
      </c>
      <c r="BF248" s="204">
        <f t="shared" si="35"/>
        <v>0</v>
      </c>
      <c r="BG248" s="204">
        <f t="shared" si="36"/>
        <v>0</v>
      </c>
      <c r="BH248" s="204">
        <f t="shared" si="37"/>
        <v>0</v>
      </c>
      <c r="BI248" s="204">
        <f t="shared" si="38"/>
        <v>0</v>
      </c>
      <c r="BJ248" s="18" t="s">
        <v>84</v>
      </c>
      <c r="BK248" s="204">
        <f t="shared" si="39"/>
        <v>0</v>
      </c>
      <c r="BL248" s="18" t="s">
        <v>110</v>
      </c>
      <c r="BM248" s="203" t="s">
        <v>1446</v>
      </c>
    </row>
    <row r="249" spans="1:65" s="2" customFormat="1" ht="16.5" customHeight="1">
      <c r="A249" s="35"/>
      <c r="B249" s="36"/>
      <c r="C249" s="192" t="s">
        <v>910</v>
      </c>
      <c r="D249" s="192" t="s">
        <v>241</v>
      </c>
      <c r="E249" s="193" t="s">
        <v>4642</v>
      </c>
      <c r="F249" s="194" t="s">
        <v>4643</v>
      </c>
      <c r="G249" s="195" t="s">
        <v>4639</v>
      </c>
      <c r="H249" s="196">
        <v>16</v>
      </c>
      <c r="I249" s="197"/>
      <c r="J249" s="198">
        <f t="shared" si="30"/>
        <v>0</v>
      </c>
      <c r="K249" s="194" t="s">
        <v>287</v>
      </c>
      <c r="L249" s="40"/>
      <c r="M249" s="199" t="s">
        <v>1</v>
      </c>
      <c r="N249" s="200" t="s">
        <v>41</v>
      </c>
      <c r="O249" s="72"/>
      <c r="P249" s="201">
        <f t="shared" si="31"/>
        <v>0</v>
      </c>
      <c r="Q249" s="201">
        <v>0</v>
      </c>
      <c r="R249" s="201">
        <f t="shared" si="32"/>
        <v>0</v>
      </c>
      <c r="S249" s="201">
        <v>0</v>
      </c>
      <c r="T249" s="202">
        <f t="shared" si="33"/>
        <v>0</v>
      </c>
      <c r="U249" s="35"/>
      <c r="V249" s="35"/>
      <c r="W249" s="35"/>
      <c r="X249" s="35"/>
      <c r="Y249" s="35"/>
      <c r="Z249" s="35"/>
      <c r="AA249" s="35"/>
      <c r="AB249" s="35"/>
      <c r="AC249" s="35"/>
      <c r="AD249" s="35"/>
      <c r="AE249" s="35"/>
      <c r="AR249" s="203" t="s">
        <v>110</v>
      </c>
      <c r="AT249" s="203" t="s">
        <v>241</v>
      </c>
      <c r="AU249" s="203" t="s">
        <v>84</v>
      </c>
      <c r="AY249" s="18" t="s">
        <v>239</v>
      </c>
      <c r="BE249" s="204">
        <f t="shared" si="34"/>
        <v>0</v>
      </c>
      <c r="BF249" s="204">
        <f t="shared" si="35"/>
        <v>0</v>
      </c>
      <c r="BG249" s="204">
        <f t="shared" si="36"/>
        <v>0</v>
      </c>
      <c r="BH249" s="204">
        <f t="shared" si="37"/>
        <v>0</v>
      </c>
      <c r="BI249" s="204">
        <f t="shared" si="38"/>
        <v>0</v>
      </c>
      <c r="BJ249" s="18" t="s">
        <v>84</v>
      </c>
      <c r="BK249" s="204">
        <f t="shared" si="39"/>
        <v>0</v>
      </c>
      <c r="BL249" s="18" t="s">
        <v>110</v>
      </c>
      <c r="BM249" s="203" t="s">
        <v>1457</v>
      </c>
    </row>
    <row r="250" spans="1:65" s="12" customFormat="1" ht="25.9" customHeight="1">
      <c r="B250" s="176"/>
      <c r="C250" s="177"/>
      <c r="D250" s="178" t="s">
        <v>75</v>
      </c>
      <c r="E250" s="179" t="s">
        <v>4644</v>
      </c>
      <c r="F250" s="179" t="s">
        <v>4645</v>
      </c>
      <c r="G250" s="177"/>
      <c r="H250" s="177"/>
      <c r="I250" s="180"/>
      <c r="J250" s="181">
        <f>BK250</f>
        <v>0</v>
      </c>
      <c r="K250" s="177"/>
      <c r="L250" s="182"/>
      <c r="M250" s="183"/>
      <c r="N250" s="184"/>
      <c r="O250" s="184"/>
      <c r="P250" s="185">
        <f>SUM(P251:P253)</f>
        <v>0</v>
      </c>
      <c r="Q250" s="184"/>
      <c r="R250" s="185">
        <f>SUM(R251:R253)</f>
        <v>0</v>
      </c>
      <c r="S250" s="184"/>
      <c r="T250" s="186">
        <f>SUM(T251:T253)</f>
        <v>0</v>
      </c>
      <c r="AR250" s="187" t="s">
        <v>84</v>
      </c>
      <c r="AT250" s="188" t="s">
        <v>75</v>
      </c>
      <c r="AU250" s="188" t="s">
        <v>76</v>
      </c>
      <c r="AY250" s="187" t="s">
        <v>239</v>
      </c>
      <c r="BK250" s="189">
        <f>SUM(BK251:BK253)</f>
        <v>0</v>
      </c>
    </row>
    <row r="251" spans="1:65" s="2" customFormat="1" ht="16.5" customHeight="1">
      <c r="A251" s="35"/>
      <c r="B251" s="36"/>
      <c r="C251" s="192" t="s">
        <v>915</v>
      </c>
      <c r="D251" s="192" t="s">
        <v>241</v>
      </c>
      <c r="E251" s="193" t="s">
        <v>4646</v>
      </c>
      <c r="F251" s="194" t="s">
        <v>4647</v>
      </c>
      <c r="G251" s="195" t="s">
        <v>4648</v>
      </c>
      <c r="H251" s="196">
        <v>245</v>
      </c>
      <c r="I251" s="197"/>
      <c r="J251" s="198">
        <f>ROUND(I251*H251,2)</f>
        <v>0</v>
      </c>
      <c r="K251" s="194" t="s">
        <v>287</v>
      </c>
      <c r="L251" s="40"/>
      <c r="M251" s="199" t="s">
        <v>1</v>
      </c>
      <c r="N251" s="200" t="s">
        <v>41</v>
      </c>
      <c r="O251" s="72"/>
      <c r="P251" s="201">
        <f>O251*H251</f>
        <v>0</v>
      </c>
      <c r="Q251" s="201">
        <v>0</v>
      </c>
      <c r="R251" s="201">
        <f>Q251*H251</f>
        <v>0</v>
      </c>
      <c r="S251" s="201">
        <v>0</v>
      </c>
      <c r="T251" s="202">
        <f>S251*H251</f>
        <v>0</v>
      </c>
      <c r="U251" s="35"/>
      <c r="V251" s="35"/>
      <c r="W251" s="35"/>
      <c r="X251" s="35"/>
      <c r="Y251" s="35"/>
      <c r="Z251" s="35"/>
      <c r="AA251" s="35"/>
      <c r="AB251" s="35"/>
      <c r="AC251" s="35"/>
      <c r="AD251" s="35"/>
      <c r="AE251" s="35"/>
      <c r="AR251" s="203" t="s">
        <v>110</v>
      </c>
      <c r="AT251" s="203" t="s">
        <v>241</v>
      </c>
      <c r="AU251" s="203" t="s">
        <v>84</v>
      </c>
      <c r="AY251" s="18" t="s">
        <v>239</v>
      </c>
      <c r="BE251" s="204">
        <f>IF(N251="základní",J251,0)</f>
        <v>0</v>
      </c>
      <c r="BF251" s="204">
        <f>IF(N251="snížená",J251,0)</f>
        <v>0</v>
      </c>
      <c r="BG251" s="204">
        <f>IF(N251="zákl. přenesená",J251,0)</f>
        <v>0</v>
      </c>
      <c r="BH251" s="204">
        <f>IF(N251="sníž. přenesená",J251,0)</f>
        <v>0</v>
      </c>
      <c r="BI251" s="204">
        <f>IF(N251="nulová",J251,0)</f>
        <v>0</v>
      </c>
      <c r="BJ251" s="18" t="s">
        <v>84</v>
      </c>
      <c r="BK251" s="204">
        <f>ROUND(I251*H251,2)</f>
        <v>0</v>
      </c>
      <c r="BL251" s="18" t="s">
        <v>110</v>
      </c>
      <c r="BM251" s="203" t="s">
        <v>1462</v>
      </c>
    </row>
    <row r="252" spans="1:65" s="2" customFormat="1" ht="16.5" customHeight="1">
      <c r="A252" s="35"/>
      <c r="B252" s="36"/>
      <c r="C252" s="192" t="s">
        <v>920</v>
      </c>
      <c r="D252" s="192" t="s">
        <v>241</v>
      </c>
      <c r="E252" s="193" t="s">
        <v>4649</v>
      </c>
      <c r="F252" s="194" t="s">
        <v>4650</v>
      </c>
      <c r="G252" s="195" t="s">
        <v>4639</v>
      </c>
      <c r="H252" s="196">
        <v>10</v>
      </c>
      <c r="I252" s="197"/>
      <c r="J252" s="198">
        <f>ROUND(I252*H252,2)</f>
        <v>0</v>
      </c>
      <c r="K252" s="194" t="s">
        <v>287</v>
      </c>
      <c r="L252" s="40"/>
      <c r="M252" s="199" t="s">
        <v>1</v>
      </c>
      <c r="N252" s="200" t="s">
        <v>41</v>
      </c>
      <c r="O252" s="72"/>
      <c r="P252" s="201">
        <f>O252*H252</f>
        <v>0</v>
      </c>
      <c r="Q252" s="201">
        <v>0</v>
      </c>
      <c r="R252" s="201">
        <f>Q252*H252</f>
        <v>0</v>
      </c>
      <c r="S252" s="201">
        <v>0</v>
      </c>
      <c r="T252" s="202">
        <f>S252*H252</f>
        <v>0</v>
      </c>
      <c r="U252" s="35"/>
      <c r="V252" s="35"/>
      <c r="W252" s="35"/>
      <c r="X252" s="35"/>
      <c r="Y252" s="35"/>
      <c r="Z252" s="35"/>
      <c r="AA252" s="35"/>
      <c r="AB252" s="35"/>
      <c r="AC252" s="35"/>
      <c r="AD252" s="35"/>
      <c r="AE252" s="35"/>
      <c r="AR252" s="203" t="s">
        <v>110</v>
      </c>
      <c r="AT252" s="203" t="s">
        <v>241</v>
      </c>
      <c r="AU252" s="203" t="s">
        <v>84</v>
      </c>
      <c r="AY252" s="18" t="s">
        <v>239</v>
      </c>
      <c r="BE252" s="204">
        <f>IF(N252="základní",J252,0)</f>
        <v>0</v>
      </c>
      <c r="BF252" s="204">
        <f>IF(N252="snížená",J252,0)</f>
        <v>0</v>
      </c>
      <c r="BG252" s="204">
        <f>IF(N252="zákl. přenesená",J252,0)</f>
        <v>0</v>
      </c>
      <c r="BH252" s="204">
        <f>IF(N252="sníž. přenesená",J252,0)</f>
        <v>0</v>
      </c>
      <c r="BI252" s="204">
        <f>IF(N252="nulová",J252,0)</f>
        <v>0</v>
      </c>
      <c r="BJ252" s="18" t="s">
        <v>84</v>
      </c>
      <c r="BK252" s="204">
        <f>ROUND(I252*H252,2)</f>
        <v>0</v>
      </c>
      <c r="BL252" s="18" t="s">
        <v>110</v>
      </c>
      <c r="BM252" s="203" t="s">
        <v>1472</v>
      </c>
    </row>
    <row r="253" spans="1:65" s="2" customFormat="1" ht="16.5" customHeight="1">
      <c r="A253" s="35"/>
      <c r="B253" s="36"/>
      <c r="C253" s="192" t="s">
        <v>925</v>
      </c>
      <c r="D253" s="192" t="s">
        <v>241</v>
      </c>
      <c r="E253" s="193" t="s">
        <v>4651</v>
      </c>
      <c r="F253" s="194" t="s">
        <v>4652</v>
      </c>
      <c r="G253" s="195" t="s">
        <v>396</v>
      </c>
      <c r="H253" s="196">
        <v>6</v>
      </c>
      <c r="I253" s="197"/>
      <c r="J253" s="198">
        <f>ROUND(I253*H253,2)</f>
        <v>0</v>
      </c>
      <c r="K253" s="194" t="s">
        <v>287</v>
      </c>
      <c r="L253" s="40"/>
      <c r="M253" s="199" t="s">
        <v>1</v>
      </c>
      <c r="N253" s="200" t="s">
        <v>41</v>
      </c>
      <c r="O253" s="72"/>
      <c r="P253" s="201">
        <f>O253*H253</f>
        <v>0</v>
      </c>
      <c r="Q253" s="201">
        <v>0</v>
      </c>
      <c r="R253" s="201">
        <f>Q253*H253</f>
        <v>0</v>
      </c>
      <c r="S253" s="201">
        <v>0</v>
      </c>
      <c r="T253" s="202">
        <f>S253*H253</f>
        <v>0</v>
      </c>
      <c r="U253" s="35"/>
      <c r="V253" s="35"/>
      <c r="W253" s="35"/>
      <c r="X253" s="35"/>
      <c r="Y253" s="35"/>
      <c r="Z253" s="35"/>
      <c r="AA253" s="35"/>
      <c r="AB253" s="35"/>
      <c r="AC253" s="35"/>
      <c r="AD253" s="35"/>
      <c r="AE253" s="35"/>
      <c r="AR253" s="203" t="s">
        <v>110</v>
      </c>
      <c r="AT253" s="203" t="s">
        <v>241</v>
      </c>
      <c r="AU253" s="203" t="s">
        <v>84</v>
      </c>
      <c r="AY253" s="18" t="s">
        <v>239</v>
      </c>
      <c r="BE253" s="204">
        <f>IF(N253="základní",J253,0)</f>
        <v>0</v>
      </c>
      <c r="BF253" s="204">
        <f>IF(N253="snížená",J253,0)</f>
        <v>0</v>
      </c>
      <c r="BG253" s="204">
        <f>IF(N253="zákl. přenesená",J253,0)</f>
        <v>0</v>
      </c>
      <c r="BH253" s="204">
        <f>IF(N253="sníž. přenesená",J253,0)</f>
        <v>0</v>
      </c>
      <c r="BI253" s="204">
        <f>IF(N253="nulová",J253,0)</f>
        <v>0</v>
      </c>
      <c r="BJ253" s="18" t="s">
        <v>84</v>
      </c>
      <c r="BK253" s="204">
        <f>ROUND(I253*H253,2)</f>
        <v>0</v>
      </c>
      <c r="BL253" s="18" t="s">
        <v>110</v>
      </c>
      <c r="BM253" s="203" t="s">
        <v>1488</v>
      </c>
    </row>
    <row r="254" spans="1:65" s="12" customFormat="1" ht="25.9" customHeight="1">
      <c r="B254" s="176"/>
      <c r="C254" s="177"/>
      <c r="D254" s="178" t="s">
        <v>75</v>
      </c>
      <c r="E254" s="179" t="s">
        <v>4653</v>
      </c>
      <c r="F254" s="179" t="s">
        <v>4654</v>
      </c>
      <c r="G254" s="177"/>
      <c r="H254" s="177"/>
      <c r="I254" s="180"/>
      <c r="J254" s="181">
        <f>BK254</f>
        <v>0</v>
      </c>
      <c r="K254" s="177"/>
      <c r="L254" s="182"/>
      <c r="M254" s="183"/>
      <c r="N254" s="184"/>
      <c r="O254" s="184"/>
      <c r="P254" s="185">
        <f>P255</f>
        <v>0</v>
      </c>
      <c r="Q254" s="184"/>
      <c r="R254" s="185">
        <f>R255</f>
        <v>0</v>
      </c>
      <c r="S254" s="184"/>
      <c r="T254" s="186">
        <f>T255</f>
        <v>0</v>
      </c>
      <c r="AR254" s="187" t="s">
        <v>84</v>
      </c>
      <c r="AT254" s="188" t="s">
        <v>75</v>
      </c>
      <c r="AU254" s="188" t="s">
        <v>76</v>
      </c>
      <c r="AY254" s="187" t="s">
        <v>239</v>
      </c>
      <c r="BK254" s="189">
        <f>BK255</f>
        <v>0</v>
      </c>
    </row>
    <row r="255" spans="1:65" s="2" customFormat="1" ht="16.5" customHeight="1">
      <c r="A255" s="35"/>
      <c r="B255" s="36"/>
      <c r="C255" s="192" t="s">
        <v>931</v>
      </c>
      <c r="D255" s="192" t="s">
        <v>241</v>
      </c>
      <c r="E255" s="193" t="s">
        <v>4655</v>
      </c>
      <c r="F255" s="194" t="s">
        <v>4656</v>
      </c>
      <c r="G255" s="195" t="s">
        <v>4648</v>
      </c>
      <c r="H255" s="196">
        <v>245</v>
      </c>
      <c r="I255" s="197"/>
      <c r="J255" s="198">
        <f>ROUND(I255*H255,2)</f>
        <v>0</v>
      </c>
      <c r="K255" s="194" t="s">
        <v>287</v>
      </c>
      <c r="L255" s="40"/>
      <c r="M255" s="199" t="s">
        <v>1</v>
      </c>
      <c r="N255" s="200" t="s">
        <v>41</v>
      </c>
      <c r="O255" s="72"/>
      <c r="P255" s="201">
        <f>O255*H255</f>
        <v>0</v>
      </c>
      <c r="Q255" s="201">
        <v>0</v>
      </c>
      <c r="R255" s="201">
        <f>Q255*H255</f>
        <v>0</v>
      </c>
      <c r="S255" s="201">
        <v>0</v>
      </c>
      <c r="T255" s="202">
        <f>S255*H255</f>
        <v>0</v>
      </c>
      <c r="U255" s="35"/>
      <c r="V255" s="35"/>
      <c r="W255" s="35"/>
      <c r="X255" s="35"/>
      <c r="Y255" s="35"/>
      <c r="Z255" s="35"/>
      <c r="AA255" s="35"/>
      <c r="AB255" s="35"/>
      <c r="AC255" s="35"/>
      <c r="AD255" s="35"/>
      <c r="AE255" s="35"/>
      <c r="AR255" s="203" t="s">
        <v>110</v>
      </c>
      <c r="AT255" s="203" t="s">
        <v>241</v>
      </c>
      <c r="AU255" s="203" t="s">
        <v>84</v>
      </c>
      <c r="AY255" s="18" t="s">
        <v>239</v>
      </c>
      <c r="BE255" s="204">
        <f>IF(N255="základní",J255,0)</f>
        <v>0</v>
      </c>
      <c r="BF255" s="204">
        <f>IF(N255="snížená",J255,0)</f>
        <v>0</v>
      </c>
      <c r="BG255" s="204">
        <f>IF(N255="zákl. přenesená",J255,0)</f>
        <v>0</v>
      </c>
      <c r="BH255" s="204">
        <f>IF(N255="sníž. přenesená",J255,0)</f>
        <v>0</v>
      </c>
      <c r="BI255" s="204">
        <f>IF(N255="nulová",J255,0)</f>
        <v>0</v>
      </c>
      <c r="BJ255" s="18" t="s">
        <v>84</v>
      </c>
      <c r="BK255" s="204">
        <f>ROUND(I255*H255,2)</f>
        <v>0</v>
      </c>
      <c r="BL255" s="18" t="s">
        <v>110</v>
      </c>
      <c r="BM255" s="203" t="s">
        <v>1500</v>
      </c>
    </row>
    <row r="256" spans="1:65" s="12" customFormat="1" ht="25.9" customHeight="1">
      <c r="B256" s="176"/>
      <c r="C256" s="177"/>
      <c r="D256" s="178" t="s">
        <v>75</v>
      </c>
      <c r="E256" s="179" t="s">
        <v>4657</v>
      </c>
      <c r="F256" s="179" t="s">
        <v>4658</v>
      </c>
      <c r="G256" s="177"/>
      <c r="H256" s="177"/>
      <c r="I256" s="180"/>
      <c r="J256" s="181">
        <f>BK256</f>
        <v>0</v>
      </c>
      <c r="K256" s="177"/>
      <c r="L256" s="182"/>
      <c r="M256" s="183"/>
      <c r="N256" s="184"/>
      <c r="O256" s="184"/>
      <c r="P256" s="185">
        <f>SUM(P257:P262)</f>
        <v>0</v>
      </c>
      <c r="Q256" s="184"/>
      <c r="R256" s="185">
        <f>SUM(R257:R262)</f>
        <v>0</v>
      </c>
      <c r="S256" s="184"/>
      <c r="T256" s="186">
        <f>SUM(T257:T262)</f>
        <v>0</v>
      </c>
      <c r="AR256" s="187" t="s">
        <v>84</v>
      </c>
      <c r="AT256" s="188" t="s">
        <v>75</v>
      </c>
      <c r="AU256" s="188" t="s">
        <v>76</v>
      </c>
      <c r="AY256" s="187" t="s">
        <v>239</v>
      </c>
      <c r="BK256" s="189">
        <f>SUM(BK257:BK262)</f>
        <v>0</v>
      </c>
    </row>
    <row r="257" spans="1:65" s="2" customFormat="1" ht="16.5" customHeight="1">
      <c r="A257" s="35"/>
      <c r="B257" s="36"/>
      <c r="C257" s="192" t="s">
        <v>934</v>
      </c>
      <c r="D257" s="192" t="s">
        <v>241</v>
      </c>
      <c r="E257" s="193" t="s">
        <v>4659</v>
      </c>
      <c r="F257" s="194" t="s">
        <v>4660</v>
      </c>
      <c r="G257" s="195" t="s">
        <v>4648</v>
      </c>
      <c r="H257" s="196">
        <v>245</v>
      </c>
      <c r="I257" s="197"/>
      <c r="J257" s="198">
        <f t="shared" ref="J257:J262" si="40">ROUND(I257*H257,2)</f>
        <v>0</v>
      </c>
      <c r="K257" s="194" t="s">
        <v>287</v>
      </c>
      <c r="L257" s="40"/>
      <c r="M257" s="199" t="s">
        <v>1</v>
      </c>
      <c r="N257" s="200" t="s">
        <v>41</v>
      </c>
      <c r="O257" s="72"/>
      <c r="P257" s="201">
        <f t="shared" ref="P257:P262" si="41">O257*H257</f>
        <v>0</v>
      </c>
      <c r="Q257" s="201">
        <v>0</v>
      </c>
      <c r="R257" s="201">
        <f t="shared" ref="R257:R262" si="42">Q257*H257</f>
        <v>0</v>
      </c>
      <c r="S257" s="201">
        <v>0</v>
      </c>
      <c r="T257" s="202">
        <f t="shared" ref="T257:T262" si="43">S257*H257</f>
        <v>0</v>
      </c>
      <c r="U257" s="35"/>
      <c r="V257" s="35"/>
      <c r="W257" s="35"/>
      <c r="X257" s="35"/>
      <c r="Y257" s="35"/>
      <c r="Z257" s="35"/>
      <c r="AA257" s="35"/>
      <c r="AB257" s="35"/>
      <c r="AC257" s="35"/>
      <c r="AD257" s="35"/>
      <c r="AE257" s="35"/>
      <c r="AR257" s="203" t="s">
        <v>110</v>
      </c>
      <c r="AT257" s="203" t="s">
        <v>241</v>
      </c>
      <c r="AU257" s="203" t="s">
        <v>84</v>
      </c>
      <c r="AY257" s="18" t="s">
        <v>239</v>
      </c>
      <c r="BE257" s="204">
        <f t="shared" ref="BE257:BE262" si="44">IF(N257="základní",J257,0)</f>
        <v>0</v>
      </c>
      <c r="BF257" s="204">
        <f t="shared" ref="BF257:BF262" si="45">IF(N257="snížená",J257,0)</f>
        <v>0</v>
      </c>
      <c r="BG257" s="204">
        <f t="shared" ref="BG257:BG262" si="46">IF(N257="zákl. přenesená",J257,0)</f>
        <v>0</v>
      </c>
      <c r="BH257" s="204">
        <f t="shared" ref="BH257:BH262" si="47">IF(N257="sníž. přenesená",J257,0)</f>
        <v>0</v>
      </c>
      <c r="BI257" s="204">
        <f t="shared" ref="BI257:BI262" si="48">IF(N257="nulová",J257,0)</f>
        <v>0</v>
      </c>
      <c r="BJ257" s="18" t="s">
        <v>84</v>
      </c>
      <c r="BK257" s="204">
        <f t="shared" ref="BK257:BK262" si="49">ROUND(I257*H257,2)</f>
        <v>0</v>
      </c>
      <c r="BL257" s="18" t="s">
        <v>110</v>
      </c>
      <c r="BM257" s="203" t="s">
        <v>1510</v>
      </c>
    </row>
    <row r="258" spans="1:65" s="2" customFormat="1" ht="16.5" customHeight="1">
      <c r="A258" s="35"/>
      <c r="B258" s="36"/>
      <c r="C258" s="192" t="s">
        <v>942</v>
      </c>
      <c r="D258" s="192" t="s">
        <v>241</v>
      </c>
      <c r="E258" s="193" t="s">
        <v>4661</v>
      </c>
      <c r="F258" s="194" t="s">
        <v>4662</v>
      </c>
      <c r="G258" s="195" t="s">
        <v>396</v>
      </c>
      <c r="H258" s="196">
        <v>2</v>
      </c>
      <c r="I258" s="197"/>
      <c r="J258" s="198">
        <f t="shared" si="40"/>
        <v>0</v>
      </c>
      <c r="K258" s="194" t="s">
        <v>287</v>
      </c>
      <c r="L258" s="40"/>
      <c r="M258" s="199" t="s">
        <v>1</v>
      </c>
      <c r="N258" s="200" t="s">
        <v>41</v>
      </c>
      <c r="O258" s="72"/>
      <c r="P258" s="201">
        <f t="shared" si="41"/>
        <v>0</v>
      </c>
      <c r="Q258" s="201">
        <v>0</v>
      </c>
      <c r="R258" s="201">
        <f t="shared" si="42"/>
        <v>0</v>
      </c>
      <c r="S258" s="201">
        <v>0</v>
      </c>
      <c r="T258" s="202">
        <f t="shared" si="43"/>
        <v>0</v>
      </c>
      <c r="U258" s="35"/>
      <c r="V258" s="35"/>
      <c r="W258" s="35"/>
      <c r="X258" s="35"/>
      <c r="Y258" s="35"/>
      <c r="Z258" s="35"/>
      <c r="AA258" s="35"/>
      <c r="AB258" s="35"/>
      <c r="AC258" s="35"/>
      <c r="AD258" s="35"/>
      <c r="AE258" s="35"/>
      <c r="AR258" s="203" t="s">
        <v>110</v>
      </c>
      <c r="AT258" s="203" t="s">
        <v>241</v>
      </c>
      <c r="AU258" s="203" t="s">
        <v>84</v>
      </c>
      <c r="AY258" s="18" t="s">
        <v>239</v>
      </c>
      <c r="BE258" s="204">
        <f t="shared" si="44"/>
        <v>0</v>
      </c>
      <c r="BF258" s="204">
        <f t="shared" si="45"/>
        <v>0</v>
      </c>
      <c r="BG258" s="204">
        <f t="shared" si="46"/>
        <v>0</v>
      </c>
      <c r="BH258" s="204">
        <f t="shared" si="47"/>
        <v>0</v>
      </c>
      <c r="BI258" s="204">
        <f t="shared" si="48"/>
        <v>0</v>
      </c>
      <c r="BJ258" s="18" t="s">
        <v>84</v>
      </c>
      <c r="BK258" s="204">
        <f t="shared" si="49"/>
        <v>0</v>
      </c>
      <c r="BL258" s="18" t="s">
        <v>110</v>
      </c>
      <c r="BM258" s="203" t="s">
        <v>1518</v>
      </c>
    </row>
    <row r="259" spans="1:65" s="2" customFormat="1" ht="16.5" customHeight="1">
      <c r="A259" s="35"/>
      <c r="B259" s="36"/>
      <c r="C259" s="192" t="s">
        <v>947</v>
      </c>
      <c r="D259" s="192" t="s">
        <v>241</v>
      </c>
      <c r="E259" s="193" t="s">
        <v>4663</v>
      </c>
      <c r="F259" s="194" t="s">
        <v>4664</v>
      </c>
      <c r="G259" s="195" t="s">
        <v>396</v>
      </c>
      <c r="H259" s="196">
        <v>8</v>
      </c>
      <c r="I259" s="197"/>
      <c r="J259" s="198">
        <f t="shared" si="40"/>
        <v>0</v>
      </c>
      <c r="K259" s="194" t="s">
        <v>287</v>
      </c>
      <c r="L259" s="40"/>
      <c r="M259" s="199" t="s">
        <v>1</v>
      </c>
      <c r="N259" s="200" t="s">
        <v>41</v>
      </c>
      <c r="O259" s="72"/>
      <c r="P259" s="201">
        <f t="shared" si="41"/>
        <v>0</v>
      </c>
      <c r="Q259" s="201">
        <v>0</v>
      </c>
      <c r="R259" s="201">
        <f t="shared" si="42"/>
        <v>0</v>
      </c>
      <c r="S259" s="201">
        <v>0</v>
      </c>
      <c r="T259" s="202">
        <f t="shared" si="43"/>
        <v>0</v>
      </c>
      <c r="U259" s="35"/>
      <c r="V259" s="35"/>
      <c r="W259" s="35"/>
      <c r="X259" s="35"/>
      <c r="Y259" s="35"/>
      <c r="Z259" s="35"/>
      <c r="AA259" s="35"/>
      <c r="AB259" s="35"/>
      <c r="AC259" s="35"/>
      <c r="AD259" s="35"/>
      <c r="AE259" s="35"/>
      <c r="AR259" s="203" t="s">
        <v>110</v>
      </c>
      <c r="AT259" s="203" t="s">
        <v>241</v>
      </c>
      <c r="AU259" s="203" t="s">
        <v>84</v>
      </c>
      <c r="AY259" s="18" t="s">
        <v>239</v>
      </c>
      <c r="BE259" s="204">
        <f t="shared" si="44"/>
        <v>0</v>
      </c>
      <c r="BF259" s="204">
        <f t="shared" si="45"/>
        <v>0</v>
      </c>
      <c r="BG259" s="204">
        <f t="shared" si="46"/>
        <v>0</v>
      </c>
      <c r="BH259" s="204">
        <f t="shared" si="47"/>
        <v>0</v>
      </c>
      <c r="BI259" s="204">
        <f t="shared" si="48"/>
        <v>0</v>
      </c>
      <c r="BJ259" s="18" t="s">
        <v>84</v>
      </c>
      <c r="BK259" s="204">
        <f t="shared" si="49"/>
        <v>0</v>
      </c>
      <c r="BL259" s="18" t="s">
        <v>110</v>
      </c>
      <c r="BM259" s="203" t="s">
        <v>1524</v>
      </c>
    </row>
    <row r="260" spans="1:65" s="2" customFormat="1" ht="16.5" customHeight="1">
      <c r="A260" s="35"/>
      <c r="B260" s="36"/>
      <c r="C260" s="192" t="s">
        <v>949</v>
      </c>
      <c r="D260" s="192" t="s">
        <v>241</v>
      </c>
      <c r="E260" s="193" t="s">
        <v>4665</v>
      </c>
      <c r="F260" s="194" t="s">
        <v>4666</v>
      </c>
      <c r="G260" s="195" t="s">
        <v>396</v>
      </c>
      <c r="H260" s="196">
        <v>12</v>
      </c>
      <c r="I260" s="197"/>
      <c r="J260" s="198">
        <f t="shared" si="40"/>
        <v>0</v>
      </c>
      <c r="K260" s="194" t="s">
        <v>287</v>
      </c>
      <c r="L260" s="40"/>
      <c r="M260" s="199" t="s">
        <v>1</v>
      </c>
      <c r="N260" s="200" t="s">
        <v>41</v>
      </c>
      <c r="O260" s="72"/>
      <c r="P260" s="201">
        <f t="shared" si="41"/>
        <v>0</v>
      </c>
      <c r="Q260" s="201">
        <v>0</v>
      </c>
      <c r="R260" s="201">
        <f t="shared" si="42"/>
        <v>0</v>
      </c>
      <c r="S260" s="201">
        <v>0</v>
      </c>
      <c r="T260" s="202">
        <f t="shared" si="43"/>
        <v>0</v>
      </c>
      <c r="U260" s="35"/>
      <c r="V260" s="35"/>
      <c r="W260" s="35"/>
      <c r="X260" s="35"/>
      <c r="Y260" s="35"/>
      <c r="Z260" s="35"/>
      <c r="AA260" s="35"/>
      <c r="AB260" s="35"/>
      <c r="AC260" s="35"/>
      <c r="AD260" s="35"/>
      <c r="AE260" s="35"/>
      <c r="AR260" s="203" t="s">
        <v>110</v>
      </c>
      <c r="AT260" s="203" t="s">
        <v>241</v>
      </c>
      <c r="AU260" s="203" t="s">
        <v>84</v>
      </c>
      <c r="AY260" s="18" t="s">
        <v>239</v>
      </c>
      <c r="BE260" s="204">
        <f t="shared" si="44"/>
        <v>0</v>
      </c>
      <c r="BF260" s="204">
        <f t="shared" si="45"/>
        <v>0</v>
      </c>
      <c r="BG260" s="204">
        <f t="shared" si="46"/>
        <v>0</v>
      </c>
      <c r="BH260" s="204">
        <f t="shared" si="47"/>
        <v>0</v>
      </c>
      <c r="BI260" s="204">
        <f t="shared" si="48"/>
        <v>0</v>
      </c>
      <c r="BJ260" s="18" t="s">
        <v>84</v>
      </c>
      <c r="BK260" s="204">
        <f t="shared" si="49"/>
        <v>0</v>
      </c>
      <c r="BL260" s="18" t="s">
        <v>110</v>
      </c>
      <c r="BM260" s="203" t="s">
        <v>1533</v>
      </c>
    </row>
    <row r="261" spans="1:65" s="2" customFormat="1" ht="16.5" customHeight="1">
      <c r="A261" s="35"/>
      <c r="B261" s="36"/>
      <c r="C261" s="192" t="s">
        <v>954</v>
      </c>
      <c r="D261" s="192" t="s">
        <v>241</v>
      </c>
      <c r="E261" s="193" t="s">
        <v>4667</v>
      </c>
      <c r="F261" s="194" t="s">
        <v>4668</v>
      </c>
      <c r="G261" s="195" t="s">
        <v>396</v>
      </c>
      <c r="H261" s="196">
        <v>4</v>
      </c>
      <c r="I261" s="197"/>
      <c r="J261" s="198">
        <f t="shared" si="40"/>
        <v>0</v>
      </c>
      <c r="K261" s="194" t="s">
        <v>287</v>
      </c>
      <c r="L261" s="40"/>
      <c r="M261" s="199" t="s">
        <v>1</v>
      </c>
      <c r="N261" s="200" t="s">
        <v>41</v>
      </c>
      <c r="O261" s="72"/>
      <c r="P261" s="201">
        <f t="shared" si="41"/>
        <v>0</v>
      </c>
      <c r="Q261" s="201">
        <v>0</v>
      </c>
      <c r="R261" s="201">
        <f t="shared" si="42"/>
        <v>0</v>
      </c>
      <c r="S261" s="201">
        <v>0</v>
      </c>
      <c r="T261" s="202">
        <f t="shared" si="43"/>
        <v>0</v>
      </c>
      <c r="U261" s="35"/>
      <c r="V261" s="35"/>
      <c r="W261" s="35"/>
      <c r="X261" s="35"/>
      <c r="Y261" s="35"/>
      <c r="Z261" s="35"/>
      <c r="AA261" s="35"/>
      <c r="AB261" s="35"/>
      <c r="AC261" s="35"/>
      <c r="AD261" s="35"/>
      <c r="AE261" s="35"/>
      <c r="AR261" s="203" t="s">
        <v>110</v>
      </c>
      <c r="AT261" s="203" t="s">
        <v>241</v>
      </c>
      <c r="AU261" s="203" t="s">
        <v>84</v>
      </c>
      <c r="AY261" s="18" t="s">
        <v>239</v>
      </c>
      <c r="BE261" s="204">
        <f t="shared" si="44"/>
        <v>0</v>
      </c>
      <c r="BF261" s="204">
        <f t="shared" si="45"/>
        <v>0</v>
      </c>
      <c r="BG261" s="204">
        <f t="shared" si="46"/>
        <v>0</v>
      </c>
      <c r="BH261" s="204">
        <f t="shared" si="47"/>
        <v>0</v>
      </c>
      <c r="BI261" s="204">
        <f t="shared" si="48"/>
        <v>0</v>
      </c>
      <c r="BJ261" s="18" t="s">
        <v>84</v>
      </c>
      <c r="BK261" s="204">
        <f t="shared" si="49"/>
        <v>0</v>
      </c>
      <c r="BL261" s="18" t="s">
        <v>110</v>
      </c>
      <c r="BM261" s="203" t="s">
        <v>1541</v>
      </c>
    </row>
    <row r="262" spans="1:65" s="2" customFormat="1" ht="16.5" customHeight="1">
      <c r="A262" s="35"/>
      <c r="B262" s="36"/>
      <c r="C262" s="192" t="s">
        <v>959</v>
      </c>
      <c r="D262" s="192" t="s">
        <v>241</v>
      </c>
      <c r="E262" s="193" t="s">
        <v>4669</v>
      </c>
      <c r="F262" s="194" t="s">
        <v>4670</v>
      </c>
      <c r="G262" s="195" t="s">
        <v>396</v>
      </c>
      <c r="H262" s="196">
        <v>10</v>
      </c>
      <c r="I262" s="197"/>
      <c r="J262" s="198">
        <f t="shared" si="40"/>
        <v>0</v>
      </c>
      <c r="K262" s="194" t="s">
        <v>287</v>
      </c>
      <c r="L262" s="40"/>
      <c r="M262" s="199" t="s">
        <v>1</v>
      </c>
      <c r="N262" s="200" t="s">
        <v>41</v>
      </c>
      <c r="O262" s="72"/>
      <c r="P262" s="201">
        <f t="shared" si="41"/>
        <v>0</v>
      </c>
      <c r="Q262" s="201">
        <v>0</v>
      </c>
      <c r="R262" s="201">
        <f t="shared" si="42"/>
        <v>0</v>
      </c>
      <c r="S262" s="201">
        <v>0</v>
      </c>
      <c r="T262" s="202">
        <f t="shared" si="43"/>
        <v>0</v>
      </c>
      <c r="U262" s="35"/>
      <c r="V262" s="35"/>
      <c r="W262" s="35"/>
      <c r="X262" s="35"/>
      <c r="Y262" s="35"/>
      <c r="Z262" s="35"/>
      <c r="AA262" s="35"/>
      <c r="AB262" s="35"/>
      <c r="AC262" s="35"/>
      <c r="AD262" s="35"/>
      <c r="AE262" s="35"/>
      <c r="AR262" s="203" t="s">
        <v>110</v>
      </c>
      <c r="AT262" s="203" t="s">
        <v>241</v>
      </c>
      <c r="AU262" s="203" t="s">
        <v>84</v>
      </c>
      <c r="AY262" s="18" t="s">
        <v>239</v>
      </c>
      <c r="BE262" s="204">
        <f t="shared" si="44"/>
        <v>0</v>
      </c>
      <c r="BF262" s="204">
        <f t="shared" si="45"/>
        <v>0</v>
      </c>
      <c r="BG262" s="204">
        <f t="shared" si="46"/>
        <v>0</v>
      </c>
      <c r="BH262" s="204">
        <f t="shared" si="47"/>
        <v>0</v>
      </c>
      <c r="BI262" s="204">
        <f t="shared" si="48"/>
        <v>0</v>
      </c>
      <c r="BJ262" s="18" t="s">
        <v>84</v>
      </c>
      <c r="BK262" s="204">
        <f t="shared" si="49"/>
        <v>0</v>
      </c>
      <c r="BL262" s="18" t="s">
        <v>110</v>
      </c>
      <c r="BM262" s="203" t="s">
        <v>1548</v>
      </c>
    </row>
    <row r="263" spans="1:65" s="12" customFormat="1" ht="25.9" customHeight="1">
      <c r="B263" s="176"/>
      <c r="C263" s="177"/>
      <c r="D263" s="178" t="s">
        <v>75</v>
      </c>
      <c r="E263" s="179" t="s">
        <v>4671</v>
      </c>
      <c r="F263" s="179" t="s">
        <v>4672</v>
      </c>
      <c r="G263" s="177"/>
      <c r="H263" s="177"/>
      <c r="I263" s="180"/>
      <c r="J263" s="181">
        <f>BK263</f>
        <v>0</v>
      </c>
      <c r="K263" s="177"/>
      <c r="L263" s="182"/>
      <c r="M263" s="183"/>
      <c r="N263" s="184"/>
      <c r="O263" s="184"/>
      <c r="P263" s="185">
        <f>SUM(P264:P265)</f>
        <v>0</v>
      </c>
      <c r="Q263" s="184"/>
      <c r="R263" s="185">
        <f>SUM(R264:R265)</f>
        <v>0</v>
      </c>
      <c r="S263" s="184"/>
      <c r="T263" s="186">
        <f>SUM(T264:T265)</f>
        <v>0</v>
      </c>
      <c r="AR263" s="187" t="s">
        <v>84</v>
      </c>
      <c r="AT263" s="188" t="s">
        <v>75</v>
      </c>
      <c r="AU263" s="188" t="s">
        <v>76</v>
      </c>
      <c r="AY263" s="187" t="s">
        <v>239</v>
      </c>
      <c r="BK263" s="189">
        <f>SUM(BK264:BK265)</f>
        <v>0</v>
      </c>
    </row>
    <row r="264" spans="1:65" s="2" customFormat="1" ht="16.5" customHeight="1">
      <c r="A264" s="35"/>
      <c r="B264" s="36"/>
      <c r="C264" s="192" t="s">
        <v>965</v>
      </c>
      <c r="D264" s="192" t="s">
        <v>241</v>
      </c>
      <c r="E264" s="193" t="s">
        <v>4673</v>
      </c>
      <c r="F264" s="194" t="s">
        <v>4674</v>
      </c>
      <c r="G264" s="195" t="s">
        <v>4675</v>
      </c>
      <c r="H264" s="196">
        <v>1350</v>
      </c>
      <c r="I264" s="197"/>
      <c r="J264" s="198">
        <f>ROUND(I264*H264,2)</f>
        <v>0</v>
      </c>
      <c r="K264" s="194" t="s">
        <v>287</v>
      </c>
      <c r="L264" s="40"/>
      <c r="M264" s="199" t="s">
        <v>1</v>
      </c>
      <c r="N264" s="200" t="s">
        <v>41</v>
      </c>
      <c r="O264" s="72"/>
      <c r="P264" s="201">
        <f>O264*H264</f>
        <v>0</v>
      </c>
      <c r="Q264" s="201">
        <v>0</v>
      </c>
      <c r="R264" s="201">
        <f>Q264*H264</f>
        <v>0</v>
      </c>
      <c r="S264" s="201">
        <v>0</v>
      </c>
      <c r="T264" s="202">
        <f>S264*H264</f>
        <v>0</v>
      </c>
      <c r="U264" s="35"/>
      <c r="V264" s="35"/>
      <c r="W264" s="35"/>
      <c r="X264" s="35"/>
      <c r="Y264" s="35"/>
      <c r="Z264" s="35"/>
      <c r="AA264" s="35"/>
      <c r="AB264" s="35"/>
      <c r="AC264" s="35"/>
      <c r="AD264" s="35"/>
      <c r="AE264" s="35"/>
      <c r="AR264" s="203" t="s">
        <v>110</v>
      </c>
      <c r="AT264" s="203" t="s">
        <v>241</v>
      </c>
      <c r="AU264" s="203" t="s">
        <v>84</v>
      </c>
      <c r="AY264" s="18" t="s">
        <v>239</v>
      </c>
      <c r="BE264" s="204">
        <f>IF(N264="základní",J264,0)</f>
        <v>0</v>
      </c>
      <c r="BF264" s="204">
        <f>IF(N264="snížená",J264,0)</f>
        <v>0</v>
      </c>
      <c r="BG264" s="204">
        <f>IF(N264="zákl. přenesená",J264,0)</f>
        <v>0</v>
      </c>
      <c r="BH264" s="204">
        <f>IF(N264="sníž. přenesená",J264,0)</f>
        <v>0</v>
      </c>
      <c r="BI264" s="204">
        <f>IF(N264="nulová",J264,0)</f>
        <v>0</v>
      </c>
      <c r="BJ264" s="18" t="s">
        <v>84</v>
      </c>
      <c r="BK264" s="204">
        <f>ROUND(I264*H264,2)</f>
        <v>0</v>
      </c>
      <c r="BL264" s="18" t="s">
        <v>110</v>
      </c>
      <c r="BM264" s="203" t="s">
        <v>1554</v>
      </c>
    </row>
    <row r="265" spans="1:65" s="2" customFormat="1" ht="16.5" customHeight="1">
      <c r="A265" s="35"/>
      <c r="B265" s="36"/>
      <c r="C265" s="192" t="s">
        <v>970</v>
      </c>
      <c r="D265" s="192" t="s">
        <v>241</v>
      </c>
      <c r="E265" s="193" t="s">
        <v>4676</v>
      </c>
      <c r="F265" s="194" t="s">
        <v>4677</v>
      </c>
      <c r="G265" s="195" t="s">
        <v>4675</v>
      </c>
      <c r="H265" s="196">
        <v>450</v>
      </c>
      <c r="I265" s="197"/>
      <c r="J265" s="198">
        <f>ROUND(I265*H265,2)</f>
        <v>0</v>
      </c>
      <c r="K265" s="194" t="s">
        <v>287</v>
      </c>
      <c r="L265" s="40"/>
      <c r="M265" s="199" t="s">
        <v>1</v>
      </c>
      <c r="N265" s="200" t="s">
        <v>41</v>
      </c>
      <c r="O265" s="72"/>
      <c r="P265" s="201">
        <f>O265*H265</f>
        <v>0</v>
      </c>
      <c r="Q265" s="201">
        <v>0</v>
      </c>
      <c r="R265" s="201">
        <f>Q265*H265</f>
        <v>0</v>
      </c>
      <c r="S265" s="201">
        <v>0</v>
      </c>
      <c r="T265" s="202">
        <f>S265*H265</f>
        <v>0</v>
      </c>
      <c r="U265" s="35"/>
      <c r="V265" s="35"/>
      <c r="W265" s="35"/>
      <c r="X265" s="35"/>
      <c r="Y265" s="35"/>
      <c r="Z265" s="35"/>
      <c r="AA265" s="35"/>
      <c r="AB265" s="35"/>
      <c r="AC265" s="35"/>
      <c r="AD265" s="35"/>
      <c r="AE265" s="35"/>
      <c r="AR265" s="203" t="s">
        <v>110</v>
      </c>
      <c r="AT265" s="203" t="s">
        <v>241</v>
      </c>
      <c r="AU265" s="203" t="s">
        <v>84</v>
      </c>
      <c r="AY265" s="18" t="s">
        <v>239</v>
      </c>
      <c r="BE265" s="204">
        <f>IF(N265="základní",J265,0)</f>
        <v>0</v>
      </c>
      <c r="BF265" s="204">
        <f>IF(N265="snížená",J265,0)</f>
        <v>0</v>
      </c>
      <c r="BG265" s="204">
        <f>IF(N265="zákl. přenesená",J265,0)</f>
        <v>0</v>
      </c>
      <c r="BH265" s="204">
        <f>IF(N265="sníž. přenesená",J265,0)</f>
        <v>0</v>
      </c>
      <c r="BI265" s="204">
        <f>IF(N265="nulová",J265,0)</f>
        <v>0</v>
      </c>
      <c r="BJ265" s="18" t="s">
        <v>84</v>
      </c>
      <c r="BK265" s="204">
        <f>ROUND(I265*H265,2)</f>
        <v>0</v>
      </c>
      <c r="BL265" s="18" t="s">
        <v>110</v>
      </c>
      <c r="BM265" s="203" t="s">
        <v>1559</v>
      </c>
    </row>
    <row r="266" spans="1:65" s="12" customFormat="1" ht="25.9" customHeight="1">
      <c r="B266" s="176"/>
      <c r="C266" s="177"/>
      <c r="D266" s="178" t="s">
        <v>75</v>
      </c>
      <c r="E266" s="179" t="s">
        <v>4678</v>
      </c>
      <c r="F266" s="179" t="s">
        <v>4679</v>
      </c>
      <c r="G266" s="177"/>
      <c r="H266" s="177"/>
      <c r="I266" s="180"/>
      <c r="J266" s="181">
        <f>BK266</f>
        <v>0</v>
      </c>
      <c r="K266" s="177"/>
      <c r="L266" s="182"/>
      <c r="M266" s="183"/>
      <c r="N266" s="184"/>
      <c r="O266" s="184"/>
      <c r="P266" s="185">
        <f>SUM(P267:P268)</f>
        <v>0</v>
      </c>
      <c r="Q266" s="184"/>
      <c r="R266" s="185">
        <f>SUM(R267:R268)</f>
        <v>0</v>
      </c>
      <c r="S266" s="184"/>
      <c r="T266" s="186">
        <f>SUM(T267:T268)</f>
        <v>0</v>
      </c>
      <c r="AR266" s="187" t="s">
        <v>84</v>
      </c>
      <c r="AT266" s="188" t="s">
        <v>75</v>
      </c>
      <c r="AU266" s="188" t="s">
        <v>76</v>
      </c>
      <c r="AY266" s="187" t="s">
        <v>239</v>
      </c>
      <c r="BK266" s="189">
        <f>SUM(BK267:BK268)</f>
        <v>0</v>
      </c>
    </row>
    <row r="267" spans="1:65" s="2" customFormat="1" ht="16.5" customHeight="1">
      <c r="A267" s="35"/>
      <c r="B267" s="36"/>
      <c r="C267" s="192" t="s">
        <v>976</v>
      </c>
      <c r="D267" s="192" t="s">
        <v>241</v>
      </c>
      <c r="E267" s="193" t="s">
        <v>4680</v>
      </c>
      <c r="F267" s="194" t="s">
        <v>4681</v>
      </c>
      <c r="G267" s="195" t="s">
        <v>396</v>
      </c>
      <c r="H267" s="196">
        <v>16</v>
      </c>
      <c r="I267" s="197"/>
      <c r="J267" s="198">
        <f>ROUND(I267*H267,2)</f>
        <v>0</v>
      </c>
      <c r="K267" s="194" t="s">
        <v>287</v>
      </c>
      <c r="L267" s="40"/>
      <c r="M267" s="199" t="s">
        <v>1</v>
      </c>
      <c r="N267" s="200" t="s">
        <v>41</v>
      </c>
      <c r="O267" s="72"/>
      <c r="P267" s="201">
        <f>O267*H267</f>
        <v>0</v>
      </c>
      <c r="Q267" s="201">
        <v>0</v>
      </c>
      <c r="R267" s="201">
        <f>Q267*H267</f>
        <v>0</v>
      </c>
      <c r="S267" s="201">
        <v>0</v>
      </c>
      <c r="T267" s="202">
        <f>S267*H267</f>
        <v>0</v>
      </c>
      <c r="U267" s="35"/>
      <c r="V267" s="35"/>
      <c r="W267" s="35"/>
      <c r="X267" s="35"/>
      <c r="Y267" s="35"/>
      <c r="Z267" s="35"/>
      <c r="AA267" s="35"/>
      <c r="AB267" s="35"/>
      <c r="AC267" s="35"/>
      <c r="AD267" s="35"/>
      <c r="AE267" s="35"/>
      <c r="AR267" s="203" t="s">
        <v>110</v>
      </c>
      <c r="AT267" s="203" t="s">
        <v>241</v>
      </c>
      <c r="AU267" s="203" t="s">
        <v>84</v>
      </c>
      <c r="AY267" s="18" t="s">
        <v>239</v>
      </c>
      <c r="BE267" s="204">
        <f>IF(N267="základní",J267,0)</f>
        <v>0</v>
      </c>
      <c r="BF267" s="204">
        <f>IF(N267="snížená",J267,0)</f>
        <v>0</v>
      </c>
      <c r="BG267" s="204">
        <f>IF(N267="zákl. přenesená",J267,0)</f>
        <v>0</v>
      </c>
      <c r="BH267" s="204">
        <f>IF(N267="sníž. přenesená",J267,0)</f>
        <v>0</v>
      </c>
      <c r="BI267" s="204">
        <f>IF(N267="nulová",J267,0)</f>
        <v>0</v>
      </c>
      <c r="BJ267" s="18" t="s">
        <v>84</v>
      </c>
      <c r="BK267" s="204">
        <f>ROUND(I267*H267,2)</f>
        <v>0</v>
      </c>
      <c r="BL267" s="18" t="s">
        <v>110</v>
      </c>
      <c r="BM267" s="203" t="s">
        <v>1564</v>
      </c>
    </row>
    <row r="268" spans="1:65" s="2" customFormat="1" ht="16.5" customHeight="1">
      <c r="A268" s="35"/>
      <c r="B268" s="36"/>
      <c r="C268" s="192" t="s">
        <v>984</v>
      </c>
      <c r="D268" s="192" t="s">
        <v>241</v>
      </c>
      <c r="E268" s="193" t="s">
        <v>4682</v>
      </c>
      <c r="F268" s="194" t="s">
        <v>4683</v>
      </c>
      <c r="G268" s="195" t="s">
        <v>396</v>
      </c>
      <c r="H268" s="196">
        <v>32</v>
      </c>
      <c r="I268" s="197"/>
      <c r="J268" s="198">
        <f>ROUND(I268*H268,2)</f>
        <v>0</v>
      </c>
      <c r="K268" s="194" t="s">
        <v>287</v>
      </c>
      <c r="L268" s="40"/>
      <c r="M268" s="199" t="s">
        <v>1</v>
      </c>
      <c r="N268" s="200" t="s">
        <v>41</v>
      </c>
      <c r="O268" s="72"/>
      <c r="P268" s="201">
        <f>O268*H268</f>
        <v>0</v>
      </c>
      <c r="Q268" s="201">
        <v>0</v>
      </c>
      <c r="R268" s="201">
        <f>Q268*H268</f>
        <v>0</v>
      </c>
      <c r="S268" s="201">
        <v>0</v>
      </c>
      <c r="T268" s="202">
        <f>S268*H268</f>
        <v>0</v>
      </c>
      <c r="U268" s="35"/>
      <c r="V268" s="35"/>
      <c r="W268" s="35"/>
      <c r="X268" s="35"/>
      <c r="Y268" s="35"/>
      <c r="Z268" s="35"/>
      <c r="AA268" s="35"/>
      <c r="AB268" s="35"/>
      <c r="AC268" s="35"/>
      <c r="AD268" s="35"/>
      <c r="AE268" s="35"/>
      <c r="AR268" s="203" t="s">
        <v>110</v>
      </c>
      <c r="AT268" s="203" t="s">
        <v>241</v>
      </c>
      <c r="AU268" s="203" t="s">
        <v>84</v>
      </c>
      <c r="AY268" s="18" t="s">
        <v>239</v>
      </c>
      <c r="BE268" s="204">
        <f>IF(N268="základní",J268,0)</f>
        <v>0</v>
      </c>
      <c r="BF268" s="204">
        <f>IF(N268="snížená",J268,0)</f>
        <v>0</v>
      </c>
      <c r="BG268" s="204">
        <f>IF(N268="zákl. přenesená",J268,0)</f>
        <v>0</v>
      </c>
      <c r="BH268" s="204">
        <f>IF(N268="sníž. přenesená",J268,0)</f>
        <v>0</v>
      </c>
      <c r="BI268" s="204">
        <f>IF(N268="nulová",J268,0)</f>
        <v>0</v>
      </c>
      <c r="BJ268" s="18" t="s">
        <v>84</v>
      </c>
      <c r="BK268" s="204">
        <f>ROUND(I268*H268,2)</f>
        <v>0</v>
      </c>
      <c r="BL268" s="18" t="s">
        <v>110</v>
      </c>
      <c r="BM268" s="203" t="s">
        <v>1573</v>
      </c>
    </row>
    <row r="269" spans="1:65" s="12" customFormat="1" ht="25.9" customHeight="1">
      <c r="B269" s="176"/>
      <c r="C269" s="177"/>
      <c r="D269" s="178" t="s">
        <v>75</v>
      </c>
      <c r="E269" s="179" t="s">
        <v>4684</v>
      </c>
      <c r="F269" s="179" t="s">
        <v>4685</v>
      </c>
      <c r="G269" s="177"/>
      <c r="H269" s="177"/>
      <c r="I269" s="180"/>
      <c r="J269" s="181">
        <f>BK269</f>
        <v>0</v>
      </c>
      <c r="K269" s="177"/>
      <c r="L269" s="182"/>
      <c r="M269" s="183"/>
      <c r="N269" s="184"/>
      <c r="O269" s="184"/>
      <c r="P269" s="185">
        <f>SUM(P270:P277)</f>
        <v>0</v>
      </c>
      <c r="Q269" s="184"/>
      <c r="R269" s="185">
        <f>SUM(R270:R277)</f>
        <v>0</v>
      </c>
      <c r="S269" s="184"/>
      <c r="T269" s="186">
        <f>SUM(T270:T277)</f>
        <v>0</v>
      </c>
      <c r="AR269" s="187" t="s">
        <v>84</v>
      </c>
      <c r="AT269" s="188" t="s">
        <v>75</v>
      </c>
      <c r="AU269" s="188" t="s">
        <v>76</v>
      </c>
      <c r="AY269" s="187" t="s">
        <v>239</v>
      </c>
      <c r="BK269" s="189">
        <f>SUM(BK270:BK277)</f>
        <v>0</v>
      </c>
    </row>
    <row r="270" spans="1:65" s="2" customFormat="1" ht="16.5" customHeight="1">
      <c r="A270" s="35"/>
      <c r="B270" s="36"/>
      <c r="C270" s="192" t="s">
        <v>989</v>
      </c>
      <c r="D270" s="192" t="s">
        <v>241</v>
      </c>
      <c r="E270" s="193" t="s">
        <v>4686</v>
      </c>
      <c r="F270" s="194" t="s">
        <v>4687</v>
      </c>
      <c r="G270" s="195" t="s">
        <v>4648</v>
      </c>
      <c r="H270" s="196">
        <v>150</v>
      </c>
      <c r="I270" s="197"/>
      <c r="J270" s="198">
        <f t="shared" ref="J270:J277" si="50">ROUND(I270*H270,2)</f>
        <v>0</v>
      </c>
      <c r="K270" s="194" t="s">
        <v>287</v>
      </c>
      <c r="L270" s="40"/>
      <c r="M270" s="199" t="s">
        <v>1</v>
      </c>
      <c r="N270" s="200" t="s">
        <v>41</v>
      </c>
      <c r="O270" s="72"/>
      <c r="P270" s="201">
        <f t="shared" ref="P270:P277" si="51">O270*H270</f>
        <v>0</v>
      </c>
      <c r="Q270" s="201">
        <v>0</v>
      </c>
      <c r="R270" s="201">
        <f t="shared" ref="R270:R277" si="52">Q270*H270</f>
        <v>0</v>
      </c>
      <c r="S270" s="201">
        <v>0</v>
      </c>
      <c r="T270" s="202">
        <f t="shared" ref="T270:T277" si="53">S270*H270</f>
        <v>0</v>
      </c>
      <c r="U270" s="35"/>
      <c r="V270" s="35"/>
      <c r="W270" s="35"/>
      <c r="X270" s="35"/>
      <c r="Y270" s="35"/>
      <c r="Z270" s="35"/>
      <c r="AA270" s="35"/>
      <c r="AB270" s="35"/>
      <c r="AC270" s="35"/>
      <c r="AD270" s="35"/>
      <c r="AE270" s="35"/>
      <c r="AR270" s="203" t="s">
        <v>110</v>
      </c>
      <c r="AT270" s="203" t="s">
        <v>241</v>
      </c>
      <c r="AU270" s="203" t="s">
        <v>84</v>
      </c>
      <c r="AY270" s="18" t="s">
        <v>239</v>
      </c>
      <c r="BE270" s="204">
        <f t="shared" ref="BE270:BE277" si="54">IF(N270="základní",J270,0)</f>
        <v>0</v>
      </c>
      <c r="BF270" s="204">
        <f t="shared" ref="BF270:BF277" si="55">IF(N270="snížená",J270,0)</f>
        <v>0</v>
      </c>
      <c r="BG270" s="204">
        <f t="shared" ref="BG270:BG277" si="56">IF(N270="zákl. přenesená",J270,0)</f>
        <v>0</v>
      </c>
      <c r="BH270" s="204">
        <f t="shared" ref="BH270:BH277" si="57">IF(N270="sníž. přenesená",J270,0)</f>
        <v>0</v>
      </c>
      <c r="BI270" s="204">
        <f t="shared" ref="BI270:BI277" si="58">IF(N270="nulová",J270,0)</f>
        <v>0</v>
      </c>
      <c r="BJ270" s="18" t="s">
        <v>84</v>
      </c>
      <c r="BK270" s="204">
        <f t="shared" ref="BK270:BK277" si="59">ROUND(I270*H270,2)</f>
        <v>0</v>
      </c>
      <c r="BL270" s="18" t="s">
        <v>110</v>
      </c>
      <c r="BM270" s="203" t="s">
        <v>1578</v>
      </c>
    </row>
    <row r="271" spans="1:65" s="2" customFormat="1" ht="16.5" customHeight="1">
      <c r="A271" s="35"/>
      <c r="B271" s="36"/>
      <c r="C271" s="192" t="s">
        <v>994</v>
      </c>
      <c r="D271" s="192" t="s">
        <v>241</v>
      </c>
      <c r="E271" s="193" t="s">
        <v>4688</v>
      </c>
      <c r="F271" s="194" t="s">
        <v>4689</v>
      </c>
      <c r="G271" s="195" t="s">
        <v>396</v>
      </c>
      <c r="H271" s="196">
        <v>32</v>
      </c>
      <c r="I271" s="197"/>
      <c r="J271" s="198">
        <f t="shared" si="50"/>
        <v>0</v>
      </c>
      <c r="K271" s="194" t="s">
        <v>287</v>
      </c>
      <c r="L271" s="40"/>
      <c r="M271" s="199" t="s">
        <v>1</v>
      </c>
      <c r="N271" s="200" t="s">
        <v>41</v>
      </c>
      <c r="O271" s="72"/>
      <c r="P271" s="201">
        <f t="shared" si="51"/>
        <v>0</v>
      </c>
      <c r="Q271" s="201">
        <v>0</v>
      </c>
      <c r="R271" s="201">
        <f t="shared" si="52"/>
        <v>0</v>
      </c>
      <c r="S271" s="201">
        <v>0</v>
      </c>
      <c r="T271" s="202">
        <f t="shared" si="53"/>
        <v>0</v>
      </c>
      <c r="U271" s="35"/>
      <c r="V271" s="35"/>
      <c r="W271" s="35"/>
      <c r="X271" s="35"/>
      <c r="Y271" s="35"/>
      <c r="Z271" s="35"/>
      <c r="AA271" s="35"/>
      <c r="AB271" s="35"/>
      <c r="AC271" s="35"/>
      <c r="AD271" s="35"/>
      <c r="AE271" s="35"/>
      <c r="AR271" s="203" t="s">
        <v>110</v>
      </c>
      <c r="AT271" s="203" t="s">
        <v>241</v>
      </c>
      <c r="AU271" s="203" t="s">
        <v>84</v>
      </c>
      <c r="AY271" s="18" t="s">
        <v>239</v>
      </c>
      <c r="BE271" s="204">
        <f t="shared" si="54"/>
        <v>0</v>
      </c>
      <c r="BF271" s="204">
        <f t="shared" si="55"/>
        <v>0</v>
      </c>
      <c r="BG271" s="204">
        <f t="shared" si="56"/>
        <v>0</v>
      </c>
      <c r="BH271" s="204">
        <f t="shared" si="57"/>
        <v>0</v>
      </c>
      <c r="BI271" s="204">
        <f t="shared" si="58"/>
        <v>0</v>
      </c>
      <c r="BJ271" s="18" t="s">
        <v>84</v>
      </c>
      <c r="BK271" s="204">
        <f t="shared" si="59"/>
        <v>0</v>
      </c>
      <c r="BL271" s="18" t="s">
        <v>110</v>
      </c>
      <c r="BM271" s="203" t="s">
        <v>1582</v>
      </c>
    </row>
    <row r="272" spans="1:65" s="2" customFormat="1" ht="16.5" customHeight="1">
      <c r="A272" s="35"/>
      <c r="B272" s="36"/>
      <c r="C272" s="192" t="s">
        <v>999</v>
      </c>
      <c r="D272" s="192" t="s">
        <v>241</v>
      </c>
      <c r="E272" s="193" t="s">
        <v>4690</v>
      </c>
      <c r="F272" s="194" t="s">
        <v>4691</v>
      </c>
      <c r="G272" s="195" t="s">
        <v>2089</v>
      </c>
      <c r="H272" s="196">
        <v>1</v>
      </c>
      <c r="I272" s="197"/>
      <c r="J272" s="198">
        <f t="shared" si="50"/>
        <v>0</v>
      </c>
      <c r="K272" s="194" t="s">
        <v>287</v>
      </c>
      <c r="L272" s="40"/>
      <c r="M272" s="199" t="s">
        <v>1</v>
      </c>
      <c r="N272" s="200" t="s">
        <v>41</v>
      </c>
      <c r="O272" s="72"/>
      <c r="P272" s="201">
        <f t="shared" si="51"/>
        <v>0</v>
      </c>
      <c r="Q272" s="201">
        <v>0</v>
      </c>
      <c r="R272" s="201">
        <f t="shared" si="52"/>
        <v>0</v>
      </c>
      <c r="S272" s="201">
        <v>0</v>
      </c>
      <c r="T272" s="202">
        <f t="shared" si="53"/>
        <v>0</v>
      </c>
      <c r="U272" s="35"/>
      <c r="V272" s="35"/>
      <c r="W272" s="35"/>
      <c r="X272" s="35"/>
      <c r="Y272" s="35"/>
      <c r="Z272" s="35"/>
      <c r="AA272" s="35"/>
      <c r="AB272" s="35"/>
      <c r="AC272" s="35"/>
      <c r="AD272" s="35"/>
      <c r="AE272" s="35"/>
      <c r="AR272" s="203" t="s">
        <v>110</v>
      </c>
      <c r="AT272" s="203" t="s">
        <v>241</v>
      </c>
      <c r="AU272" s="203" t="s">
        <v>84</v>
      </c>
      <c r="AY272" s="18" t="s">
        <v>239</v>
      </c>
      <c r="BE272" s="204">
        <f t="shared" si="54"/>
        <v>0</v>
      </c>
      <c r="BF272" s="204">
        <f t="shared" si="55"/>
        <v>0</v>
      </c>
      <c r="BG272" s="204">
        <f t="shared" si="56"/>
        <v>0</v>
      </c>
      <c r="BH272" s="204">
        <f t="shared" si="57"/>
        <v>0</v>
      </c>
      <c r="BI272" s="204">
        <f t="shared" si="58"/>
        <v>0</v>
      </c>
      <c r="BJ272" s="18" t="s">
        <v>84</v>
      </c>
      <c r="BK272" s="204">
        <f t="shared" si="59"/>
        <v>0</v>
      </c>
      <c r="BL272" s="18" t="s">
        <v>110</v>
      </c>
      <c r="BM272" s="203" t="s">
        <v>1594</v>
      </c>
    </row>
    <row r="273" spans="1:65" s="2" customFormat="1" ht="16.5" customHeight="1">
      <c r="A273" s="35"/>
      <c r="B273" s="36"/>
      <c r="C273" s="192" t="s">
        <v>1006</v>
      </c>
      <c r="D273" s="192" t="s">
        <v>241</v>
      </c>
      <c r="E273" s="193" t="s">
        <v>4692</v>
      </c>
      <c r="F273" s="194" t="s">
        <v>4693</v>
      </c>
      <c r="G273" s="195" t="s">
        <v>396</v>
      </c>
      <c r="H273" s="196">
        <v>6</v>
      </c>
      <c r="I273" s="197"/>
      <c r="J273" s="198">
        <f t="shared" si="50"/>
        <v>0</v>
      </c>
      <c r="K273" s="194" t="s">
        <v>287</v>
      </c>
      <c r="L273" s="40"/>
      <c r="M273" s="199" t="s">
        <v>1</v>
      </c>
      <c r="N273" s="200" t="s">
        <v>41</v>
      </c>
      <c r="O273" s="72"/>
      <c r="P273" s="201">
        <f t="shared" si="51"/>
        <v>0</v>
      </c>
      <c r="Q273" s="201">
        <v>0</v>
      </c>
      <c r="R273" s="201">
        <f t="shared" si="52"/>
        <v>0</v>
      </c>
      <c r="S273" s="201">
        <v>0</v>
      </c>
      <c r="T273" s="202">
        <f t="shared" si="53"/>
        <v>0</v>
      </c>
      <c r="U273" s="35"/>
      <c r="V273" s="35"/>
      <c r="W273" s="35"/>
      <c r="X273" s="35"/>
      <c r="Y273" s="35"/>
      <c r="Z273" s="35"/>
      <c r="AA273" s="35"/>
      <c r="AB273" s="35"/>
      <c r="AC273" s="35"/>
      <c r="AD273" s="35"/>
      <c r="AE273" s="35"/>
      <c r="AR273" s="203" t="s">
        <v>110</v>
      </c>
      <c r="AT273" s="203" t="s">
        <v>241</v>
      </c>
      <c r="AU273" s="203" t="s">
        <v>84</v>
      </c>
      <c r="AY273" s="18" t="s">
        <v>239</v>
      </c>
      <c r="BE273" s="204">
        <f t="shared" si="54"/>
        <v>0</v>
      </c>
      <c r="BF273" s="204">
        <f t="shared" si="55"/>
        <v>0</v>
      </c>
      <c r="BG273" s="204">
        <f t="shared" si="56"/>
        <v>0</v>
      </c>
      <c r="BH273" s="204">
        <f t="shared" si="57"/>
        <v>0</v>
      </c>
      <c r="BI273" s="204">
        <f t="shared" si="58"/>
        <v>0</v>
      </c>
      <c r="BJ273" s="18" t="s">
        <v>84</v>
      </c>
      <c r="BK273" s="204">
        <f t="shared" si="59"/>
        <v>0</v>
      </c>
      <c r="BL273" s="18" t="s">
        <v>110</v>
      </c>
      <c r="BM273" s="203" t="s">
        <v>1604</v>
      </c>
    </row>
    <row r="274" spans="1:65" s="2" customFormat="1" ht="16.5" customHeight="1">
      <c r="A274" s="35"/>
      <c r="B274" s="36"/>
      <c r="C274" s="192" t="s">
        <v>1011</v>
      </c>
      <c r="D274" s="192" t="s">
        <v>241</v>
      </c>
      <c r="E274" s="193" t="s">
        <v>4694</v>
      </c>
      <c r="F274" s="194" t="s">
        <v>4695</v>
      </c>
      <c r="G274" s="195" t="s">
        <v>396</v>
      </c>
      <c r="H274" s="196">
        <v>4</v>
      </c>
      <c r="I274" s="197"/>
      <c r="J274" s="198">
        <f t="shared" si="50"/>
        <v>0</v>
      </c>
      <c r="K274" s="194" t="s">
        <v>287</v>
      </c>
      <c r="L274" s="40"/>
      <c r="M274" s="199" t="s">
        <v>1</v>
      </c>
      <c r="N274" s="200" t="s">
        <v>41</v>
      </c>
      <c r="O274" s="72"/>
      <c r="P274" s="201">
        <f t="shared" si="51"/>
        <v>0</v>
      </c>
      <c r="Q274" s="201">
        <v>0</v>
      </c>
      <c r="R274" s="201">
        <f t="shared" si="52"/>
        <v>0</v>
      </c>
      <c r="S274" s="201">
        <v>0</v>
      </c>
      <c r="T274" s="202">
        <f t="shared" si="53"/>
        <v>0</v>
      </c>
      <c r="U274" s="35"/>
      <c r="V274" s="35"/>
      <c r="W274" s="35"/>
      <c r="X274" s="35"/>
      <c r="Y274" s="35"/>
      <c r="Z274" s="35"/>
      <c r="AA274" s="35"/>
      <c r="AB274" s="35"/>
      <c r="AC274" s="35"/>
      <c r="AD274" s="35"/>
      <c r="AE274" s="35"/>
      <c r="AR274" s="203" t="s">
        <v>110</v>
      </c>
      <c r="AT274" s="203" t="s">
        <v>241</v>
      </c>
      <c r="AU274" s="203" t="s">
        <v>84</v>
      </c>
      <c r="AY274" s="18" t="s">
        <v>239</v>
      </c>
      <c r="BE274" s="204">
        <f t="shared" si="54"/>
        <v>0</v>
      </c>
      <c r="BF274" s="204">
        <f t="shared" si="55"/>
        <v>0</v>
      </c>
      <c r="BG274" s="204">
        <f t="shared" si="56"/>
        <v>0</v>
      </c>
      <c r="BH274" s="204">
        <f t="shared" si="57"/>
        <v>0</v>
      </c>
      <c r="BI274" s="204">
        <f t="shared" si="58"/>
        <v>0</v>
      </c>
      <c r="BJ274" s="18" t="s">
        <v>84</v>
      </c>
      <c r="BK274" s="204">
        <f t="shared" si="59"/>
        <v>0</v>
      </c>
      <c r="BL274" s="18" t="s">
        <v>110</v>
      </c>
      <c r="BM274" s="203" t="s">
        <v>1615</v>
      </c>
    </row>
    <row r="275" spans="1:65" s="2" customFormat="1" ht="16.5" customHeight="1">
      <c r="A275" s="35"/>
      <c r="B275" s="36"/>
      <c r="C275" s="192" t="s">
        <v>1016</v>
      </c>
      <c r="D275" s="192" t="s">
        <v>241</v>
      </c>
      <c r="E275" s="193" t="s">
        <v>4696</v>
      </c>
      <c r="F275" s="194" t="s">
        <v>4697</v>
      </c>
      <c r="G275" s="195" t="s">
        <v>396</v>
      </c>
      <c r="H275" s="196">
        <v>32</v>
      </c>
      <c r="I275" s="197"/>
      <c r="J275" s="198">
        <f t="shared" si="50"/>
        <v>0</v>
      </c>
      <c r="K275" s="194" t="s">
        <v>287</v>
      </c>
      <c r="L275" s="40"/>
      <c r="M275" s="199" t="s">
        <v>1</v>
      </c>
      <c r="N275" s="200" t="s">
        <v>41</v>
      </c>
      <c r="O275" s="72"/>
      <c r="P275" s="201">
        <f t="shared" si="51"/>
        <v>0</v>
      </c>
      <c r="Q275" s="201">
        <v>0</v>
      </c>
      <c r="R275" s="201">
        <f t="shared" si="52"/>
        <v>0</v>
      </c>
      <c r="S275" s="201">
        <v>0</v>
      </c>
      <c r="T275" s="202">
        <f t="shared" si="53"/>
        <v>0</v>
      </c>
      <c r="U275" s="35"/>
      <c r="V275" s="35"/>
      <c r="W275" s="35"/>
      <c r="X275" s="35"/>
      <c r="Y275" s="35"/>
      <c r="Z275" s="35"/>
      <c r="AA275" s="35"/>
      <c r="AB275" s="35"/>
      <c r="AC275" s="35"/>
      <c r="AD275" s="35"/>
      <c r="AE275" s="35"/>
      <c r="AR275" s="203" t="s">
        <v>110</v>
      </c>
      <c r="AT275" s="203" t="s">
        <v>241</v>
      </c>
      <c r="AU275" s="203" t="s">
        <v>84</v>
      </c>
      <c r="AY275" s="18" t="s">
        <v>239</v>
      </c>
      <c r="BE275" s="204">
        <f t="shared" si="54"/>
        <v>0</v>
      </c>
      <c r="BF275" s="204">
        <f t="shared" si="55"/>
        <v>0</v>
      </c>
      <c r="BG275" s="204">
        <f t="shared" si="56"/>
        <v>0</v>
      </c>
      <c r="BH275" s="204">
        <f t="shared" si="57"/>
        <v>0</v>
      </c>
      <c r="BI275" s="204">
        <f t="shared" si="58"/>
        <v>0</v>
      </c>
      <c r="BJ275" s="18" t="s">
        <v>84</v>
      </c>
      <c r="BK275" s="204">
        <f t="shared" si="59"/>
        <v>0</v>
      </c>
      <c r="BL275" s="18" t="s">
        <v>110</v>
      </c>
      <c r="BM275" s="203" t="s">
        <v>1624</v>
      </c>
    </row>
    <row r="276" spans="1:65" s="2" customFormat="1" ht="16.5" customHeight="1">
      <c r="A276" s="35"/>
      <c r="B276" s="36"/>
      <c r="C276" s="192" t="s">
        <v>1021</v>
      </c>
      <c r="D276" s="192" t="s">
        <v>241</v>
      </c>
      <c r="E276" s="193" t="s">
        <v>4698</v>
      </c>
      <c r="F276" s="194" t="s">
        <v>4699</v>
      </c>
      <c r="G276" s="195" t="s">
        <v>2089</v>
      </c>
      <c r="H276" s="196">
        <v>1</v>
      </c>
      <c r="I276" s="197"/>
      <c r="J276" s="198">
        <f t="shared" si="50"/>
        <v>0</v>
      </c>
      <c r="K276" s="194" t="s">
        <v>287</v>
      </c>
      <c r="L276" s="40"/>
      <c r="M276" s="199" t="s">
        <v>1</v>
      </c>
      <c r="N276" s="200" t="s">
        <v>41</v>
      </c>
      <c r="O276" s="72"/>
      <c r="P276" s="201">
        <f t="shared" si="51"/>
        <v>0</v>
      </c>
      <c r="Q276" s="201">
        <v>0</v>
      </c>
      <c r="R276" s="201">
        <f t="shared" si="52"/>
        <v>0</v>
      </c>
      <c r="S276" s="201">
        <v>0</v>
      </c>
      <c r="T276" s="202">
        <f t="shared" si="53"/>
        <v>0</v>
      </c>
      <c r="U276" s="35"/>
      <c r="V276" s="35"/>
      <c r="W276" s="35"/>
      <c r="X276" s="35"/>
      <c r="Y276" s="35"/>
      <c r="Z276" s="35"/>
      <c r="AA276" s="35"/>
      <c r="AB276" s="35"/>
      <c r="AC276" s="35"/>
      <c r="AD276" s="35"/>
      <c r="AE276" s="35"/>
      <c r="AR276" s="203" t="s">
        <v>110</v>
      </c>
      <c r="AT276" s="203" t="s">
        <v>241</v>
      </c>
      <c r="AU276" s="203" t="s">
        <v>84</v>
      </c>
      <c r="AY276" s="18" t="s">
        <v>239</v>
      </c>
      <c r="BE276" s="204">
        <f t="shared" si="54"/>
        <v>0</v>
      </c>
      <c r="BF276" s="204">
        <f t="shared" si="55"/>
        <v>0</v>
      </c>
      <c r="BG276" s="204">
        <f t="shared" si="56"/>
        <v>0</v>
      </c>
      <c r="BH276" s="204">
        <f t="shared" si="57"/>
        <v>0</v>
      </c>
      <c r="BI276" s="204">
        <f t="shared" si="58"/>
        <v>0</v>
      </c>
      <c r="BJ276" s="18" t="s">
        <v>84</v>
      </c>
      <c r="BK276" s="204">
        <f t="shared" si="59"/>
        <v>0</v>
      </c>
      <c r="BL276" s="18" t="s">
        <v>110</v>
      </c>
      <c r="BM276" s="203" t="s">
        <v>1636</v>
      </c>
    </row>
    <row r="277" spans="1:65" s="2" customFormat="1" ht="16.5" customHeight="1">
      <c r="A277" s="35"/>
      <c r="B277" s="36"/>
      <c r="C277" s="192" t="s">
        <v>1023</v>
      </c>
      <c r="D277" s="192" t="s">
        <v>241</v>
      </c>
      <c r="E277" s="193" t="s">
        <v>4700</v>
      </c>
      <c r="F277" s="194" t="s">
        <v>4701</v>
      </c>
      <c r="G277" s="195" t="s">
        <v>251</v>
      </c>
      <c r="H277" s="196">
        <v>6</v>
      </c>
      <c r="I277" s="197"/>
      <c r="J277" s="198">
        <f t="shared" si="50"/>
        <v>0</v>
      </c>
      <c r="K277" s="194" t="s">
        <v>287</v>
      </c>
      <c r="L277" s="40"/>
      <c r="M277" s="199" t="s">
        <v>1</v>
      </c>
      <c r="N277" s="200" t="s">
        <v>41</v>
      </c>
      <c r="O277" s="72"/>
      <c r="P277" s="201">
        <f t="shared" si="51"/>
        <v>0</v>
      </c>
      <c r="Q277" s="201">
        <v>0</v>
      </c>
      <c r="R277" s="201">
        <f t="shared" si="52"/>
        <v>0</v>
      </c>
      <c r="S277" s="201">
        <v>0</v>
      </c>
      <c r="T277" s="202">
        <f t="shared" si="53"/>
        <v>0</v>
      </c>
      <c r="U277" s="35"/>
      <c r="V277" s="35"/>
      <c r="W277" s="35"/>
      <c r="X277" s="35"/>
      <c r="Y277" s="35"/>
      <c r="Z277" s="35"/>
      <c r="AA277" s="35"/>
      <c r="AB277" s="35"/>
      <c r="AC277" s="35"/>
      <c r="AD277" s="35"/>
      <c r="AE277" s="35"/>
      <c r="AR277" s="203" t="s">
        <v>110</v>
      </c>
      <c r="AT277" s="203" t="s">
        <v>241</v>
      </c>
      <c r="AU277" s="203" t="s">
        <v>84</v>
      </c>
      <c r="AY277" s="18" t="s">
        <v>239</v>
      </c>
      <c r="BE277" s="204">
        <f t="shared" si="54"/>
        <v>0</v>
      </c>
      <c r="BF277" s="204">
        <f t="shared" si="55"/>
        <v>0</v>
      </c>
      <c r="BG277" s="204">
        <f t="shared" si="56"/>
        <v>0</v>
      </c>
      <c r="BH277" s="204">
        <f t="shared" si="57"/>
        <v>0</v>
      </c>
      <c r="BI277" s="204">
        <f t="shared" si="58"/>
        <v>0</v>
      </c>
      <c r="BJ277" s="18" t="s">
        <v>84</v>
      </c>
      <c r="BK277" s="204">
        <f t="shared" si="59"/>
        <v>0</v>
      </c>
      <c r="BL277" s="18" t="s">
        <v>110</v>
      </c>
      <c r="BM277" s="203" t="s">
        <v>1644</v>
      </c>
    </row>
    <row r="278" spans="1:65" s="12" customFormat="1" ht="25.9" customHeight="1">
      <c r="B278" s="176"/>
      <c r="C278" s="177"/>
      <c r="D278" s="178" t="s">
        <v>75</v>
      </c>
      <c r="E278" s="179" t="s">
        <v>4702</v>
      </c>
      <c r="F278" s="179" t="s">
        <v>4703</v>
      </c>
      <c r="G278" s="177"/>
      <c r="H278" s="177"/>
      <c r="I278" s="180"/>
      <c r="J278" s="181">
        <f>BK278</f>
        <v>0</v>
      </c>
      <c r="K278" s="177"/>
      <c r="L278" s="182"/>
      <c r="M278" s="183"/>
      <c r="N278" s="184"/>
      <c r="O278" s="184"/>
      <c r="P278" s="185">
        <f>SUM(P279:P280)</f>
        <v>0</v>
      </c>
      <c r="Q278" s="184"/>
      <c r="R278" s="185">
        <f>SUM(R279:R280)</f>
        <v>0</v>
      </c>
      <c r="S278" s="184"/>
      <c r="T278" s="186">
        <f>SUM(T279:T280)</f>
        <v>0</v>
      </c>
      <c r="AR278" s="187" t="s">
        <v>84</v>
      </c>
      <c r="AT278" s="188" t="s">
        <v>75</v>
      </c>
      <c r="AU278" s="188" t="s">
        <v>76</v>
      </c>
      <c r="AY278" s="187" t="s">
        <v>239</v>
      </c>
      <c r="BK278" s="189">
        <f>SUM(BK279:BK280)</f>
        <v>0</v>
      </c>
    </row>
    <row r="279" spans="1:65" s="2" customFormat="1" ht="16.5" customHeight="1">
      <c r="A279" s="35"/>
      <c r="B279" s="36"/>
      <c r="C279" s="192" t="s">
        <v>1028</v>
      </c>
      <c r="D279" s="192" t="s">
        <v>241</v>
      </c>
      <c r="E279" s="193" t="s">
        <v>4704</v>
      </c>
      <c r="F279" s="194" t="s">
        <v>4705</v>
      </c>
      <c r="G279" s="195" t="s">
        <v>2089</v>
      </c>
      <c r="H279" s="196">
        <v>1</v>
      </c>
      <c r="I279" s="197"/>
      <c r="J279" s="198">
        <f>ROUND(I279*H279,2)</f>
        <v>0</v>
      </c>
      <c r="K279" s="194" t="s">
        <v>287</v>
      </c>
      <c r="L279" s="40"/>
      <c r="M279" s="199" t="s">
        <v>1</v>
      </c>
      <c r="N279" s="200" t="s">
        <v>41</v>
      </c>
      <c r="O279" s="72"/>
      <c r="P279" s="201">
        <f>O279*H279</f>
        <v>0</v>
      </c>
      <c r="Q279" s="201">
        <v>0</v>
      </c>
      <c r="R279" s="201">
        <f>Q279*H279</f>
        <v>0</v>
      </c>
      <c r="S279" s="201">
        <v>0</v>
      </c>
      <c r="T279" s="202">
        <f>S279*H279</f>
        <v>0</v>
      </c>
      <c r="U279" s="35"/>
      <c r="V279" s="35"/>
      <c r="W279" s="35"/>
      <c r="X279" s="35"/>
      <c r="Y279" s="35"/>
      <c r="Z279" s="35"/>
      <c r="AA279" s="35"/>
      <c r="AB279" s="35"/>
      <c r="AC279" s="35"/>
      <c r="AD279" s="35"/>
      <c r="AE279" s="35"/>
      <c r="AR279" s="203" t="s">
        <v>110</v>
      </c>
      <c r="AT279" s="203" t="s">
        <v>241</v>
      </c>
      <c r="AU279" s="203" t="s">
        <v>84</v>
      </c>
      <c r="AY279" s="18" t="s">
        <v>239</v>
      </c>
      <c r="BE279" s="204">
        <f>IF(N279="základní",J279,0)</f>
        <v>0</v>
      </c>
      <c r="BF279" s="204">
        <f>IF(N279="snížená",J279,0)</f>
        <v>0</v>
      </c>
      <c r="BG279" s="204">
        <f>IF(N279="zákl. přenesená",J279,0)</f>
        <v>0</v>
      </c>
      <c r="BH279" s="204">
        <f>IF(N279="sníž. přenesená",J279,0)</f>
        <v>0</v>
      </c>
      <c r="BI279" s="204">
        <f>IF(N279="nulová",J279,0)</f>
        <v>0</v>
      </c>
      <c r="BJ279" s="18" t="s">
        <v>84</v>
      </c>
      <c r="BK279" s="204">
        <f>ROUND(I279*H279,2)</f>
        <v>0</v>
      </c>
      <c r="BL279" s="18" t="s">
        <v>110</v>
      </c>
      <c r="BM279" s="203" t="s">
        <v>1654</v>
      </c>
    </row>
    <row r="280" spans="1:65" s="2" customFormat="1" ht="16.5" customHeight="1">
      <c r="A280" s="35"/>
      <c r="B280" s="36"/>
      <c r="C280" s="192" t="s">
        <v>1033</v>
      </c>
      <c r="D280" s="192" t="s">
        <v>241</v>
      </c>
      <c r="E280" s="193" t="s">
        <v>4706</v>
      </c>
      <c r="F280" s="194" t="s">
        <v>4707</v>
      </c>
      <c r="G280" s="195" t="s">
        <v>2089</v>
      </c>
      <c r="H280" s="196">
        <v>1</v>
      </c>
      <c r="I280" s="197"/>
      <c r="J280" s="198">
        <f>ROUND(I280*H280,2)</f>
        <v>0</v>
      </c>
      <c r="K280" s="194" t="s">
        <v>287</v>
      </c>
      <c r="L280" s="40"/>
      <c r="M280" s="277" t="s">
        <v>1</v>
      </c>
      <c r="N280" s="278" t="s">
        <v>41</v>
      </c>
      <c r="O280" s="224"/>
      <c r="P280" s="275">
        <f>O280*H280</f>
        <v>0</v>
      </c>
      <c r="Q280" s="275">
        <v>0</v>
      </c>
      <c r="R280" s="275">
        <f>Q280*H280</f>
        <v>0</v>
      </c>
      <c r="S280" s="275">
        <v>0</v>
      </c>
      <c r="T280" s="276">
        <f>S280*H280</f>
        <v>0</v>
      </c>
      <c r="U280" s="35"/>
      <c r="V280" s="35"/>
      <c r="W280" s="35"/>
      <c r="X280" s="35"/>
      <c r="Y280" s="35"/>
      <c r="Z280" s="35"/>
      <c r="AA280" s="35"/>
      <c r="AB280" s="35"/>
      <c r="AC280" s="35"/>
      <c r="AD280" s="35"/>
      <c r="AE280" s="35"/>
      <c r="AR280" s="203" t="s">
        <v>110</v>
      </c>
      <c r="AT280" s="203" t="s">
        <v>241</v>
      </c>
      <c r="AU280" s="203" t="s">
        <v>84</v>
      </c>
      <c r="AY280" s="18" t="s">
        <v>239</v>
      </c>
      <c r="BE280" s="204">
        <f>IF(N280="základní",J280,0)</f>
        <v>0</v>
      </c>
      <c r="BF280" s="204">
        <f>IF(N280="snížená",J280,0)</f>
        <v>0</v>
      </c>
      <c r="BG280" s="204">
        <f>IF(N280="zákl. přenesená",J280,0)</f>
        <v>0</v>
      </c>
      <c r="BH280" s="204">
        <f>IF(N280="sníž. přenesená",J280,0)</f>
        <v>0</v>
      </c>
      <c r="BI280" s="204">
        <f>IF(N280="nulová",J280,0)</f>
        <v>0</v>
      </c>
      <c r="BJ280" s="18" t="s">
        <v>84</v>
      </c>
      <c r="BK280" s="204">
        <f>ROUND(I280*H280,2)</f>
        <v>0</v>
      </c>
      <c r="BL280" s="18" t="s">
        <v>110</v>
      </c>
      <c r="BM280" s="203" t="s">
        <v>1664</v>
      </c>
    </row>
    <row r="281" spans="1:65" s="2" customFormat="1" ht="6.95" customHeight="1">
      <c r="A281" s="35"/>
      <c r="B281" s="55"/>
      <c r="C281" s="56"/>
      <c r="D281" s="56"/>
      <c r="E281" s="56"/>
      <c r="F281" s="56"/>
      <c r="G281" s="56"/>
      <c r="H281" s="56"/>
      <c r="I281" s="56"/>
      <c r="J281" s="56"/>
      <c r="K281" s="56"/>
      <c r="L281" s="40"/>
      <c r="M281" s="35"/>
      <c r="O281" s="35"/>
      <c r="P281" s="35"/>
      <c r="Q281" s="35"/>
      <c r="R281" s="35"/>
      <c r="S281" s="35"/>
      <c r="T281" s="35"/>
      <c r="U281" s="35"/>
      <c r="V281" s="35"/>
      <c r="W281" s="35"/>
      <c r="X281" s="35"/>
      <c r="Y281" s="35"/>
      <c r="Z281" s="35"/>
      <c r="AA281" s="35"/>
      <c r="AB281" s="35"/>
      <c r="AC281" s="35"/>
      <c r="AD281" s="35"/>
      <c r="AE281" s="35"/>
    </row>
  </sheetData>
  <sheetProtection algorithmName="SHA-512" hashValue="9xwpDZIoVveCMUhCy2RffwudgmwX4fJllOiZquLWRa7SY8o+/LSgvWi8rgW/SfX2kPldxn1WPsLwvxX6GQ45Ig==" saltValue="hglkPll0j+Jcg4jJ99Zq4IIxnGanwE3XH3o7xmXvwfk75QfKUE8ehp9heYmZchpx90d0KB1onJzonhakjA8lcw==" spinCount="100000" sheet="1" objects="1" scenarios="1" formatColumns="0" formatRows="0" autoFilter="0"/>
  <autoFilter ref="C136:K280" xr:uid="{00000000-0009-0000-0000-00000A000000}"/>
  <mergeCells count="15">
    <mergeCell ref="E123:H123"/>
    <mergeCell ref="E127:H127"/>
    <mergeCell ref="E125:H125"/>
    <mergeCell ref="E129:H12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BM161"/>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127</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ht="12.75">
      <c r="B8" s="21"/>
      <c r="D8" s="120" t="s">
        <v>210</v>
      </c>
      <c r="L8" s="21"/>
    </row>
    <row r="9" spans="1:46" s="1" customFormat="1" ht="16.5" customHeight="1">
      <c r="B9" s="21"/>
      <c r="E9" s="325" t="s">
        <v>362</v>
      </c>
      <c r="F9" s="298"/>
      <c r="G9" s="298"/>
      <c r="H9" s="298"/>
      <c r="L9" s="21"/>
    </row>
    <row r="10" spans="1:46" s="1" customFormat="1" ht="12" customHeight="1">
      <c r="B10" s="21"/>
      <c r="D10" s="120" t="s">
        <v>363</v>
      </c>
      <c r="L10" s="21"/>
    </row>
    <row r="11" spans="1:46" s="2" customFormat="1" ht="16.5" customHeight="1">
      <c r="A11" s="35"/>
      <c r="B11" s="40"/>
      <c r="C11" s="35"/>
      <c r="D11" s="35"/>
      <c r="E11" s="335" t="s">
        <v>3106</v>
      </c>
      <c r="F11" s="328"/>
      <c r="G11" s="328"/>
      <c r="H11" s="328"/>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3107</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7" t="s">
        <v>4708</v>
      </c>
      <c r="F13" s="328"/>
      <c r="G13" s="328"/>
      <c r="H13" s="328"/>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9" t="str">
        <f>'Rekapitulace stavby'!E14</f>
        <v>Vyplň údaj</v>
      </c>
      <c r="F22" s="330"/>
      <c r="G22" s="330"/>
      <c r="H22" s="330"/>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298.5" customHeight="1">
      <c r="A31" s="122"/>
      <c r="B31" s="123"/>
      <c r="C31" s="122"/>
      <c r="D31" s="122"/>
      <c r="E31" s="331" t="s">
        <v>4709</v>
      </c>
      <c r="F31" s="331"/>
      <c r="G31" s="331"/>
      <c r="H31" s="331"/>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ROUND(J127,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ROUND((SUM(BE127:BE160)),  2)</f>
        <v>0</v>
      </c>
      <c r="G37" s="35"/>
      <c r="H37" s="35"/>
      <c r="I37" s="131">
        <v>0.21</v>
      </c>
      <c r="J37" s="130">
        <f>ROUND(((SUM(BE127:BE160))*I37),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ROUND((SUM(BF127:BF160)),  2)</f>
        <v>0</v>
      </c>
      <c r="G38" s="35"/>
      <c r="H38" s="35"/>
      <c r="I38" s="131">
        <v>0.12</v>
      </c>
      <c r="J38" s="130">
        <f>ROUND(((SUM(BF127:BF160))*I38),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ROUND((SUM(BG127:BG160)),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ROUND((SUM(BH127:BH160)),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ROUND((SUM(BI127:BI160)),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2" t="s">
        <v>362</v>
      </c>
      <c r="F87" s="283"/>
      <c r="G87" s="283"/>
      <c r="H87" s="283"/>
      <c r="I87" s="23"/>
      <c r="J87" s="23"/>
      <c r="K87" s="23"/>
      <c r="L87" s="21"/>
    </row>
    <row r="88" spans="1:31" s="1" customFormat="1" ht="12" customHeight="1">
      <c r="B88" s="22"/>
      <c r="C88" s="30" t="s">
        <v>363</v>
      </c>
      <c r="D88" s="23"/>
      <c r="E88" s="23"/>
      <c r="F88" s="23"/>
      <c r="G88" s="23"/>
      <c r="H88" s="23"/>
      <c r="I88" s="23"/>
      <c r="J88" s="23"/>
      <c r="K88" s="23"/>
      <c r="L88" s="21"/>
    </row>
    <row r="89" spans="1:31" s="2" customFormat="1" ht="16.5" customHeight="1">
      <c r="A89" s="35"/>
      <c r="B89" s="36"/>
      <c r="C89" s="37"/>
      <c r="D89" s="37"/>
      <c r="E89" s="336" t="s">
        <v>3106</v>
      </c>
      <c r="F89" s="334"/>
      <c r="G89" s="334"/>
      <c r="H89" s="334"/>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3107</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5" t="str">
        <f>E13</f>
        <v>1 - LPS</v>
      </c>
      <c r="F91" s="334"/>
      <c r="G91" s="334"/>
      <c r="H91" s="334"/>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J127</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4710</v>
      </c>
      <c r="E101" s="157"/>
      <c r="F101" s="157"/>
      <c r="G101" s="157"/>
      <c r="H101" s="157"/>
      <c r="I101" s="157"/>
      <c r="J101" s="158">
        <f>J128</f>
        <v>0</v>
      </c>
      <c r="K101" s="155"/>
      <c r="L101" s="159"/>
    </row>
    <row r="102" spans="1:47" s="9" customFormat="1" ht="24.95" customHeight="1">
      <c r="B102" s="154"/>
      <c r="C102" s="155"/>
      <c r="D102" s="156" t="s">
        <v>4711</v>
      </c>
      <c r="E102" s="157"/>
      <c r="F102" s="157"/>
      <c r="G102" s="157"/>
      <c r="H102" s="157"/>
      <c r="I102" s="157"/>
      <c r="J102" s="158">
        <f>J139</f>
        <v>0</v>
      </c>
      <c r="K102" s="155"/>
      <c r="L102" s="159"/>
    </row>
    <row r="103" spans="1:47" s="9" customFormat="1" ht="24.95" customHeight="1">
      <c r="B103" s="154"/>
      <c r="C103" s="155"/>
      <c r="D103" s="156" t="s">
        <v>4712</v>
      </c>
      <c r="E103" s="157"/>
      <c r="F103" s="157"/>
      <c r="G103" s="157"/>
      <c r="H103" s="157"/>
      <c r="I103" s="157"/>
      <c r="J103" s="158">
        <f>J152</f>
        <v>0</v>
      </c>
      <c r="K103" s="155"/>
      <c r="L103" s="159"/>
    </row>
    <row r="104" spans="1:47" s="2" customFormat="1" ht="21.75" customHeight="1">
      <c r="A104" s="35"/>
      <c r="B104" s="36"/>
      <c r="C104" s="37"/>
      <c r="D104" s="37"/>
      <c r="E104" s="37"/>
      <c r="F104" s="37"/>
      <c r="G104" s="37"/>
      <c r="H104" s="37"/>
      <c r="I104" s="37"/>
      <c r="J104" s="37"/>
      <c r="K104" s="37"/>
      <c r="L104" s="52"/>
      <c r="S104" s="35"/>
      <c r="T104" s="35"/>
      <c r="U104" s="35"/>
      <c r="V104" s="35"/>
      <c r="W104" s="35"/>
      <c r="X104" s="35"/>
      <c r="Y104" s="35"/>
      <c r="Z104" s="35"/>
      <c r="AA104" s="35"/>
      <c r="AB104" s="35"/>
      <c r="AC104" s="35"/>
      <c r="AD104" s="35"/>
      <c r="AE104" s="35"/>
    </row>
    <row r="105" spans="1:47" s="2" customFormat="1" ht="6.95" customHeight="1">
      <c r="A105" s="35"/>
      <c r="B105" s="55"/>
      <c r="C105" s="56"/>
      <c r="D105" s="56"/>
      <c r="E105" s="56"/>
      <c r="F105" s="56"/>
      <c r="G105" s="56"/>
      <c r="H105" s="56"/>
      <c r="I105" s="56"/>
      <c r="J105" s="56"/>
      <c r="K105" s="56"/>
      <c r="L105" s="52"/>
      <c r="S105" s="35"/>
      <c r="T105" s="35"/>
      <c r="U105" s="35"/>
      <c r="V105" s="35"/>
      <c r="W105" s="35"/>
      <c r="X105" s="35"/>
      <c r="Y105" s="35"/>
      <c r="Z105" s="35"/>
      <c r="AA105" s="35"/>
      <c r="AB105" s="35"/>
      <c r="AC105" s="35"/>
      <c r="AD105" s="35"/>
      <c r="AE105" s="35"/>
    </row>
    <row r="109" spans="1:47" s="2" customFormat="1" ht="6.95" customHeight="1">
      <c r="A109" s="35"/>
      <c r="B109" s="57"/>
      <c r="C109" s="58"/>
      <c r="D109" s="58"/>
      <c r="E109" s="58"/>
      <c r="F109" s="58"/>
      <c r="G109" s="58"/>
      <c r="H109" s="58"/>
      <c r="I109" s="58"/>
      <c r="J109" s="58"/>
      <c r="K109" s="58"/>
      <c r="L109" s="52"/>
      <c r="S109" s="35"/>
      <c r="T109" s="35"/>
      <c r="U109" s="35"/>
      <c r="V109" s="35"/>
      <c r="W109" s="35"/>
      <c r="X109" s="35"/>
      <c r="Y109" s="35"/>
      <c r="Z109" s="35"/>
      <c r="AA109" s="35"/>
      <c r="AB109" s="35"/>
      <c r="AC109" s="35"/>
      <c r="AD109" s="35"/>
      <c r="AE109" s="35"/>
    </row>
    <row r="110" spans="1:47" s="2" customFormat="1" ht="24.95" customHeight="1">
      <c r="A110" s="35"/>
      <c r="B110" s="36"/>
      <c r="C110" s="24" t="s">
        <v>224</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6.9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16</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6.5" customHeight="1">
      <c r="A113" s="35"/>
      <c r="B113" s="36"/>
      <c r="C113" s="37"/>
      <c r="D113" s="37"/>
      <c r="E113" s="332" t="str">
        <f>E7</f>
        <v>NEMOCNICE TGM HODONÍN – VÝSTAVBA PAVILONU URGENTNÍHO PŘÍJMU ETAPA II.</v>
      </c>
      <c r="F113" s="333"/>
      <c r="G113" s="333"/>
      <c r="H113" s="333"/>
      <c r="I113" s="37"/>
      <c r="J113" s="37"/>
      <c r="K113" s="37"/>
      <c r="L113" s="52"/>
      <c r="S113" s="35"/>
      <c r="T113" s="35"/>
      <c r="U113" s="35"/>
      <c r="V113" s="35"/>
      <c r="W113" s="35"/>
      <c r="X113" s="35"/>
      <c r="Y113" s="35"/>
      <c r="Z113" s="35"/>
      <c r="AA113" s="35"/>
      <c r="AB113" s="35"/>
      <c r="AC113" s="35"/>
      <c r="AD113" s="35"/>
      <c r="AE113" s="35"/>
    </row>
    <row r="114" spans="1:63" s="1" customFormat="1" ht="12" customHeight="1">
      <c r="B114" s="22"/>
      <c r="C114" s="30" t="s">
        <v>210</v>
      </c>
      <c r="D114" s="23"/>
      <c r="E114" s="23"/>
      <c r="F114" s="23"/>
      <c r="G114" s="23"/>
      <c r="H114" s="23"/>
      <c r="I114" s="23"/>
      <c r="J114" s="23"/>
      <c r="K114" s="23"/>
      <c r="L114" s="21"/>
    </row>
    <row r="115" spans="1:63" s="1" customFormat="1" ht="16.5" customHeight="1">
      <c r="B115" s="22"/>
      <c r="C115" s="23"/>
      <c r="D115" s="23"/>
      <c r="E115" s="332" t="s">
        <v>362</v>
      </c>
      <c r="F115" s="283"/>
      <c r="G115" s="283"/>
      <c r="H115" s="283"/>
      <c r="I115" s="23"/>
      <c r="J115" s="23"/>
      <c r="K115" s="23"/>
      <c r="L115" s="21"/>
    </row>
    <row r="116" spans="1:63" s="1" customFormat="1" ht="12" customHeight="1">
      <c r="B116" s="22"/>
      <c r="C116" s="30" t="s">
        <v>363</v>
      </c>
      <c r="D116" s="23"/>
      <c r="E116" s="23"/>
      <c r="F116" s="23"/>
      <c r="G116" s="23"/>
      <c r="H116" s="23"/>
      <c r="I116" s="23"/>
      <c r="J116" s="23"/>
      <c r="K116" s="23"/>
      <c r="L116" s="21"/>
    </row>
    <row r="117" spans="1:63" s="2" customFormat="1" ht="16.5" customHeight="1">
      <c r="A117" s="35"/>
      <c r="B117" s="36"/>
      <c r="C117" s="37"/>
      <c r="D117" s="37"/>
      <c r="E117" s="336" t="s">
        <v>3106</v>
      </c>
      <c r="F117" s="334"/>
      <c r="G117" s="334"/>
      <c r="H117" s="334"/>
      <c r="I117" s="37"/>
      <c r="J117" s="37"/>
      <c r="K117" s="37"/>
      <c r="L117" s="52"/>
      <c r="S117" s="35"/>
      <c r="T117" s="35"/>
      <c r="U117" s="35"/>
      <c r="V117" s="35"/>
      <c r="W117" s="35"/>
      <c r="X117" s="35"/>
      <c r="Y117" s="35"/>
      <c r="Z117" s="35"/>
      <c r="AA117" s="35"/>
      <c r="AB117" s="35"/>
      <c r="AC117" s="35"/>
      <c r="AD117" s="35"/>
      <c r="AE117" s="35"/>
    </row>
    <row r="118" spans="1:63" s="2" customFormat="1" ht="12" customHeight="1">
      <c r="A118" s="35"/>
      <c r="B118" s="36"/>
      <c r="C118" s="30" t="s">
        <v>3107</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3" s="2" customFormat="1" ht="16.5" customHeight="1">
      <c r="A119" s="35"/>
      <c r="B119" s="36"/>
      <c r="C119" s="37"/>
      <c r="D119" s="37"/>
      <c r="E119" s="305" t="str">
        <f>E13</f>
        <v>1 - LPS</v>
      </c>
      <c r="F119" s="334"/>
      <c r="G119" s="334"/>
      <c r="H119" s="334"/>
      <c r="I119" s="37"/>
      <c r="J119" s="37"/>
      <c r="K119" s="37"/>
      <c r="L119" s="52"/>
      <c r="S119" s="35"/>
      <c r="T119" s="35"/>
      <c r="U119" s="35"/>
      <c r="V119" s="35"/>
      <c r="W119" s="35"/>
      <c r="X119" s="35"/>
      <c r="Y119" s="35"/>
      <c r="Z119" s="35"/>
      <c r="AA119" s="35"/>
      <c r="AB119" s="35"/>
      <c r="AC119" s="35"/>
      <c r="AD119" s="35"/>
      <c r="AE119" s="35"/>
    </row>
    <row r="120" spans="1:63" s="2" customFormat="1" ht="6.9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3" s="2" customFormat="1" ht="12" customHeight="1">
      <c r="A121" s="35"/>
      <c r="B121" s="36"/>
      <c r="C121" s="30" t="s">
        <v>20</v>
      </c>
      <c r="D121" s="37"/>
      <c r="E121" s="37"/>
      <c r="F121" s="28" t="str">
        <f>F16</f>
        <v xml:space="preserve"> </v>
      </c>
      <c r="G121" s="37"/>
      <c r="H121" s="37"/>
      <c r="I121" s="30" t="s">
        <v>22</v>
      </c>
      <c r="J121" s="67" t="str">
        <f>IF(J16="","",J16)</f>
        <v>23. 6. 2025</v>
      </c>
      <c r="K121" s="37"/>
      <c r="L121" s="52"/>
      <c r="S121" s="35"/>
      <c r="T121" s="35"/>
      <c r="U121" s="35"/>
      <c r="V121" s="35"/>
      <c r="W121" s="35"/>
      <c r="X121" s="35"/>
      <c r="Y121" s="35"/>
      <c r="Z121" s="35"/>
      <c r="AA121" s="35"/>
      <c r="AB121" s="35"/>
      <c r="AC121" s="35"/>
      <c r="AD121" s="35"/>
      <c r="AE121" s="35"/>
    </row>
    <row r="122" spans="1:63" s="2" customFormat="1" ht="6.9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3" s="2" customFormat="1" ht="15.2" customHeight="1">
      <c r="A123" s="35"/>
      <c r="B123" s="36"/>
      <c r="C123" s="30" t="s">
        <v>24</v>
      </c>
      <c r="D123" s="37"/>
      <c r="E123" s="37"/>
      <c r="F123" s="28" t="str">
        <f>E19</f>
        <v>NEMOCNICE TGM HODONÍN, p.o.</v>
      </c>
      <c r="G123" s="37"/>
      <c r="H123" s="37"/>
      <c r="I123" s="30" t="s">
        <v>30</v>
      </c>
      <c r="J123" s="33" t="str">
        <f>E25</f>
        <v>KANIA a.s.</v>
      </c>
      <c r="K123" s="37"/>
      <c r="L123" s="52"/>
      <c r="S123" s="35"/>
      <c r="T123" s="35"/>
      <c r="U123" s="35"/>
      <c r="V123" s="35"/>
      <c r="W123" s="35"/>
      <c r="X123" s="35"/>
      <c r="Y123" s="35"/>
      <c r="Z123" s="35"/>
      <c r="AA123" s="35"/>
      <c r="AB123" s="35"/>
      <c r="AC123" s="35"/>
      <c r="AD123" s="35"/>
      <c r="AE123" s="35"/>
    </row>
    <row r="124" spans="1:63" s="2" customFormat="1" ht="15.2" customHeight="1">
      <c r="A124" s="35"/>
      <c r="B124" s="36"/>
      <c r="C124" s="30" t="s">
        <v>28</v>
      </c>
      <c r="D124" s="37"/>
      <c r="E124" s="37"/>
      <c r="F124" s="28" t="str">
        <f>IF(E22="","",E22)</f>
        <v>Vyplň údaj</v>
      </c>
      <c r="G124" s="37"/>
      <c r="H124" s="37"/>
      <c r="I124" s="30" t="s">
        <v>33</v>
      </c>
      <c r="J124" s="33" t="str">
        <f>E28</f>
        <v xml:space="preserve"> </v>
      </c>
      <c r="K124" s="37"/>
      <c r="L124" s="52"/>
      <c r="S124" s="35"/>
      <c r="T124" s="35"/>
      <c r="U124" s="35"/>
      <c r="V124" s="35"/>
      <c r="W124" s="35"/>
      <c r="X124" s="35"/>
      <c r="Y124" s="35"/>
      <c r="Z124" s="35"/>
      <c r="AA124" s="35"/>
      <c r="AB124" s="35"/>
      <c r="AC124" s="35"/>
      <c r="AD124" s="35"/>
      <c r="AE124" s="35"/>
    </row>
    <row r="125" spans="1:63" s="2" customFormat="1" ht="10.35"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63" s="11" customFormat="1" ht="29.25" customHeight="1">
      <c r="A126" s="165"/>
      <c r="B126" s="166"/>
      <c r="C126" s="167" t="s">
        <v>225</v>
      </c>
      <c r="D126" s="168" t="s">
        <v>61</v>
      </c>
      <c r="E126" s="168" t="s">
        <v>57</v>
      </c>
      <c r="F126" s="168" t="s">
        <v>58</v>
      </c>
      <c r="G126" s="168" t="s">
        <v>226</v>
      </c>
      <c r="H126" s="168" t="s">
        <v>227</v>
      </c>
      <c r="I126" s="168" t="s">
        <v>228</v>
      </c>
      <c r="J126" s="168" t="s">
        <v>214</v>
      </c>
      <c r="K126" s="169" t="s">
        <v>229</v>
      </c>
      <c r="L126" s="170"/>
      <c r="M126" s="76" t="s">
        <v>1</v>
      </c>
      <c r="N126" s="77" t="s">
        <v>40</v>
      </c>
      <c r="O126" s="77" t="s">
        <v>230</v>
      </c>
      <c r="P126" s="77" t="s">
        <v>231</v>
      </c>
      <c r="Q126" s="77" t="s">
        <v>232</v>
      </c>
      <c r="R126" s="77" t="s">
        <v>233</v>
      </c>
      <c r="S126" s="77" t="s">
        <v>234</v>
      </c>
      <c r="T126" s="78" t="s">
        <v>235</v>
      </c>
      <c r="U126" s="165"/>
      <c r="V126" s="165"/>
      <c r="W126" s="165"/>
      <c r="X126" s="165"/>
      <c r="Y126" s="165"/>
      <c r="Z126" s="165"/>
      <c r="AA126" s="165"/>
      <c r="AB126" s="165"/>
      <c r="AC126" s="165"/>
      <c r="AD126" s="165"/>
      <c r="AE126" s="165"/>
    </row>
    <row r="127" spans="1:63" s="2" customFormat="1" ht="22.9" customHeight="1">
      <c r="A127" s="35"/>
      <c r="B127" s="36"/>
      <c r="C127" s="83" t="s">
        <v>236</v>
      </c>
      <c r="D127" s="37"/>
      <c r="E127" s="37"/>
      <c r="F127" s="37"/>
      <c r="G127" s="37"/>
      <c r="H127" s="37"/>
      <c r="I127" s="37"/>
      <c r="J127" s="171">
        <f>BK127</f>
        <v>0</v>
      </c>
      <c r="K127" s="37"/>
      <c r="L127" s="40"/>
      <c r="M127" s="79"/>
      <c r="N127" s="172"/>
      <c r="O127" s="80"/>
      <c r="P127" s="173">
        <f>P128+P139+P152</f>
        <v>0</v>
      </c>
      <c r="Q127" s="80"/>
      <c r="R127" s="173">
        <f>R128+R139+R152</f>
        <v>0</v>
      </c>
      <c r="S127" s="80"/>
      <c r="T127" s="174">
        <f>T128+T139+T152</f>
        <v>0</v>
      </c>
      <c r="U127" s="35"/>
      <c r="V127" s="35"/>
      <c r="W127" s="35"/>
      <c r="X127" s="35"/>
      <c r="Y127" s="35"/>
      <c r="Z127" s="35"/>
      <c r="AA127" s="35"/>
      <c r="AB127" s="35"/>
      <c r="AC127" s="35"/>
      <c r="AD127" s="35"/>
      <c r="AE127" s="35"/>
      <c r="AT127" s="18" t="s">
        <v>75</v>
      </c>
      <c r="AU127" s="18" t="s">
        <v>216</v>
      </c>
      <c r="BK127" s="175">
        <f>BK128+BK139+BK152</f>
        <v>0</v>
      </c>
    </row>
    <row r="128" spans="1:63" s="12" customFormat="1" ht="25.9" customHeight="1">
      <c r="B128" s="176"/>
      <c r="C128" s="177"/>
      <c r="D128" s="178" t="s">
        <v>75</v>
      </c>
      <c r="E128" s="179" t="s">
        <v>4713</v>
      </c>
      <c r="F128" s="179" t="s">
        <v>4714</v>
      </c>
      <c r="G128" s="177"/>
      <c r="H128" s="177"/>
      <c r="I128" s="180"/>
      <c r="J128" s="181">
        <f>BK128</f>
        <v>0</v>
      </c>
      <c r="K128" s="177"/>
      <c r="L128" s="182"/>
      <c r="M128" s="183"/>
      <c r="N128" s="184"/>
      <c r="O128" s="184"/>
      <c r="P128" s="185">
        <f>SUM(P129:P138)</f>
        <v>0</v>
      </c>
      <c r="Q128" s="184"/>
      <c r="R128" s="185">
        <f>SUM(R129:R138)</f>
        <v>0</v>
      </c>
      <c r="S128" s="184"/>
      <c r="T128" s="186">
        <f>SUM(T129:T138)</f>
        <v>0</v>
      </c>
      <c r="AR128" s="187" t="s">
        <v>84</v>
      </c>
      <c r="AT128" s="188" t="s">
        <v>75</v>
      </c>
      <c r="AU128" s="188" t="s">
        <v>76</v>
      </c>
      <c r="AY128" s="187" t="s">
        <v>239</v>
      </c>
      <c r="BK128" s="189">
        <f>SUM(BK129:BK138)</f>
        <v>0</v>
      </c>
    </row>
    <row r="129" spans="1:65" s="2" customFormat="1" ht="16.5" customHeight="1">
      <c r="A129" s="35"/>
      <c r="B129" s="36"/>
      <c r="C129" s="192" t="s">
        <v>84</v>
      </c>
      <c r="D129" s="192" t="s">
        <v>241</v>
      </c>
      <c r="E129" s="193" t="s">
        <v>84</v>
      </c>
      <c r="F129" s="194" t="s">
        <v>4715</v>
      </c>
      <c r="G129" s="195" t="s">
        <v>2089</v>
      </c>
      <c r="H129" s="196">
        <v>3</v>
      </c>
      <c r="I129" s="197"/>
      <c r="J129" s="198">
        <f t="shared" ref="J129:J138" si="0">ROUND(I129*H129,2)</f>
        <v>0</v>
      </c>
      <c r="K129" s="194" t="s">
        <v>287</v>
      </c>
      <c r="L129" s="40"/>
      <c r="M129" s="199" t="s">
        <v>1</v>
      </c>
      <c r="N129" s="200" t="s">
        <v>41</v>
      </c>
      <c r="O129" s="72"/>
      <c r="P129" s="201">
        <f t="shared" ref="P129:P138" si="1">O129*H129</f>
        <v>0</v>
      </c>
      <c r="Q129" s="201">
        <v>0</v>
      </c>
      <c r="R129" s="201">
        <f t="shared" ref="R129:R138" si="2">Q129*H129</f>
        <v>0</v>
      </c>
      <c r="S129" s="201">
        <v>0</v>
      </c>
      <c r="T129" s="202">
        <f t="shared" ref="T129:T138" si="3">S129*H129</f>
        <v>0</v>
      </c>
      <c r="U129" s="35"/>
      <c r="V129" s="35"/>
      <c r="W129" s="35"/>
      <c r="X129" s="35"/>
      <c r="Y129" s="35"/>
      <c r="Z129" s="35"/>
      <c r="AA129" s="35"/>
      <c r="AB129" s="35"/>
      <c r="AC129" s="35"/>
      <c r="AD129" s="35"/>
      <c r="AE129" s="35"/>
      <c r="AR129" s="203" t="s">
        <v>110</v>
      </c>
      <c r="AT129" s="203" t="s">
        <v>241</v>
      </c>
      <c r="AU129" s="203" t="s">
        <v>84</v>
      </c>
      <c r="AY129" s="18" t="s">
        <v>239</v>
      </c>
      <c r="BE129" s="204">
        <f t="shared" ref="BE129:BE138" si="4">IF(N129="základní",J129,0)</f>
        <v>0</v>
      </c>
      <c r="BF129" s="204">
        <f t="shared" ref="BF129:BF138" si="5">IF(N129="snížená",J129,0)</f>
        <v>0</v>
      </c>
      <c r="BG129" s="204">
        <f t="shared" ref="BG129:BG138" si="6">IF(N129="zákl. přenesená",J129,0)</f>
        <v>0</v>
      </c>
      <c r="BH129" s="204">
        <f t="shared" ref="BH129:BH138" si="7">IF(N129="sníž. přenesená",J129,0)</f>
        <v>0</v>
      </c>
      <c r="BI129" s="204">
        <f t="shared" ref="BI129:BI138" si="8">IF(N129="nulová",J129,0)</f>
        <v>0</v>
      </c>
      <c r="BJ129" s="18" t="s">
        <v>84</v>
      </c>
      <c r="BK129" s="204">
        <f t="shared" ref="BK129:BK138" si="9">ROUND(I129*H129,2)</f>
        <v>0</v>
      </c>
      <c r="BL129" s="18" t="s">
        <v>110</v>
      </c>
      <c r="BM129" s="203" t="s">
        <v>86</v>
      </c>
    </row>
    <row r="130" spans="1:65" s="2" customFormat="1" ht="16.5" customHeight="1">
      <c r="A130" s="35"/>
      <c r="B130" s="36"/>
      <c r="C130" s="192" t="s">
        <v>86</v>
      </c>
      <c r="D130" s="192" t="s">
        <v>241</v>
      </c>
      <c r="E130" s="193" t="s">
        <v>86</v>
      </c>
      <c r="F130" s="194" t="s">
        <v>4716</v>
      </c>
      <c r="G130" s="195" t="s">
        <v>513</v>
      </c>
      <c r="H130" s="196">
        <v>15</v>
      </c>
      <c r="I130" s="197"/>
      <c r="J130" s="198">
        <f t="shared" si="0"/>
        <v>0</v>
      </c>
      <c r="K130" s="194" t="s">
        <v>287</v>
      </c>
      <c r="L130" s="40"/>
      <c r="M130" s="199" t="s">
        <v>1</v>
      </c>
      <c r="N130" s="200" t="s">
        <v>41</v>
      </c>
      <c r="O130" s="72"/>
      <c r="P130" s="201">
        <f t="shared" si="1"/>
        <v>0</v>
      </c>
      <c r="Q130" s="201">
        <v>0</v>
      </c>
      <c r="R130" s="201">
        <f t="shared" si="2"/>
        <v>0</v>
      </c>
      <c r="S130" s="201">
        <v>0</v>
      </c>
      <c r="T130" s="202">
        <f t="shared" si="3"/>
        <v>0</v>
      </c>
      <c r="U130" s="35"/>
      <c r="V130" s="35"/>
      <c r="W130" s="35"/>
      <c r="X130" s="35"/>
      <c r="Y130" s="35"/>
      <c r="Z130" s="35"/>
      <c r="AA130" s="35"/>
      <c r="AB130" s="35"/>
      <c r="AC130" s="35"/>
      <c r="AD130" s="35"/>
      <c r="AE130" s="35"/>
      <c r="AR130" s="203" t="s">
        <v>110</v>
      </c>
      <c r="AT130" s="203" t="s">
        <v>241</v>
      </c>
      <c r="AU130" s="203" t="s">
        <v>84</v>
      </c>
      <c r="AY130" s="18" t="s">
        <v>239</v>
      </c>
      <c r="BE130" s="204">
        <f t="shared" si="4"/>
        <v>0</v>
      </c>
      <c r="BF130" s="204">
        <f t="shared" si="5"/>
        <v>0</v>
      </c>
      <c r="BG130" s="204">
        <f t="shared" si="6"/>
        <v>0</v>
      </c>
      <c r="BH130" s="204">
        <f t="shared" si="7"/>
        <v>0</v>
      </c>
      <c r="BI130" s="204">
        <f t="shared" si="8"/>
        <v>0</v>
      </c>
      <c r="BJ130" s="18" t="s">
        <v>84</v>
      </c>
      <c r="BK130" s="204">
        <f t="shared" si="9"/>
        <v>0</v>
      </c>
      <c r="BL130" s="18" t="s">
        <v>110</v>
      </c>
      <c r="BM130" s="203" t="s">
        <v>110</v>
      </c>
    </row>
    <row r="131" spans="1:65" s="2" customFormat="1" ht="16.5" customHeight="1">
      <c r="A131" s="35"/>
      <c r="B131" s="36"/>
      <c r="C131" s="192" t="s">
        <v>108</v>
      </c>
      <c r="D131" s="192" t="s">
        <v>241</v>
      </c>
      <c r="E131" s="193" t="s">
        <v>108</v>
      </c>
      <c r="F131" s="194" t="s">
        <v>4717</v>
      </c>
      <c r="G131" s="195" t="s">
        <v>513</v>
      </c>
      <c r="H131" s="196">
        <v>194</v>
      </c>
      <c r="I131" s="197"/>
      <c r="J131" s="198">
        <f t="shared" si="0"/>
        <v>0</v>
      </c>
      <c r="K131" s="194" t="s">
        <v>287</v>
      </c>
      <c r="L131" s="40"/>
      <c r="M131" s="199" t="s">
        <v>1</v>
      </c>
      <c r="N131" s="200" t="s">
        <v>41</v>
      </c>
      <c r="O131" s="72"/>
      <c r="P131" s="201">
        <f t="shared" si="1"/>
        <v>0</v>
      </c>
      <c r="Q131" s="201">
        <v>0</v>
      </c>
      <c r="R131" s="201">
        <f t="shared" si="2"/>
        <v>0</v>
      </c>
      <c r="S131" s="201">
        <v>0</v>
      </c>
      <c r="T131" s="202">
        <f t="shared" si="3"/>
        <v>0</v>
      </c>
      <c r="U131" s="35"/>
      <c r="V131" s="35"/>
      <c r="W131" s="35"/>
      <c r="X131" s="35"/>
      <c r="Y131" s="35"/>
      <c r="Z131" s="35"/>
      <c r="AA131" s="35"/>
      <c r="AB131" s="35"/>
      <c r="AC131" s="35"/>
      <c r="AD131" s="35"/>
      <c r="AE131" s="35"/>
      <c r="AR131" s="203" t="s">
        <v>110</v>
      </c>
      <c r="AT131" s="203" t="s">
        <v>241</v>
      </c>
      <c r="AU131" s="203" t="s">
        <v>84</v>
      </c>
      <c r="AY131" s="18" t="s">
        <v>239</v>
      </c>
      <c r="BE131" s="204">
        <f t="shared" si="4"/>
        <v>0</v>
      </c>
      <c r="BF131" s="204">
        <f t="shared" si="5"/>
        <v>0</v>
      </c>
      <c r="BG131" s="204">
        <f t="shared" si="6"/>
        <v>0</v>
      </c>
      <c r="BH131" s="204">
        <f t="shared" si="7"/>
        <v>0</v>
      </c>
      <c r="BI131" s="204">
        <f t="shared" si="8"/>
        <v>0</v>
      </c>
      <c r="BJ131" s="18" t="s">
        <v>84</v>
      </c>
      <c r="BK131" s="204">
        <f t="shared" si="9"/>
        <v>0</v>
      </c>
      <c r="BL131" s="18" t="s">
        <v>110</v>
      </c>
      <c r="BM131" s="203" t="s">
        <v>150</v>
      </c>
    </row>
    <row r="132" spans="1:65" s="2" customFormat="1" ht="16.5" customHeight="1">
      <c r="A132" s="35"/>
      <c r="B132" s="36"/>
      <c r="C132" s="192" t="s">
        <v>110</v>
      </c>
      <c r="D132" s="192" t="s">
        <v>241</v>
      </c>
      <c r="E132" s="193" t="s">
        <v>110</v>
      </c>
      <c r="F132" s="194" t="s">
        <v>4718</v>
      </c>
      <c r="G132" s="195" t="s">
        <v>2089</v>
      </c>
      <c r="H132" s="196">
        <v>80</v>
      </c>
      <c r="I132" s="197"/>
      <c r="J132" s="198">
        <f t="shared" si="0"/>
        <v>0</v>
      </c>
      <c r="K132" s="194" t="s">
        <v>287</v>
      </c>
      <c r="L132" s="40"/>
      <c r="M132" s="199" t="s">
        <v>1</v>
      </c>
      <c r="N132" s="200" t="s">
        <v>41</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110</v>
      </c>
      <c r="AT132" s="203" t="s">
        <v>241</v>
      </c>
      <c r="AU132" s="203" t="s">
        <v>84</v>
      </c>
      <c r="AY132" s="18" t="s">
        <v>239</v>
      </c>
      <c r="BE132" s="204">
        <f t="shared" si="4"/>
        <v>0</v>
      </c>
      <c r="BF132" s="204">
        <f t="shared" si="5"/>
        <v>0</v>
      </c>
      <c r="BG132" s="204">
        <f t="shared" si="6"/>
        <v>0</v>
      </c>
      <c r="BH132" s="204">
        <f t="shared" si="7"/>
        <v>0</v>
      </c>
      <c r="BI132" s="204">
        <f t="shared" si="8"/>
        <v>0</v>
      </c>
      <c r="BJ132" s="18" t="s">
        <v>84</v>
      </c>
      <c r="BK132" s="204">
        <f t="shared" si="9"/>
        <v>0</v>
      </c>
      <c r="BL132" s="18" t="s">
        <v>110</v>
      </c>
      <c r="BM132" s="203" t="s">
        <v>156</v>
      </c>
    </row>
    <row r="133" spans="1:65" s="2" customFormat="1" ht="16.5" customHeight="1">
      <c r="A133" s="35"/>
      <c r="B133" s="36"/>
      <c r="C133" s="192" t="s">
        <v>134</v>
      </c>
      <c r="D133" s="192" t="s">
        <v>241</v>
      </c>
      <c r="E133" s="193" t="s">
        <v>134</v>
      </c>
      <c r="F133" s="194" t="s">
        <v>4719</v>
      </c>
      <c r="G133" s="195" t="s">
        <v>2089</v>
      </c>
      <c r="H133" s="196">
        <v>36</v>
      </c>
      <c r="I133" s="197"/>
      <c r="J133" s="198">
        <f t="shared" si="0"/>
        <v>0</v>
      </c>
      <c r="K133" s="194" t="s">
        <v>287</v>
      </c>
      <c r="L133" s="40"/>
      <c r="M133" s="199" t="s">
        <v>1</v>
      </c>
      <c r="N133" s="200" t="s">
        <v>41</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110</v>
      </c>
      <c r="AT133" s="203" t="s">
        <v>241</v>
      </c>
      <c r="AU133" s="203" t="s">
        <v>84</v>
      </c>
      <c r="AY133" s="18" t="s">
        <v>239</v>
      </c>
      <c r="BE133" s="204">
        <f t="shared" si="4"/>
        <v>0</v>
      </c>
      <c r="BF133" s="204">
        <f t="shared" si="5"/>
        <v>0</v>
      </c>
      <c r="BG133" s="204">
        <f t="shared" si="6"/>
        <v>0</v>
      </c>
      <c r="BH133" s="204">
        <f t="shared" si="7"/>
        <v>0</v>
      </c>
      <c r="BI133" s="204">
        <f t="shared" si="8"/>
        <v>0</v>
      </c>
      <c r="BJ133" s="18" t="s">
        <v>84</v>
      </c>
      <c r="BK133" s="204">
        <f t="shared" si="9"/>
        <v>0</v>
      </c>
      <c r="BL133" s="18" t="s">
        <v>110</v>
      </c>
      <c r="BM133" s="203" t="s">
        <v>162</v>
      </c>
    </row>
    <row r="134" spans="1:65" s="2" customFormat="1" ht="16.5" customHeight="1">
      <c r="A134" s="35"/>
      <c r="B134" s="36"/>
      <c r="C134" s="192" t="s">
        <v>150</v>
      </c>
      <c r="D134" s="192" t="s">
        <v>241</v>
      </c>
      <c r="E134" s="193" t="s">
        <v>150</v>
      </c>
      <c r="F134" s="194" t="s">
        <v>4720</v>
      </c>
      <c r="G134" s="195" t="s">
        <v>2089</v>
      </c>
      <c r="H134" s="196">
        <v>5</v>
      </c>
      <c r="I134" s="197"/>
      <c r="J134" s="198">
        <f t="shared" si="0"/>
        <v>0</v>
      </c>
      <c r="K134" s="194" t="s">
        <v>287</v>
      </c>
      <c r="L134" s="40"/>
      <c r="M134" s="199" t="s">
        <v>1</v>
      </c>
      <c r="N134" s="200" t="s">
        <v>41</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110</v>
      </c>
      <c r="AT134" s="203" t="s">
        <v>241</v>
      </c>
      <c r="AU134" s="203" t="s">
        <v>84</v>
      </c>
      <c r="AY134" s="18" t="s">
        <v>239</v>
      </c>
      <c r="BE134" s="204">
        <f t="shared" si="4"/>
        <v>0</v>
      </c>
      <c r="BF134" s="204">
        <f t="shared" si="5"/>
        <v>0</v>
      </c>
      <c r="BG134" s="204">
        <f t="shared" si="6"/>
        <v>0</v>
      </c>
      <c r="BH134" s="204">
        <f t="shared" si="7"/>
        <v>0</v>
      </c>
      <c r="BI134" s="204">
        <f t="shared" si="8"/>
        <v>0</v>
      </c>
      <c r="BJ134" s="18" t="s">
        <v>84</v>
      </c>
      <c r="BK134" s="204">
        <f t="shared" si="9"/>
        <v>0</v>
      </c>
      <c r="BL134" s="18" t="s">
        <v>110</v>
      </c>
      <c r="BM134" s="203" t="s">
        <v>8</v>
      </c>
    </row>
    <row r="135" spans="1:65" s="2" customFormat="1" ht="16.5" customHeight="1">
      <c r="A135" s="35"/>
      <c r="B135" s="36"/>
      <c r="C135" s="192" t="s">
        <v>153</v>
      </c>
      <c r="D135" s="192" t="s">
        <v>241</v>
      </c>
      <c r="E135" s="193" t="s">
        <v>153</v>
      </c>
      <c r="F135" s="194" t="s">
        <v>4721</v>
      </c>
      <c r="G135" s="195" t="s">
        <v>2089</v>
      </c>
      <c r="H135" s="196">
        <v>9</v>
      </c>
      <c r="I135" s="197"/>
      <c r="J135" s="198">
        <f t="shared" si="0"/>
        <v>0</v>
      </c>
      <c r="K135" s="194" t="s">
        <v>287</v>
      </c>
      <c r="L135" s="40"/>
      <c r="M135" s="199" t="s">
        <v>1</v>
      </c>
      <c r="N135" s="200" t="s">
        <v>41</v>
      </c>
      <c r="O135" s="72"/>
      <c r="P135" s="201">
        <f t="shared" si="1"/>
        <v>0</v>
      </c>
      <c r="Q135" s="201">
        <v>0</v>
      </c>
      <c r="R135" s="201">
        <f t="shared" si="2"/>
        <v>0</v>
      </c>
      <c r="S135" s="201">
        <v>0</v>
      </c>
      <c r="T135" s="202">
        <f t="shared" si="3"/>
        <v>0</v>
      </c>
      <c r="U135" s="35"/>
      <c r="V135" s="35"/>
      <c r="W135" s="35"/>
      <c r="X135" s="35"/>
      <c r="Y135" s="35"/>
      <c r="Z135" s="35"/>
      <c r="AA135" s="35"/>
      <c r="AB135" s="35"/>
      <c r="AC135" s="35"/>
      <c r="AD135" s="35"/>
      <c r="AE135" s="35"/>
      <c r="AR135" s="203" t="s">
        <v>110</v>
      </c>
      <c r="AT135" s="203" t="s">
        <v>241</v>
      </c>
      <c r="AU135" s="203" t="s">
        <v>84</v>
      </c>
      <c r="AY135" s="18" t="s">
        <v>239</v>
      </c>
      <c r="BE135" s="204">
        <f t="shared" si="4"/>
        <v>0</v>
      </c>
      <c r="BF135" s="204">
        <f t="shared" si="5"/>
        <v>0</v>
      </c>
      <c r="BG135" s="204">
        <f t="shared" si="6"/>
        <v>0</v>
      </c>
      <c r="BH135" s="204">
        <f t="shared" si="7"/>
        <v>0</v>
      </c>
      <c r="BI135" s="204">
        <f t="shared" si="8"/>
        <v>0</v>
      </c>
      <c r="BJ135" s="18" t="s">
        <v>84</v>
      </c>
      <c r="BK135" s="204">
        <f t="shared" si="9"/>
        <v>0</v>
      </c>
      <c r="BL135" s="18" t="s">
        <v>110</v>
      </c>
      <c r="BM135" s="203" t="s">
        <v>306</v>
      </c>
    </row>
    <row r="136" spans="1:65" s="2" customFormat="1" ht="16.5" customHeight="1">
      <c r="A136" s="35"/>
      <c r="B136" s="36"/>
      <c r="C136" s="192" t="s">
        <v>156</v>
      </c>
      <c r="D136" s="192" t="s">
        <v>241</v>
      </c>
      <c r="E136" s="193" t="s">
        <v>156</v>
      </c>
      <c r="F136" s="194" t="s">
        <v>4722</v>
      </c>
      <c r="G136" s="195" t="s">
        <v>2089</v>
      </c>
      <c r="H136" s="196">
        <v>3</v>
      </c>
      <c r="I136" s="197"/>
      <c r="J136" s="198">
        <f t="shared" si="0"/>
        <v>0</v>
      </c>
      <c r="K136" s="194" t="s">
        <v>287</v>
      </c>
      <c r="L136" s="40"/>
      <c r="M136" s="199" t="s">
        <v>1</v>
      </c>
      <c r="N136" s="200" t="s">
        <v>41</v>
      </c>
      <c r="O136" s="72"/>
      <c r="P136" s="201">
        <f t="shared" si="1"/>
        <v>0</v>
      </c>
      <c r="Q136" s="201">
        <v>0</v>
      </c>
      <c r="R136" s="201">
        <f t="shared" si="2"/>
        <v>0</v>
      </c>
      <c r="S136" s="201">
        <v>0</v>
      </c>
      <c r="T136" s="202">
        <f t="shared" si="3"/>
        <v>0</v>
      </c>
      <c r="U136" s="35"/>
      <c r="V136" s="35"/>
      <c r="W136" s="35"/>
      <c r="X136" s="35"/>
      <c r="Y136" s="35"/>
      <c r="Z136" s="35"/>
      <c r="AA136" s="35"/>
      <c r="AB136" s="35"/>
      <c r="AC136" s="35"/>
      <c r="AD136" s="35"/>
      <c r="AE136" s="35"/>
      <c r="AR136" s="203" t="s">
        <v>110</v>
      </c>
      <c r="AT136" s="203" t="s">
        <v>241</v>
      </c>
      <c r="AU136" s="203" t="s">
        <v>84</v>
      </c>
      <c r="AY136" s="18" t="s">
        <v>239</v>
      </c>
      <c r="BE136" s="204">
        <f t="shared" si="4"/>
        <v>0</v>
      </c>
      <c r="BF136" s="204">
        <f t="shared" si="5"/>
        <v>0</v>
      </c>
      <c r="BG136" s="204">
        <f t="shared" si="6"/>
        <v>0</v>
      </c>
      <c r="BH136" s="204">
        <f t="shared" si="7"/>
        <v>0</v>
      </c>
      <c r="BI136" s="204">
        <f t="shared" si="8"/>
        <v>0</v>
      </c>
      <c r="BJ136" s="18" t="s">
        <v>84</v>
      </c>
      <c r="BK136" s="204">
        <f t="shared" si="9"/>
        <v>0</v>
      </c>
      <c r="BL136" s="18" t="s">
        <v>110</v>
      </c>
      <c r="BM136" s="203" t="s">
        <v>316</v>
      </c>
    </row>
    <row r="137" spans="1:65" s="2" customFormat="1" ht="16.5" customHeight="1">
      <c r="A137" s="35"/>
      <c r="B137" s="36"/>
      <c r="C137" s="192" t="s">
        <v>159</v>
      </c>
      <c r="D137" s="192" t="s">
        <v>241</v>
      </c>
      <c r="E137" s="193" t="s">
        <v>159</v>
      </c>
      <c r="F137" s="194" t="s">
        <v>4723</v>
      </c>
      <c r="G137" s="195" t="s">
        <v>2089</v>
      </c>
      <c r="H137" s="196">
        <v>2</v>
      </c>
      <c r="I137" s="197"/>
      <c r="J137" s="198">
        <f t="shared" si="0"/>
        <v>0</v>
      </c>
      <c r="K137" s="194" t="s">
        <v>287</v>
      </c>
      <c r="L137" s="40"/>
      <c r="M137" s="199" t="s">
        <v>1</v>
      </c>
      <c r="N137" s="200" t="s">
        <v>41</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110</v>
      </c>
      <c r="AT137" s="203" t="s">
        <v>241</v>
      </c>
      <c r="AU137" s="203" t="s">
        <v>84</v>
      </c>
      <c r="AY137" s="18" t="s">
        <v>239</v>
      </c>
      <c r="BE137" s="204">
        <f t="shared" si="4"/>
        <v>0</v>
      </c>
      <c r="BF137" s="204">
        <f t="shared" si="5"/>
        <v>0</v>
      </c>
      <c r="BG137" s="204">
        <f t="shared" si="6"/>
        <v>0</v>
      </c>
      <c r="BH137" s="204">
        <f t="shared" si="7"/>
        <v>0</v>
      </c>
      <c r="BI137" s="204">
        <f t="shared" si="8"/>
        <v>0</v>
      </c>
      <c r="BJ137" s="18" t="s">
        <v>84</v>
      </c>
      <c r="BK137" s="204">
        <f t="shared" si="9"/>
        <v>0</v>
      </c>
      <c r="BL137" s="18" t="s">
        <v>110</v>
      </c>
      <c r="BM137" s="203" t="s">
        <v>289</v>
      </c>
    </row>
    <row r="138" spans="1:65" s="2" customFormat="1" ht="16.5" customHeight="1">
      <c r="A138" s="35"/>
      <c r="B138" s="36"/>
      <c r="C138" s="192" t="s">
        <v>162</v>
      </c>
      <c r="D138" s="192" t="s">
        <v>241</v>
      </c>
      <c r="E138" s="193" t="s">
        <v>162</v>
      </c>
      <c r="F138" s="194" t="s">
        <v>4724</v>
      </c>
      <c r="G138" s="195" t="s">
        <v>2089</v>
      </c>
      <c r="H138" s="196">
        <v>41</v>
      </c>
      <c r="I138" s="197"/>
      <c r="J138" s="198">
        <f t="shared" si="0"/>
        <v>0</v>
      </c>
      <c r="K138" s="194" t="s">
        <v>287</v>
      </c>
      <c r="L138" s="40"/>
      <c r="M138" s="199" t="s">
        <v>1</v>
      </c>
      <c r="N138" s="200" t="s">
        <v>41</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110</v>
      </c>
      <c r="AT138" s="203" t="s">
        <v>241</v>
      </c>
      <c r="AU138" s="203" t="s">
        <v>84</v>
      </c>
      <c r="AY138" s="18" t="s">
        <v>239</v>
      </c>
      <c r="BE138" s="204">
        <f t="shared" si="4"/>
        <v>0</v>
      </c>
      <c r="BF138" s="204">
        <f t="shared" si="5"/>
        <v>0</v>
      </c>
      <c r="BG138" s="204">
        <f t="shared" si="6"/>
        <v>0</v>
      </c>
      <c r="BH138" s="204">
        <f t="shared" si="7"/>
        <v>0</v>
      </c>
      <c r="BI138" s="204">
        <f t="shared" si="8"/>
        <v>0</v>
      </c>
      <c r="BJ138" s="18" t="s">
        <v>84</v>
      </c>
      <c r="BK138" s="204">
        <f t="shared" si="9"/>
        <v>0</v>
      </c>
      <c r="BL138" s="18" t="s">
        <v>110</v>
      </c>
      <c r="BM138" s="203" t="s">
        <v>341</v>
      </c>
    </row>
    <row r="139" spans="1:65" s="12" customFormat="1" ht="25.9" customHeight="1">
      <c r="B139" s="176"/>
      <c r="C139" s="177"/>
      <c r="D139" s="178" t="s">
        <v>75</v>
      </c>
      <c r="E139" s="179" t="s">
        <v>162</v>
      </c>
      <c r="F139" s="179" t="s">
        <v>4725</v>
      </c>
      <c r="G139" s="177"/>
      <c r="H139" s="177"/>
      <c r="I139" s="180"/>
      <c r="J139" s="181">
        <f>BK139</f>
        <v>0</v>
      </c>
      <c r="K139" s="177"/>
      <c r="L139" s="182"/>
      <c r="M139" s="183"/>
      <c r="N139" s="184"/>
      <c r="O139" s="184"/>
      <c r="P139" s="185">
        <f>SUM(P140:P151)</f>
        <v>0</v>
      </c>
      <c r="Q139" s="184"/>
      <c r="R139" s="185">
        <f>SUM(R140:R151)</f>
        <v>0</v>
      </c>
      <c r="S139" s="184"/>
      <c r="T139" s="186">
        <f>SUM(T140:T151)</f>
        <v>0</v>
      </c>
      <c r="AR139" s="187" t="s">
        <v>84</v>
      </c>
      <c r="AT139" s="188" t="s">
        <v>75</v>
      </c>
      <c r="AU139" s="188" t="s">
        <v>76</v>
      </c>
      <c r="AY139" s="187" t="s">
        <v>239</v>
      </c>
      <c r="BK139" s="189">
        <f>SUM(BK140:BK151)</f>
        <v>0</v>
      </c>
    </row>
    <row r="140" spans="1:65" s="2" customFormat="1" ht="16.5" customHeight="1">
      <c r="A140" s="35"/>
      <c r="B140" s="36"/>
      <c r="C140" s="192" t="s">
        <v>165</v>
      </c>
      <c r="D140" s="192" t="s">
        <v>241</v>
      </c>
      <c r="E140" s="193" t="s">
        <v>165</v>
      </c>
      <c r="F140" s="194" t="s">
        <v>4726</v>
      </c>
      <c r="G140" s="195" t="s">
        <v>513</v>
      </c>
      <c r="H140" s="196">
        <v>28</v>
      </c>
      <c r="I140" s="197"/>
      <c r="J140" s="198">
        <f t="shared" ref="J140:J145" si="10">ROUND(I140*H140,2)</f>
        <v>0</v>
      </c>
      <c r="K140" s="194" t="s">
        <v>287</v>
      </c>
      <c r="L140" s="40"/>
      <c r="M140" s="199" t="s">
        <v>1</v>
      </c>
      <c r="N140" s="200" t="s">
        <v>41</v>
      </c>
      <c r="O140" s="72"/>
      <c r="P140" s="201">
        <f t="shared" ref="P140:P145" si="11">O140*H140</f>
        <v>0</v>
      </c>
      <c r="Q140" s="201">
        <v>0</v>
      </c>
      <c r="R140" s="201">
        <f t="shared" ref="R140:R145" si="12">Q140*H140</f>
        <v>0</v>
      </c>
      <c r="S140" s="201">
        <v>0</v>
      </c>
      <c r="T140" s="202">
        <f t="shared" ref="T140:T145" si="13">S140*H140</f>
        <v>0</v>
      </c>
      <c r="U140" s="35"/>
      <c r="V140" s="35"/>
      <c r="W140" s="35"/>
      <c r="X140" s="35"/>
      <c r="Y140" s="35"/>
      <c r="Z140" s="35"/>
      <c r="AA140" s="35"/>
      <c r="AB140" s="35"/>
      <c r="AC140" s="35"/>
      <c r="AD140" s="35"/>
      <c r="AE140" s="35"/>
      <c r="AR140" s="203" t="s">
        <v>110</v>
      </c>
      <c r="AT140" s="203" t="s">
        <v>241</v>
      </c>
      <c r="AU140" s="203" t="s">
        <v>84</v>
      </c>
      <c r="AY140" s="18" t="s">
        <v>239</v>
      </c>
      <c r="BE140" s="204">
        <f t="shared" ref="BE140:BE145" si="14">IF(N140="základní",J140,0)</f>
        <v>0</v>
      </c>
      <c r="BF140" s="204">
        <f t="shared" ref="BF140:BF145" si="15">IF(N140="snížená",J140,0)</f>
        <v>0</v>
      </c>
      <c r="BG140" s="204">
        <f t="shared" ref="BG140:BG145" si="16">IF(N140="zákl. přenesená",J140,0)</f>
        <v>0</v>
      </c>
      <c r="BH140" s="204">
        <f t="shared" ref="BH140:BH145" si="17">IF(N140="sníž. přenesená",J140,0)</f>
        <v>0</v>
      </c>
      <c r="BI140" s="204">
        <f t="shared" ref="BI140:BI145" si="18">IF(N140="nulová",J140,0)</f>
        <v>0</v>
      </c>
      <c r="BJ140" s="18" t="s">
        <v>84</v>
      </c>
      <c r="BK140" s="204">
        <f t="shared" ref="BK140:BK145" si="19">ROUND(I140*H140,2)</f>
        <v>0</v>
      </c>
      <c r="BL140" s="18" t="s">
        <v>110</v>
      </c>
      <c r="BM140" s="203" t="s">
        <v>351</v>
      </c>
    </row>
    <row r="141" spans="1:65" s="2" customFormat="1" ht="16.5" customHeight="1">
      <c r="A141" s="35"/>
      <c r="B141" s="36"/>
      <c r="C141" s="192" t="s">
        <v>8</v>
      </c>
      <c r="D141" s="192" t="s">
        <v>241</v>
      </c>
      <c r="E141" s="193" t="s">
        <v>8</v>
      </c>
      <c r="F141" s="194" t="s">
        <v>4727</v>
      </c>
      <c r="G141" s="195" t="s">
        <v>2089</v>
      </c>
      <c r="H141" s="196">
        <v>2</v>
      </c>
      <c r="I141" s="197"/>
      <c r="J141" s="198">
        <f t="shared" si="10"/>
        <v>0</v>
      </c>
      <c r="K141" s="194" t="s">
        <v>287</v>
      </c>
      <c r="L141" s="40"/>
      <c r="M141" s="199" t="s">
        <v>1</v>
      </c>
      <c r="N141" s="200" t="s">
        <v>41</v>
      </c>
      <c r="O141" s="72"/>
      <c r="P141" s="201">
        <f t="shared" si="11"/>
        <v>0</v>
      </c>
      <c r="Q141" s="201">
        <v>0</v>
      </c>
      <c r="R141" s="201">
        <f t="shared" si="12"/>
        <v>0</v>
      </c>
      <c r="S141" s="201">
        <v>0</v>
      </c>
      <c r="T141" s="202">
        <f t="shared" si="13"/>
        <v>0</v>
      </c>
      <c r="U141" s="35"/>
      <c r="V141" s="35"/>
      <c r="W141" s="35"/>
      <c r="X141" s="35"/>
      <c r="Y141" s="35"/>
      <c r="Z141" s="35"/>
      <c r="AA141" s="35"/>
      <c r="AB141" s="35"/>
      <c r="AC141" s="35"/>
      <c r="AD141" s="35"/>
      <c r="AE141" s="35"/>
      <c r="AR141" s="203" t="s">
        <v>110</v>
      </c>
      <c r="AT141" s="203" t="s">
        <v>241</v>
      </c>
      <c r="AU141" s="203" t="s">
        <v>84</v>
      </c>
      <c r="AY141" s="18" t="s">
        <v>239</v>
      </c>
      <c r="BE141" s="204">
        <f t="shared" si="14"/>
        <v>0</v>
      </c>
      <c r="BF141" s="204">
        <f t="shared" si="15"/>
        <v>0</v>
      </c>
      <c r="BG141" s="204">
        <f t="shared" si="16"/>
        <v>0</v>
      </c>
      <c r="BH141" s="204">
        <f t="shared" si="17"/>
        <v>0</v>
      </c>
      <c r="BI141" s="204">
        <f t="shared" si="18"/>
        <v>0</v>
      </c>
      <c r="BJ141" s="18" t="s">
        <v>84</v>
      </c>
      <c r="BK141" s="204">
        <f t="shared" si="19"/>
        <v>0</v>
      </c>
      <c r="BL141" s="18" t="s">
        <v>110</v>
      </c>
      <c r="BM141" s="203" t="s">
        <v>499</v>
      </c>
    </row>
    <row r="142" spans="1:65" s="2" customFormat="1" ht="16.5" customHeight="1">
      <c r="A142" s="35"/>
      <c r="B142" s="36"/>
      <c r="C142" s="192" t="s">
        <v>302</v>
      </c>
      <c r="D142" s="192" t="s">
        <v>241</v>
      </c>
      <c r="E142" s="193" t="s">
        <v>302</v>
      </c>
      <c r="F142" s="194" t="s">
        <v>4728</v>
      </c>
      <c r="G142" s="195" t="s">
        <v>2089</v>
      </c>
      <c r="H142" s="196">
        <v>2</v>
      </c>
      <c r="I142" s="197"/>
      <c r="J142" s="198">
        <f t="shared" si="10"/>
        <v>0</v>
      </c>
      <c r="K142" s="194" t="s">
        <v>287</v>
      </c>
      <c r="L142" s="40"/>
      <c r="M142" s="199" t="s">
        <v>1</v>
      </c>
      <c r="N142" s="200" t="s">
        <v>41</v>
      </c>
      <c r="O142" s="72"/>
      <c r="P142" s="201">
        <f t="shared" si="11"/>
        <v>0</v>
      </c>
      <c r="Q142" s="201">
        <v>0</v>
      </c>
      <c r="R142" s="201">
        <f t="shared" si="12"/>
        <v>0</v>
      </c>
      <c r="S142" s="201">
        <v>0</v>
      </c>
      <c r="T142" s="202">
        <f t="shared" si="13"/>
        <v>0</v>
      </c>
      <c r="U142" s="35"/>
      <c r="V142" s="35"/>
      <c r="W142" s="35"/>
      <c r="X142" s="35"/>
      <c r="Y142" s="35"/>
      <c r="Z142" s="35"/>
      <c r="AA142" s="35"/>
      <c r="AB142" s="35"/>
      <c r="AC142" s="35"/>
      <c r="AD142" s="35"/>
      <c r="AE142" s="35"/>
      <c r="AR142" s="203" t="s">
        <v>110</v>
      </c>
      <c r="AT142" s="203" t="s">
        <v>241</v>
      </c>
      <c r="AU142" s="203" t="s">
        <v>84</v>
      </c>
      <c r="AY142" s="18" t="s">
        <v>239</v>
      </c>
      <c r="BE142" s="204">
        <f t="shared" si="14"/>
        <v>0</v>
      </c>
      <c r="BF142" s="204">
        <f t="shared" si="15"/>
        <v>0</v>
      </c>
      <c r="BG142" s="204">
        <f t="shared" si="16"/>
        <v>0</v>
      </c>
      <c r="BH142" s="204">
        <f t="shared" si="17"/>
        <v>0</v>
      </c>
      <c r="BI142" s="204">
        <f t="shared" si="18"/>
        <v>0</v>
      </c>
      <c r="BJ142" s="18" t="s">
        <v>84</v>
      </c>
      <c r="BK142" s="204">
        <f t="shared" si="19"/>
        <v>0</v>
      </c>
      <c r="BL142" s="18" t="s">
        <v>110</v>
      </c>
      <c r="BM142" s="203" t="s">
        <v>510</v>
      </c>
    </row>
    <row r="143" spans="1:65" s="2" customFormat="1" ht="16.5" customHeight="1">
      <c r="A143" s="35"/>
      <c r="B143" s="36"/>
      <c r="C143" s="192" t="s">
        <v>306</v>
      </c>
      <c r="D143" s="192" t="s">
        <v>241</v>
      </c>
      <c r="E143" s="193" t="s">
        <v>306</v>
      </c>
      <c r="F143" s="194" t="s">
        <v>4729</v>
      </c>
      <c r="G143" s="195" t="s">
        <v>2089</v>
      </c>
      <c r="H143" s="196">
        <v>2</v>
      </c>
      <c r="I143" s="197"/>
      <c r="J143" s="198">
        <f t="shared" si="10"/>
        <v>0</v>
      </c>
      <c r="K143" s="194" t="s">
        <v>287</v>
      </c>
      <c r="L143" s="40"/>
      <c r="M143" s="199" t="s">
        <v>1</v>
      </c>
      <c r="N143" s="200" t="s">
        <v>41</v>
      </c>
      <c r="O143" s="72"/>
      <c r="P143" s="201">
        <f t="shared" si="11"/>
        <v>0</v>
      </c>
      <c r="Q143" s="201">
        <v>0</v>
      </c>
      <c r="R143" s="201">
        <f t="shared" si="12"/>
        <v>0</v>
      </c>
      <c r="S143" s="201">
        <v>0</v>
      </c>
      <c r="T143" s="202">
        <f t="shared" si="13"/>
        <v>0</v>
      </c>
      <c r="U143" s="35"/>
      <c r="V143" s="35"/>
      <c r="W143" s="35"/>
      <c r="X143" s="35"/>
      <c r="Y143" s="35"/>
      <c r="Z143" s="35"/>
      <c r="AA143" s="35"/>
      <c r="AB143" s="35"/>
      <c r="AC143" s="35"/>
      <c r="AD143" s="35"/>
      <c r="AE143" s="35"/>
      <c r="AR143" s="203" t="s">
        <v>110</v>
      </c>
      <c r="AT143" s="203" t="s">
        <v>241</v>
      </c>
      <c r="AU143" s="203" t="s">
        <v>84</v>
      </c>
      <c r="AY143" s="18" t="s">
        <v>239</v>
      </c>
      <c r="BE143" s="204">
        <f t="shared" si="14"/>
        <v>0</v>
      </c>
      <c r="BF143" s="204">
        <f t="shared" si="15"/>
        <v>0</v>
      </c>
      <c r="BG143" s="204">
        <f t="shared" si="16"/>
        <v>0</v>
      </c>
      <c r="BH143" s="204">
        <f t="shared" si="17"/>
        <v>0</v>
      </c>
      <c r="BI143" s="204">
        <f t="shared" si="18"/>
        <v>0</v>
      </c>
      <c r="BJ143" s="18" t="s">
        <v>84</v>
      </c>
      <c r="BK143" s="204">
        <f t="shared" si="19"/>
        <v>0</v>
      </c>
      <c r="BL143" s="18" t="s">
        <v>110</v>
      </c>
      <c r="BM143" s="203" t="s">
        <v>523</v>
      </c>
    </row>
    <row r="144" spans="1:65" s="2" customFormat="1" ht="16.5" customHeight="1">
      <c r="A144" s="35"/>
      <c r="B144" s="36"/>
      <c r="C144" s="192" t="s">
        <v>311</v>
      </c>
      <c r="D144" s="192" t="s">
        <v>241</v>
      </c>
      <c r="E144" s="193" t="s">
        <v>311</v>
      </c>
      <c r="F144" s="194" t="s">
        <v>4730</v>
      </c>
      <c r="G144" s="195" t="s">
        <v>513</v>
      </c>
      <c r="H144" s="196">
        <v>35</v>
      </c>
      <c r="I144" s="197"/>
      <c r="J144" s="198">
        <f t="shared" si="10"/>
        <v>0</v>
      </c>
      <c r="K144" s="194" t="s">
        <v>287</v>
      </c>
      <c r="L144" s="40"/>
      <c r="M144" s="199" t="s">
        <v>1</v>
      </c>
      <c r="N144" s="200" t="s">
        <v>41</v>
      </c>
      <c r="O144" s="72"/>
      <c r="P144" s="201">
        <f t="shared" si="11"/>
        <v>0</v>
      </c>
      <c r="Q144" s="201">
        <v>0</v>
      </c>
      <c r="R144" s="201">
        <f t="shared" si="12"/>
        <v>0</v>
      </c>
      <c r="S144" s="201">
        <v>0</v>
      </c>
      <c r="T144" s="202">
        <f t="shared" si="13"/>
        <v>0</v>
      </c>
      <c r="U144" s="35"/>
      <c r="V144" s="35"/>
      <c r="W144" s="35"/>
      <c r="X144" s="35"/>
      <c r="Y144" s="35"/>
      <c r="Z144" s="35"/>
      <c r="AA144" s="35"/>
      <c r="AB144" s="35"/>
      <c r="AC144" s="35"/>
      <c r="AD144" s="35"/>
      <c r="AE144" s="35"/>
      <c r="AR144" s="203" t="s">
        <v>110</v>
      </c>
      <c r="AT144" s="203" t="s">
        <v>241</v>
      </c>
      <c r="AU144" s="203" t="s">
        <v>84</v>
      </c>
      <c r="AY144" s="18" t="s">
        <v>239</v>
      </c>
      <c r="BE144" s="204">
        <f t="shared" si="14"/>
        <v>0</v>
      </c>
      <c r="BF144" s="204">
        <f t="shared" si="15"/>
        <v>0</v>
      </c>
      <c r="BG144" s="204">
        <f t="shared" si="16"/>
        <v>0</v>
      </c>
      <c r="BH144" s="204">
        <f t="shared" si="17"/>
        <v>0</v>
      </c>
      <c r="BI144" s="204">
        <f t="shared" si="18"/>
        <v>0</v>
      </c>
      <c r="BJ144" s="18" t="s">
        <v>84</v>
      </c>
      <c r="BK144" s="204">
        <f t="shared" si="19"/>
        <v>0</v>
      </c>
      <c r="BL144" s="18" t="s">
        <v>110</v>
      </c>
      <c r="BM144" s="203" t="s">
        <v>536</v>
      </c>
    </row>
    <row r="145" spans="1:65" s="2" customFormat="1" ht="16.5" customHeight="1">
      <c r="A145" s="35"/>
      <c r="B145" s="36"/>
      <c r="C145" s="192" t="s">
        <v>316</v>
      </c>
      <c r="D145" s="192" t="s">
        <v>241</v>
      </c>
      <c r="E145" s="193" t="s">
        <v>316</v>
      </c>
      <c r="F145" s="194" t="s">
        <v>4731</v>
      </c>
      <c r="G145" s="195" t="s">
        <v>2089</v>
      </c>
      <c r="H145" s="196">
        <v>2</v>
      </c>
      <c r="I145" s="197"/>
      <c r="J145" s="198">
        <f t="shared" si="10"/>
        <v>0</v>
      </c>
      <c r="K145" s="194" t="s">
        <v>287</v>
      </c>
      <c r="L145" s="40"/>
      <c r="M145" s="199" t="s">
        <v>1</v>
      </c>
      <c r="N145" s="200" t="s">
        <v>41</v>
      </c>
      <c r="O145" s="72"/>
      <c r="P145" s="201">
        <f t="shared" si="11"/>
        <v>0</v>
      </c>
      <c r="Q145" s="201">
        <v>0</v>
      </c>
      <c r="R145" s="201">
        <f t="shared" si="12"/>
        <v>0</v>
      </c>
      <c r="S145" s="201">
        <v>0</v>
      </c>
      <c r="T145" s="202">
        <f t="shared" si="13"/>
        <v>0</v>
      </c>
      <c r="U145" s="35"/>
      <c r="V145" s="35"/>
      <c r="W145" s="35"/>
      <c r="X145" s="35"/>
      <c r="Y145" s="35"/>
      <c r="Z145" s="35"/>
      <c r="AA145" s="35"/>
      <c r="AB145" s="35"/>
      <c r="AC145" s="35"/>
      <c r="AD145" s="35"/>
      <c r="AE145" s="35"/>
      <c r="AR145" s="203" t="s">
        <v>110</v>
      </c>
      <c r="AT145" s="203" t="s">
        <v>241</v>
      </c>
      <c r="AU145" s="203" t="s">
        <v>84</v>
      </c>
      <c r="AY145" s="18" t="s">
        <v>239</v>
      </c>
      <c r="BE145" s="204">
        <f t="shared" si="14"/>
        <v>0</v>
      </c>
      <c r="BF145" s="204">
        <f t="shared" si="15"/>
        <v>0</v>
      </c>
      <c r="BG145" s="204">
        <f t="shared" si="16"/>
        <v>0</v>
      </c>
      <c r="BH145" s="204">
        <f t="shared" si="17"/>
        <v>0</v>
      </c>
      <c r="BI145" s="204">
        <f t="shared" si="18"/>
        <v>0</v>
      </c>
      <c r="BJ145" s="18" t="s">
        <v>84</v>
      </c>
      <c r="BK145" s="204">
        <f t="shared" si="19"/>
        <v>0</v>
      </c>
      <c r="BL145" s="18" t="s">
        <v>110</v>
      </c>
      <c r="BM145" s="203" t="s">
        <v>549</v>
      </c>
    </row>
    <row r="146" spans="1:65" s="2" customFormat="1" ht="29.25">
      <c r="A146" s="35"/>
      <c r="B146" s="36"/>
      <c r="C146" s="37"/>
      <c r="D146" s="212" t="s">
        <v>294</v>
      </c>
      <c r="E146" s="37"/>
      <c r="F146" s="221" t="s">
        <v>4732</v>
      </c>
      <c r="G146" s="37"/>
      <c r="H146" s="37"/>
      <c r="I146" s="207"/>
      <c r="J146" s="37"/>
      <c r="K146" s="37"/>
      <c r="L146" s="40"/>
      <c r="M146" s="208"/>
      <c r="N146" s="209"/>
      <c r="O146" s="72"/>
      <c r="P146" s="72"/>
      <c r="Q146" s="72"/>
      <c r="R146" s="72"/>
      <c r="S146" s="72"/>
      <c r="T146" s="73"/>
      <c r="U146" s="35"/>
      <c r="V146" s="35"/>
      <c r="W146" s="35"/>
      <c r="X146" s="35"/>
      <c r="Y146" s="35"/>
      <c r="Z146" s="35"/>
      <c r="AA146" s="35"/>
      <c r="AB146" s="35"/>
      <c r="AC146" s="35"/>
      <c r="AD146" s="35"/>
      <c r="AE146" s="35"/>
      <c r="AT146" s="18" t="s">
        <v>294</v>
      </c>
      <c r="AU146" s="18" t="s">
        <v>84</v>
      </c>
    </row>
    <row r="147" spans="1:65" s="2" customFormat="1" ht="16.5" customHeight="1">
      <c r="A147" s="35"/>
      <c r="B147" s="36"/>
      <c r="C147" s="192" t="s">
        <v>323</v>
      </c>
      <c r="D147" s="192" t="s">
        <v>241</v>
      </c>
      <c r="E147" s="193" t="s">
        <v>323</v>
      </c>
      <c r="F147" s="194" t="s">
        <v>4733</v>
      </c>
      <c r="G147" s="195" t="s">
        <v>2089</v>
      </c>
      <c r="H147" s="196">
        <v>2</v>
      </c>
      <c r="I147" s="197"/>
      <c r="J147" s="198">
        <f>ROUND(I147*H147,2)</f>
        <v>0</v>
      </c>
      <c r="K147" s="194" t="s">
        <v>287</v>
      </c>
      <c r="L147" s="40"/>
      <c r="M147" s="199" t="s">
        <v>1</v>
      </c>
      <c r="N147" s="200" t="s">
        <v>41</v>
      </c>
      <c r="O147" s="72"/>
      <c r="P147" s="201">
        <f>O147*H147</f>
        <v>0</v>
      </c>
      <c r="Q147" s="201">
        <v>0</v>
      </c>
      <c r="R147" s="201">
        <f>Q147*H147</f>
        <v>0</v>
      </c>
      <c r="S147" s="201">
        <v>0</v>
      </c>
      <c r="T147" s="202">
        <f>S147*H147</f>
        <v>0</v>
      </c>
      <c r="U147" s="35"/>
      <c r="V147" s="35"/>
      <c r="W147" s="35"/>
      <c r="X147" s="35"/>
      <c r="Y147" s="35"/>
      <c r="Z147" s="35"/>
      <c r="AA147" s="35"/>
      <c r="AB147" s="35"/>
      <c r="AC147" s="35"/>
      <c r="AD147" s="35"/>
      <c r="AE147" s="35"/>
      <c r="AR147" s="203" t="s">
        <v>110</v>
      </c>
      <c r="AT147" s="203" t="s">
        <v>241</v>
      </c>
      <c r="AU147" s="203" t="s">
        <v>84</v>
      </c>
      <c r="AY147" s="18" t="s">
        <v>239</v>
      </c>
      <c r="BE147" s="204">
        <f>IF(N147="základní",J147,0)</f>
        <v>0</v>
      </c>
      <c r="BF147" s="204">
        <f>IF(N147="snížená",J147,0)</f>
        <v>0</v>
      </c>
      <c r="BG147" s="204">
        <f>IF(N147="zákl. přenesená",J147,0)</f>
        <v>0</v>
      </c>
      <c r="BH147" s="204">
        <f>IF(N147="sníž. přenesená",J147,0)</f>
        <v>0</v>
      </c>
      <c r="BI147" s="204">
        <f>IF(N147="nulová",J147,0)</f>
        <v>0</v>
      </c>
      <c r="BJ147" s="18" t="s">
        <v>84</v>
      </c>
      <c r="BK147" s="204">
        <f>ROUND(I147*H147,2)</f>
        <v>0</v>
      </c>
      <c r="BL147" s="18" t="s">
        <v>110</v>
      </c>
      <c r="BM147" s="203" t="s">
        <v>562</v>
      </c>
    </row>
    <row r="148" spans="1:65" s="2" customFormat="1" ht="16.5" customHeight="1">
      <c r="A148" s="35"/>
      <c r="B148" s="36"/>
      <c r="C148" s="192" t="s">
        <v>289</v>
      </c>
      <c r="D148" s="192" t="s">
        <v>241</v>
      </c>
      <c r="E148" s="193" t="s">
        <v>289</v>
      </c>
      <c r="F148" s="194" t="s">
        <v>4734</v>
      </c>
      <c r="G148" s="195" t="s">
        <v>2089</v>
      </c>
      <c r="H148" s="196">
        <v>18</v>
      </c>
      <c r="I148" s="197"/>
      <c r="J148" s="198">
        <f>ROUND(I148*H148,2)</f>
        <v>0</v>
      </c>
      <c r="K148" s="194" t="s">
        <v>287</v>
      </c>
      <c r="L148" s="40"/>
      <c r="M148" s="199" t="s">
        <v>1</v>
      </c>
      <c r="N148" s="200" t="s">
        <v>41</v>
      </c>
      <c r="O148" s="72"/>
      <c r="P148" s="201">
        <f>O148*H148</f>
        <v>0</v>
      </c>
      <c r="Q148" s="201">
        <v>0</v>
      </c>
      <c r="R148" s="201">
        <f>Q148*H148</f>
        <v>0</v>
      </c>
      <c r="S148" s="201">
        <v>0</v>
      </c>
      <c r="T148" s="202">
        <f>S148*H148</f>
        <v>0</v>
      </c>
      <c r="U148" s="35"/>
      <c r="V148" s="35"/>
      <c r="W148" s="35"/>
      <c r="X148" s="35"/>
      <c r="Y148" s="35"/>
      <c r="Z148" s="35"/>
      <c r="AA148" s="35"/>
      <c r="AB148" s="35"/>
      <c r="AC148" s="35"/>
      <c r="AD148" s="35"/>
      <c r="AE148" s="35"/>
      <c r="AR148" s="203" t="s">
        <v>110</v>
      </c>
      <c r="AT148" s="203" t="s">
        <v>241</v>
      </c>
      <c r="AU148" s="203" t="s">
        <v>84</v>
      </c>
      <c r="AY148" s="18" t="s">
        <v>239</v>
      </c>
      <c r="BE148" s="204">
        <f>IF(N148="základní",J148,0)</f>
        <v>0</v>
      </c>
      <c r="BF148" s="204">
        <f>IF(N148="snížená",J148,0)</f>
        <v>0</v>
      </c>
      <c r="BG148" s="204">
        <f>IF(N148="zákl. přenesená",J148,0)</f>
        <v>0</v>
      </c>
      <c r="BH148" s="204">
        <f>IF(N148="sníž. přenesená",J148,0)</f>
        <v>0</v>
      </c>
      <c r="BI148" s="204">
        <f>IF(N148="nulová",J148,0)</f>
        <v>0</v>
      </c>
      <c r="BJ148" s="18" t="s">
        <v>84</v>
      </c>
      <c r="BK148" s="204">
        <f>ROUND(I148*H148,2)</f>
        <v>0</v>
      </c>
      <c r="BL148" s="18" t="s">
        <v>110</v>
      </c>
      <c r="BM148" s="203" t="s">
        <v>572</v>
      </c>
    </row>
    <row r="149" spans="1:65" s="2" customFormat="1" ht="16.5" customHeight="1">
      <c r="A149" s="35"/>
      <c r="B149" s="36"/>
      <c r="C149" s="192" t="s">
        <v>334</v>
      </c>
      <c r="D149" s="192" t="s">
        <v>241</v>
      </c>
      <c r="E149" s="193" t="s">
        <v>334</v>
      </c>
      <c r="F149" s="194" t="s">
        <v>4735</v>
      </c>
      <c r="G149" s="195" t="s">
        <v>2089</v>
      </c>
      <c r="H149" s="196">
        <v>6</v>
      </c>
      <c r="I149" s="197"/>
      <c r="J149" s="198">
        <f>ROUND(I149*H149,2)</f>
        <v>0</v>
      </c>
      <c r="K149" s="194" t="s">
        <v>287</v>
      </c>
      <c r="L149" s="40"/>
      <c r="M149" s="199" t="s">
        <v>1</v>
      </c>
      <c r="N149" s="200" t="s">
        <v>41</v>
      </c>
      <c r="O149" s="72"/>
      <c r="P149" s="201">
        <f>O149*H149</f>
        <v>0</v>
      </c>
      <c r="Q149" s="201">
        <v>0</v>
      </c>
      <c r="R149" s="201">
        <f>Q149*H149</f>
        <v>0</v>
      </c>
      <c r="S149" s="201">
        <v>0</v>
      </c>
      <c r="T149" s="202">
        <f>S149*H149</f>
        <v>0</v>
      </c>
      <c r="U149" s="35"/>
      <c r="V149" s="35"/>
      <c r="W149" s="35"/>
      <c r="X149" s="35"/>
      <c r="Y149" s="35"/>
      <c r="Z149" s="35"/>
      <c r="AA149" s="35"/>
      <c r="AB149" s="35"/>
      <c r="AC149" s="35"/>
      <c r="AD149" s="35"/>
      <c r="AE149" s="35"/>
      <c r="AR149" s="203" t="s">
        <v>110</v>
      </c>
      <c r="AT149" s="203" t="s">
        <v>241</v>
      </c>
      <c r="AU149" s="203" t="s">
        <v>84</v>
      </c>
      <c r="AY149" s="18" t="s">
        <v>239</v>
      </c>
      <c r="BE149" s="204">
        <f>IF(N149="základní",J149,0)</f>
        <v>0</v>
      </c>
      <c r="BF149" s="204">
        <f>IF(N149="snížená",J149,0)</f>
        <v>0</v>
      </c>
      <c r="BG149" s="204">
        <f>IF(N149="zákl. přenesená",J149,0)</f>
        <v>0</v>
      </c>
      <c r="BH149" s="204">
        <f>IF(N149="sníž. přenesená",J149,0)</f>
        <v>0</v>
      </c>
      <c r="BI149" s="204">
        <f>IF(N149="nulová",J149,0)</f>
        <v>0</v>
      </c>
      <c r="BJ149" s="18" t="s">
        <v>84</v>
      </c>
      <c r="BK149" s="204">
        <f>ROUND(I149*H149,2)</f>
        <v>0</v>
      </c>
      <c r="BL149" s="18" t="s">
        <v>110</v>
      </c>
      <c r="BM149" s="203" t="s">
        <v>582</v>
      </c>
    </row>
    <row r="150" spans="1:65" s="2" customFormat="1" ht="16.5" customHeight="1">
      <c r="A150" s="35"/>
      <c r="B150" s="36"/>
      <c r="C150" s="192" t="s">
        <v>341</v>
      </c>
      <c r="D150" s="192" t="s">
        <v>241</v>
      </c>
      <c r="E150" s="193" t="s">
        <v>341</v>
      </c>
      <c r="F150" s="194" t="s">
        <v>4736</v>
      </c>
      <c r="G150" s="195" t="s">
        <v>2089</v>
      </c>
      <c r="H150" s="196">
        <v>35</v>
      </c>
      <c r="I150" s="197"/>
      <c r="J150" s="198">
        <f>ROUND(I150*H150,2)</f>
        <v>0</v>
      </c>
      <c r="K150" s="194" t="s">
        <v>287</v>
      </c>
      <c r="L150" s="40"/>
      <c r="M150" s="199" t="s">
        <v>1</v>
      </c>
      <c r="N150" s="200" t="s">
        <v>41</v>
      </c>
      <c r="O150" s="72"/>
      <c r="P150" s="201">
        <f>O150*H150</f>
        <v>0</v>
      </c>
      <c r="Q150" s="201">
        <v>0</v>
      </c>
      <c r="R150" s="201">
        <f>Q150*H150</f>
        <v>0</v>
      </c>
      <c r="S150" s="201">
        <v>0</v>
      </c>
      <c r="T150" s="202">
        <f>S150*H150</f>
        <v>0</v>
      </c>
      <c r="U150" s="35"/>
      <c r="V150" s="35"/>
      <c r="W150" s="35"/>
      <c r="X150" s="35"/>
      <c r="Y150" s="35"/>
      <c r="Z150" s="35"/>
      <c r="AA150" s="35"/>
      <c r="AB150" s="35"/>
      <c r="AC150" s="35"/>
      <c r="AD150" s="35"/>
      <c r="AE150" s="35"/>
      <c r="AR150" s="203" t="s">
        <v>110</v>
      </c>
      <c r="AT150" s="203" t="s">
        <v>241</v>
      </c>
      <c r="AU150" s="203" t="s">
        <v>84</v>
      </c>
      <c r="AY150" s="18" t="s">
        <v>239</v>
      </c>
      <c r="BE150" s="204">
        <f>IF(N150="základní",J150,0)</f>
        <v>0</v>
      </c>
      <c r="BF150" s="204">
        <f>IF(N150="snížená",J150,0)</f>
        <v>0</v>
      </c>
      <c r="BG150" s="204">
        <f>IF(N150="zákl. přenesená",J150,0)</f>
        <v>0</v>
      </c>
      <c r="BH150" s="204">
        <f>IF(N150="sníž. přenesená",J150,0)</f>
        <v>0</v>
      </c>
      <c r="BI150" s="204">
        <f>IF(N150="nulová",J150,0)</f>
        <v>0</v>
      </c>
      <c r="BJ150" s="18" t="s">
        <v>84</v>
      </c>
      <c r="BK150" s="204">
        <f>ROUND(I150*H150,2)</f>
        <v>0</v>
      </c>
      <c r="BL150" s="18" t="s">
        <v>110</v>
      </c>
      <c r="BM150" s="203" t="s">
        <v>592</v>
      </c>
    </row>
    <row r="151" spans="1:65" s="2" customFormat="1" ht="16.5" customHeight="1">
      <c r="A151" s="35"/>
      <c r="B151" s="36"/>
      <c r="C151" s="192" t="s">
        <v>7</v>
      </c>
      <c r="D151" s="192" t="s">
        <v>241</v>
      </c>
      <c r="E151" s="193" t="s">
        <v>7</v>
      </c>
      <c r="F151" s="194" t="s">
        <v>4737</v>
      </c>
      <c r="G151" s="195" t="s">
        <v>2089</v>
      </c>
      <c r="H151" s="196">
        <v>16</v>
      </c>
      <c r="I151" s="197"/>
      <c r="J151" s="198">
        <f>ROUND(I151*H151,2)</f>
        <v>0</v>
      </c>
      <c r="K151" s="194" t="s">
        <v>287</v>
      </c>
      <c r="L151" s="40"/>
      <c r="M151" s="199" t="s">
        <v>1</v>
      </c>
      <c r="N151" s="200" t="s">
        <v>41</v>
      </c>
      <c r="O151" s="72"/>
      <c r="P151" s="201">
        <f>O151*H151</f>
        <v>0</v>
      </c>
      <c r="Q151" s="201">
        <v>0</v>
      </c>
      <c r="R151" s="201">
        <f>Q151*H151</f>
        <v>0</v>
      </c>
      <c r="S151" s="201">
        <v>0</v>
      </c>
      <c r="T151" s="202">
        <f>S151*H151</f>
        <v>0</v>
      </c>
      <c r="U151" s="35"/>
      <c r="V151" s="35"/>
      <c r="W151" s="35"/>
      <c r="X151" s="35"/>
      <c r="Y151" s="35"/>
      <c r="Z151" s="35"/>
      <c r="AA151" s="35"/>
      <c r="AB151" s="35"/>
      <c r="AC151" s="35"/>
      <c r="AD151" s="35"/>
      <c r="AE151" s="35"/>
      <c r="AR151" s="203" t="s">
        <v>110</v>
      </c>
      <c r="AT151" s="203" t="s">
        <v>241</v>
      </c>
      <c r="AU151" s="203" t="s">
        <v>84</v>
      </c>
      <c r="AY151" s="18" t="s">
        <v>239</v>
      </c>
      <c r="BE151" s="204">
        <f>IF(N151="základní",J151,0)</f>
        <v>0</v>
      </c>
      <c r="BF151" s="204">
        <f>IF(N151="snížená",J151,0)</f>
        <v>0</v>
      </c>
      <c r="BG151" s="204">
        <f>IF(N151="zákl. přenesená",J151,0)</f>
        <v>0</v>
      </c>
      <c r="BH151" s="204">
        <f>IF(N151="sníž. přenesená",J151,0)</f>
        <v>0</v>
      </c>
      <c r="BI151" s="204">
        <f>IF(N151="nulová",J151,0)</f>
        <v>0</v>
      </c>
      <c r="BJ151" s="18" t="s">
        <v>84</v>
      </c>
      <c r="BK151" s="204">
        <f>ROUND(I151*H151,2)</f>
        <v>0</v>
      </c>
      <c r="BL151" s="18" t="s">
        <v>110</v>
      </c>
      <c r="BM151" s="203" t="s">
        <v>604</v>
      </c>
    </row>
    <row r="152" spans="1:65" s="12" customFormat="1" ht="25.9" customHeight="1">
      <c r="B152" s="176"/>
      <c r="C152" s="177"/>
      <c r="D152" s="178" t="s">
        <v>75</v>
      </c>
      <c r="E152" s="179" t="s">
        <v>7</v>
      </c>
      <c r="F152" s="179" t="s">
        <v>135</v>
      </c>
      <c r="G152" s="177"/>
      <c r="H152" s="177"/>
      <c r="I152" s="180"/>
      <c r="J152" s="181">
        <f>BK152</f>
        <v>0</v>
      </c>
      <c r="K152" s="177"/>
      <c r="L152" s="182"/>
      <c r="M152" s="183"/>
      <c r="N152" s="184"/>
      <c r="O152" s="184"/>
      <c r="P152" s="185">
        <f>SUM(P153:P160)</f>
        <v>0</v>
      </c>
      <c r="Q152" s="184"/>
      <c r="R152" s="185">
        <f>SUM(R153:R160)</f>
        <v>0</v>
      </c>
      <c r="S152" s="184"/>
      <c r="T152" s="186">
        <f>SUM(T153:T160)</f>
        <v>0</v>
      </c>
      <c r="AR152" s="187" t="s">
        <v>84</v>
      </c>
      <c r="AT152" s="188" t="s">
        <v>75</v>
      </c>
      <c r="AU152" s="188" t="s">
        <v>76</v>
      </c>
      <c r="AY152" s="187" t="s">
        <v>239</v>
      </c>
      <c r="BK152" s="189">
        <f>SUM(BK153:BK160)</f>
        <v>0</v>
      </c>
    </row>
    <row r="153" spans="1:65" s="2" customFormat="1" ht="16.5" customHeight="1">
      <c r="A153" s="35"/>
      <c r="B153" s="36"/>
      <c r="C153" s="192" t="s">
        <v>351</v>
      </c>
      <c r="D153" s="192" t="s">
        <v>241</v>
      </c>
      <c r="E153" s="193" t="s">
        <v>351</v>
      </c>
      <c r="F153" s="194" t="s">
        <v>4738</v>
      </c>
      <c r="G153" s="195" t="s">
        <v>396</v>
      </c>
      <c r="H153" s="196">
        <v>6</v>
      </c>
      <c r="I153" s="197"/>
      <c r="J153" s="198">
        <f t="shared" ref="J153:J159" si="20">ROUND(I153*H153,2)</f>
        <v>0</v>
      </c>
      <c r="K153" s="194" t="s">
        <v>287</v>
      </c>
      <c r="L153" s="40"/>
      <c r="M153" s="199" t="s">
        <v>1</v>
      </c>
      <c r="N153" s="200" t="s">
        <v>41</v>
      </c>
      <c r="O153" s="72"/>
      <c r="P153" s="201">
        <f t="shared" ref="P153:P159" si="21">O153*H153</f>
        <v>0</v>
      </c>
      <c r="Q153" s="201">
        <v>0</v>
      </c>
      <c r="R153" s="201">
        <f t="shared" ref="R153:R159" si="22">Q153*H153</f>
        <v>0</v>
      </c>
      <c r="S153" s="201">
        <v>0</v>
      </c>
      <c r="T153" s="202">
        <f t="shared" ref="T153:T159" si="23">S153*H153</f>
        <v>0</v>
      </c>
      <c r="U153" s="35"/>
      <c r="V153" s="35"/>
      <c r="W153" s="35"/>
      <c r="X153" s="35"/>
      <c r="Y153" s="35"/>
      <c r="Z153" s="35"/>
      <c r="AA153" s="35"/>
      <c r="AB153" s="35"/>
      <c r="AC153" s="35"/>
      <c r="AD153" s="35"/>
      <c r="AE153" s="35"/>
      <c r="AR153" s="203" t="s">
        <v>110</v>
      </c>
      <c r="AT153" s="203" t="s">
        <v>241</v>
      </c>
      <c r="AU153" s="203" t="s">
        <v>84</v>
      </c>
      <c r="AY153" s="18" t="s">
        <v>239</v>
      </c>
      <c r="BE153" s="204">
        <f t="shared" ref="BE153:BE159" si="24">IF(N153="základní",J153,0)</f>
        <v>0</v>
      </c>
      <c r="BF153" s="204">
        <f t="shared" ref="BF153:BF159" si="25">IF(N153="snížená",J153,0)</f>
        <v>0</v>
      </c>
      <c r="BG153" s="204">
        <f t="shared" ref="BG153:BG159" si="26">IF(N153="zákl. přenesená",J153,0)</f>
        <v>0</v>
      </c>
      <c r="BH153" s="204">
        <f t="shared" ref="BH153:BH159" si="27">IF(N153="sníž. přenesená",J153,0)</f>
        <v>0</v>
      </c>
      <c r="BI153" s="204">
        <f t="shared" ref="BI153:BI159" si="28">IF(N153="nulová",J153,0)</f>
        <v>0</v>
      </c>
      <c r="BJ153" s="18" t="s">
        <v>84</v>
      </c>
      <c r="BK153" s="204">
        <f t="shared" ref="BK153:BK159" si="29">ROUND(I153*H153,2)</f>
        <v>0</v>
      </c>
      <c r="BL153" s="18" t="s">
        <v>110</v>
      </c>
      <c r="BM153" s="203" t="s">
        <v>616</v>
      </c>
    </row>
    <row r="154" spans="1:65" s="2" customFormat="1" ht="16.5" customHeight="1">
      <c r="A154" s="35"/>
      <c r="B154" s="36"/>
      <c r="C154" s="192" t="s">
        <v>357</v>
      </c>
      <c r="D154" s="192" t="s">
        <v>241</v>
      </c>
      <c r="E154" s="193" t="s">
        <v>357</v>
      </c>
      <c r="F154" s="194" t="s">
        <v>4739</v>
      </c>
      <c r="G154" s="195" t="s">
        <v>2089</v>
      </c>
      <c r="H154" s="196">
        <v>3</v>
      </c>
      <c r="I154" s="197"/>
      <c r="J154" s="198">
        <f t="shared" si="20"/>
        <v>0</v>
      </c>
      <c r="K154" s="194" t="s">
        <v>287</v>
      </c>
      <c r="L154" s="40"/>
      <c r="M154" s="199" t="s">
        <v>1</v>
      </c>
      <c r="N154" s="200" t="s">
        <v>41</v>
      </c>
      <c r="O154" s="72"/>
      <c r="P154" s="201">
        <f t="shared" si="21"/>
        <v>0</v>
      </c>
      <c r="Q154" s="201">
        <v>0</v>
      </c>
      <c r="R154" s="201">
        <f t="shared" si="22"/>
        <v>0</v>
      </c>
      <c r="S154" s="201">
        <v>0</v>
      </c>
      <c r="T154" s="202">
        <f t="shared" si="23"/>
        <v>0</v>
      </c>
      <c r="U154" s="35"/>
      <c r="V154" s="35"/>
      <c r="W154" s="35"/>
      <c r="X154" s="35"/>
      <c r="Y154" s="35"/>
      <c r="Z154" s="35"/>
      <c r="AA154" s="35"/>
      <c r="AB154" s="35"/>
      <c r="AC154" s="35"/>
      <c r="AD154" s="35"/>
      <c r="AE154" s="35"/>
      <c r="AR154" s="203" t="s">
        <v>110</v>
      </c>
      <c r="AT154" s="203" t="s">
        <v>241</v>
      </c>
      <c r="AU154" s="203" t="s">
        <v>84</v>
      </c>
      <c r="AY154" s="18" t="s">
        <v>239</v>
      </c>
      <c r="BE154" s="204">
        <f t="shared" si="24"/>
        <v>0</v>
      </c>
      <c r="BF154" s="204">
        <f t="shared" si="25"/>
        <v>0</v>
      </c>
      <c r="BG154" s="204">
        <f t="shared" si="26"/>
        <v>0</v>
      </c>
      <c r="BH154" s="204">
        <f t="shared" si="27"/>
        <v>0</v>
      </c>
      <c r="BI154" s="204">
        <f t="shared" si="28"/>
        <v>0</v>
      </c>
      <c r="BJ154" s="18" t="s">
        <v>84</v>
      </c>
      <c r="BK154" s="204">
        <f t="shared" si="29"/>
        <v>0</v>
      </c>
      <c r="BL154" s="18" t="s">
        <v>110</v>
      </c>
      <c r="BM154" s="203" t="s">
        <v>627</v>
      </c>
    </row>
    <row r="155" spans="1:65" s="2" customFormat="1" ht="16.5" customHeight="1">
      <c r="A155" s="35"/>
      <c r="B155" s="36"/>
      <c r="C155" s="192" t="s">
        <v>499</v>
      </c>
      <c r="D155" s="192" t="s">
        <v>241</v>
      </c>
      <c r="E155" s="193" t="s">
        <v>499</v>
      </c>
      <c r="F155" s="194" t="s">
        <v>4740</v>
      </c>
      <c r="G155" s="195" t="s">
        <v>396</v>
      </c>
      <c r="H155" s="196">
        <v>10</v>
      </c>
      <c r="I155" s="197"/>
      <c r="J155" s="198">
        <f t="shared" si="20"/>
        <v>0</v>
      </c>
      <c r="K155" s="194" t="s">
        <v>287</v>
      </c>
      <c r="L155" s="40"/>
      <c r="M155" s="199" t="s">
        <v>1</v>
      </c>
      <c r="N155" s="200" t="s">
        <v>41</v>
      </c>
      <c r="O155" s="72"/>
      <c r="P155" s="201">
        <f t="shared" si="21"/>
        <v>0</v>
      </c>
      <c r="Q155" s="201">
        <v>0</v>
      </c>
      <c r="R155" s="201">
        <f t="shared" si="22"/>
        <v>0</v>
      </c>
      <c r="S155" s="201">
        <v>0</v>
      </c>
      <c r="T155" s="202">
        <f t="shared" si="23"/>
        <v>0</v>
      </c>
      <c r="U155" s="35"/>
      <c r="V155" s="35"/>
      <c r="W155" s="35"/>
      <c r="X155" s="35"/>
      <c r="Y155" s="35"/>
      <c r="Z155" s="35"/>
      <c r="AA155" s="35"/>
      <c r="AB155" s="35"/>
      <c r="AC155" s="35"/>
      <c r="AD155" s="35"/>
      <c r="AE155" s="35"/>
      <c r="AR155" s="203" t="s">
        <v>110</v>
      </c>
      <c r="AT155" s="203" t="s">
        <v>241</v>
      </c>
      <c r="AU155" s="203" t="s">
        <v>84</v>
      </c>
      <c r="AY155" s="18" t="s">
        <v>239</v>
      </c>
      <c r="BE155" s="204">
        <f t="shared" si="24"/>
        <v>0</v>
      </c>
      <c r="BF155" s="204">
        <f t="shared" si="25"/>
        <v>0</v>
      </c>
      <c r="BG155" s="204">
        <f t="shared" si="26"/>
        <v>0</v>
      </c>
      <c r="BH155" s="204">
        <f t="shared" si="27"/>
        <v>0</v>
      </c>
      <c r="BI155" s="204">
        <f t="shared" si="28"/>
        <v>0</v>
      </c>
      <c r="BJ155" s="18" t="s">
        <v>84</v>
      </c>
      <c r="BK155" s="204">
        <f t="shared" si="29"/>
        <v>0</v>
      </c>
      <c r="BL155" s="18" t="s">
        <v>110</v>
      </c>
      <c r="BM155" s="203" t="s">
        <v>639</v>
      </c>
    </row>
    <row r="156" spans="1:65" s="2" customFormat="1" ht="16.5" customHeight="1">
      <c r="A156" s="35"/>
      <c r="B156" s="36"/>
      <c r="C156" s="192" t="s">
        <v>505</v>
      </c>
      <c r="D156" s="192" t="s">
        <v>241</v>
      </c>
      <c r="E156" s="193" t="s">
        <v>505</v>
      </c>
      <c r="F156" s="194" t="s">
        <v>4741</v>
      </c>
      <c r="G156" s="195" t="s">
        <v>2089</v>
      </c>
      <c r="H156" s="196">
        <v>2</v>
      </c>
      <c r="I156" s="197"/>
      <c r="J156" s="198">
        <f t="shared" si="20"/>
        <v>0</v>
      </c>
      <c r="K156" s="194" t="s">
        <v>287</v>
      </c>
      <c r="L156" s="40"/>
      <c r="M156" s="199" t="s">
        <v>1</v>
      </c>
      <c r="N156" s="200" t="s">
        <v>41</v>
      </c>
      <c r="O156" s="72"/>
      <c r="P156" s="201">
        <f t="shared" si="21"/>
        <v>0</v>
      </c>
      <c r="Q156" s="201">
        <v>0</v>
      </c>
      <c r="R156" s="201">
        <f t="shared" si="22"/>
        <v>0</v>
      </c>
      <c r="S156" s="201">
        <v>0</v>
      </c>
      <c r="T156" s="202">
        <f t="shared" si="23"/>
        <v>0</v>
      </c>
      <c r="U156" s="35"/>
      <c r="V156" s="35"/>
      <c r="W156" s="35"/>
      <c r="X156" s="35"/>
      <c r="Y156" s="35"/>
      <c r="Z156" s="35"/>
      <c r="AA156" s="35"/>
      <c r="AB156" s="35"/>
      <c r="AC156" s="35"/>
      <c r="AD156" s="35"/>
      <c r="AE156" s="35"/>
      <c r="AR156" s="203" t="s">
        <v>110</v>
      </c>
      <c r="AT156" s="203" t="s">
        <v>241</v>
      </c>
      <c r="AU156" s="203" t="s">
        <v>84</v>
      </c>
      <c r="AY156" s="18" t="s">
        <v>239</v>
      </c>
      <c r="BE156" s="204">
        <f t="shared" si="24"/>
        <v>0</v>
      </c>
      <c r="BF156" s="204">
        <f t="shared" si="25"/>
        <v>0</v>
      </c>
      <c r="BG156" s="204">
        <f t="shared" si="26"/>
        <v>0</v>
      </c>
      <c r="BH156" s="204">
        <f t="shared" si="27"/>
        <v>0</v>
      </c>
      <c r="BI156" s="204">
        <f t="shared" si="28"/>
        <v>0</v>
      </c>
      <c r="BJ156" s="18" t="s">
        <v>84</v>
      </c>
      <c r="BK156" s="204">
        <f t="shared" si="29"/>
        <v>0</v>
      </c>
      <c r="BL156" s="18" t="s">
        <v>110</v>
      </c>
      <c r="BM156" s="203" t="s">
        <v>652</v>
      </c>
    </row>
    <row r="157" spans="1:65" s="2" customFormat="1" ht="24.2" customHeight="1">
      <c r="A157" s="35"/>
      <c r="B157" s="36"/>
      <c r="C157" s="192" t="s">
        <v>510</v>
      </c>
      <c r="D157" s="192" t="s">
        <v>241</v>
      </c>
      <c r="E157" s="193" t="s">
        <v>510</v>
      </c>
      <c r="F157" s="194" t="s">
        <v>4742</v>
      </c>
      <c r="G157" s="195" t="s">
        <v>2089</v>
      </c>
      <c r="H157" s="196">
        <v>5</v>
      </c>
      <c r="I157" s="197"/>
      <c r="J157" s="198">
        <f t="shared" si="20"/>
        <v>0</v>
      </c>
      <c r="K157" s="194" t="s">
        <v>287</v>
      </c>
      <c r="L157" s="40"/>
      <c r="M157" s="199" t="s">
        <v>1</v>
      </c>
      <c r="N157" s="200" t="s">
        <v>41</v>
      </c>
      <c r="O157" s="72"/>
      <c r="P157" s="201">
        <f t="shared" si="21"/>
        <v>0</v>
      </c>
      <c r="Q157" s="201">
        <v>0</v>
      </c>
      <c r="R157" s="201">
        <f t="shared" si="22"/>
        <v>0</v>
      </c>
      <c r="S157" s="201">
        <v>0</v>
      </c>
      <c r="T157" s="202">
        <f t="shared" si="23"/>
        <v>0</v>
      </c>
      <c r="U157" s="35"/>
      <c r="V157" s="35"/>
      <c r="W157" s="35"/>
      <c r="X157" s="35"/>
      <c r="Y157" s="35"/>
      <c r="Z157" s="35"/>
      <c r="AA157" s="35"/>
      <c r="AB157" s="35"/>
      <c r="AC157" s="35"/>
      <c r="AD157" s="35"/>
      <c r="AE157" s="35"/>
      <c r="AR157" s="203" t="s">
        <v>110</v>
      </c>
      <c r="AT157" s="203" t="s">
        <v>241</v>
      </c>
      <c r="AU157" s="203" t="s">
        <v>84</v>
      </c>
      <c r="AY157" s="18" t="s">
        <v>239</v>
      </c>
      <c r="BE157" s="204">
        <f t="shared" si="24"/>
        <v>0</v>
      </c>
      <c r="BF157" s="204">
        <f t="shared" si="25"/>
        <v>0</v>
      </c>
      <c r="BG157" s="204">
        <f t="shared" si="26"/>
        <v>0</v>
      </c>
      <c r="BH157" s="204">
        <f t="shared" si="27"/>
        <v>0</v>
      </c>
      <c r="BI157" s="204">
        <f t="shared" si="28"/>
        <v>0</v>
      </c>
      <c r="BJ157" s="18" t="s">
        <v>84</v>
      </c>
      <c r="BK157" s="204">
        <f t="shared" si="29"/>
        <v>0</v>
      </c>
      <c r="BL157" s="18" t="s">
        <v>110</v>
      </c>
      <c r="BM157" s="203" t="s">
        <v>665</v>
      </c>
    </row>
    <row r="158" spans="1:65" s="2" customFormat="1" ht="16.5" customHeight="1">
      <c r="A158" s="35"/>
      <c r="B158" s="36"/>
      <c r="C158" s="192" t="s">
        <v>517</v>
      </c>
      <c r="D158" s="192" t="s">
        <v>241</v>
      </c>
      <c r="E158" s="193" t="s">
        <v>517</v>
      </c>
      <c r="F158" s="194" t="s">
        <v>4743</v>
      </c>
      <c r="G158" s="195" t="s">
        <v>396</v>
      </c>
      <c r="H158" s="196">
        <v>15</v>
      </c>
      <c r="I158" s="197"/>
      <c r="J158" s="198">
        <f t="shared" si="20"/>
        <v>0</v>
      </c>
      <c r="K158" s="194" t="s">
        <v>287</v>
      </c>
      <c r="L158" s="40"/>
      <c r="M158" s="199" t="s">
        <v>1</v>
      </c>
      <c r="N158" s="200" t="s">
        <v>41</v>
      </c>
      <c r="O158" s="72"/>
      <c r="P158" s="201">
        <f t="shared" si="21"/>
        <v>0</v>
      </c>
      <c r="Q158" s="201">
        <v>0</v>
      </c>
      <c r="R158" s="201">
        <f t="shared" si="22"/>
        <v>0</v>
      </c>
      <c r="S158" s="201">
        <v>0</v>
      </c>
      <c r="T158" s="202">
        <f t="shared" si="23"/>
        <v>0</v>
      </c>
      <c r="U158" s="35"/>
      <c r="V158" s="35"/>
      <c r="W158" s="35"/>
      <c r="X158" s="35"/>
      <c r="Y158" s="35"/>
      <c r="Z158" s="35"/>
      <c r="AA158" s="35"/>
      <c r="AB158" s="35"/>
      <c r="AC158" s="35"/>
      <c r="AD158" s="35"/>
      <c r="AE158" s="35"/>
      <c r="AR158" s="203" t="s">
        <v>110</v>
      </c>
      <c r="AT158" s="203" t="s">
        <v>241</v>
      </c>
      <c r="AU158" s="203" t="s">
        <v>84</v>
      </c>
      <c r="AY158" s="18" t="s">
        <v>239</v>
      </c>
      <c r="BE158" s="204">
        <f t="shared" si="24"/>
        <v>0</v>
      </c>
      <c r="BF158" s="204">
        <f t="shared" si="25"/>
        <v>0</v>
      </c>
      <c r="BG158" s="204">
        <f t="shared" si="26"/>
        <v>0</v>
      </c>
      <c r="BH158" s="204">
        <f t="shared" si="27"/>
        <v>0</v>
      </c>
      <c r="BI158" s="204">
        <f t="shared" si="28"/>
        <v>0</v>
      </c>
      <c r="BJ158" s="18" t="s">
        <v>84</v>
      </c>
      <c r="BK158" s="204">
        <f t="shared" si="29"/>
        <v>0</v>
      </c>
      <c r="BL158" s="18" t="s">
        <v>110</v>
      </c>
      <c r="BM158" s="203" t="s">
        <v>676</v>
      </c>
    </row>
    <row r="159" spans="1:65" s="2" customFormat="1" ht="16.5" customHeight="1">
      <c r="A159" s="35"/>
      <c r="B159" s="36"/>
      <c r="C159" s="192" t="s">
        <v>523</v>
      </c>
      <c r="D159" s="192" t="s">
        <v>241</v>
      </c>
      <c r="E159" s="193" t="s">
        <v>523</v>
      </c>
      <c r="F159" s="194" t="s">
        <v>2761</v>
      </c>
      <c r="G159" s="195" t="s">
        <v>396</v>
      </c>
      <c r="H159" s="196">
        <v>10</v>
      </c>
      <c r="I159" s="197"/>
      <c r="J159" s="198">
        <f t="shared" si="20"/>
        <v>0</v>
      </c>
      <c r="K159" s="194" t="s">
        <v>287</v>
      </c>
      <c r="L159" s="40"/>
      <c r="M159" s="199" t="s">
        <v>1</v>
      </c>
      <c r="N159" s="200" t="s">
        <v>41</v>
      </c>
      <c r="O159" s="72"/>
      <c r="P159" s="201">
        <f t="shared" si="21"/>
        <v>0</v>
      </c>
      <c r="Q159" s="201">
        <v>0</v>
      </c>
      <c r="R159" s="201">
        <f t="shared" si="22"/>
        <v>0</v>
      </c>
      <c r="S159" s="201">
        <v>0</v>
      </c>
      <c r="T159" s="202">
        <f t="shared" si="23"/>
        <v>0</v>
      </c>
      <c r="U159" s="35"/>
      <c r="V159" s="35"/>
      <c r="W159" s="35"/>
      <c r="X159" s="35"/>
      <c r="Y159" s="35"/>
      <c r="Z159" s="35"/>
      <c r="AA159" s="35"/>
      <c r="AB159" s="35"/>
      <c r="AC159" s="35"/>
      <c r="AD159" s="35"/>
      <c r="AE159" s="35"/>
      <c r="AR159" s="203" t="s">
        <v>110</v>
      </c>
      <c r="AT159" s="203" t="s">
        <v>241</v>
      </c>
      <c r="AU159" s="203" t="s">
        <v>84</v>
      </c>
      <c r="AY159" s="18" t="s">
        <v>239</v>
      </c>
      <c r="BE159" s="204">
        <f t="shared" si="24"/>
        <v>0</v>
      </c>
      <c r="BF159" s="204">
        <f t="shared" si="25"/>
        <v>0</v>
      </c>
      <c r="BG159" s="204">
        <f t="shared" si="26"/>
        <v>0</v>
      </c>
      <c r="BH159" s="204">
        <f t="shared" si="27"/>
        <v>0</v>
      </c>
      <c r="BI159" s="204">
        <f t="shared" si="28"/>
        <v>0</v>
      </c>
      <c r="BJ159" s="18" t="s">
        <v>84</v>
      </c>
      <c r="BK159" s="204">
        <f t="shared" si="29"/>
        <v>0</v>
      </c>
      <c r="BL159" s="18" t="s">
        <v>110</v>
      </c>
      <c r="BM159" s="203" t="s">
        <v>681</v>
      </c>
    </row>
    <row r="160" spans="1:65" s="2" customFormat="1" ht="39">
      <c r="A160" s="35"/>
      <c r="B160" s="36"/>
      <c r="C160" s="37"/>
      <c r="D160" s="212" t="s">
        <v>294</v>
      </c>
      <c r="E160" s="37"/>
      <c r="F160" s="221" t="s">
        <v>4744</v>
      </c>
      <c r="G160" s="37"/>
      <c r="H160" s="37"/>
      <c r="I160" s="207"/>
      <c r="J160" s="37"/>
      <c r="K160" s="37"/>
      <c r="L160" s="40"/>
      <c r="M160" s="222"/>
      <c r="N160" s="223"/>
      <c r="O160" s="224"/>
      <c r="P160" s="224"/>
      <c r="Q160" s="224"/>
      <c r="R160" s="224"/>
      <c r="S160" s="224"/>
      <c r="T160" s="225"/>
      <c r="U160" s="35"/>
      <c r="V160" s="35"/>
      <c r="W160" s="35"/>
      <c r="X160" s="35"/>
      <c r="Y160" s="35"/>
      <c r="Z160" s="35"/>
      <c r="AA160" s="35"/>
      <c r="AB160" s="35"/>
      <c r="AC160" s="35"/>
      <c r="AD160" s="35"/>
      <c r="AE160" s="35"/>
      <c r="AT160" s="18" t="s">
        <v>294</v>
      </c>
      <c r="AU160" s="18" t="s">
        <v>84</v>
      </c>
    </row>
    <row r="161" spans="1:31" s="2" customFormat="1" ht="6.95" customHeight="1">
      <c r="A161" s="35"/>
      <c r="B161" s="55"/>
      <c r="C161" s="56"/>
      <c r="D161" s="56"/>
      <c r="E161" s="56"/>
      <c r="F161" s="56"/>
      <c r="G161" s="56"/>
      <c r="H161" s="56"/>
      <c r="I161" s="56"/>
      <c r="J161" s="56"/>
      <c r="K161" s="56"/>
      <c r="L161" s="40"/>
      <c r="M161" s="35"/>
      <c r="O161" s="35"/>
      <c r="P161" s="35"/>
      <c r="Q161" s="35"/>
      <c r="R161" s="35"/>
      <c r="S161" s="35"/>
      <c r="T161" s="35"/>
      <c r="U161" s="35"/>
      <c r="V161" s="35"/>
      <c r="W161" s="35"/>
      <c r="X161" s="35"/>
      <c r="Y161" s="35"/>
      <c r="Z161" s="35"/>
      <c r="AA161" s="35"/>
      <c r="AB161" s="35"/>
      <c r="AC161" s="35"/>
      <c r="AD161" s="35"/>
      <c r="AE161" s="35"/>
    </row>
  </sheetData>
  <sheetProtection algorithmName="SHA-512" hashValue="OTdqx2LYCSsuQeYuXkhud/lV80qmlQkSk73zvJFu/l5vZi5vtqPcIqB4ncNtjQQ/k7vBggVm1j8l3v8mONeroQ==" saltValue="7XmwKyGbC8zyF6226gY9yD7rLca/qsBMO37VJbyBeOL+nx/z/Vm4RlfBYuHY4D/1a3pwNCuyaxqDk9fSRe1Dnw==" spinCount="100000" sheet="1" objects="1" scenarios="1" formatColumns="0" formatRows="0" autoFilter="0"/>
  <autoFilter ref="C126:K160" xr:uid="{00000000-0009-0000-0000-00000B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BM192"/>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129</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ht="12.75">
      <c r="B8" s="21"/>
      <c r="D8" s="120" t="s">
        <v>210</v>
      </c>
      <c r="L8" s="21"/>
    </row>
    <row r="9" spans="1:46" s="1" customFormat="1" ht="16.5" customHeight="1">
      <c r="B9" s="21"/>
      <c r="E9" s="325" t="s">
        <v>362</v>
      </c>
      <c r="F9" s="298"/>
      <c r="G9" s="298"/>
      <c r="H9" s="298"/>
      <c r="L9" s="21"/>
    </row>
    <row r="10" spans="1:46" s="1" customFormat="1" ht="12" customHeight="1">
      <c r="B10" s="21"/>
      <c r="D10" s="120" t="s">
        <v>363</v>
      </c>
      <c r="L10" s="21"/>
    </row>
    <row r="11" spans="1:46" s="2" customFormat="1" ht="16.5" customHeight="1">
      <c r="A11" s="35"/>
      <c r="B11" s="40"/>
      <c r="C11" s="35"/>
      <c r="D11" s="35"/>
      <c r="E11" s="335" t="s">
        <v>3106</v>
      </c>
      <c r="F11" s="328"/>
      <c r="G11" s="328"/>
      <c r="H11" s="328"/>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3107</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7" t="s">
        <v>4745</v>
      </c>
      <c r="F13" s="328"/>
      <c r="G13" s="328"/>
      <c r="H13" s="328"/>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9" t="str">
        <f>'Rekapitulace stavby'!E14</f>
        <v>Vyplň údaj</v>
      </c>
      <c r="F22" s="330"/>
      <c r="G22" s="330"/>
      <c r="H22" s="330"/>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298.5" customHeight="1">
      <c r="A31" s="122"/>
      <c r="B31" s="123"/>
      <c r="C31" s="122"/>
      <c r="D31" s="122"/>
      <c r="E31" s="331" t="s">
        <v>4709</v>
      </c>
      <c r="F31" s="331"/>
      <c r="G31" s="331"/>
      <c r="H31" s="331"/>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ROUND(J128,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ROUND((SUM(BE128:BE191)),  2)</f>
        <v>0</v>
      </c>
      <c r="G37" s="35"/>
      <c r="H37" s="35"/>
      <c r="I37" s="131">
        <v>0.21</v>
      </c>
      <c r="J37" s="130">
        <f>ROUND(((SUM(BE128:BE191))*I37),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ROUND((SUM(BF128:BF191)),  2)</f>
        <v>0</v>
      </c>
      <c r="G38" s="35"/>
      <c r="H38" s="35"/>
      <c r="I38" s="131">
        <v>0.12</v>
      </c>
      <c r="J38" s="130">
        <f>ROUND(((SUM(BF128:BF191))*I38),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ROUND((SUM(BG128:BG191)),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ROUND((SUM(BH128:BH191)),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ROUND((SUM(BI128:BI191)),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2" t="s">
        <v>362</v>
      </c>
      <c r="F87" s="283"/>
      <c r="G87" s="283"/>
      <c r="H87" s="283"/>
      <c r="I87" s="23"/>
      <c r="J87" s="23"/>
      <c r="K87" s="23"/>
      <c r="L87" s="21"/>
    </row>
    <row r="88" spans="1:31" s="1" customFormat="1" ht="12" customHeight="1">
      <c r="B88" s="22"/>
      <c r="C88" s="30" t="s">
        <v>363</v>
      </c>
      <c r="D88" s="23"/>
      <c r="E88" s="23"/>
      <c r="F88" s="23"/>
      <c r="G88" s="23"/>
      <c r="H88" s="23"/>
      <c r="I88" s="23"/>
      <c r="J88" s="23"/>
      <c r="K88" s="23"/>
      <c r="L88" s="21"/>
    </row>
    <row r="89" spans="1:31" s="2" customFormat="1" ht="16.5" customHeight="1">
      <c r="A89" s="35"/>
      <c r="B89" s="36"/>
      <c r="C89" s="37"/>
      <c r="D89" s="37"/>
      <c r="E89" s="336" t="s">
        <v>3106</v>
      </c>
      <c r="F89" s="334"/>
      <c r="G89" s="334"/>
      <c r="H89" s="334"/>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3107</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5" t="str">
        <f>E13</f>
        <v>2 - KT</v>
      </c>
      <c r="F91" s="334"/>
      <c r="G91" s="334"/>
      <c r="H91" s="334"/>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J128</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4746</v>
      </c>
      <c r="E101" s="157"/>
      <c r="F101" s="157"/>
      <c r="G101" s="157"/>
      <c r="H101" s="157"/>
      <c r="I101" s="157"/>
      <c r="J101" s="158">
        <f>J129</f>
        <v>0</v>
      </c>
      <c r="K101" s="155"/>
      <c r="L101" s="159"/>
    </row>
    <row r="102" spans="1:47" s="9" customFormat="1" ht="24.95" customHeight="1">
      <c r="B102" s="154"/>
      <c r="C102" s="155"/>
      <c r="D102" s="156" t="s">
        <v>4747</v>
      </c>
      <c r="E102" s="157"/>
      <c r="F102" s="157"/>
      <c r="G102" s="157"/>
      <c r="H102" s="157"/>
      <c r="I102" s="157"/>
      <c r="J102" s="158">
        <f>J141</f>
        <v>0</v>
      </c>
      <c r="K102" s="155"/>
      <c r="L102" s="159"/>
    </row>
    <row r="103" spans="1:47" s="9" customFormat="1" ht="24.95" customHeight="1">
      <c r="B103" s="154"/>
      <c r="C103" s="155"/>
      <c r="D103" s="156" t="s">
        <v>4748</v>
      </c>
      <c r="E103" s="157"/>
      <c r="F103" s="157"/>
      <c r="G103" s="157"/>
      <c r="H103" s="157"/>
      <c r="I103" s="157"/>
      <c r="J103" s="158">
        <f>J165</f>
        <v>0</v>
      </c>
      <c r="K103" s="155"/>
      <c r="L103" s="159"/>
    </row>
    <row r="104" spans="1:47" s="9" customFormat="1" ht="24.95" customHeight="1">
      <c r="B104" s="154"/>
      <c r="C104" s="155"/>
      <c r="D104" s="156" t="s">
        <v>4749</v>
      </c>
      <c r="E104" s="157"/>
      <c r="F104" s="157"/>
      <c r="G104" s="157"/>
      <c r="H104" s="157"/>
      <c r="I104" s="157"/>
      <c r="J104" s="158">
        <f>J182</f>
        <v>0</v>
      </c>
      <c r="K104" s="155"/>
      <c r="L104" s="159"/>
    </row>
    <row r="105" spans="1:47" s="2" customFormat="1" ht="21.75" customHeight="1">
      <c r="A105" s="35"/>
      <c r="B105" s="36"/>
      <c r="C105" s="37"/>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47" s="2" customFormat="1" ht="6.95" customHeight="1">
      <c r="A106" s="35"/>
      <c r="B106" s="55"/>
      <c r="C106" s="56"/>
      <c r="D106" s="56"/>
      <c r="E106" s="56"/>
      <c r="F106" s="56"/>
      <c r="G106" s="56"/>
      <c r="H106" s="56"/>
      <c r="I106" s="56"/>
      <c r="J106" s="56"/>
      <c r="K106" s="56"/>
      <c r="L106" s="52"/>
      <c r="S106" s="35"/>
      <c r="T106" s="35"/>
      <c r="U106" s="35"/>
      <c r="V106" s="35"/>
      <c r="W106" s="35"/>
      <c r="X106" s="35"/>
      <c r="Y106" s="35"/>
      <c r="Z106" s="35"/>
      <c r="AA106" s="35"/>
      <c r="AB106" s="35"/>
      <c r="AC106" s="35"/>
      <c r="AD106" s="35"/>
      <c r="AE106" s="35"/>
    </row>
    <row r="110" spans="1:47" s="2" customFormat="1" ht="6.95" customHeight="1">
      <c r="A110" s="35"/>
      <c r="B110" s="57"/>
      <c r="C110" s="58"/>
      <c r="D110" s="58"/>
      <c r="E110" s="58"/>
      <c r="F110" s="58"/>
      <c r="G110" s="58"/>
      <c r="H110" s="58"/>
      <c r="I110" s="58"/>
      <c r="J110" s="58"/>
      <c r="K110" s="58"/>
      <c r="L110" s="52"/>
      <c r="S110" s="35"/>
      <c r="T110" s="35"/>
      <c r="U110" s="35"/>
      <c r="V110" s="35"/>
      <c r="W110" s="35"/>
      <c r="X110" s="35"/>
      <c r="Y110" s="35"/>
      <c r="Z110" s="35"/>
      <c r="AA110" s="35"/>
      <c r="AB110" s="35"/>
      <c r="AC110" s="35"/>
      <c r="AD110" s="35"/>
      <c r="AE110" s="35"/>
    </row>
    <row r="111" spans="1:47" s="2" customFormat="1" ht="24.95" customHeight="1">
      <c r="A111" s="35"/>
      <c r="B111" s="36"/>
      <c r="C111" s="24" t="s">
        <v>224</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6.9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2" customHeight="1">
      <c r="A113" s="35"/>
      <c r="B113" s="36"/>
      <c r="C113" s="30" t="s">
        <v>16</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16.5" customHeight="1">
      <c r="A114" s="35"/>
      <c r="B114" s="36"/>
      <c r="C114" s="37"/>
      <c r="D114" s="37"/>
      <c r="E114" s="332" t="str">
        <f>E7</f>
        <v>NEMOCNICE TGM HODONÍN – VÝSTAVBA PAVILONU URGENTNÍHO PŘÍJMU ETAPA II.</v>
      </c>
      <c r="F114" s="333"/>
      <c r="G114" s="333"/>
      <c r="H114" s="333"/>
      <c r="I114" s="37"/>
      <c r="J114" s="37"/>
      <c r="K114" s="37"/>
      <c r="L114" s="52"/>
      <c r="S114" s="35"/>
      <c r="T114" s="35"/>
      <c r="U114" s="35"/>
      <c r="V114" s="35"/>
      <c r="W114" s="35"/>
      <c r="X114" s="35"/>
      <c r="Y114" s="35"/>
      <c r="Z114" s="35"/>
      <c r="AA114" s="35"/>
      <c r="AB114" s="35"/>
      <c r="AC114" s="35"/>
      <c r="AD114" s="35"/>
      <c r="AE114" s="35"/>
    </row>
    <row r="115" spans="1:63" s="1" customFormat="1" ht="12" customHeight="1">
      <c r="B115" s="22"/>
      <c r="C115" s="30" t="s">
        <v>210</v>
      </c>
      <c r="D115" s="23"/>
      <c r="E115" s="23"/>
      <c r="F115" s="23"/>
      <c r="G115" s="23"/>
      <c r="H115" s="23"/>
      <c r="I115" s="23"/>
      <c r="J115" s="23"/>
      <c r="K115" s="23"/>
      <c r="L115" s="21"/>
    </row>
    <row r="116" spans="1:63" s="1" customFormat="1" ht="16.5" customHeight="1">
      <c r="B116" s="22"/>
      <c r="C116" s="23"/>
      <c r="D116" s="23"/>
      <c r="E116" s="332" t="s">
        <v>362</v>
      </c>
      <c r="F116" s="283"/>
      <c r="G116" s="283"/>
      <c r="H116" s="283"/>
      <c r="I116" s="23"/>
      <c r="J116" s="23"/>
      <c r="K116" s="23"/>
      <c r="L116" s="21"/>
    </row>
    <row r="117" spans="1:63" s="1" customFormat="1" ht="12" customHeight="1">
      <c r="B117" s="22"/>
      <c r="C117" s="30" t="s">
        <v>363</v>
      </c>
      <c r="D117" s="23"/>
      <c r="E117" s="23"/>
      <c r="F117" s="23"/>
      <c r="G117" s="23"/>
      <c r="H117" s="23"/>
      <c r="I117" s="23"/>
      <c r="J117" s="23"/>
      <c r="K117" s="23"/>
      <c r="L117" s="21"/>
    </row>
    <row r="118" spans="1:63" s="2" customFormat="1" ht="16.5" customHeight="1">
      <c r="A118" s="35"/>
      <c r="B118" s="36"/>
      <c r="C118" s="37"/>
      <c r="D118" s="37"/>
      <c r="E118" s="336" t="s">
        <v>3106</v>
      </c>
      <c r="F118" s="334"/>
      <c r="G118" s="334"/>
      <c r="H118" s="334"/>
      <c r="I118" s="37"/>
      <c r="J118" s="37"/>
      <c r="K118" s="37"/>
      <c r="L118" s="52"/>
      <c r="S118" s="35"/>
      <c r="T118" s="35"/>
      <c r="U118" s="35"/>
      <c r="V118" s="35"/>
      <c r="W118" s="35"/>
      <c r="X118" s="35"/>
      <c r="Y118" s="35"/>
      <c r="Z118" s="35"/>
      <c r="AA118" s="35"/>
      <c r="AB118" s="35"/>
      <c r="AC118" s="35"/>
      <c r="AD118" s="35"/>
      <c r="AE118" s="35"/>
    </row>
    <row r="119" spans="1:63" s="2" customFormat="1" ht="12" customHeight="1">
      <c r="A119" s="35"/>
      <c r="B119" s="36"/>
      <c r="C119" s="30" t="s">
        <v>3107</v>
      </c>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3" s="2" customFormat="1" ht="16.5" customHeight="1">
      <c r="A120" s="35"/>
      <c r="B120" s="36"/>
      <c r="C120" s="37"/>
      <c r="D120" s="37"/>
      <c r="E120" s="305" t="str">
        <f>E13</f>
        <v>2 - KT</v>
      </c>
      <c r="F120" s="334"/>
      <c r="G120" s="334"/>
      <c r="H120" s="334"/>
      <c r="I120" s="37"/>
      <c r="J120" s="37"/>
      <c r="K120" s="37"/>
      <c r="L120" s="52"/>
      <c r="S120" s="35"/>
      <c r="T120" s="35"/>
      <c r="U120" s="35"/>
      <c r="V120" s="35"/>
      <c r="W120" s="35"/>
      <c r="X120" s="35"/>
      <c r="Y120" s="35"/>
      <c r="Z120" s="35"/>
      <c r="AA120" s="35"/>
      <c r="AB120" s="35"/>
      <c r="AC120" s="35"/>
      <c r="AD120" s="35"/>
      <c r="AE120" s="35"/>
    </row>
    <row r="121" spans="1:63"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3" s="2" customFormat="1" ht="12" customHeight="1">
      <c r="A122" s="35"/>
      <c r="B122" s="36"/>
      <c r="C122" s="30" t="s">
        <v>20</v>
      </c>
      <c r="D122" s="37"/>
      <c r="E122" s="37"/>
      <c r="F122" s="28" t="str">
        <f>F16</f>
        <v xml:space="preserve"> </v>
      </c>
      <c r="G122" s="37"/>
      <c r="H122" s="37"/>
      <c r="I122" s="30" t="s">
        <v>22</v>
      </c>
      <c r="J122" s="67" t="str">
        <f>IF(J16="","",J16)</f>
        <v>23. 6. 2025</v>
      </c>
      <c r="K122" s="37"/>
      <c r="L122" s="52"/>
      <c r="S122" s="35"/>
      <c r="T122" s="35"/>
      <c r="U122" s="35"/>
      <c r="V122" s="35"/>
      <c r="W122" s="35"/>
      <c r="X122" s="35"/>
      <c r="Y122" s="35"/>
      <c r="Z122" s="35"/>
      <c r="AA122" s="35"/>
      <c r="AB122" s="35"/>
      <c r="AC122" s="35"/>
      <c r="AD122" s="35"/>
      <c r="AE122" s="35"/>
    </row>
    <row r="123" spans="1:63" s="2" customFormat="1" ht="6.9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63" s="2" customFormat="1" ht="15.2" customHeight="1">
      <c r="A124" s="35"/>
      <c r="B124" s="36"/>
      <c r="C124" s="30" t="s">
        <v>24</v>
      </c>
      <c r="D124" s="37"/>
      <c r="E124" s="37"/>
      <c r="F124" s="28" t="str">
        <f>E19</f>
        <v>NEMOCNICE TGM HODONÍN, p.o.</v>
      </c>
      <c r="G124" s="37"/>
      <c r="H124" s="37"/>
      <c r="I124" s="30" t="s">
        <v>30</v>
      </c>
      <c r="J124" s="33" t="str">
        <f>E25</f>
        <v>KANIA a.s.</v>
      </c>
      <c r="K124" s="37"/>
      <c r="L124" s="52"/>
      <c r="S124" s="35"/>
      <c r="T124" s="35"/>
      <c r="U124" s="35"/>
      <c r="V124" s="35"/>
      <c r="W124" s="35"/>
      <c r="X124" s="35"/>
      <c r="Y124" s="35"/>
      <c r="Z124" s="35"/>
      <c r="AA124" s="35"/>
      <c r="AB124" s="35"/>
      <c r="AC124" s="35"/>
      <c r="AD124" s="35"/>
      <c r="AE124" s="35"/>
    </row>
    <row r="125" spans="1:63" s="2" customFormat="1" ht="15.2" customHeight="1">
      <c r="A125" s="35"/>
      <c r="B125" s="36"/>
      <c r="C125" s="30" t="s">
        <v>28</v>
      </c>
      <c r="D125" s="37"/>
      <c r="E125" s="37"/>
      <c r="F125" s="28" t="str">
        <f>IF(E22="","",E22)</f>
        <v>Vyplň údaj</v>
      </c>
      <c r="G125" s="37"/>
      <c r="H125" s="37"/>
      <c r="I125" s="30" t="s">
        <v>33</v>
      </c>
      <c r="J125" s="33" t="str">
        <f>E28</f>
        <v xml:space="preserve"> </v>
      </c>
      <c r="K125" s="37"/>
      <c r="L125" s="52"/>
      <c r="S125" s="35"/>
      <c r="T125" s="35"/>
      <c r="U125" s="35"/>
      <c r="V125" s="35"/>
      <c r="W125" s="35"/>
      <c r="X125" s="35"/>
      <c r="Y125" s="35"/>
      <c r="Z125" s="35"/>
      <c r="AA125" s="35"/>
      <c r="AB125" s="35"/>
      <c r="AC125" s="35"/>
      <c r="AD125" s="35"/>
      <c r="AE125" s="35"/>
    </row>
    <row r="126" spans="1:63" s="2" customFormat="1" ht="10.35" customHeight="1">
      <c r="A126" s="35"/>
      <c r="B126" s="36"/>
      <c r="C126" s="37"/>
      <c r="D126" s="37"/>
      <c r="E126" s="37"/>
      <c r="F126" s="37"/>
      <c r="G126" s="37"/>
      <c r="H126" s="37"/>
      <c r="I126" s="37"/>
      <c r="J126" s="37"/>
      <c r="K126" s="37"/>
      <c r="L126" s="52"/>
      <c r="S126" s="35"/>
      <c r="T126" s="35"/>
      <c r="U126" s="35"/>
      <c r="V126" s="35"/>
      <c r="W126" s="35"/>
      <c r="X126" s="35"/>
      <c r="Y126" s="35"/>
      <c r="Z126" s="35"/>
      <c r="AA126" s="35"/>
      <c r="AB126" s="35"/>
      <c r="AC126" s="35"/>
      <c r="AD126" s="35"/>
      <c r="AE126" s="35"/>
    </row>
    <row r="127" spans="1:63" s="11" customFormat="1" ht="29.25" customHeight="1">
      <c r="A127" s="165"/>
      <c r="B127" s="166"/>
      <c r="C127" s="167" t="s">
        <v>225</v>
      </c>
      <c r="D127" s="168" t="s">
        <v>61</v>
      </c>
      <c r="E127" s="168" t="s">
        <v>57</v>
      </c>
      <c r="F127" s="168" t="s">
        <v>58</v>
      </c>
      <c r="G127" s="168" t="s">
        <v>226</v>
      </c>
      <c r="H127" s="168" t="s">
        <v>227</v>
      </c>
      <c r="I127" s="168" t="s">
        <v>228</v>
      </c>
      <c r="J127" s="168" t="s">
        <v>214</v>
      </c>
      <c r="K127" s="169" t="s">
        <v>229</v>
      </c>
      <c r="L127" s="170"/>
      <c r="M127" s="76" t="s">
        <v>1</v>
      </c>
      <c r="N127" s="77" t="s">
        <v>40</v>
      </c>
      <c r="O127" s="77" t="s">
        <v>230</v>
      </c>
      <c r="P127" s="77" t="s">
        <v>231</v>
      </c>
      <c r="Q127" s="77" t="s">
        <v>232</v>
      </c>
      <c r="R127" s="77" t="s">
        <v>233</v>
      </c>
      <c r="S127" s="77" t="s">
        <v>234</v>
      </c>
      <c r="T127" s="78" t="s">
        <v>235</v>
      </c>
      <c r="U127" s="165"/>
      <c r="V127" s="165"/>
      <c r="W127" s="165"/>
      <c r="X127" s="165"/>
      <c r="Y127" s="165"/>
      <c r="Z127" s="165"/>
      <c r="AA127" s="165"/>
      <c r="AB127" s="165"/>
      <c r="AC127" s="165"/>
      <c r="AD127" s="165"/>
      <c r="AE127" s="165"/>
    </row>
    <row r="128" spans="1:63" s="2" customFormat="1" ht="22.9" customHeight="1">
      <c r="A128" s="35"/>
      <c r="B128" s="36"/>
      <c r="C128" s="83" t="s">
        <v>236</v>
      </c>
      <c r="D128" s="37"/>
      <c r="E128" s="37"/>
      <c r="F128" s="37"/>
      <c r="G128" s="37"/>
      <c r="H128" s="37"/>
      <c r="I128" s="37"/>
      <c r="J128" s="171">
        <f>BK128</f>
        <v>0</v>
      </c>
      <c r="K128" s="37"/>
      <c r="L128" s="40"/>
      <c r="M128" s="79"/>
      <c r="N128" s="172"/>
      <c r="O128" s="80"/>
      <c r="P128" s="173">
        <f>P129+P141+P165+P182</f>
        <v>0</v>
      </c>
      <c r="Q128" s="80"/>
      <c r="R128" s="173">
        <f>R129+R141+R165+R182</f>
        <v>0</v>
      </c>
      <c r="S128" s="80"/>
      <c r="T128" s="174">
        <f>T129+T141+T165+T182</f>
        <v>0</v>
      </c>
      <c r="U128" s="35"/>
      <c r="V128" s="35"/>
      <c r="W128" s="35"/>
      <c r="X128" s="35"/>
      <c r="Y128" s="35"/>
      <c r="Z128" s="35"/>
      <c r="AA128" s="35"/>
      <c r="AB128" s="35"/>
      <c r="AC128" s="35"/>
      <c r="AD128" s="35"/>
      <c r="AE128" s="35"/>
      <c r="AT128" s="18" t="s">
        <v>75</v>
      </c>
      <c r="AU128" s="18" t="s">
        <v>216</v>
      </c>
      <c r="BK128" s="175">
        <f>BK129+BK141+BK165+BK182</f>
        <v>0</v>
      </c>
    </row>
    <row r="129" spans="1:65" s="12" customFormat="1" ht="25.9" customHeight="1">
      <c r="B129" s="176"/>
      <c r="C129" s="177"/>
      <c r="D129" s="178" t="s">
        <v>75</v>
      </c>
      <c r="E129" s="179" t="s">
        <v>4713</v>
      </c>
      <c r="F129" s="179" t="s">
        <v>4750</v>
      </c>
      <c r="G129" s="177"/>
      <c r="H129" s="177"/>
      <c r="I129" s="180"/>
      <c r="J129" s="181">
        <f>BK129</f>
        <v>0</v>
      </c>
      <c r="K129" s="177"/>
      <c r="L129" s="182"/>
      <c r="M129" s="183"/>
      <c r="N129" s="184"/>
      <c r="O129" s="184"/>
      <c r="P129" s="185">
        <f>SUM(P130:P140)</f>
        <v>0</v>
      </c>
      <c r="Q129" s="184"/>
      <c r="R129" s="185">
        <f>SUM(R130:R140)</f>
        <v>0</v>
      </c>
      <c r="S129" s="184"/>
      <c r="T129" s="186">
        <f>SUM(T130:T140)</f>
        <v>0</v>
      </c>
      <c r="AR129" s="187" t="s">
        <v>84</v>
      </c>
      <c r="AT129" s="188" t="s">
        <v>75</v>
      </c>
      <c r="AU129" s="188" t="s">
        <v>76</v>
      </c>
      <c r="AY129" s="187" t="s">
        <v>239</v>
      </c>
      <c r="BK129" s="189">
        <f>SUM(BK130:BK140)</f>
        <v>0</v>
      </c>
    </row>
    <row r="130" spans="1:65" s="2" customFormat="1" ht="16.5" customHeight="1">
      <c r="A130" s="35"/>
      <c r="B130" s="36"/>
      <c r="C130" s="192" t="s">
        <v>84</v>
      </c>
      <c r="D130" s="192" t="s">
        <v>241</v>
      </c>
      <c r="E130" s="193" t="s">
        <v>84</v>
      </c>
      <c r="F130" s="194" t="s">
        <v>4751</v>
      </c>
      <c r="G130" s="195" t="s">
        <v>513</v>
      </c>
      <c r="H130" s="196">
        <v>300</v>
      </c>
      <c r="I130" s="197"/>
      <c r="J130" s="198">
        <f t="shared" ref="J130:J140" si="0">ROUND(I130*H130,2)</f>
        <v>0</v>
      </c>
      <c r="K130" s="194" t="s">
        <v>287</v>
      </c>
      <c r="L130" s="40"/>
      <c r="M130" s="199" t="s">
        <v>1</v>
      </c>
      <c r="N130" s="200" t="s">
        <v>41</v>
      </c>
      <c r="O130" s="72"/>
      <c r="P130" s="201">
        <f t="shared" ref="P130:P140" si="1">O130*H130</f>
        <v>0</v>
      </c>
      <c r="Q130" s="201">
        <v>0</v>
      </c>
      <c r="R130" s="201">
        <f t="shared" ref="R130:R140" si="2">Q130*H130</f>
        <v>0</v>
      </c>
      <c r="S130" s="201">
        <v>0</v>
      </c>
      <c r="T130" s="202">
        <f t="shared" ref="T130:T140" si="3">S130*H130</f>
        <v>0</v>
      </c>
      <c r="U130" s="35"/>
      <c r="V130" s="35"/>
      <c r="W130" s="35"/>
      <c r="X130" s="35"/>
      <c r="Y130" s="35"/>
      <c r="Z130" s="35"/>
      <c r="AA130" s="35"/>
      <c r="AB130" s="35"/>
      <c r="AC130" s="35"/>
      <c r="AD130" s="35"/>
      <c r="AE130" s="35"/>
      <c r="AR130" s="203" t="s">
        <v>110</v>
      </c>
      <c r="AT130" s="203" t="s">
        <v>241</v>
      </c>
      <c r="AU130" s="203" t="s">
        <v>84</v>
      </c>
      <c r="AY130" s="18" t="s">
        <v>239</v>
      </c>
      <c r="BE130" s="204">
        <f t="shared" ref="BE130:BE140" si="4">IF(N130="základní",J130,0)</f>
        <v>0</v>
      </c>
      <c r="BF130" s="204">
        <f t="shared" ref="BF130:BF140" si="5">IF(N130="snížená",J130,0)</f>
        <v>0</v>
      </c>
      <c r="BG130" s="204">
        <f t="shared" ref="BG130:BG140" si="6">IF(N130="zákl. přenesená",J130,0)</f>
        <v>0</v>
      </c>
      <c r="BH130" s="204">
        <f t="shared" ref="BH130:BH140" si="7">IF(N130="sníž. přenesená",J130,0)</f>
        <v>0</v>
      </c>
      <c r="BI130" s="204">
        <f t="shared" ref="BI130:BI140" si="8">IF(N130="nulová",J130,0)</f>
        <v>0</v>
      </c>
      <c r="BJ130" s="18" t="s">
        <v>84</v>
      </c>
      <c r="BK130" s="204">
        <f t="shared" ref="BK130:BK140" si="9">ROUND(I130*H130,2)</f>
        <v>0</v>
      </c>
      <c r="BL130" s="18" t="s">
        <v>110</v>
      </c>
      <c r="BM130" s="203" t="s">
        <v>86</v>
      </c>
    </row>
    <row r="131" spans="1:65" s="2" customFormat="1" ht="16.5" customHeight="1">
      <c r="A131" s="35"/>
      <c r="B131" s="36"/>
      <c r="C131" s="192" t="s">
        <v>86</v>
      </c>
      <c r="D131" s="192" t="s">
        <v>241</v>
      </c>
      <c r="E131" s="193" t="s">
        <v>86</v>
      </c>
      <c r="F131" s="194" t="s">
        <v>4752</v>
      </c>
      <c r="G131" s="195" t="s">
        <v>513</v>
      </c>
      <c r="H131" s="196">
        <v>300</v>
      </c>
      <c r="I131" s="197"/>
      <c r="J131" s="198">
        <f t="shared" si="0"/>
        <v>0</v>
      </c>
      <c r="K131" s="194" t="s">
        <v>287</v>
      </c>
      <c r="L131" s="40"/>
      <c r="M131" s="199" t="s">
        <v>1</v>
      </c>
      <c r="N131" s="200" t="s">
        <v>41</v>
      </c>
      <c r="O131" s="72"/>
      <c r="P131" s="201">
        <f t="shared" si="1"/>
        <v>0</v>
      </c>
      <c r="Q131" s="201">
        <v>0</v>
      </c>
      <c r="R131" s="201">
        <f t="shared" si="2"/>
        <v>0</v>
      </c>
      <c r="S131" s="201">
        <v>0</v>
      </c>
      <c r="T131" s="202">
        <f t="shared" si="3"/>
        <v>0</v>
      </c>
      <c r="U131" s="35"/>
      <c r="V131" s="35"/>
      <c r="W131" s="35"/>
      <c r="X131" s="35"/>
      <c r="Y131" s="35"/>
      <c r="Z131" s="35"/>
      <c r="AA131" s="35"/>
      <c r="AB131" s="35"/>
      <c r="AC131" s="35"/>
      <c r="AD131" s="35"/>
      <c r="AE131" s="35"/>
      <c r="AR131" s="203" t="s">
        <v>110</v>
      </c>
      <c r="AT131" s="203" t="s">
        <v>241</v>
      </c>
      <c r="AU131" s="203" t="s">
        <v>84</v>
      </c>
      <c r="AY131" s="18" t="s">
        <v>239</v>
      </c>
      <c r="BE131" s="204">
        <f t="shared" si="4"/>
        <v>0</v>
      </c>
      <c r="BF131" s="204">
        <f t="shared" si="5"/>
        <v>0</v>
      </c>
      <c r="BG131" s="204">
        <f t="shared" si="6"/>
        <v>0</v>
      </c>
      <c r="BH131" s="204">
        <f t="shared" si="7"/>
        <v>0</v>
      </c>
      <c r="BI131" s="204">
        <f t="shared" si="8"/>
        <v>0</v>
      </c>
      <c r="BJ131" s="18" t="s">
        <v>84</v>
      </c>
      <c r="BK131" s="204">
        <f t="shared" si="9"/>
        <v>0</v>
      </c>
      <c r="BL131" s="18" t="s">
        <v>110</v>
      </c>
      <c r="BM131" s="203" t="s">
        <v>110</v>
      </c>
    </row>
    <row r="132" spans="1:65" s="2" customFormat="1" ht="16.5" customHeight="1">
      <c r="A132" s="35"/>
      <c r="B132" s="36"/>
      <c r="C132" s="192" t="s">
        <v>108</v>
      </c>
      <c r="D132" s="192" t="s">
        <v>241</v>
      </c>
      <c r="E132" s="193" t="s">
        <v>108</v>
      </c>
      <c r="F132" s="194" t="s">
        <v>4753</v>
      </c>
      <c r="G132" s="195" t="s">
        <v>513</v>
      </c>
      <c r="H132" s="196">
        <v>350</v>
      </c>
      <c r="I132" s="197"/>
      <c r="J132" s="198">
        <f t="shared" si="0"/>
        <v>0</v>
      </c>
      <c r="K132" s="194" t="s">
        <v>287</v>
      </c>
      <c r="L132" s="40"/>
      <c r="M132" s="199" t="s">
        <v>1</v>
      </c>
      <c r="N132" s="200" t="s">
        <v>41</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110</v>
      </c>
      <c r="AT132" s="203" t="s">
        <v>241</v>
      </c>
      <c r="AU132" s="203" t="s">
        <v>84</v>
      </c>
      <c r="AY132" s="18" t="s">
        <v>239</v>
      </c>
      <c r="BE132" s="204">
        <f t="shared" si="4"/>
        <v>0</v>
      </c>
      <c r="BF132" s="204">
        <f t="shared" si="5"/>
        <v>0</v>
      </c>
      <c r="BG132" s="204">
        <f t="shared" si="6"/>
        <v>0</v>
      </c>
      <c r="BH132" s="204">
        <f t="shared" si="7"/>
        <v>0</v>
      </c>
      <c r="BI132" s="204">
        <f t="shared" si="8"/>
        <v>0</v>
      </c>
      <c r="BJ132" s="18" t="s">
        <v>84</v>
      </c>
      <c r="BK132" s="204">
        <f t="shared" si="9"/>
        <v>0</v>
      </c>
      <c r="BL132" s="18" t="s">
        <v>110</v>
      </c>
      <c r="BM132" s="203" t="s">
        <v>150</v>
      </c>
    </row>
    <row r="133" spans="1:65" s="2" customFormat="1" ht="16.5" customHeight="1">
      <c r="A133" s="35"/>
      <c r="B133" s="36"/>
      <c r="C133" s="192" t="s">
        <v>110</v>
      </c>
      <c r="D133" s="192" t="s">
        <v>241</v>
      </c>
      <c r="E133" s="193" t="s">
        <v>110</v>
      </c>
      <c r="F133" s="194" t="s">
        <v>4754</v>
      </c>
      <c r="G133" s="195" t="s">
        <v>2089</v>
      </c>
      <c r="H133" s="196">
        <v>930</v>
      </c>
      <c r="I133" s="197"/>
      <c r="J133" s="198">
        <f t="shared" si="0"/>
        <v>0</v>
      </c>
      <c r="K133" s="194" t="s">
        <v>287</v>
      </c>
      <c r="L133" s="40"/>
      <c r="M133" s="199" t="s">
        <v>1</v>
      </c>
      <c r="N133" s="200" t="s">
        <v>41</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110</v>
      </c>
      <c r="AT133" s="203" t="s">
        <v>241</v>
      </c>
      <c r="AU133" s="203" t="s">
        <v>84</v>
      </c>
      <c r="AY133" s="18" t="s">
        <v>239</v>
      </c>
      <c r="BE133" s="204">
        <f t="shared" si="4"/>
        <v>0</v>
      </c>
      <c r="BF133" s="204">
        <f t="shared" si="5"/>
        <v>0</v>
      </c>
      <c r="BG133" s="204">
        <f t="shared" si="6"/>
        <v>0</v>
      </c>
      <c r="BH133" s="204">
        <f t="shared" si="7"/>
        <v>0</v>
      </c>
      <c r="BI133" s="204">
        <f t="shared" si="8"/>
        <v>0</v>
      </c>
      <c r="BJ133" s="18" t="s">
        <v>84</v>
      </c>
      <c r="BK133" s="204">
        <f t="shared" si="9"/>
        <v>0</v>
      </c>
      <c r="BL133" s="18" t="s">
        <v>110</v>
      </c>
      <c r="BM133" s="203" t="s">
        <v>156</v>
      </c>
    </row>
    <row r="134" spans="1:65" s="2" customFormat="1" ht="16.5" customHeight="1">
      <c r="A134" s="35"/>
      <c r="B134" s="36"/>
      <c r="C134" s="192" t="s">
        <v>134</v>
      </c>
      <c r="D134" s="192" t="s">
        <v>241</v>
      </c>
      <c r="E134" s="193" t="s">
        <v>134</v>
      </c>
      <c r="F134" s="194" t="s">
        <v>4755</v>
      </c>
      <c r="G134" s="195" t="s">
        <v>2089</v>
      </c>
      <c r="H134" s="196">
        <v>68</v>
      </c>
      <c r="I134" s="197"/>
      <c r="J134" s="198">
        <f t="shared" si="0"/>
        <v>0</v>
      </c>
      <c r="K134" s="194" t="s">
        <v>287</v>
      </c>
      <c r="L134" s="40"/>
      <c r="M134" s="199" t="s">
        <v>1</v>
      </c>
      <c r="N134" s="200" t="s">
        <v>41</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110</v>
      </c>
      <c r="AT134" s="203" t="s">
        <v>241</v>
      </c>
      <c r="AU134" s="203" t="s">
        <v>84</v>
      </c>
      <c r="AY134" s="18" t="s">
        <v>239</v>
      </c>
      <c r="BE134" s="204">
        <f t="shared" si="4"/>
        <v>0</v>
      </c>
      <c r="BF134" s="204">
        <f t="shared" si="5"/>
        <v>0</v>
      </c>
      <c r="BG134" s="204">
        <f t="shared" si="6"/>
        <v>0</v>
      </c>
      <c r="BH134" s="204">
        <f t="shared" si="7"/>
        <v>0</v>
      </c>
      <c r="BI134" s="204">
        <f t="shared" si="8"/>
        <v>0</v>
      </c>
      <c r="BJ134" s="18" t="s">
        <v>84</v>
      </c>
      <c r="BK134" s="204">
        <f t="shared" si="9"/>
        <v>0</v>
      </c>
      <c r="BL134" s="18" t="s">
        <v>110</v>
      </c>
      <c r="BM134" s="203" t="s">
        <v>162</v>
      </c>
    </row>
    <row r="135" spans="1:65" s="2" customFormat="1" ht="16.5" customHeight="1">
      <c r="A135" s="35"/>
      <c r="B135" s="36"/>
      <c r="C135" s="192" t="s">
        <v>150</v>
      </c>
      <c r="D135" s="192" t="s">
        <v>241</v>
      </c>
      <c r="E135" s="193" t="s">
        <v>150</v>
      </c>
      <c r="F135" s="194" t="s">
        <v>4756</v>
      </c>
      <c r="G135" s="195" t="s">
        <v>2089</v>
      </c>
      <c r="H135" s="196">
        <v>20</v>
      </c>
      <c r="I135" s="197"/>
      <c r="J135" s="198">
        <f t="shared" si="0"/>
        <v>0</v>
      </c>
      <c r="K135" s="194" t="s">
        <v>287</v>
      </c>
      <c r="L135" s="40"/>
      <c r="M135" s="199" t="s">
        <v>1</v>
      </c>
      <c r="N135" s="200" t="s">
        <v>41</v>
      </c>
      <c r="O135" s="72"/>
      <c r="P135" s="201">
        <f t="shared" si="1"/>
        <v>0</v>
      </c>
      <c r="Q135" s="201">
        <v>0</v>
      </c>
      <c r="R135" s="201">
        <f t="shared" si="2"/>
        <v>0</v>
      </c>
      <c r="S135" s="201">
        <v>0</v>
      </c>
      <c r="T135" s="202">
        <f t="shared" si="3"/>
        <v>0</v>
      </c>
      <c r="U135" s="35"/>
      <c r="V135" s="35"/>
      <c r="W135" s="35"/>
      <c r="X135" s="35"/>
      <c r="Y135" s="35"/>
      <c r="Z135" s="35"/>
      <c r="AA135" s="35"/>
      <c r="AB135" s="35"/>
      <c r="AC135" s="35"/>
      <c r="AD135" s="35"/>
      <c r="AE135" s="35"/>
      <c r="AR135" s="203" t="s">
        <v>110</v>
      </c>
      <c r="AT135" s="203" t="s">
        <v>241</v>
      </c>
      <c r="AU135" s="203" t="s">
        <v>84</v>
      </c>
      <c r="AY135" s="18" t="s">
        <v>239</v>
      </c>
      <c r="BE135" s="204">
        <f t="shared" si="4"/>
        <v>0</v>
      </c>
      <c r="BF135" s="204">
        <f t="shared" si="5"/>
        <v>0</v>
      </c>
      <c r="BG135" s="204">
        <f t="shared" si="6"/>
        <v>0</v>
      </c>
      <c r="BH135" s="204">
        <f t="shared" si="7"/>
        <v>0</v>
      </c>
      <c r="BI135" s="204">
        <f t="shared" si="8"/>
        <v>0</v>
      </c>
      <c r="BJ135" s="18" t="s">
        <v>84</v>
      </c>
      <c r="BK135" s="204">
        <f t="shared" si="9"/>
        <v>0</v>
      </c>
      <c r="BL135" s="18" t="s">
        <v>110</v>
      </c>
      <c r="BM135" s="203" t="s">
        <v>8</v>
      </c>
    </row>
    <row r="136" spans="1:65" s="2" customFormat="1" ht="16.5" customHeight="1">
      <c r="A136" s="35"/>
      <c r="B136" s="36"/>
      <c r="C136" s="192" t="s">
        <v>153</v>
      </c>
      <c r="D136" s="192" t="s">
        <v>241</v>
      </c>
      <c r="E136" s="193" t="s">
        <v>153</v>
      </c>
      <c r="F136" s="194" t="s">
        <v>4757</v>
      </c>
      <c r="G136" s="195" t="s">
        <v>2089</v>
      </c>
      <c r="H136" s="196">
        <v>60</v>
      </c>
      <c r="I136" s="197"/>
      <c r="J136" s="198">
        <f t="shared" si="0"/>
        <v>0</v>
      </c>
      <c r="K136" s="194" t="s">
        <v>287</v>
      </c>
      <c r="L136" s="40"/>
      <c r="M136" s="199" t="s">
        <v>1</v>
      </c>
      <c r="N136" s="200" t="s">
        <v>41</v>
      </c>
      <c r="O136" s="72"/>
      <c r="P136" s="201">
        <f t="shared" si="1"/>
        <v>0</v>
      </c>
      <c r="Q136" s="201">
        <v>0</v>
      </c>
      <c r="R136" s="201">
        <f t="shared" si="2"/>
        <v>0</v>
      </c>
      <c r="S136" s="201">
        <v>0</v>
      </c>
      <c r="T136" s="202">
        <f t="shared" si="3"/>
        <v>0</v>
      </c>
      <c r="U136" s="35"/>
      <c r="V136" s="35"/>
      <c r="W136" s="35"/>
      <c r="X136" s="35"/>
      <c r="Y136" s="35"/>
      <c r="Z136" s="35"/>
      <c r="AA136" s="35"/>
      <c r="AB136" s="35"/>
      <c r="AC136" s="35"/>
      <c r="AD136" s="35"/>
      <c r="AE136" s="35"/>
      <c r="AR136" s="203" t="s">
        <v>110</v>
      </c>
      <c r="AT136" s="203" t="s">
        <v>241</v>
      </c>
      <c r="AU136" s="203" t="s">
        <v>84</v>
      </c>
      <c r="AY136" s="18" t="s">
        <v>239</v>
      </c>
      <c r="BE136" s="204">
        <f t="shared" si="4"/>
        <v>0</v>
      </c>
      <c r="BF136" s="204">
        <f t="shared" si="5"/>
        <v>0</v>
      </c>
      <c r="BG136" s="204">
        <f t="shared" si="6"/>
        <v>0</v>
      </c>
      <c r="BH136" s="204">
        <f t="shared" si="7"/>
        <v>0</v>
      </c>
      <c r="BI136" s="204">
        <f t="shared" si="8"/>
        <v>0</v>
      </c>
      <c r="BJ136" s="18" t="s">
        <v>84</v>
      </c>
      <c r="BK136" s="204">
        <f t="shared" si="9"/>
        <v>0</v>
      </c>
      <c r="BL136" s="18" t="s">
        <v>110</v>
      </c>
      <c r="BM136" s="203" t="s">
        <v>306</v>
      </c>
    </row>
    <row r="137" spans="1:65" s="2" customFormat="1" ht="16.5" customHeight="1">
      <c r="A137" s="35"/>
      <c r="B137" s="36"/>
      <c r="C137" s="192" t="s">
        <v>156</v>
      </c>
      <c r="D137" s="192" t="s">
        <v>241</v>
      </c>
      <c r="E137" s="193" t="s">
        <v>156</v>
      </c>
      <c r="F137" s="194" t="s">
        <v>4758</v>
      </c>
      <c r="G137" s="195" t="s">
        <v>513</v>
      </c>
      <c r="H137" s="196">
        <v>210</v>
      </c>
      <c r="I137" s="197"/>
      <c r="J137" s="198">
        <f t="shared" si="0"/>
        <v>0</v>
      </c>
      <c r="K137" s="194" t="s">
        <v>287</v>
      </c>
      <c r="L137" s="40"/>
      <c r="M137" s="199" t="s">
        <v>1</v>
      </c>
      <c r="N137" s="200" t="s">
        <v>41</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110</v>
      </c>
      <c r="AT137" s="203" t="s">
        <v>241</v>
      </c>
      <c r="AU137" s="203" t="s">
        <v>84</v>
      </c>
      <c r="AY137" s="18" t="s">
        <v>239</v>
      </c>
      <c r="BE137" s="204">
        <f t="shared" si="4"/>
        <v>0</v>
      </c>
      <c r="BF137" s="204">
        <f t="shared" si="5"/>
        <v>0</v>
      </c>
      <c r="BG137" s="204">
        <f t="shared" si="6"/>
        <v>0</v>
      </c>
      <c r="BH137" s="204">
        <f t="shared" si="7"/>
        <v>0</v>
      </c>
      <c r="BI137" s="204">
        <f t="shared" si="8"/>
        <v>0</v>
      </c>
      <c r="BJ137" s="18" t="s">
        <v>84</v>
      </c>
      <c r="BK137" s="204">
        <f t="shared" si="9"/>
        <v>0</v>
      </c>
      <c r="BL137" s="18" t="s">
        <v>110</v>
      </c>
      <c r="BM137" s="203" t="s">
        <v>316</v>
      </c>
    </row>
    <row r="138" spans="1:65" s="2" customFormat="1" ht="16.5" customHeight="1">
      <c r="A138" s="35"/>
      <c r="B138" s="36"/>
      <c r="C138" s="192" t="s">
        <v>159</v>
      </c>
      <c r="D138" s="192" t="s">
        <v>241</v>
      </c>
      <c r="E138" s="193" t="s">
        <v>159</v>
      </c>
      <c r="F138" s="194" t="s">
        <v>4759</v>
      </c>
      <c r="G138" s="195" t="s">
        <v>513</v>
      </c>
      <c r="H138" s="196">
        <v>190</v>
      </c>
      <c r="I138" s="197"/>
      <c r="J138" s="198">
        <f t="shared" si="0"/>
        <v>0</v>
      </c>
      <c r="K138" s="194" t="s">
        <v>287</v>
      </c>
      <c r="L138" s="40"/>
      <c r="M138" s="199" t="s">
        <v>1</v>
      </c>
      <c r="N138" s="200" t="s">
        <v>41</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110</v>
      </c>
      <c r="AT138" s="203" t="s">
        <v>241</v>
      </c>
      <c r="AU138" s="203" t="s">
        <v>84</v>
      </c>
      <c r="AY138" s="18" t="s">
        <v>239</v>
      </c>
      <c r="BE138" s="204">
        <f t="shared" si="4"/>
        <v>0</v>
      </c>
      <c r="BF138" s="204">
        <f t="shared" si="5"/>
        <v>0</v>
      </c>
      <c r="BG138" s="204">
        <f t="shared" si="6"/>
        <v>0</v>
      </c>
      <c r="BH138" s="204">
        <f t="shared" si="7"/>
        <v>0</v>
      </c>
      <c r="BI138" s="204">
        <f t="shared" si="8"/>
        <v>0</v>
      </c>
      <c r="BJ138" s="18" t="s">
        <v>84</v>
      </c>
      <c r="BK138" s="204">
        <f t="shared" si="9"/>
        <v>0</v>
      </c>
      <c r="BL138" s="18" t="s">
        <v>110</v>
      </c>
      <c r="BM138" s="203" t="s">
        <v>289</v>
      </c>
    </row>
    <row r="139" spans="1:65" s="2" customFormat="1" ht="16.5" customHeight="1">
      <c r="A139" s="35"/>
      <c r="B139" s="36"/>
      <c r="C139" s="192" t="s">
        <v>162</v>
      </c>
      <c r="D139" s="192" t="s">
        <v>241</v>
      </c>
      <c r="E139" s="193" t="s">
        <v>162</v>
      </c>
      <c r="F139" s="194" t="s">
        <v>4760</v>
      </c>
      <c r="G139" s="195" t="s">
        <v>513</v>
      </c>
      <c r="H139" s="196">
        <v>270</v>
      </c>
      <c r="I139" s="197"/>
      <c r="J139" s="198">
        <f t="shared" si="0"/>
        <v>0</v>
      </c>
      <c r="K139" s="194" t="s">
        <v>287</v>
      </c>
      <c r="L139" s="40"/>
      <c r="M139" s="199" t="s">
        <v>1</v>
      </c>
      <c r="N139" s="200" t="s">
        <v>41</v>
      </c>
      <c r="O139" s="72"/>
      <c r="P139" s="201">
        <f t="shared" si="1"/>
        <v>0</v>
      </c>
      <c r="Q139" s="201">
        <v>0</v>
      </c>
      <c r="R139" s="201">
        <f t="shared" si="2"/>
        <v>0</v>
      </c>
      <c r="S139" s="201">
        <v>0</v>
      </c>
      <c r="T139" s="202">
        <f t="shared" si="3"/>
        <v>0</v>
      </c>
      <c r="U139" s="35"/>
      <c r="V139" s="35"/>
      <c r="W139" s="35"/>
      <c r="X139" s="35"/>
      <c r="Y139" s="35"/>
      <c r="Z139" s="35"/>
      <c r="AA139" s="35"/>
      <c r="AB139" s="35"/>
      <c r="AC139" s="35"/>
      <c r="AD139" s="35"/>
      <c r="AE139" s="35"/>
      <c r="AR139" s="203" t="s">
        <v>110</v>
      </c>
      <c r="AT139" s="203" t="s">
        <v>241</v>
      </c>
      <c r="AU139" s="203" t="s">
        <v>84</v>
      </c>
      <c r="AY139" s="18" t="s">
        <v>239</v>
      </c>
      <c r="BE139" s="204">
        <f t="shared" si="4"/>
        <v>0</v>
      </c>
      <c r="BF139" s="204">
        <f t="shared" si="5"/>
        <v>0</v>
      </c>
      <c r="BG139" s="204">
        <f t="shared" si="6"/>
        <v>0</v>
      </c>
      <c r="BH139" s="204">
        <f t="shared" si="7"/>
        <v>0</v>
      </c>
      <c r="BI139" s="204">
        <f t="shared" si="8"/>
        <v>0</v>
      </c>
      <c r="BJ139" s="18" t="s">
        <v>84</v>
      </c>
      <c r="BK139" s="204">
        <f t="shared" si="9"/>
        <v>0</v>
      </c>
      <c r="BL139" s="18" t="s">
        <v>110</v>
      </c>
      <c r="BM139" s="203" t="s">
        <v>341</v>
      </c>
    </row>
    <row r="140" spans="1:65" s="2" customFormat="1" ht="16.5" customHeight="1">
      <c r="A140" s="35"/>
      <c r="B140" s="36"/>
      <c r="C140" s="192" t="s">
        <v>165</v>
      </c>
      <c r="D140" s="192" t="s">
        <v>241</v>
      </c>
      <c r="E140" s="193" t="s">
        <v>165</v>
      </c>
      <c r="F140" s="194" t="s">
        <v>4761</v>
      </c>
      <c r="G140" s="195" t="s">
        <v>513</v>
      </c>
      <c r="H140" s="196">
        <v>20</v>
      </c>
      <c r="I140" s="197"/>
      <c r="J140" s="198">
        <f t="shared" si="0"/>
        <v>0</v>
      </c>
      <c r="K140" s="194" t="s">
        <v>287</v>
      </c>
      <c r="L140" s="40"/>
      <c r="M140" s="199" t="s">
        <v>1</v>
      </c>
      <c r="N140" s="200" t="s">
        <v>41</v>
      </c>
      <c r="O140" s="72"/>
      <c r="P140" s="201">
        <f t="shared" si="1"/>
        <v>0</v>
      </c>
      <c r="Q140" s="201">
        <v>0</v>
      </c>
      <c r="R140" s="201">
        <f t="shared" si="2"/>
        <v>0</v>
      </c>
      <c r="S140" s="201">
        <v>0</v>
      </c>
      <c r="T140" s="202">
        <f t="shared" si="3"/>
        <v>0</v>
      </c>
      <c r="U140" s="35"/>
      <c r="V140" s="35"/>
      <c r="W140" s="35"/>
      <c r="X140" s="35"/>
      <c r="Y140" s="35"/>
      <c r="Z140" s="35"/>
      <c r="AA140" s="35"/>
      <c r="AB140" s="35"/>
      <c r="AC140" s="35"/>
      <c r="AD140" s="35"/>
      <c r="AE140" s="35"/>
      <c r="AR140" s="203" t="s">
        <v>110</v>
      </c>
      <c r="AT140" s="203" t="s">
        <v>241</v>
      </c>
      <c r="AU140" s="203" t="s">
        <v>84</v>
      </c>
      <c r="AY140" s="18" t="s">
        <v>239</v>
      </c>
      <c r="BE140" s="204">
        <f t="shared" si="4"/>
        <v>0</v>
      </c>
      <c r="BF140" s="204">
        <f t="shared" si="5"/>
        <v>0</v>
      </c>
      <c r="BG140" s="204">
        <f t="shared" si="6"/>
        <v>0</v>
      </c>
      <c r="BH140" s="204">
        <f t="shared" si="7"/>
        <v>0</v>
      </c>
      <c r="BI140" s="204">
        <f t="shared" si="8"/>
        <v>0</v>
      </c>
      <c r="BJ140" s="18" t="s">
        <v>84</v>
      </c>
      <c r="BK140" s="204">
        <f t="shared" si="9"/>
        <v>0</v>
      </c>
      <c r="BL140" s="18" t="s">
        <v>110</v>
      </c>
      <c r="BM140" s="203" t="s">
        <v>351</v>
      </c>
    </row>
    <row r="141" spans="1:65" s="12" customFormat="1" ht="25.9" customHeight="1">
      <c r="B141" s="176"/>
      <c r="C141" s="177"/>
      <c r="D141" s="178" t="s">
        <v>75</v>
      </c>
      <c r="E141" s="179" t="s">
        <v>165</v>
      </c>
      <c r="F141" s="179" t="s">
        <v>4762</v>
      </c>
      <c r="G141" s="177"/>
      <c r="H141" s="177"/>
      <c r="I141" s="180"/>
      <c r="J141" s="181">
        <f>BK141</f>
        <v>0</v>
      </c>
      <c r="K141" s="177"/>
      <c r="L141" s="182"/>
      <c r="M141" s="183"/>
      <c r="N141" s="184"/>
      <c r="O141" s="184"/>
      <c r="P141" s="185">
        <f>SUM(P142:P164)</f>
        <v>0</v>
      </c>
      <c r="Q141" s="184"/>
      <c r="R141" s="185">
        <f>SUM(R142:R164)</f>
        <v>0</v>
      </c>
      <c r="S141" s="184"/>
      <c r="T141" s="186">
        <f>SUM(T142:T164)</f>
        <v>0</v>
      </c>
      <c r="AR141" s="187" t="s">
        <v>84</v>
      </c>
      <c r="AT141" s="188" t="s">
        <v>75</v>
      </c>
      <c r="AU141" s="188" t="s">
        <v>76</v>
      </c>
      <c r="AY141" s="187" t="s">
        <v>239</v>
      </c>
      <c r="BK141" s="189">
        <f>SUM(BK142:BK164)</f>
        <v>0</v>
      </c>
    </row>
    <row r="142" spans="1:65" s="2" customFormat="1" ht="16.5" customHeight="1">
      <c r="A142" s="35"/>
      <c r="B142" s="36"/>
      <c r="C142" s="192" t="s">
        <v>8</v>
      </c>
      <c r="D142" s="192" t="s">
        <v>241</v>
      </c>
      <c r="E142" s="193" t="s">
        <v>8</v>
      </c>
      <c r="F142" s="194" t="s">
        <v>4763</v>
      </c>
      <c r="G142" s="195" t="s">
        <v>513</v>
      </c>
      <c r="H142" s="196">
        <v>5</v>
      </c>
      <c r="I142" s="197"/>
      <c r="J142" s="198">
        <f t="shared" ref="J142:J164" si="10">ROUND(I142*H142,2)</f>
        <v>0</v>
      </c>
      <c r="K142" s="194" t="s">
        <v>287</v>
      </c>
      <c r="L142" s="40"/>
      <c r="M142" s="199" t="s">
        <v>1</v>
      </c>
      <c r="N142" s="200" t="s">
        <v>41</v>
      </c>
      <c r="O142" s="72"/>
      <c r="P142" s="201">
        <f t="shared" ref="P142:P164" si="11">O142*H142</f>
        <v>0</v>
      </c>
      <c r="Q142" s="201">
        <v>0</v>
      </c>
      <c r="R142" s="201">
        <f t="shared" ref="R142:R164" si="12">Q142*H142</f>
        <v>0</v>
      </c>
      <c r="S142" s="201">
        <v>0</v>
      </c>
      <c r="T142" s="202">
        <f t="shared" ref="T142:T164" si="13">S142*H142</f>
        <v>0</v>
      </c>
      <c r="U142" s="35"/>
      <c r="V142" s="35"/>
      <c r="W142" s="35"/>
      <c r="X142" s="35"/>
      <c r="Y142" s="35"/>
      <c r="Z142" s="35"/>
      <c r="AA142" s="35"/>
      <c r="AB142" s="35"/>
      <c r="AC142" s="35"/>
      <c r="AD142" s="35"/>
      <c r="AE142" s="35"/>
      <c r="AR142" s="203" t="s">
        <v>110</v>
      </c>
      <c r="AT142" s="203" t="s">
        <v>241</v>
      </c>
      <c r="AU142" s="203" t="s">
        <v>84</v>
      </c>
      <c r="AY142" s="18" t="s">
        <v>239</v>
      </c>
      <c r="BE142" s="204">
        <f t="shared" ref="BE142:BE164" si="14">IF(N142="základní",J142,0)</f>
        <v>0</v>
      </c>
      <c r="BF142" s="204">
        <f t="shared" ref="BF142:BF164" si="15">IF(N142="snížená",J142,0)</f>
        <v>0</v>
      </c>
      <c r="BG142" s="204">
        <f t="shared" ref="BG142:BG164" si="16">IF(N142="zákl. přenesená",J142,0)</f>
        <v>0</v>
      </c>
      <c r="BH142" s="204">
        <f t="shared" ref="BH142:BH164" si="17">IF(N142="sníž. přenesená",J142,0)</f>
        <v>0</v>
      </c>
      <c r="BI142" s="204">
        <f t="shared" ref="BI142:BI164" si="18">IF(N142="nulová",J142,0)</f>
        <v>0</v>
      </c>
      <c r="BJ142" s="18" t="s">
        <v>84</v>
      </c>
      <c r="BK142" s="204">
        <f t="shared" ref="BK142:BK164" si="19">ROUND(I142*H142,2)</f>
        <v>0</v>
      </c>
      <c r="BL142" s="18" t="s">
        <v>110</v>
      </c>
      <c r="BM142" s="203" t="s">
        <v>499</v>
      </c>
    </row>
    <row r="143" spans="1:65" s="2" customFormat="1" ht="16.5" customHeight="1">
      <c r="A143" s="35"/>
      <c r="B143" s="36"/>
      <c r="C143" s="192" t="s">
        <v>302</v>
      </c>
      <c r="D143" s="192" t="s">
        <v>241</v>
      </c>
      <c r="E143" s="193" t="s">
        <v>302</v>
      </c>
      <c r="F143" s="194" t="s">
        <v>4764</v>
      </c>
      <c r="G143" s="195" t="s">
        <v>513</v>
      </c>
      <c r="H143" s="196">
        <v>680</v>
      </c>
      <c r="I143" s="197"/>
      <c r="J143" s="198">
        <f t="shared" si="10"/>
        <v>0</v>
      </c>
      <c r="K143" s="194" t="s">
        <v>287</v>
      </c>
      <c r="L143" s="40"/>
      <c r="M143" s="199" t="s">
        <v>1</v>
      </c>
      <c r="N143" s="200" t="s">
        <v>41</v>
      </c>
      <c r="O143" s="72"/>
      <c r="P143" s="201">
        <f t="shared" si="11"/>
        <v>0</v>
      </c>
      <c r="Q143" s="201">
        <v>0</v>
      </c>
      <c r="R143" s="201">
        <f t="shared" si="12"/>
        <v>0</v>
      </c>
      <c r="S143" s="201">
        <v>0</v>
      </c>
      <c r="T143" s="202">
        <f t="shared" si="13"/>
        <v>0</v>
      </c>
      <c r="U143" s="35"/>
      <c r="V143" s="35"/>
      <c r="W143" s="35"/>
      <c r="X143" s="35"/>
      <c r="Y143" s="35"/>
      <c r="Z143" s="35"/>
      <c r="AA143" s="35"/>
      <c r="AB143" s="35"/>
      <c r="AC143" s="35"/>
      <c r="AD143" s="35"/>
      <c r="AE143" s="35"/>
      <c r="AR143" s="203" t="s">
        <v>110</v>
      </c>
      <c r="AT143" s="203" t="s">
        <v>241</v>
      </c>
      <c r="AU143" s="203" t="s">
        <v>84</v>
      </c>
      <c r="AY143" s="18" t="s">
        <v>239</v>
      </c>
      <c r="BE143" s="204">
        <f t="shared" si="14"/>
        <v>0</v>
      </c>
      <c r="BF143" s="204">
        <f t="shared" si="15"/>
        <v>0</v>
      </c>
      <c r="BG143" s="204">
        <f t="shared" si="16"/>
        <v>0</v>
      </c>
      <c r="BH143" s="204">
        <f t="shared" si="17"/>
        <v>0</v>
      </c>
      <c r="BI143" s="204">
        <f t="shared" si="18"/>
        <v>0</v>
      </c>
      <c r="BJ143" s="18" t="s">
        <v>84</v>
      </c>
      <c r="BK143" s="204">
        <f t="shared" si="19"/>
        <v>0</v>
      </c>
      <c r="BL143" s="18" t="s">
        <v>110</v>
      </c>
      <c r="BM143" s="203" t="s">
        <v>510</v>
      </c>
    </row>
    <row r="144" spans="1:65" s="2" customFormat="1" ht="16.5" customHeight="1">
      <c r="A144" s="35"/>
      <c r="B144" s="36"/>
      <c r="C144" s="192" t="s">
        <v>306</v>
      </c>
      <c r="D144" s="192" t="s">
        <v>241</v>
      </c>
      <c r="E144" s="193" t="s">
        <v>306</v>
      </c>
      <c r="F144" s="194" t="s">
        <v>4765</v>
      </c>
      <c r="G144" s="195" t="s">
        <v>513</v>
      </c>
      <c r="H144" s="196">
        <v>5600</v>
      </c>
      <c r="I144" s="197"/>
      <c r="J144" s="198">
        <f t="shared" si="10"/>
        <v>0</v>
      </c>
      <c r="K144" s="194" t="s">
        <v>287</v>
      </c>
      <c r="L144" s="40"/>
      <c r="M144" s="199" t="s">
        <v>1</v>
      </c>
      <c r="N144" s="200" t="s">
        <v>41</v>
      </c>
      <c r="O144" s="72"/>
      <c r="P144" s="201">
        <f t="shared" si="11"/>
        <v>0</v>
      </c>
      <c r="Q144" s="201">
        <v>0</v>
      </c>
      <c r="R144" s="201">
        <f t="shared" si="12"/>
        <v>0</v>
      </c>
      <c r="S144" s="201">
        <v>0</v>
      </c>
      <c r="T144" s="202">
        <f t="shared" si="13"/>
        <v>0</v>
      </c>
      <c r="U144" s="35"/>
      <c r="V144" s="35"/>
      <c r="W144" s="35"/>
      <c r="X144" s="35"/>
      <c r="Y144" s="35"/>
      <c r="Z144" s="35"/>
      <c r="AA144" s="35"/>
      <c r="AB144" s="35"/>
      <c r="AC144" s="35"/>
      <c r="AD144" s="35"/>
      <c r="AE144" s="35"/>
      <c r="AR144" s="203" t="s">
        <v>110</v>
      </c>
      <c r="AT144" s="203" t="s">
        <v>241</v>
      </c>
      <c r="AU144" s="203" t="s">
        <v>84</v>
      </c>
      <c r="AY144" s="18" t="s">
        <v>239</v>
      </c>
      <c r="BE144" s="204">
        <f t="shared" si="14"/>
        <v>0</v>
      </c>
      <c r="BF144" s="204">
        <f t="shared" si="15"/>
        <v>0</v>
      </c>
      <c r="BG144" s="204">
        <f t="shared" si="16"/>
        <v>0</v>
      </c>
      <c r="BH144" s="204">
        <f t="shared" si="17"/>
        <v>0</v>
      </c>
      <c r="BI144" s="204">
        <f t="shared" si="18"/>
        <v>0</v>
      </c>
      <c r="BJ144" s="18" t="s">
        <v>84</v>
      </c>
      <c r="BK144" s="204">
        <f t="shared" si="19"/>
        <v>0</v>
      </c>
      <c r="BL144" s="18" t="s">
        <v>110</v>
      </c>
      <c r="BM144" s="203" t="s">
        <v>523</v>
      </c>
    </row>
    <row r="145" spans="1:65" s="2" customFormat="1" ht="16.5" customHeight="1">
      <c r="A145" s="35"/>
      <c r="B145" s="36"/>
      <c r="C145" s="192" t="s">
        <v>311</v>
      </c>
      <c r="D145" s="192" t="s">
        <v>241</v>
      </c>
      <c r="E145" s="193" t="s">
        <v>311</v>
      </c>
      <c r="F145" s="194" t="s">
        <v>4766</v>
      </c>
      <c r="G145" s="195" t="s">
        <v>513</v>
      </c>
      <c r="H145" s="196">
        <v>3900</v>
      </c>
      <c r="I145" s="197"/>
      <c r="J145" s="198">
        <f t="shared" si="10"/>
        <v>0</v>
      </c>
      <c r="K145" s="194" t="s">
        <v>287</v>
      </c>
      <c r="L145" s="40"/>
      <c r="M145" s="199" t="s">
        <v>1</v>
      </c>
      <c r="N145" s="200" t="s">
        <v>41</v>
      </c>
      <c r="O145" s="72"/>
      <c r="P145" s="201">
        <f t="shared" si="11"/>
        <v>0</v>
      </c>
      <c r="Q145" s="201">
        <v>0</v>
      </c>
      <c r="R145" s="201">
        <f t="shared" si="12"/>
        <v>0</v>
      </c>
      <c r="S145" s="201">
        <v>0</v>
      </c>
      <c r="T145" s="202">
        <f t="shared" si="13"/>
        <v>0</v>
      </c>
      <c r="U145" s="35"/>
      <c r="V145" s="35"/>
      <c r="W145" s="35"/>
      <c r="X145" s="35"/>
      <c r="Y145" s="35"/>
      <c r="Z145" s="35"/>
      <c r="AA145" s="35"/>
      <c r="AB145" s="35"/>
      <c r="AC145" s="35"/>
      <c r="AD145" s="35"/>
      <c r="AE145" s="35"/>
      <c r="AR145" s="203" t="s">
        <v>110</v>
      </c>
      <c r="AT145" s="203" t="s">
        <v>241</v>
      </c>
      <c r="AU145" s="203" t="s">
        <v>84</v>
      </c>
      <c r="AY145" s="18" t="s">
        <v>239</v>
      </c>
      <c r="BE145" s="204">
        <f t="shared" si="14"/>
        <v>0</v>
      </c>
      <c r="BF145" s="204">
        <f t="shared" si="15"/>
        <v>0</v>
      </c>
      <c r="BG145" s="204">
        <f t="shared" si="16"/>
        <v>0</v>
      </c>
      <c r="BH145" s="204">
        <f t="shared" si="17"/>
        <v>0</v>
      </c>
      <c r="BI145" s="204">
        <f t="shared" si="18"/>
        <v>0</v>
      </c>
      <c r="BJ145" s="18" t="s">
        <v>84</v>
      </c>
      <c r="BK145" s="204">
        <f t="shared" si="19"/>
        <v>0</v>
      </c>
      <c r="BL145" s="18" t="s">
        <v>110</v>
      </c>
      <c r="BM145" s="203" t="s">
        <v>536</v>
      </c>
    </row>
    <row r="146" spans="1:65" s="2" customFormat="1" ht="16.5" customHeight="1">
      <c r="A146" s="35"/>
      <c r="B146" s="36"/>
      <c r="C146" s="192" t="s">
        <v>316</v>
      </c>
      <c r="D146" s="192" t="s">
        <v>241</v>
      </c>
      <c r="E146" s="193" t="s">
        <v>316</v>
      </c>
      <c r="F146" s="194" t="s">
        <v>4767</v>
      </c>
      <c r="G146" s="195" t="s">
        <v>513</v>
      </c>
      <c r="H146" s="196">
        <v>6800</v>
      </c>
      <c r="I146" s="197"/>
      <c r="J146" s="198">
        <f t="shared" si="10"/>
        <v>0</v>
      </c>
      <c r="K146" s="194" t="s">
        <v>287</v>
      </c>
      <c r="L146" s="40"/>
      <c r="M146" s="199" t="s">
        <v>1</v>
      </c>
      <c r="N146" s="200" t="s">
        <v>41</v>
      </c>
      <c r="O146" s="72"/>
      <c r="P146" s="201">
        <f t="shared" si="11"/>
        <v>0</v>
      </c>
      <c r="Q146" s="201">
        <v>0</v>
      </c>
      <c r="R146" s="201">
        <f t="shared" si="12"/>
        <v>0</v>
      </c>
      <c r="S146" s="201">
        <v>0</v>
      </c>
      <c r="T146" s="202">
        <f t="shared" si="13"/>
        <v>0</v>
      </c>
      <c r="U146" s="35"/>
      <c r="V146" s="35"/>
      <c r="W146" s="35"/>
      <c r="X146" s="35"/>
      <c r="Y146" s="35"/>
      <c r="Z146" s="35"/>
      <c r="AA146" s="35"/>
      <c r="AB146" s="35"/>
      <c r="AC146" s="35"/>
      <c r="AD146" s="35"/>
      <c r="AE146" s="35"/>
      <c r="AR146" s="203" t="s">
        <v>110</v>
      </c>
      <c r="AT146" s="203" t="s">
        <v>241</v>
      </c>
      <c r="AU146" s="203" t="s">
        <v>84</v>
      </c>
      <c r="AY146" s="18" t="s">
        <v>239</v>
      </c>
      <c r="BE146" s="204">
        <f t="shared" si="14"/>
        <v>0</v>
      </c>
      <c r="BF146" s="204">
        <f t="shared" si="15"/>
        <v>0</v>
      </c>
      <c r="BG146" s="204">
        <f t="shared" si="16"/>
        <v>0</v>
      </c>
      <c r="BH146" s="204">
        <f t="shared" si="17"/>
        <v>0</v>
      </c>
      <c r="BI146" s="204">
        <f t="shared" si="18"/>
        <v>0</v>
      </c>
      <c r="BJ146" s="18" t="s">
        <v>84</v>
      </c>
      <c r="BK146" s="204">
        <f t="shared" si="19"/>
        <v>0</v>
      </c>
      <c r="BL146" s="18" t="s">
        <v>110</v>
      </c>
      <c r="BM146" s="203" t="s">
        <v>549</v>
      </c>
    </row>
    <row r="147" spans="1:65" s="2" customFormat="1" ht="16.5" customHeight="1">
      <c r="A147" s="35"/>
      <c r="B147" s="36"/>
      <c r="C147" s="192" t="s">
        <v>323</v>
      </c>
      <c r="D147" s="192" t="s">
        <v>241</v>
      </c>
      <c r="E147" s="193" t="s">
        <v>323</v>
      </c>
      <c r="F147" s="194" t="s">
        <v>4768</v>
      </c>
      <c r="G147" s="195" t="s">
        <v>513</v>
      </c>
      <c r="H147" s="196">
        <v>120</v>
      </c>
      <c r="I147" s="197"/>
      <c r="J147" s="198">
        <f t="shared" si="10"/>
        <v>0</v>
      </c>
      <c r="K147" s="194" t="s">
        <v>287</v>
      </c>
      <c r="L147" s="40"/>
      <c r="M147" s="199" t="s">
        <v>1</v>
      </c>
      <c r="N147" s="200" t="s">
        <v>41</v>
      </c>
      <c r="O147" s="72"/>
      <c r="P147" s="201">
        <f t="shared" si="11"/>
        <v>0</v>
      </c>
      <c r="Q147" s="201">
        <v>0</v>
      </c>
      <c r="R147" s="201">
        <f t="shared" si="12"/>
        <v>0</v>
      </c>
      <c r="S147" s="201">
        <v>0</v>
      </c>
      <c r="T147" s="202">
        <f t="shared" si="13"/>
        <v>0</v>
      </c>
      <c r="U147" s="35"/>
      <c r="V147" s="35"/>
      <c r="W147" s="35"/>
      <c r="X147" s="35"/>
      <c r="Y147" s="35"/>
      <c r="Z147" s="35"/>
      <c r="AA147" s="35"/>
      <c r="AB147" s="35"/>
      <c r="AC147" s="35"/>
      <c r="AD147" s="35"/>
      <c r="AE147" s="35"/>
      <c r="AR147" s="203" t="s">
        <v>110</v>
      </c>
      <c r="AT147" s="203" t="s">
        <v>241</v>
      </c>
      <c r="AU147" s="203" t="s">
        <v>84</v>
      </c>
      <c r="AY147" s="18" t="s">
        <v>239</v>
      </c>
      <c r="BE147" s="204">
        <f t="shared" si="14"/>
        <v>0</v>
      </c>
      <c r="BF147" s="204">
        <f t="shared" si="15"/>
        <v>0</v>
      </c>
      <c r="BG147" s="204">
        <f t="shared" si="16"/>
        <v>0</v>
      </c>
      <c r="BH147" s="204">
        <f t="shared" si="17"/>
        <v>0</v>
      </c>
      <c r="BI147" s="204">
        <f t="shared" si="18"/>
        <v>0</v>
      </c>
      <c r="BJ147" s="18" t="s">
        <v>84</v>
      </c>
      <c r="BK147" s="204">
        <f t="shared" si="19"/>
        <v>0</v>
      </c>
      <c r="BL147" s="18" t="s">
        <v>110</v>
      </c>
      <c r="BM147" s="203" t="s">
        <v>562</v>
      </c>
    </row>
    <row r="148" spans="1:65" s="2" customFormat="1" ht="16.5" customHeight="1">
      <c r="A148" s="35"/>
      <c r="B148" s="36"/>
      <c r="C148" s="192" t="s">
        <v>289</v>
      </c>
      <c r="D148" s="192" t="s">
        <v>241</v>
      </c>
      <c r="E148" s="193" t="s">
        <v>289</v>
      </c>
      <c r="F148" s="194" t="s">
        <v>4769</v>
      </c>
      <c r="G148" s="195" t="s">
        <v>513</v>
      </c>
      <c r="H148" s="196">
        <v>40</v>
      </c>
      <c r="I148" s="197"/>
      <c r="J148" s="198">
        <f t="shared" si="10"/>
        <v>0</v>
      </c>
      <c r="K148" s="194" t="s">
        <v>287</v>
      </c>
      <c r="L148" s="40"/>
      <c r="M148" s="199" t="s">
        <v>1</v>
      </c>
      <c r="N148" s="200" t="s">
        <v>41</v>
      </c>
      <c r="O148" s="72"/>
      <c r="P148" s="201">
        <f t="shared" si="11"/>
        <v>0</v>
      </c>
      <c r="Q148" s="201">
        <v>0</v>
      </c>
      <c r="R148" s="201">
        <f t="shared" si="12"/>
        <v>0</v>
      </c>
      <c r="S148" s="201">
        <v>0</v>
      </c>
      <c r="T148" s="202">
        <f t="shared" si="13"/>
        <v>0</v>
      </c>
      <c r="U148" s="35"/>
      <c r="V148" s="35"/>
      <c r="W148" s="35"/>
      <c r="X148" s="35"/>
      <c r="Y148" s="35"/>
      <c r="Z148" s="35"/>
      <c r="AA148" s="35"/>
      <c r="AB148" s="35"/>
      <c r="AC148" s="35"/>
      <c r="AD148" s="35"/>
      <c r="AE148" s="35"/>
      <c r="AR148" s="203" t="s">
        <v>110</v>
      </c>
      <c r="AT148" s="203" t="s">
        <v>241</v>
      </c>
      <c r="AU148" s="203" t="s">
        <v>84</v>
      </c>
      <c r="AY148" s="18" t="s">
        <v>239</v>
      </c>
      <c r="BE148" s="204">
        <f t="shared" si="14"/>
        <v>0</v>
      </c>
      <c r="BF148" s="204">
        <f t="shared" si="15"/>
        <v>0</v>
      </c>
      <c r="BG148" s="204">
        <f t="shared" si="16"/>
        <v>0</v>
      </c>
      <c r="BH148" s="204">
        <f t="shared" si="17"/>
        <v>0</v>
      </c>
      <c r="BI148" s="204">
        <f t="shared" si="18"/>
        <v>0</v>
      </c>
      <c r="BJ148" s="18" t="s">
        <v>84</v>
      </c>
      <c r="BK148" s="204">
        <f t="shared" si="19"/>
        <v>0</v>
      </c>
      <c r="BL148" s="18" t="s">
        <v>110</v>
      </c>
      <c r="BM148" s="203" t="s">
        <v>572</v>
      </c>
    </row>
    <row r="149" spans="1:65" s="2" customFormat="1" ht="16.5" customHeight="1">
      <c r="A149" s="35"/>
      <c r="B149" s="36"/>
      <c r="C149" s="192" t="s">
        <v>334</v>
      </c>
      <c r="D149" s="192" t="s">
        <v>241</v>
      </c>
      <c r="E149" s="193" t="s">
        <v>334</v>
      </c>
      <c r="F149" s="194" t="s">
        <v>4770</v>
      </c>
      <c r="G149" s="195" t="s">
        <v>513</v>
      </c>
      <c r="H149" s="196">
        <v>140</v>
      </c>
      <c r="I149" s="197"/>
      <c r="J149" s="198">
        <f t="shared" si="10"/>
        <v>0</v>
      </c>
      <c r="K149" s="194" t="s">
        <v>287</v>
      </c>
      <c r="L149" s="40"/>
      <c r="M149" s="199" t="s">
        <v>1</v>
      </c>
      <c r="N149" s="200" t="s">
        <v>41</v>
      </c>
      <c r="O149" s="72"/>
      <c r="P149" s="201">
        <f t="shared" si="11"/>
        <v>0</v>
      </c>
      <c r="Q149" s="201">
        <v>0</v>
      </c>
      <c r="R149" s="201">
        <f t="shared" si="12"/>
        <v>0</v>
      </c>
      <c r="S149" s="201">
        <v>0</v>
      </c>
      <c r="T149" s="202">
        <f t="shared" si="13"/>
        <v>0</v>
      </c>
      <c r="U149" s="35"/>
      <c r="V149" s="35"/>
      <c r="W149" s="35"/>
      <c r="X149" s="35"/>
      <c r="Y149" s="35"/>
      <c r="Z149" s="35"/>
      <c r="AA149" s="35"/>
      <c r="AB149" s="35"/>
      <c r="AC149" s="35"/>
      <c r="AD149" s="35"/>
      <c r="AE149" s="35"/>
      <c r="AR149" s="203" t="s">
        <v>110</v>
      </c>
      <c r="AT149" s="203" t="s">
        <v>241</v>
      </c>
      <c r="AU149" s="203" t="s">
        <v>84</v>
      </c>
      <c r="AY149" s="18" t="s">
        <v>239</v>
      </c>
      <c r="BE149" s="204">
        <f t="shared" si="14"/>
        <v>0</v>
      </c>
      <c r="BF149" s="204">
        <f t="shared" si="15"/>
        <v>0</v>
      </c>
      <c r="BG149" s="204">
        <f t="shared" si="16"/>
        <v>0</v>
      </c>
      <c r="BH149" s="204">
        <f t="shared" si="17"/>
        <v>0</v>
      </c>
      <c r="BI149" s="204">
        <f t="shared" si="18"/>
        <v>0</v>
      </c>
      <c r="BJ149" s="18" t="s">
        <v>84</v>
      </c>
      <c r="BK149" s="204">
        <f t="shared" si="19"/>
        <v>0</v>
      </c>
      <c r="BL149" s="18" t="s">
        <v>110</v>
      </c>
      <c r="BM149" s="203" t="s">
        <v>582</v>
      </c>
    </row>
    <row r="150" spans="1:65" s="2" customFormat="1" ht="16.5" customHeight="1">
      <c r="A150" s="35"/>
      <c r="B150" s="36"/>
      <c r="C150" s="192" t="s">
        <v>341</v>
      </c>
      <c r="D150" s="192" t="s">
        <v>241</v>
      </c>
      <c r="E150" s="193" t="s">
        <v>341</v>
      </c>
      <c r="F150" s="194" t="s">
        <v>4771</v>
      </c>
      <c r="G150" s="195" t="s">
        <v>513</v>
      </c>
      <c r="H150" s="196">
        <v>90</v>
      </c>
      <c r="I150" s="197"/>
      <c r="J150" s="198">
        <f t="shared" si="10"/>
        <v>0</v>
      </c>
      <c r="K150" s="194" t="s">
        <v>287</v>
      </c>
      <c r="L150" s="40"/>
      <c r="M150" s="199" t="s">
        <v>1</v>
      </c>
      <c r="N150" s="200" t="s">
        <v>41</v>
      </c>
      <c r="O150" s="72"/>
      <c r="P150" s="201">
        <f t="shared" si="11"/>
        <v>0</v>
      </c>
      <c r="Q150" s="201">
        <v>0</v>
      </c>
      <c r="R150" s="201">
        <f t="shared" si="12"/>
        <v>0</v>
      </c>
      <c r="S150" s="201">
        <v>0</v>
      </c>
      <c r="T150" s="202">
        <f t="shared" si="13"/>
        <v>0</v>
      </c>
      <c r="U150" s="35"/>
      <c r="V150" s="35"/>
      <c r="W150" s="35"/>
      <c r="X150" s="35"/>
      <c r="Y150" s="35"/>
      <c r="Z150" s="35"/>
      <c r="AA150" s="35"/>
      <c r="AB150" s="35"/>
      <c r="AC150" s="35"/>
      <c r="AD150" s="35"/>
      <c r="AE150" s="35"/>
      <c r="AR150" s="203" t="s">
        <v>110</v>
      </c>
      <c r="AT150" s="203" t="s">
        <v>241</v>
      </c>
      <c r="AU150" s="203" t="s">
        <v>84</v>
      </c>
      <c r="AY150" s="18" t="s">
        <v>239</v>
      </c>
      <c r="BE150" s="204">
        <f t="shared" si="14"/>
        <v>0</v>
      </c>
      <c r="BF150" s="204">
        <f t="shared" si="15"/>
        <v>0</v>
      </c>
      <c r="BG150" s="204">
        <f t="shared" si="16"/>
        <v>0</v>
      </c>
      <c r="BH150" s="204">
        <f t="shared" si="17"/>
        <v>0</v>
      </c>
      <c r="BI150" s="204">
        <f t="shared" si="18"/>
        <v>0</v>
      </c>
      <c r="BJ150" s="18" t="s">
        <v>84</v>
      </c>
      <c r="BK150" s="204">
        <f t="shared" si="19"/>
        <v>0</v>
      </c>
      <c r="BL150" s="18" t="s">
        <v>110</v>
      </c>
      <c r="BM150" s="203" t="s">
        <v>592</v>
      </c>
    </row>
    <row r="151" spans="1:65" s="2" customFormat="1" ht="16.5" customHeight="1">
      <c r="A151" s="35"/>
      <c r="B151" s="36"/>
      <c r="C151" s="192" t="s">
        <v>7</v>
      </c>
      <c r="D151" s="192" t="s">
        <v>241</v>
      </c>
      <c r="E151" s="193" t="s">
        <v>7</v>
      </c>
      <c r="F151" s="194" t="s">
        <v>4772</v>
      </c>
      <c r="G151" s="195" t="s">
        <v>513</v>
      </c>
      <c r="H151" s="196">
        <v>30</v>
      </c>
      <c r="I151" s="197"/>
      <c r="J151" s="198">
        <f t="shared" si="10"/>
        <v>0</v>
      </c>
      <c r="K151" s="194" t="s">
        <v>287</v>
      </c>
      <c r="L151" s="40"/>
      <c r="M151" s="199" t="s">
        <v>1</v>
      </c>
      <c r="N151" s="200" t="s">
        <v>41</v>
      </c>
      <c r="O151" s="72"/>
      <c r="P151" s="201">
        <f t="shared" si="11"/>
        <v>0</v>
      </c>
      <c r="Q151" s="201">
        <v>0</v>
      </c>
      <c r="R151" s="201">
        <f t="shared" si="12"/>
        <v>0</v>
      </c>
      <c r="S151" s="201">
        <v>0</v>
      </c>
      <c r="T151" s="202">
        <f t="shared" si="13"/>
        <v>0</v>
      </c>
      <c r="U151" s="35"/>
      <c r="V151" s="35"/>
      <c r="W151" s="35"/>
      <c r="X151" s="35"/>
      <c r="Y151" s="35"/>
      <c r="Z151" s="35"/>
      <c r="AA151" s="35"/>
      <c r="AB151" s="35"/>
      <c r="AC151" s="35"/>
      <c r="AD151" s="35"/>
      <c r="AE151" s="35"/>
      <c r="AR151" s="203" t="s">
        <v>110</v>
      </c>
      <c r="AT151" s="203" t="s">
        <v>241</v>
      </c>
      <c r="AU151" s="203" t="s">
        <v>84</v>
      </c>
      <c r="AY151" s="18" t="s">
        <v>239</v>
      </c>
      <c r="BE151" s="204">
        <f t="shared" si="14"/>
        <v>0</v>
      </c>
      <c r="BF151" s="204">
        <f t="shared" si="15"/>
        <v>0</v>
      </c>
      <c r="BG151" s="204">
        <f t="shared" si="16"/>
        <v>0</v>
      </c>
      <c r="BH151" s="204">
        <f t="shared" si="17"/>
        <v>0</v>
      </c>
      <c r="BI151" s="204">
        <f t="shared" si="18"/>
        <v>0</v>
      </c>
      <c r="BJ151" s="18" t="s">
        <v>84</v>
      </c>
      <c r="BK151" s="204">
        <f t="shared" si="19"/>
        <v>0</v>
      </c>
      <c r="BL151" s="18" t="s">
        <v>110</v>
      </c>
      <c r="BM151" s="203" t="s">
        <v>604</v>
      </c>
    </row>
    <row r="152" spans="1:65" s="2" customFormat="1" ht="16.5" customHeight="1">
      <c r="A152" s="35"/>
      <c r="B152" s="36"/>
      <c r="C152" s="192" t="s">
        <v>351</v>
      </c>
      <c r="D152" s="192" t="s">
        <v>241</v>
      </c>
      <c r="E152" s="193" t="s">
        <v>351</v>
      </c>
      <c r="F152" s="194" t="s">
        <v>4773</v>
      </c>
      <c r="G152" s="195" t="s">
        <v>513</v>
      </c>
      <c r="H152" s="196">
        <v>70</v>
      </c>
      <c r="I152" s="197"/>
      <c r="J152" s="198">
        <f t="shared" si="10"/>
        <v>0</v>
      </c>
      <c r="K152" s="194" t="s">
        <v>287</v>
      </c>
      <c r="L152" s="40"/>
      <c r="M152" s="199" t="s">
        <v>1</v>
      </c>
      <c r="N152" s="200" t="s">
        <v>41</v>
      </c>
      <c r="O152" s="72"/>
      <c r="P152" s="201">
        <f t="shared" si="11"/>
        <v>0</v>
      </c>
      <c r="Q152" s="201">
        <v>0</v>
      </c>
      <c r="R152" s="201">
        <f t="shared" si="12"/>
        <v>0</v>
      </c>
      <c r="S152" s="201">
        <v>0</v>
      </c>
      <c r="T152" s="202">
        <f t="shared" si="13"/>
        <v>0</v>
      </c>
      <c r="U152" s="35"/>
      <c r="V152" s="35"/>
      <c r="W152" s="35"/>
      <c r="X152" s="35"/>
      <c r="Y152" s="35"/>
      <c r="Z152" s="35"/>
      <c r="AA152" s="35"/>
      <c r="AB152" s="35"/>
      <c r="AC152" s="35"/>
      <c r="AD152" s="35"/>
      <c r="AE152" s="35"/>
      <c r="AR152" s="203" t="s">
        <v>110</v>
      </c>
      <c r="AT152" s="203" t="s">
        <v>241</v>
      </c>
      <c r="AU152" s="203" t="s">
        <v>84</v>
      </c>
      <c r="AY152" s="18" t="s">
        <v>239</v>
      </c>
      <c r="BE152" s="204">
        <f t="shared" si="14"/>
        <v>0</v>
      </c>
      <c r="BF152" s="204">
        <f t="shared" si="15"/>
        <v>0</v>
      </c>
      <c r="BG152" s="204">
        <f t="shared" si="16"/>
        <v>0</v>
      </c>
      <c r="BH152" s="204">
        <f t="shared" si="17"/>
        <v>0</v>
      </c>
      <c r="BI152" s="204">
        <f t="shared" si="18"/>
        <v>0</v>
      </c>
      <c r="BJ152" s="18" t="s">
        <v>84</v>
      </c>
      <c r="BK152" s="204">
        <f t="shared" si="19"/>
        <v>0</v>
      </c>
      <c r="BL152" s="18" t="s">
        <v>110</v>
      </c>
      <c r="BM152" s="203" t="s">
        <v>616</v>
      </c>
    </row>
    <row r="153" spans="1:65" s="2" customFormat="1" ht="16.5" customHeight="1">
      <c r="A153" s="35"/>
      <c r="B153" s="36"/>
      <c r="C153" s="192" t="s">
        <v>357</v>
      </c>
      <c r="D153" s="192" t="s">
        <v>241</v>
      </c>
      <c r="E153" s="193" t="s">
        <v>357</v>
      </c>
      <c r="F153" s="194" t="s">
        <v>4774</v>
      </c>
      <c r="G153" s="195" t="s">
        <v>513</v>
      </c>
      <c r="H153" s="196">
        <v>80</v>
      </c>
      <c r="I153" s="197"/>
      <c r="J153" s="198">
        <f t="shared" si="10"/>
        <v>0</v>
      </c>
      <c r="K153" s="194" t="s">
        <v>287</v>
      </c>
      <c r="L153" s="40"/>
      <c r="M153" s="199" t="s">
        <v>1</v>
      </c>
      <c r="N153" s="200" t="s">
        <v>41</v>
      </c>
      <c r="O153" s="72"/>
      <c r="P153" s="201">
        <f t="shared" si="11"/>
        <v>0</v>
      </c>
      <c r="Q153" s="201">
        <v>0</v>
      </c>
      <c r="R153" s="201">
        <f t="shared" si="12"/>
        <v>0</v>
      </c>
      <c r="S153" s="201">
        <v>0</v>
      </c>
      <c r="T153" s="202">
        <f t="shared" si="13"/>
        <v>0</v>
      </c>
      <c r="U153" s="35"/>
      <c r="V153" s="35"/>
      <c r="W153" s="35"/>
      <c r="X153" s="35"/>
      <c r="Y153" s="35"/>
      <c r="Z153" s="35"/>
      <c r="AA153" s="35"/>
      <c r="AB153" s="35"/>
      <c r="AC153" s="35"/>
      <c r="AD153" s="35"/>
      <c r="AE153" s="35"/>
      <c r="AR153" s="203" t="s">
        <v>110</v>
      </c>
      <c r="AT153" s="203" t="s">
        <v>241</v>
      </c>
      <c r="AU153" s="203" t="s">
        <v>84</v>
      </c>
      <c r="AY153" s="18" t="s">
        <v>239</v>
      </c>
      <c r="BE153" s="204">
        <f t="shared" si="14"/>
        <v>0</v>
      </c>
      <c r="BF153" s="204">
        <f t="shared" si="15"/>
        <v>0</v>
      </c>
      <c r="BG153" s="204">
        <f t="shared" si="16"/>
        <v>0</v>
      </c>
      <c r="BH153" s="204">
        <f t="shared" si="17"/>
        <v>0</v>
      </c>
      <c r="BI153" s="204">
        <f t="shared" si="18"/>
        <v>0</v>
      </c>
      <c r="BJ153" s="18" t="s">
        <v>84</v>
      </c>
      <c r="BK153" s="204">
        <f t="shared" si="19"/>
        <v>0</v>
      </c>
      <c r="BL153" s="18" t="s">
        <v>110</v>
      </c>
      <c r="BM153" s="203" t="s">
        <v>627</v>
      </c>
    </row>
    <row r="154" spans="1:65" s="2" customFormat="1" ht="16.5" customHeight="1">
      <c r="A154" s="35"/>
      <c r="B154" s="36"/>
      <c r="C154" s="192" t="s">
        <v>499</v>
      </c>
      <c r="D154" s="192" t="s">
        <v>241</v>
      </c>
      <c r="E154" s="193" t="s">
        <v>499</v>
      </c>
      <c r="F154" s="194" t="s">
        <v>4775</v>
      </c>
      <c r="G154" s="195" t="s">
        <v>513</v>
      </c>
      <c r="H154" s="196">
        <v>230</v>
      </c>
      <c r="I154" s="197"/>
      <c r="J154" s="198">
        <f t="shared" si="10"/>
        <v>0</v>
      </c>
      <c r="K154" s="194" t="s">
        <v>287</v>
      </c>
      <c r="L154" s="40"/>
      <c r="M154" s="199" t="s">
        <v>1</v>
      </c>
      <c r="N154" s="200" t="s">
        <v>41</v>
      </c>
      <c r="O154" s="72"/>
      <c r="P154" s="201">
        <f t="shared" si="11"/>
        <v>0</v>
      </c>
      <c r="Q154" s="201">
        <v>0</v>
      </c>
      <c r="R154" s="201">
        <f t="shared" si="12"/>
        <v>0</v>
      </c>
      <c r="S154" s="201">
        <v>0</v>
      </c>
      <c r="T154" s="202">
        <f t="shared" si="13"/>
        <v>0</v>
      </c>
      <c r="U154" s="35"/>
      <c r="V154" s="35"/>
      <c r="W154" s="35"/>
      <c r="X154" s="35"/>
      <c r="Y154" s="35"/>
      <c r="Z154" s="35"/>
      <c r="AA154" s="35"/>
      <c r="AB154" s="35"/>
      <c r="AC154" s="35"/>
      <c r="AD154" s="35"/>
      <c r="AE154" s="35"/>
      <c r="AR154" s="203" t="s">
        <v>110</v>
      </c>
      <c r="AT154" s="203" t="s">
        <v>241</v>
      </c>
      <c r="AU154" s="203" t="s">
        <v>84</v>
      </c>
      <c r="AY154" s="18" t="s">
        <v>239</v>
      </c>
      <c r="BE154" s="204">
        <f t="shared" si="14"/>
        <v>0</v>
      </c>
      <c r="BF154" s="204">
        <f t="shared" si="15"/>
        <v>0</v>
      </c>
      <c r="BG154" s="204">
        <f t="shared" si="16"/>
        <v>0</v>
      </c>
      <c r="BH154" s="204">
        <f t="shared" si="17"/>
        <v>0</v>
      </c>
      <c r="BI154" s="204">
        <f t="shared" si="18"/>
        <v>0</v>
      </c>
      <c r="BJ154" s="18" t="s">
        <v>84</v>
      </c>
      <c r="BK154" s="204">
        <f t="shared" si="19"/>
        <v>0</v>
      </c>
      <c r="BL154" s="18" t="s">
        <v>110</v>
      </c>
      <c r="BM154" s="203" t="s">
        <v>639</v>
      </c>
    </row>
    <row r="155" spans="1:65" s="2" customFormat="1" ht="16.5" customHeight="1">
      <c r="A155" s="35"/>
      <c r="B155" s="36"/>
      <c r="C155" s="192" t="s">
        <v>505</v>
      </c>
      <c r="D155" s="192" t="s">
        <v>241</v>
      </c>
      <c r="E155" s="193" t="s">
        <v>505</v>
      </c>
      <c r="F155" s="194" t="s">
        <v>4776</v>
      </c>
      <c r="G155" s="195" t="s">
        <v>513</v>
      </c>
      <c r="H155" s="196">
        <v>1400</v>
      </c>
      <c r="I155" s="197"/>
      <c r="J155" s="198">
        <f t="shared" si="10"/>
        <v>0</v>
      </c>
      <c r="K155" s="194" t="s">
        <v>287</v>
      </c>
      <c r="L155" s="40"/>
      <c r="M155" s="199" t="s">
        <v>1</v>
      </c>
      <c r="N155" s="200" t="s">
        <v>41</v>
      </c>
      <c r="O155" s="72"/>
      <c r="P155" s="201">
        <f t="shared" si="11"/>
        <v>0</v>
      </c>
      <c r="Q155" s="201">
        <v>0</v>
      </c>
      <c r="R155" s="201">
        <f t="shared" si="12"/>
        <v>0</v>
      </c>
      <c r="S155" s="201">
        <v>0</v>
      </c>
      <c r="T155" s="202">
        <f t="shared" si="13"/>
        <v>0</v>
      </c>
      <c r="U155" s="35"/>
      <c r="V155" s="35"/>
      <c r="W155" s="35"/>
      <c r="X155" s="35"/>
      <c r="Y155" s="35"/>
      <c r="Z155" s="35"/>
      <c r="AA155" s="35"/>
      <c r="AB155" s="35"/>
      <c r="AC155" s="35"/>
      <c r="AD155" s="35"/>
      <c r="AE155" s="35"/>
      <c r="AR155" s="203" t="s">
        <v>110</v>
      </c>
      <c r="AT155" s="203" t="s">
        <v>241</v>
      </c>
      <c r="AU155" s="203" t="s">
        <v>84</v>
      </c>
      <c r="AY155" s="18" t="s">
        <v>239</v>
      </c>
      <c r="BE155" s="204">
        <f t="shared" si="14"/>
        <v>0</v>
      </c>
      <c r="BF155" s="204">
        <f t="shared" si="15"/>
        <v>0</v>
      </c>
      <c r="BG155" s="204">
        <f t="shared" si="16"/>
        <v>0</v>
      </c>
      <c r="BH155" s="204">
        <f t="shared" si="17"/>
        <v>0</v>
      </c>
      <c r="BI155" s="204">
        <f t="shared" si="18"/>
        <v>0</v>
      </c>
      <c r="BJ155" s="18" t="s">
        <v>84</v>
      </c>
      <c r="BK155" s="204">
        <f t="shared" si="19"/>
        <v>0</v>
      </c>
      <c r="BL155" s="18" t="s">
        <v>110</v>
      </c>
      <c r="BM155" s="203" t="s">
        <v>652</v>
      </c>
    </row>
    <row r="156" spans="1:65" s="2" customFormat="1" ht="16.5" customHeight="1">
      <c r="A156" s="35"/>
      <c r="B156" s="36"/>
      <c r="C156" s="192" t="s">
        <v>510</v>
      </c>
      <c r="D156" s="192" t="s">
        <v>241</v>
      </c>
      <c r="E156" s="193" t="s">
        <v>510</v>
      </c>
      <c r="F156" s="194" t="s">
        <v>4777</v>
      </c>
      <c r="G156" s="195" t="s">
        <v>513</v>
      </c>
      <c r="H156" s="196">
        <v>800</v>
      </c>
      <c r="I156" s="197"/>
      <c r="J156" s="198">
        <f t="shared" si="10"/>
        <v>0</v>
      </c>
      <c r="K156" s="194" t="s">
        <v>287</v>
      </c>
      <c r="L156" s="40"/>
      <c r="M156" s="199" t="s">
        <v>1</v>
      </c>
      <c r="N156" s="200" t="s">
        <v>41</v>
      </c>
      <c r="O156" s="72"/>
      <c r="P156" s="201">
        <f t="shared" si="11"/>
        <v>0</v>
      </c>
      <c r="Q156" s="201">
        <v>0</v>
      </c>
      <c r="R156" s="201">
        <f t="shared" si="12"/>
        <v>0</v>
      </c>
      <c r="S156" s="201">
        <v>0</v>
      </c>
      <c r="T156" s="202">
        <f t="shared" si="13"/>
        <v>0</v>
      </c>
      <c r="U156" s="35"/>
      <c r="V156" s="35"/>
      <c r="W156" s="35"/>
      <c r="X156" s="35"/>
      <c r="Y156" s="35"/>
      <c r="Z156" s="35"/>
      <c r="AA156" s="35"/>
      <c r="AB156" s="35"/>
      <c r="AC156" s="35"/>
      <c r="AD156" s="35"/>
      <c r="AE156" s="35"/>
      <c r="AR156" s="203" t="s">
        <v>110</v>
      </c>
      <c r="AT156" s="203" t="s">
        <v>241</v>
      </c>
      <c r="AU156" s="203" t="s">
        <v>84</v>
      </c>
      <c r="AY156" s="18" t="s">
        <v>239</v>
      </c>
      <c r="BE156" s="204">
        <f t="shared" si="14"/>
        <v>0</v>
      </c>
      <c r="BF156" s="204">
        <f t="shared" si="15"/>
        <v>0</v>
      </c>
      <c r="BG156" s="204">
        <f t="shared" si="16"/>
        <v>0</v>
      </c>
      <c r="BH156" s="204">
        <f t="shared" si="17"/>
        <v>0</v>
      </c>
      <c r="BI156" s="204">
        <f t="shared" si="18"/>
        <v>0</v>
      </c>
      <c r="BJ156" s="18" t="s">
        <v>84</v>
      </c>
      <c r="BK156" s="204">
        <f t="shared" si="19"/>
        <v>0</v>
      </c>
      <c r="BL156" s="18" t="s">
        <v>110</v>
      </c>
      <c r="BM156" s="203" t="s">
        <v>665</v>
      </c>
    </row>
    <row r="157" spans="1:65" s="2" customFormat="1" ht="16.5" customHeight="1">
      <c r="A157" s="35"/>
      <c r="B157" s="36"/>
      <c r="C157" s="192" t="s">
        <v>517</v>
      </c>
      <c r="D157" s="192" t="s">
        <v>241</v>
      </c>
      <c r="E157" s="193" t="s">
        <v>517</v>
      </c>
      <c r="F157" s="194" t="s">
        <v>4778</v>
      </c>
      <c r="G157" s="195" t="s">
        <v>513</v>
      </c>
      <c r="H157" s="196">
        <v>1200</v>
      </c>
      <c r="I157" s="197"/>
      <c r="J157" s="198">
        <f t="shared" si="10"/>
        <v>0</v>
      </c>
      <c r="K157" s="194" t="s">
        <v>287</v>
      </c>
      <c r="L157" s="40"/>
      <c r="M157" s="199" t="s">
        <v>1</v>
      </c>
      <c r="N157" s="200" t="s">
        <v>41</v>
      </c>
      <c r="O157" s="72"/>
      <c r="P157" s="201">
        <f t="shared" si="11"/>
        <v>0</v>
      </c>
      <c r="Q157" s="201">
        <v>0</v>
      </c>
      <c r="R157" s="201">
        <f t="shared" si="12"/>
        <v>0</v>
      </c>
      <c r="S157" s="201">
        <v>0</v>
      </c>
      <c r="T157" s="202">
        <f t="shared" si="13"/>
        <v>0</v>
      </c>
      <c r="U157" s="35"/>
      <c r="V157" s="35"/>
      <c r="W157" s="35"/>
      <c r="X157" s="35"/>
      <c r="Y157" s="35"/>
      <c r="Z157" s="35"/>
      <c r="AA157" s="35"/>
      <c r="AB157" s="35"/>
      <c r="AC157" s="35"/>
      <c r="AD157" s="35"/>
      <c r="AE157" s="35"/>
      <c r="AR157" s="203" t="s">
        <v>110</v>
      </c>
      <c r="AT157" s="203" t="s">
        <v>241</v>
      </c>
      <c r="AU157" s="203" t="s">
        <v>84</v>
      </c>
      <c r="AY157" s="18" t="s">
        <v>239</v>
      </c>
      <c r="BE157" s="204">
        <f t="shared" si="14"/>
        <v>0</v>
      </c>
      <c r="BF157" s="204">
        <f t="shared" si="15"/>
        <v>0</v>
      </c>
      <c r="BG157" s="204">
        <f t="shared" si="16"/>
        <v>0</v>
      </c>
      <c r="BH157" s="204">
        <f t="shared" si="17"/>
        <v>0</v>
      </c>
      <c r="BI157" s="204">
        <f t="shared" si="18"/>
        <v>0</v>
      </c>
      <c r="BJ157" s="18" t="s">
        <v>84</v>
      </c>
      <c r="BK157" s="204">
        <f t="shared" si="19"/>
        <v>0</v>
      </c>
      <c r="BL157" s="18" t="s">
        <v>110</v>
      </c>
      <c r="BM157" s="203" t="s">
        <v>676</v>
      </c>
    </row>
    <row r="158" spans="1:65" s="2" customFormat="1" ht="16.5" customHeight="1">
      <c r="A158" s="35"/>
      <c r="B158" s="36"/>
      <c r="C158" s="192" t="s">
        <v>523</v>
      </c>
      <c r="D158" s="192" t="s">
        <v>241</v>
      </c>
      <c r="E158" s="193" t="s">
        <v>523</v>
      </c>
      <c r="F158" s="194" t="s">
        <v>4779</v>
      </c>
      <c r="G158" s="195" t="s">
        <v>513</v>
      </c>
      <c r="H158" s="196">
        <v>300</v>
      </c>
      <c r="I158" s="197"/>
      <c r="J158" s="198">
        <f t="shared" si="10"/>
        <v>0</v>
      </c>
      <c r="K158" s="194" t="s">
        <v>287</v>
      </c>
      <c r="L158" s="40"/>
      <c r="M158" s="199" t="s">
        <v>1</v>
      </c>
      <c r="N158" s="200" t="s">
        <v>41</v>
      </c>
      <c r="O158" s="72"/>
      <c r="P158" s="201">
        <f t="shared" si="11"/>
        <v>0</v>
      </c>
      <c r="Q158" s="201">
        <v>0</v>
      </c>
      <c r="R158" s="201">
        <f t="shared" si="12"/>
        <v>0</v>
      </c>
      <c r="S158" s="201">
        <v>0</v>
      </c>
      <c r="T158" s="202">
        <f t="shared" si="13"/>
        <v>0</v>
      </c>
      <c r="U158" s="35"/>
      <c r="V158" s="35"/>
      <c r="W158" s="35"/>
      <c r="X158" s="35"/>
      <c r="Y158" s="35"/>
      <c r="Z158" s="35"/>
      <c r="AA158" s="35"/>
      <c r="AB158" s="35"/>
      <c r="AC158" s="35"/>
      <c r="AD158" s="35"/>
      <c r="AE158" s="35"/>
      <c r="AR158" s="203" t="s">
        <v>110</v>
      </c>
      <c r="AT158" s="203" t="s">
        <v>241</v>
      </c>
      <c r="AU158" s="203" t="s">
        <v>84</v>
      </c>
      <c r="AY158" s="18" t="s">
        <v>239</v>
      </c>
      <c r="BE158" s="204">
        <f t="shared" si="14"/>
        <v>0</v>
      </c>
      <c r="BF158" s="204">
        <f t="shared" si="15"/>
        <v>0</v>
      </c>
      <c r="BG158" s="204">
        <f t="shared" si="16"/>
        <v>0</v>
      </c>
      <c r="BH158" s="204">
        <f t="shared" si="17"/>
        <v>0</v>
      </c>
      <c r="BI158" s="204">
        <f t="shared" si="18"/>
        <v>0</v>
      </c>
      <c r="BJ158" s="18" t="s">
        <v>84</v>
      </c>
      <c r="BK158" s="204">
        <f t="shared" si="19"/>
        <v>0</v>
      </c>
      <c r="BL158" s="18" t="s">
        <v>110</v>
      </c>
      <c r="BM158" s="203" t="s">
        <v>681</v>
      </c>
    </row>
    <row r="159" spans="1:65" s="2" customFormat="1" ht="16.5" customHeight="1">
      <c r="A159" s="35"/>
      <c r="B159" s="36"/>
      <c r="C159" s="192" t="s">
        <v>530</v>
      </c>
      <c r="D159" s="192" t="s">
        <v>241</v>
      </c>
      <c r="E159" s="193" t="s">
        <v>530</v>
      </c>
      <c r="F159" s="194" t="s">
        <v>4780</v>
      </c>
      <c r="G159" s="195" t="s">
        <v>513</v>
      </c>
      <c r="H159" s="196">
        <v>1400</v>
      </c>
      <c r="I159" s="197"/>
      <c r="J159" s="198">
        <f t="shared" si="10"/>
        <v>0</v>
      </c>
      <c r="K159" s="194" t="s">
        <v>287</v>
      </c>
      <c r="L159" s="40"/>
      <c r="M159" s="199" t="s">
        <v>1</v>
      </c>
      <c r="N159" s="200" t="s">
        <v>41</v>
      </c>
      <c r="O159" s="72"/>
      <c r="P159" s="201">
        <f t="shared" si="11"/>
        <v>0</v>
      </c>
      <c r="Q159" s="201">
        <v>0</v>
      </c>
      <c r="R159" s="201">
        <f t="shared" si="12"/>
        <v>0</v>
      </c>
      <c r="S159" s="201">
        <v>0</v>
      </c>
      <c r="T159" s="202">
        <f t="shared" si="13"/>
        <v>0</v>
      </c>
      <c r="U159" s="35"/>
      <c r="V159" s="35"/>
      <c r="W159" s="35"/>
      <c r="X159" s="35"/>
      <c r="Y159" s="35"/>
      <c r="Z159" s="35"/>
      <c r="AA159" s="35"/>
      <c r="AB159" s="35"/>
      <c r="AC159" s="35"/>
      <c r="AD159" s="35"/>
      <c r="AE159" s="35"/>
      <c r="AR159" s="203" t="s">
        <v>110</v>
      </c>
      <c r="AT159" s="203" t="s">
        <v>241</v>
      </c>
      <c r="AU159" s="203" t="s">
        <v>84</v>
      </c>
      <c r="AY159" s="18" t="s">
        <v>239</v>
      </c>
      <c r="BE159" s="204">
        <f t="shared" si="14"/>
        <v>0</v>
      </c>
      <c r="BF159" s="204">
        <f t="shared" si="15"/>
        <v>0</v>
      </c>
      <c r="BG159" s="204">
        <f t="shared" si="16"/>
        <v>0</v>
      </c>
      <c r="BH159" s="204">
        <f t="shared" si="17"/>
        <v>0</v>
      </c>
      <c r="BI159" s="204">
        <f t="shared" si="18"/>
        <v>0</v>
      </c>
      <c r="BJ159" s="18" t="s">
        <v>84</v>
      </c>
      <c r="BK159" s="204">
        <f t="shared" si="19"/>
        <v>0</v>
      </c>
      <c r="BL159" s="18" t="s">
        <v>110</v>
      </c>
      <c r="BM159" s="203" t="s">
        <v>686</v>
      </c>
    </row>
    <row r="160" spans="1:65" s="2" customFormat="1" ht="16.5" customHeight="1">
      <c r="A160" s="35"/>
      <c r="B160" s="36"/>
      <c r="C160" s="192" t="s">
        <v>536</v>
      </c>
      <c r="D160" s="192" t="s">
        <v>241</v>
      </c>
      <c r="E160" s="193" t="s">
        <v>536</v>
      </c>
      <c r="F160" s="194" t="s">
        <v>4781</v>
      </c>
      <c r="G160" s="195" t="s">
        <v>513</v>
      </c>
      <c r="H160" s="196">
        <v>200</v>
      </c>
      <c r="I160" s="197"/>
      <c r="J160" s="198">
        <f t="shared" si="10"/>
        <v>0</v>
      </c>
      <c r="K160" s="194" t="s">
        <v>287</v>
      </c>
      <c r="L160" s="40"/>
      <c r="M160" s="199" t="s">
        <v>1</v>
      </c>
      <c r="N160" s="200" t="s">
        <v>41</v>
      </c>
      <c r="O160" s="72"/>
      <c r="P160" s="201">
        <f t="shared" si="11"/>
        <v>0</v>
      </c>
      <c r="Q160" s="201">
        <v>0</v>
      </c>
      <c r="R160" s="201">
        <f t="shared" si="12"/>
        <v>0</v>
      </c>
      <c r="S160" s="201">
        <v>0</v>
      </c>
      <c r="T160" s="202">
        <f t="shared" si="13"/>
        <v>0</v>
      </c>
      <c r="U160" s="35"/>
      <c r="V160" s="35"/>
      <c r="W160" s="35"/>
      <c r="X160" s="35"/>
      <c r="Y160" s="35"/>
      <c r="Z160" s="35"/>
      <c r="AA160" s="35"/>
      <c r="AB160" s="35"/>
      <c r="AC160" s="35"/>
      <c r="AD160" s="35"/>
      <c r="AE160" s="35"/>
      <c r="AR160" s="203" t="s">
        <v>110</v>
      </c>
      <c r="AT160" s="203" t="s">
        <v>241</v>
      </c>
      <c r="AU160" s="203" t="s">
        <v>84</v>
      </c>
      <c r="AY160" s="18" t="s">
        <v>239</v>
      </c>
      <c r="BE160" s="204">
        <f t="shared" si="14"/>
        <v>0</v>
      </c>
      <c r="BF160" s="204">
        <f t="shared" si="15"/>
        <v>0</v>
      </c>
      <c r="BG160" s="204">
        <f t="shared" si="16"/>
        <v>0</v>
      </c>
      <c r="BH160" s="204">
        <f t="shared" si="17"/>
        <v>0</v>
      </c>
      <c r="BI160" s="204">
        <f t="shared" si="18"/>
        <v>0</v>
      </c>
      <c r="BJ160" s="18" t="s">
        <v>84</v>
      </c>
      <c r="BK160" s="204">
        <f t="shared" si="19"/>
        <v>0</v>
      </c>
      <c r="BL160" s="18" t="s">
        <v>110</v>
      </c>
      <c r="BM160" s="203" t="s">
        <v>691</v>
      </c>
    </row>
    <row r="161" spans="1:65" s="2" customFormat="1" ht="16.5" customHeight="1">
      <c r="A161" s="35"/>
      <c r="B161" s="36"/>
      <c r="C161" s="192" t="s">
        <v>541</v>
      </c>
      <c r="D161" s="192" t="s">
        <v>241</v>
      </c>
      <c r="E161" s="193" t="s">
        <v>541</v>
      </c>
      <c r="F161" s="194" t="s">
        <v>4782</v>
      </c>
      <c r="G161" s="195" t="s">
        <v>513</v>
      </c>
      <c r="H161" s="196">
        <v>40</v>
      </c>
      <c r="I161" s="197"/>
      <c r="J161" s="198">
        <f t="shared" si="10"/>
        <v>0</v>
      </c>
      <c r="K161" s="194" t="s">
        <v>287</v>
      </c>
      <c r="L161" s="40"/>
      <c r="M161" s="199" t="s">
        <v>1</v>
      </c>
      <c r="N161" s="200" t="s">
        <v>41</v>
      </c>
      <c r="O161" s="72"/>
      <c r="P161" s="201">
        <f t="shared" si="11"/>
        <v>0</v>
      </c>
      <c r="Q161" s="201">
        <v>0</v>
      </c>
      <c r="R161" s="201">
        <f t="shared" si="12"/>
        <v>0</v>
      </c>
      <c r="S161" s="201">
        <v>0</v>
      </c>
      <c r="T161" s="202">
        <f t="shared" si="13"/>
        <v>0</v>
      </c>
      <c r="U161" s="35"/>
      <c r="V161" s="35"/>
      <c r="W161" s="35"/>
      <c r="X161" s="35"/>
      <c r="Y161" s="35"/>
      <c r="Z161" s="35"/>
      <c r="AA161" s="35"/>
      <c r="AB161" s="35"/>
      <c r="AC161" s="35"/>
      <c r="AD161" s="35"/>
      <c r="AE161" s="35"/>
      <c r="AR161" s="203" t="s">
        <v>110</v>
      </c>
      <c r="AT161" s="203" t="s">
        <v>241</v>
      </c>
      <c r="AU161" s="203" t="s">
        <v>84</v>
      </c>
      <c r="AY161" s="18" t="s">
        <v>239</v>
      </c>
      <c r="BE161" s="204">
        <f t="shared" si="14"/>
        <v>0</v>
      </c>
      <c r="BF161" s="204">
        <f t="shared" si="15"/>
        <v>0</v>
      </c>
      <c r="BG161" s="204">
        <f t="shared" si="16"/>
        <v>0</v>
      </c>
      <c r="BH161" s="204">
        <f t="shared" si="17"/>
        <v>0</v>
      </c>
      <c r="BI161" s="204">
        <f t="shared" si="18"/>
        <v>0</v>
      </c>
      <c r="BJ161" s="18" t="s">
        <v>84</v>
      </c>
      <c r="BK161" s="204">
        <f t="shared" si="19"/>
        <v>0</v>
      </c>
      <c r="BL161" s="18" t="s">
        <v>110</v>
      </c>
      <c r="BM161" s="203" t="s">
        <v>698</v>
      </c>
    </row>
    <row r="162" spans="1:65" s="2" customFormat="1" ht="16.5" customHeight="1">
      <c r="A162" s="35"/>
      <c r="B162" s="36"/>
      <c r="C162" s="192" t="s">
        <v>549</v>
      </c>
      <c r="D162" s="192" t="s">
        <v>241</v>
      </c>
      <c r="E162" s="193" t="s">
        <v>549</v>
      </c>
      <c r="F162" s="194" t="s">
        <v>4783</v>
      </c>
      <c r="G162" s="195" t="s">
        <v>2089</v>
      </c>
      <c r="H162" s="196">
        <v>2000</v>
      </c>
      <c r="I162" s="197"/>
      <c r="J162" s="198">
        <f t="shared" si="10"/>
        <v>0</v>
      </c>
      <c r="K162" s="194" t="s">
        <v>287</v>
      </c>
      <c r="L162" s="40"/>
      <c r="M162" s="199" t="s">
        <v>1</v>
      </c>
      <c r="N162" s="200" t="s">
        <v>41</v>
      </c>
      <c r="O162" s="72"/>
      <c r="P162" s="201">
        <f t="shared" si="11"/>
        <v>0</v>
      </c>
      <c r="Q162" s="201">
        <v>0</v>
      </c>
      <c r="R162" s="201">
        <f t="shared" si="12"/>
        <v>0</v>
      </c>
      <c r="S162" s="201">
        <v>0</v>
      </c>
      <c r="T162" s="202">
        <f t="shared" si="13"/>
        <v>0</v>
      </c>
      <c r="U162" s="35"/>
      <c r="V162" s="35"/>
      <c r="W162" s="35"/>
      <c r="X162" s="35"/>
      <c r="Y162" s="35"/>
      <c r="Z162" s="35"/>
      <c r="AA162" s="35"/>
      <c r="AB162" s="35"/>
      <c r="AC162" s="35"/>
      <c r="AD162" s="35"/>
      <c r="AE162" s="35"/>
      <c r="AR162" s="203" t="s">
        <v>110</v>
      </c>
      <c r="AT162" s="203" t="s">
        <v>241</v>
      </c>
      <c r="AU162" s="203" t="s">
        <v>84</v>
      </c>
      <c r="AY162" s="18" t="s">
        <v>239</v>
      </c>
      <c r="BE162" s="204">
        <f t="shared" si="14"/>
        <v>0</v>
      </c>
      <c r="BF162" s="204">
        <f t="shared" si="15"/>
        <v>0</v>
      </c>
      <c r="BG162" s="204">
        <f t="shared" si="16"/>
        <v>0</v>
      </c>
      <c r="BH162" s="204">
        <f t="shared" si="17"/>
        <v>0</v>
      </c>
      <c r="BI162" s="204">
        <f t="shared" si="18"/>
        <v>0</v>
      </c>
      <c r="BJ162" s="18" t="s">
        <v>84</v>
      </c>
      <c r="BK162" s="204">
        <f t="shared" si="19"/>
        <v>0</v>
      </c>
      <c r="BL162" s="18" t="s">
        <v>110</v>
      </c>
      <c r="BM162" s="203" t="s">
        <v>708</v>
      </c>
    </row>
    <row r="163" spans="1:65" s="2" customFormat="1" ht="16.5" customHeight="1">
      <c r="A163" s="35"/>
      <c r="B163" s="36"/>
      <c r="C163" s="192" t="s">
        <v>557</v>
      </c>
      <c r="D163" s="192" t="s">
        <v>241</v>
      </c>
      <c r="E163" s="193" t="s">
        <v>557</v>
      </c>
      <c r="F163" s="194" t="s">
        <v>4784</v>
      </c>
      <c r="G163" s="195" t="s">
        <v>2089</v>
      </c>
      <c r="H163" s="196">
        <v>400</v>
      </c>
      <c r="I163" s="197"/>
      <c r="J163" s="198">
        <f t="shared" si="10"/>
        <v>0</v>
      </c>
      <c r="K163" s="194" t="s">
        <v>287</v>
      </c>
      <c r="L163" s="40"/>
      <c r="M163" s="199" t="s">
        <v>1</v>
      </c>
      <c r="N163" s="200" t="s">
        <v>41</v>
      </c>
      <c r="O163" s="72"/>
      <c r="P163" s="201">
        <f t="shared" si="11"/>
        <v>0</v>
      </c>
      <c r="Q163" s="201">
        <v>0</v>
      </c>
      <c r="R163" s="201">
        <f t="shared" si="12"/>
        <v>0</v>
      </c>
      <c r="S163" s="201">
        <v>0</v>
      </c>
      <c r="T163" s="202">
        <f t="shared" si="13"/>
        <v>0</v>
      </c>
      <c r="U163" s="35"/>
      <c r="V163" s="35"/>
      <c r="W163" s="35"/>
      <c r="X163" s="35"/>
      <c r="Y163" s="35"/>
      <c r="Z163" s="35"/>
      <c r="AA163" s="35"/>
      <c r="AB163" s="35"/>
      <c r="AC163" s="35"/>
      <c r="AD163" s="35"/>
      <c r="AE163" s="35"/>
      <c r="AR163" s="203" t="s">
        <v>110</v>
      </c>
      <c r="AT163" s="203" t="s">
        <v>241</v>
      </c>
      <c r="AU163" s="203" t="s">
        <v>84</v>
      </c>
      <c r="AY163" s="18" t="s">
        <v>239</v>
      </c>
      <c r="BE163" s="204">
        <f t="shared" si="14"/>
        <v>0</v>
      </c>
      <c r="BF163" s="204">
        <f t="shared" si="15"/>
        <v>0</v>
      </c>
      <c r="BG163" s="204">
        <f t="shared" si="16"/>
        <v>0</v>
      </c>
      <c r="BH163" s="204">
        <f t="shared" si="17"/>
        <v>0</v>
      </c>
      <c r="BI163" s="204">
        <f t="shared" si="18"/>
        <v>0</v>
      </c>
      <c r="BJ163" s="18" t="s">
        <v>84</v>
      </c>
      <c r="BK163" s="204">
        <f t="shared" si="19"/>
        <v>0</v>
      </c>
      <c r="BL163" s="18" t="s">
        <v>110</v>
      </c>
      <c r="BM163" s="203" t="s">
        <v>718</v>
      </c>
    </row>
    <row r="164" spans="1:65" s="2" customFormat="1" ht="16.5" customHeight="1">
      <c r="A164" s="35"/>
      <c r="B164" s="36"/>
      <c r="C164" s="192" t="s">
        <v>562</v>
      </c>
      <c r="D164" s="192" t="s">
        <v>241</v>
      </c>
      <c r="E164" s="193" t="s">
        <v>562</v>
      </c>
      <c r="F164" s="194" t="s">
        <v>4785</v>
      </c>
      <c r="G164" s="195" t="s">
        <v>513</v>
      </c>
      <c r="H164" s="196">
        <v>10</v>
      </c>
      <c r="I164" s="197"/>
      <c r="J164" s="198">
        <f t="shared" si="10"/>
        <v>0</v>
      </c>
      <c r="K164" s="194" t="s">
        <v>287</v>
      </c>
      <c r="L164" s="40"/>
      <c r="M164" s="199" t="s">
        <v>1</v>
      </c>
      <c r="N164" s="200" t="s">
        <v>41</v>
      </c>
      <c r="O164" s="72"/>
      <c r="P164" s="201">
        <f t="shared" si="11"/>
        <v>0</v>
      </c>
      <c r="Q164" s="201">
        <v>0</v>
      </c>
      <c r="R164" s="201">
        <f t="shared" si="12"/>
        <v>0</v>
      </c>
      <c r="S164" s="201">
        <v>0</v>
      </c>
      <c r="T164" s="202">
        <f t="shared" si="13"/>
        <v>0</v>
      </c>
      <c r="U164" s="35"/>
      <c r="V164" s="35"/>
      <c r="W164" s="35"/>
      <c r="X164" s="35"/>
      <c r="Y164" s="35"/>
      <c r="Z164" s="35"/>
      <c r="AA164" s="35"/>
      <c r="AB164" s="35"/>
      <c r="AC164" s="35"/>
      <c r="AD164" s="35"/>
      <c r="AE164" s="35"/>
      <c r="AR164" s="203" t="s">
        <v>110</v>
      </c>
      <c r="AT164" s="203" t="s">
        <v>241</v>
      </c>
      <c r="AU164" s="203" t="s">
        <v>84</v>
      </c>
      <c r="AY164" s="18" t="s">
        <v>239</v>
      </c>
      <c r="BE164" s="204">
        <f t="shared" si="14"/>
        <v>0</v>
      </c>
      <c r="BF164" s="204">
        <f t="shared" si="15"/>
        <v>0</v>
      </c>
      <c r="BG164" s="204">
        <f t="shared" si="16"/>
        <v>0</v>
      </c>
      <c r="BH164" s="204">
        <f t="shared" si="17"/>
        <v>0</v>
      </c>
      <c r="BI164" s="204">
        <f t="shared" si="18"/>
        <v>0</v>
      </c>
      <c r="BJ164" s="18" t="s">
        <v>84</v>
      </c>
      <c r="BK164" s="204">
        <f t="shared" si="19"/>
        <v>0</v>
      </c>
      <c r="BL164" s="18" t="s">
        <v>110</v>
      </c>
      <c r="BM164" s="203" t="s">
        <v>729</v>
      </c>
    </row>
    <row r="165" spans="1:65" s="12" customFormat="1" ht="25.9" customHeight="1">
      <c r="B165" s="176"/>
      <c r="C165" s="177"/>
      <c r="D165" s="178" t="s">
        <v>75</v>
      </c>
      <c r="E165" s="179" t="s">
        <v>562</v>
      </c>
      <c r="F165" s="179" t="s">
        <v>4786</v>
      </c>
      <c r="G165" s="177"/>
      <c r="H165" s="177"/>
      <c r="I165" s="180"/>
      <c r="J165" s="181">
        <f>BK165</f>
        <v>0</v>
      </c>
      <c r="K165" s="177"/>
      <c r="L165" s="182"/>
      <c r="M165" s="183"/>
      <c r="N165" s="184"/>
      <c r="O165" s="184"/>
      <c r="P165" s="185">
        <f>SUM(P166:P181)</f>
        <v>0</v>
      </c>
      <c r="Q165" s="184"/>
      <c r="R165" s="185">
        <f>SUM(R166:R181)</f>
        <v>0</v>
      </c>
      <c r="S165" s="184"/>
      <c r="T165" s="186">
        <f>SUM(T166:T181)</f>
        <v>0</v>
      </c>
      <c r="AR165" s="187" t="s">
        <v>84</v>
      </c>
      <c r="AT165" s="188" t="s">
        <v>75</v>
      </c>
      <c r="AU165" s="188" t="s">
        <v>76</v>
      </c>
      <c r="AY165" s="187" t="s">
        <v>239</v>
      </c>
      <c r="BK165" s="189">
        <f>SUM(BK166:BK181)</f>
        <v>0</v>
      </c>
    </row>
    <row r="166" spans="1:65" s="2" customFormat="1" ht="16.5" customHeight="1">
      <c r="A166" s="35"/>
      <c r="B166" s="36"/>
      <c r="C166" s="192" t="s">
        <v>567</v>
      </c>
      <c r="D166" s="192" t="s">
        <v>241</v>
      </c>
      <c r="E166" s="193" t="s">
        <v>567</v>
      </c>
      <c r="F166" s="194" t="s">
        <v>4787</v>
      </c>
      <c r="G166" s="195" t="s">
        <v>2089</v>
      </c>
      <c r="H166" s="196">
        <v>42</v>
      </c>
      <c r="I166" s="197"/>
      <c r="J166" s="198">
        <f t="shared" ref="J166:J181" si="20">ROUND(I166*H166,2)</f>
        <v>0</v>
      </c>
      <c r="K166" s="194" t="s">
        <v>287</v>
      </c>
      <c r="L166" s="40"/>
      <c r="M166" s="199" t="s">
        <v>1</v>
      </c>
      <c r="N166" s="200" t="s">
        <v>41</v>
      </c>
      <c r="O166" s="72"/>
      <c r="P166" s="201">
        <f t="shared" ref="P166:P181" si="21">O166*H166</f>
        <v>0</v>
      </c>
      <c r="Q166" s="201">
        <v>0</v>
      </c>
      <c r="R166" s="201">
        <f t="shared" ref="R166:R181" si="22">Q166*H166</f>
        <v>0</v>
      </c>
      <c r="S166" s="201">
        <v>0</v>
      </c>
      <c r="T166" s="202">
        <f t="shared" ref="T166:T181" si="23">S166*H166</f>
        <v>0</v>
      </c>
      <c r="U166" s="35"/>
      <c r="V166" s="35"/>
      <c r="W166" s="35"/>
      <c r="X166" s="35"/>
      <c r="Y166" s="35"/>
      <c r="Z166" s="35"/>
      <c r="AA166" s="35"/>
      <c r="AB166" s="35"/>
      <c r="AC166" s="35"/>
      <c r="AD166" s="35"/>
      <c r="AE166" s="35"/>
      <c r="AR166" s="203" t="s">
        <v>110</v>
      </c>
      <c r="AT166" s="203" t="s">
        <v>241</v>
      </c>
      <c r="AU166" s="203" t="s">
        <v>84</v>
      </c>
      <c r="AY166" s="18" t="s">
        <v>239</v>
      </c>
      <c r="BE166" s="204">
        <f t="shared" ref="BE166:BE181" si="24">IF(N166="základní",J166,0)</f>
        <v>0</v>
      </c>
      <c r="BF166" s="204">
        <f t="shared" ref="BF166:BF181" si="25">IF(N166="snížená",J166,0)</f>
        <v>0</v>
      </c>
      <c r="BG166" s="204">
        <f t="shared" ref="BG166:BG181" si="26">IF(N166="zákl. přenesená",J166,0)</f>
        <v>0</v>
      </c>
      <c r="BH166" s="204">
        <f t="shared" ref="BH166:BH181" si="27">IF(N166="sníž. přenesená",J166,0)</f>
        <v>0</v>
      </c>
      <c r="BI166" s="204">
        <f t="shared" ref="BI166:BI181" si="28">IF(N166="nulová",J166,0)</f>
        <v>0</v>
      </c>
      <c r="BJ166" s="18" t="s">
        <v>84</v>
      </c>
      <c r="BK166" s="204">
        <f t="shared" ref="BK166:BK181" si="29">ROUND(I166*H166,2)</f>
        <v>0</v>
      </c>
      <c r="BL166" s="18" t="s">
        <v>110</v>
      </c>
      <c r="BM166" s="203" t="s">
        <v>739</v>
      </c>
    </row>
    <row r="167" spans="1:65" s="2" customFormat="1" ht="16.5" customHeight="1">
      <c r="A167" s="35"/>
      <c r="B167" s="36"/>
      <c r="C167" s="192" t="s">
        <v>572</v>
      </c>
      <c r="D167" s="192" t="s">
        <v>241</v>
      </c>
      <c r="E167" s="193" t="s">
        <v>572</v>
      </c>
      <c r="F167" s="194" t="s">
        <v>4788</v>
      </c>
      <c r="G167" s="195" t="s">
        <v>2089</v>
      </c>
      <c r="H167" s="196">
        <v>45</v>
      </c>
      <c r="I167" s="197"/>
      <c r="J167" s="198">
        <f t="shared" si="20"/>
        <v>0</v>
      </c>
      <c r="K167" s="194" t="s">
        <v>287</v>
      </c>
      <c r="L167" s="40"/>
      <c r="M167" s="199" t="s">
        <v>1</v>
      </c>
      <c r="N167" s="200" t="s">
        <v>41</v>
      </c>
      <c r="O167" s="72"/>
      <c r="P167" s="201">
        <f t="shared" si="21"/>
        <v>0</v>
      </c>
      <c r="Q167" s="201">
        <v>0</v>
      </c>
      <c r="R167" s="201">
        <f t="shared" si="22"/>
        <v>0</v>
      </c>
      <c r="S167" s="201">
        <v>0</v>
      </c>
      <c r="T167" s="202">
        <f t="shared" si="23"/>
        <v>0</v>
      </c>
      <c r="U167" s="35"/>
      <c r="V167" s="35"/>
      <c r="W167" s="35"/>
      <c r="X167" s="35"/>
      <c r="Y167" s="35"/>
      <c r="Z167" s="35"/>
      <c r="AA167" s="35"/>
      <c r="AB167" s="35"/>
      <c r="AC167" s="35"/>
      <c r="AD167" s="35"/>
      <c r="AE167" s="35"/>
      <c r="AR167" s="203" t="s">
        <v>110</v>
      </c>
      <c r="AT167" s="203" t="s">
        <v>241</v>
      </c>
      <c r="AU167" s="203" t="s">
        <v>84</v>
      </c>
      <c r="AY167" s="18" t="s">
        <v>239</v>
      </c>
      <c r="BE167" s="204">
        <f t="shared" si="24"/>
        <v>0</v>
      </c>
      <c r="BF167" s="204">
        <f t="shared" si="25"/>
        <v>0</v>
      </c>
      <c r="BG167" s="204">
        <f t="shared" si="26"/>
        <v>0</v>
      </c>
      <c r="BH167" s="204">
        <f t="shared" si="27"/>
        <v>0</v>
      </c>
      <c r="BI167" s="204">
        <f t="shared" si="28"/>
        <v>0</v>
      </c>
      <c r="BJ167" s="18" t="s">
        <v>84</v>
      </c>
      <c r="BK167" s="204">
        <f t="shared" si="29"/>
        <v>0</v>
      </c>
      <c r="BL167" s="18" t="s">
        <v>110</v>
      </c>
      <c r="BM167" s="203" t="s">
        <v>746</v>
      </c>
    </row>
    <row r="168" spans="1:65" s="2" customFormat="1" ht="16.5" customHeight="1">
      <c r="A168" s="35"/>
      <c r="B168" s="36"/>
      <c r="C168" s="192" t="s">
        <v>577</v>
      </c>
      <c r="D168" s="192" t="s">
        <v>241</v>
      </c>
      <c r="E168" s="193" t="s">
        <v>577</v>
      </c>
      <c r="F168" s="194" t="s">
        <v>4789</v>
      </c>
      <c r="G168" s="195" t="s">
        <v>2089</v>
      </c>
      <c r="H168" s="196">
        <v>20</v>
      </c>
      <c r="I168" s="197"/>
      <c r="J168" s="198">
        <f t="shared" si="20"/>
        <v>0</v>
      </c>
      <c r="K168" s="194" t="s">
        <v>287</v>
      </c>
      <c r="L168" s="40"/>
      <c r="M168" s="199" t="s">
        <v>1</v>
      </c>
      <c r="N168" s="200" t="s">
        <v>41</v>
      </c>
      <c r="O168" s="72"/>
      <c r="P168" s="201">
        <f t="shared" si="21"/>
        <v>0</v>
      </c>
      <c r="Q168" s="201">
        <v>0</v>
      </c>
      <c r="R168" s="201">
        <f t="shared" si="22"/>
        <v>0</v>
      </c>
      <c r="S168" s="201">
        <v>0</v>
      </c>
      <c r="T168" s="202">
        <f t="shared" si="23"/>
        <v>0</v>
      </c>
      <c r="U168" s="35"/>
      <c r="V168" s="35"/>
      <c r="W168" s="35"/>
      <c r="X168" s="35"/>
      <c r="Y168" s="35"/>
      <c r="Z168" s="35"/>
      <c r="AA168" s="35"/>
      <c r="AB168" s="35"/>
      <c r="AC168" s="35"/>
      <c r="AD168" s="35"/>
      <c r="AE168" s="35"/>
      <c r="AR168" s="203" t="s">
        <v>110</v>
      </c>
      <c r="AT168" s="203" t="s">
        <v>241</v>
      </c>
      <c r="AU168" s="203" t="s">
        <v>84</v>
      </c>
      <c r="AY168" s="18" t="s">
        <v>239</v>
      </c>
      <c r="BE168" s="204">
        <f t="shared" si="24"/>
        <v>0</v>
      </c>
      <c r="BF168" s="204">
        <f t="shared" si="25"/>
        <v>0</v>
      </c>
      <c r="BG168" s="204">
        <f t="shared" si="26"/>
        <v>0</v>
      </c>
      <c r="BH168" s="204">
        <f t="shared" si="27"/>
        <v>0</v>
      </c>
      <c r="BI168" s="204">
        <f t="shared" si="28"/>
        <v>0</v>
      </c>
      <c r="BJ168" s="18" t="s">
        <v>84</v>
      </c>
      <c r="BK168" s="204">
        <f t="shared" si="29"/>
        <v>0</v>
      </c>
      <c r="BL168" s="18" t="s">
        <v>110</v>
      </c>
      <c r="BM168" s="203" t="s">
        <v>754</v>
      </c>
    </row>
    <row r="169" spans="1:65" s="2" customFormat="1" ht="16.5" customHeight="1">
      <c r="A169" s="35"/>
      <c r="B169" s="36"/>
      <c r="C169" s="192" t="s">
        <v>582</v>
      </c>
      <c r="D169" s="192" t="s">
        <v>241</v>
      </c>
      <c r="E169" s="193" t="s">
        <v>582</v>
      </c>
      <c r="F169" s="194" t="s">
        <v>4790</v>
      </c>
      <c r="G169" s="195" t="s">
        <v>2089</v>
      </c>
      <c r="H169" s="196">
        <v>1018</v>
      </c>
      <c r="I169" s="197"/>
      <c r="J169" s="198">
        <f t="shared" si="20"/>
        <v>0</v>
      </c>
      <c r="K169" s="194" t="s">
        <v>287</v>
      </c>
      <c r="L169" s="40"/>
      <c r="M169" s="199" t="s">
        <v>1</v>
      </c>
      <c r="N169" s="200" t="s">
        <v>41</v>
      </c>
      <c r="O169" s="72"/>
      <c r="P169" s="201">
        <f t="shared" si="21"/>
        <v>0</v>
      </c>
      <c r="Q169" s="201">
        <v>0</v>
      </c>
      <c r="R169" s="201">
        <f t="shared" si="22"/>
        <v>0</v>
      </c>
      <c r="S169" s="201">
        <v>0</v>
      </c>
      <c r="T169" s="202">
        <f t="shared" si="23"/>
        <v>0</v>
      </c>
      <c r="U169" s="35"/>
      <c r="V169" s="35"/>
      <c r="W169" s="35"/>
      <c r="X169" s="35"/>
      <c r="Y169" s="35"/>
      <c r="Z169" s="35"/>
      <c r="AA169" s="35"/>
      <c r="AB169" s="35"/>
      <c r="AC169" s="35"/>
      <c r="AD169" s="35"/>
      <c r="AE169" s="35"/>
      <c r="AR169" s="203" t="s">
        <v>110</v>
      </c>
      <c r="AT169" s="203" t="s">
        <v>241</v>
      </c>
      <c r="AU169" s="203" t="s">
        <v>84</v>
      </c>
      <c r="AY169" s="18" t="s">
        <v>239</v>
      </c>
      <c r="BE169" s="204">
        <f t="shared" si="24"/>
        <v>0</v>
      </c>
      <c r="BF169" s="204">
        <f t="shared" si="25"/>
        <v>0</v>
      </c>
      <c r="BG169" s="204">
        <f t="shared" si="26"/>
        <v>0</v>
      </c>
      <c r="BH169" s="204">
        <f t="shared" si="27"/>
        <v>0</v>
      </c>
      <c r="BI169" s="204">
        <f t="shared" si="28"/>
        <v>0</v>
      </c>
      <c r="BJ169" s="18" t="s">
        <v>84</v>
      </c>
      <c r="BK169" s="204">
        <f t="shared" si="29"/>
        <v>0</v>
      </c>
      <c r="BL169" s="18" t="s">
        <v>110</v>
      </c>
      <c r="BM169" s="203" t="s">
        <v>762</v>
      </c>
    </row>
    <row r="170" spans="1:65" s="2" customFormat="1" ht="16.5" customHeight="1">
      <c r="A170" s="35"/>
      <c r="B170" s="36"/>
      <c r="C170" s="192" t="s">
        <v>587</v>
      </c>
      <c r="D170" s="192" t="s">
        <v>241</v>
      </c>
      <c r="E170" s="193" t="s">
        <v>587</v>
      </c>
      <c r="F170" s="194" t="s">
        <v>4791</v>
      </c>
      <c r="G170" s="195" t="s">
        <v>513</v>
      </c>
      <c r="H170" s="196">
        <v>940</v>
      </c>
      <c r="I170" s="197"/>
      <c r="J170" s="198">
        <f t="shared" si="20"/>
        <v>0</v>
      </c>
      <c r="K170" s="194" t="s">
        <v>287</v>
      </c>
      <c r="L170" s="40"/>
      <c r="M170" s="199" t="s">
        <v>1</v>
      </c>
      <c r="N170" s="200" t="s">
        <v>41</v>
      </c>
      <c r="O170" s="72"/>
      <c r="P170" s="201">
        <f t="shared" si="21"/>
        <v>0</v>
      </c>
      <c r="Q170" s="201">
        <v>0</v>
      </c>
      <c r="R170" s="201">
        <f t="shared" si="22"/>
        <v>0</v>
      </c>
      <c r="S170" s="201">
        <v>0</v>
      </c>
      <c r="T170" s="202">
        <f t="shared" si="23"/>
        <v>0</v>
      </c>
      <c r="U170" s="35"/>
      <c r="V170" s="35"/>
      <c r="W170" s="35"/>
      <c r="X170" s="35"/>
      <c r="Y170" s="35"/>
      <c r="Z170" s="35"/>
      <c r="AA170" s="35"/>
      <c r="AB170" s="35"/>
      <c r="AC170" s="35"/>
      <c r="AD170" s="35"/>
      <c r="AE170" s="35"/>
      <c r="AR170" s="203" t="s">
        <v>110</v>
      </c>
      <c r="AT170" s="203" t="s">
        <v>241</v>
      </c>
      <c r="AU170" s="203" t="s">
        <v>84</v>
      </c>
      <c r="AY170" s="18" t="s">
        <v>239</v>
      </c>
      <c r="BE170" s="204">
        <f t="shared" si="24"/>
        <v>0</v>
      </c>
      <c r="BF170" s="204">
        <f t="shared" si="25"/>
        <v>0</v>
      </c>
      <c r="BG170" s="204">
        <f t="shared" si="26"/>
        <v>0</v>
      </c>
      <c r="BH170" s="204">
        <f t="shared" si="27"/>
        <v>0</v>
      </c>
      <c r="BI170" s="204">
        <f t="shared" si="28"/>
        <v>0</v>
      </c>
      <c r="BJ170" s="18" t="s">
        <v>84</v>
      </c>
      <c r="BK170" s="204">
        <f t="shared" si="29"/>
        <v>0</v>
      </c>
      <c r="BL170" s="18" t="s">
        <v>110</v>
      </c>
      <c r="BM170" s="203" t="s">
        <v>772</v>
      </c>
    </row>
    <row r="171" spans="1:65" s="2" customFormat="1" ht="16.5" customHeight="1">
      <c r="A171" s="35"/>
      <c r="B171" s="36"/>
      <c r="C171" s="192" t="s">
        <v>592</v>
      </c>
      <c r="D171" s="192" t="s">
        <v>241</v>
      </c>
      <c r="E171" s="193" t="s">
        <v>592</v>
      </c>
      <c r="F171" s="194" t="s">
        <v>4792</v>
      </c>
      <c r="G171" s="195" t="s">
        <v>513</v>
      </c>
      <c r="H171" s="196">
        <v>420</v>
      </c>
      <c r="I171" s="197"/>
      <c r="J171" s="198">
        <f t="shared" si="20"/>
        <v>0</v>
      </c>
      <c r="K171" s="194" t="s">
        <v>287</v>
      </c>
      <c r="L171" s="40"/>
      <c r="M171" s="199" t="s">
        <v>1</v>
      </c>
      <c r="N171" s="200" t="s">
        <v>41</v>
      </c>
      <c r="O171" s="72"/>
      <c r="P171" s="201">
        <f t="shared" si="21"/>
        <v>0</v>
      </c>
      <c r="Q171" s="201">
        <v>0</v>
      </c>
      <c r="R171" s="201">
        <f t="shared" si="22"/>
        <v>0</v>
      </c>
      <c r="S171" s="201">
        <v>0</v>
      </c>
      <c r="T171" s="202">
        <f t="shared" si="23"/>
        <v>0</v>
      </c>
      <c r="U171" s="35"/>
      <c r="V171" s="35"/>
      <c r="W171" s="35"/>
      <c r="X171" s="35"/>
      <c r="Y171" s="35"/>
      <c r="Z171" s="35"/>
      <c r="AA171" s="35"/>
      <c r="AB171" s="35"/>
      <c r="AC171" s="35"/>
      <c r="AD171" s="35"/>
      <c r="AE171" s="35"/>
      <c r="AR171" s="203" t="s">
        <v>110</v>
      </c>
      <c r="AT171" s="203" t="s">
        <v>241</v>
      </c>
      <c r="AU171" s="203" t="s">
        <v>84</v>
      </c>
      <c r="AY171" s="18" t="s">
        <v>239</v>
      </c>
      <c r="BE171" s="204">
        <f t="shared" si="24"/>
        <v>0</v>
      </c>
      <c r="BF171" s="204">
        <f t="shared" si="25"/>
        <v>0</v>
      </c>
      <c r="BG171" s="204">
        <f t="shared" si="26"/>
        <v>0</v>
      </c>
      <c r="BH171" s="204">
        <f t="shared" si="27"/>
        <v>0</v>
      </c>
      <c r="BI171" s="204">
        <f t="shared" si="28"/>
        <v>0</v>
      </c>
      <c r="BJ171" s="18" t="s">
        <v>84</v>
      </c>
      <c r="BK171" s="204">
        <f t="shared" si="29"/>
        <v>0</v>
      </c>
      <c r="BL171" s="18" t="s">
        <v>110</v>
      </c>
      <c r="BM171" s="203" t="s">
        <v>780</v>
      </c>
    </row>
    <row r="172" spans="1:65" s="2" customFormat="1" ht="16.5" customHeight="1">
      <c r="A172" s="35"/>
      <c r="B172" s="36"/>
      <c r="C172" s="192" t="s">
        <v>598</v>
      </c>
      <c r="D172" s="192" t="s">
        <v>241</v>
      </c>
      <c r="E172" s="193" t="s">
        <v>598</v>
      </c>
      <c r="F172" s="194" t="s">
        <v>4793</v>
      </c>
      <c r="G172" s="195" t="s">
        <v>513</v>
      </c>
      <c r="H172" s="196">
        <v>320</v>
      </c>
      <c r="I172" s="197"/>
      <c r="J172" s="198">
        <f t="shared" si="20"/>
        <v>0</v>
      </c>
      <c r="K172" s="194" t="s">
        <v>287</v>
      </c>
      <c r="L172" s="40"/>
      <c r="M172" s="199" t="s">
        <v>1</v>
      </c>
      <c r="N172" s="200" t="s">
        <v>41</v>
      </c>
      <c r="O172" s="72"/>
      <c r="P172" s="201">
        <f t="shared" si="21"/>
        <v>0</v>
      </c>
      <c r="Q172" s="201">
        <v>0</v>
      </c>
      <c r="R172" s="201">
        <f t="shared" si="22"/>
        <v>0</v>
      </c>
      <c r="S172" s="201">
        <v>0</v>
      </c>
      <c r="T172" s="202">
        <f t="shared" si="23"/>
        <v>0</v>
      </c>
      <c r="U172" s="35"/>
      <c r="V172" s="35"/>
      <c r="W172" s="35"/>
      <c r="X172" s="35"/>
      <c r="Y172" s="35"/>
      <c r="Z172" s="35"/>
      <c r="AA172" s="35"/>
      <c r="AB172" s="35"/>
      <c r="AC172" s="35"/>
      <c r="AD172" s="35"/>
      <c r="AE172" s="35"/>
      <c r="AR172" s="203" t="s">
        <v>110</v>
      </c>
      <c r="AT172" s="203" t="s">
        <v>241</v>
      </c>
      <c r="AU172" s="203" t="s">
        <v>84</v>
      </c>
      <c r="AY172" s="18" t="s">
        <v>239</v>
      </c>
      <c r="BE172" s="204">
        <f t="shared" si="24"/>
        <v>0</v>
      </c>
      <c r="BF172" s="204">
        <f t="shared" si="25"/>
        <v>0</v>
      </c>
      <c r="BG172" s="204">
        <f t="shared" si="26"/>
        <v>0</v>
      </c>
      <c r="BH172" s="204">
        <f t="shared" si="27"/>
        <v>0</v>
      </c>
      <c r="BI172" s="204">
        <f t="shared" si="28"/>
        <v>0</v>
      </c>
      <c r="BJ172" s="18" t="s">
        <v>84</v>
      </c>
      <c r="BK172" s="204">
        <f t="shared" si="29"/>
        <v>0</v>
      </c>
      <c r="BL172" s="18" t="s">
        <v>110</v>
      </c>
      <c r="BM172" s="203" t="s">
        <v>791</v>
      </c>
    </row>
    <row r="173" spans="1:65" s="2" customFormat="1" ht="16.5" customHeight="1">
      <c r="A173" s="35"/>
      <c r="B173" s="36"/>
      <c r="C173" s="192" t="s">
        <v>604</v>
      </c>
      <c r="D173" s="192" t="s">
        <v>241</v>
      </c>
      <c r="E173" s="193" t="s">
        <v>604</v>
      </c>
      <c r="F173" s="194" t="s">
        <v>4794</v>
      </c>
      <c r="G173" s="195" t="s">
        <v>513</v>
      </c>
      <c r="H173" s="196">
        <v>80</v>
      </c>
      <c r="I173" s="197"/>
      <c r="J173" s="198">
        <f t="shared" si="20"/>
        <v>0</v>
      </c>
      <c r="K173" s="194" t="s">
        <v>287</v>
      </c>
      <c r="L173" s="40"/>
      <c r="M173" s="199" t="s">
        <v>1</v>
      </c>
      <c r="N173" s="200" t="s">
        <v>41</v>
      </c>
      <c r="O173" s="72"/>
      <c r="P173" s="201">
        <f t="shared" si="21"/>
        <v>0</v>
      </c>
      <c r="Q173" s="201">
        <v>0</v>
      </c>
      <c r="R173" s="201">
        <f t="shared" si="22"/>
        <v>0</v>
      </c>
      <c r="S173" s="201">
        <v>0</v>
      </c>
      <c r="T173" s="202">
        <f t="shared" si="23"/>
        <v>0</v>
      </c>
      <c r="U173" s="35"/>
      <c r="V173" s="35"/>
      <c r="W173" s="35"/>
      <c r="X173" s="35"/>
      <c r="Y173" s="35"/>
      <c r="Z173" s="35"/>
      <c r="AA173" s="35"/>
      <c r="AB173" s="35"/>
      <c r="AC173" s="35"/>
      <c r="AD173" s="35"/>
      <c r="AE173" s="35"/>
      <c r="AR173" s="203" t="s">
        <v>110</v>
      </c>
      <c r="AT173" s="203" t="s">
        <v>241</v>
      </c>
      <c r="AU173" s="203" t="s">
        <v>84</v>
      </c>
      <c r="AY173" s="18" t="s">
        <v>239</v>
      </c>
      <c r="BE173" s="204">
        <f t="shared" si="24"/>
        <v>0</v>
      </c>
      <c r="BF173" s="204">
        <f t="shared" si="25"/>
        <v>0</v>
      </c>
      <c r="BG173" s="204">
        <f t="shared" si="26"/>
        <v>0</v>
      </c>
      <c r="BH173" s="204">
        <f t="shared" si="27"/>
        <v>0</v>
      </c>
      <c r="BI173" s="204">
        <f t="shared" si="28"/>
        <v>0</v>
      </c>
      <c r="BJ173" s="18" t="s">
        <v>84</v>
      </c>
      <c r="BK173" s="204">
        <f t="shared" si="29"/>
        <v>0</v>
      </c>
      <c r="BL173" s="18" t="s">
        <v>110</v>
      </c>
      <c r="BM173" s="203" t="s">
        <v>803</v>
      </c>
    </row>
    <row r="174" spans="1:65" s="2" customFormat="1" ht="16.5" customHeight="1">
      <c r="A174" s="35"/>
      <c r="B174" s="36"/>
      <c r="C174" s="192" t="s">
        <v>610</v>
      </c>
      <c r="D174" s="192" t="s">
        <v>241</v>
      </c>
      <c r="E174" s="193" t="s">
        <v>610</v>
      </c>
      <c r="F174" s="194" t="s">
        <v>4795</v>
      </c>
      <c r="G174" s="195" t="s">
        <v>513</v>
      </c>
      <c r="H174" s="196">
        <v>940</v>
      </c>
      <c r="I174" s="197"/>
      <c r="J174" s="198">
        <f t="shared" si="20"/>
        <v>0</v>
      </c>
      <c r="K174" s="194" t="s">
        <v>287</v>
      </c>
      <c r="L174" s="40"/>
      <c r="M174" s="199" t="s">
        <v>1</v>
      </c>
      <c r="N174" s="200" t="s">
        <v>41</v>
      </c>
      <c r="O174" s="72"/>
      <c r="P174" s="201">
        <f t="shared" si="21"/>
        <v>0</v>
      </c>
      <c r="Q174" s="201">
        <v>0</v>
      </c>
      <c r="R174" s="201">
        <f t="shared" si="22"/>
        <v>0</v>
      </c>
      <c r="S174" s="201">
        <v>0</v>
      </c>
      <c r="T174" s="202">
        <f t="shared" si="23"/>
        <v>0</v>
      </c>
      <c r="U174" s="35"/>
      <c r="V174" s="35"/>
      <c r="W174" s="35"/>
      <c r="X174" s="35"/>
      <c r="Y174" s="35"/>
      <c r="Z174" s="35"/>
      <c r="AA174" s="35"/>
      <c r="AB174" s="35"/>
      <c r="AC174" s="35"/>
      <c r="AD174" s="35"/>
      <c r="AE174" s="35"/>
      <c r="AR174" s="203" t="s">
        <v>110</v>
      </c>
      <c r="AT174" s="203" t="s">
        <v>241</v>
      </c>
      <c r="AU174" s="203" t="s">
        <v>84</v>
      </c>
      <c r="AY174" s="18" t="s">
        <v>239</v>
      </c>
      <c r="BE174" s="204">
        <f t="shared" si="24"/>
        <v>0</v>
      </c>
      <c r="BF174" s="204">
        <f t="shared" si="25"/>
        <v>0</v>
      </c>
      <c r="BG174" s="204">
        <f t="shared" si="26"/>
        <v>0</v>
      </c>
      <c r="BH174" s="204">
        <f t="shared" si="27"/>
        <v>0</v>
      </c>
      <c r="BI174" s="204">
        <f t="shared" si="28"/>
        <v>0</v>
      </c>
      <c r="BJ174" s="18" t="s">
        <v>84</v>
      </c>
      <c r="BK174" s="204">
        <f t="shared" si="29"/>
        <v>0</v>
      </c>
      <c r="BL174" s="18" t="s">
        <v>110</v>
      </c>
      <c r="BM174" s="203" t="s">
        <v>813</v>
      </c>
    </row>
    <row r="175" spans="1:65" s="2" customFormat="1" ht="16.5" customHeight="1">
      <c r="A175" s="35"/>
      <c r="B175" s="36"/>
      <c r="C175" s="192" t="s">
        <v>616</v>
      </c>
      <c r="D175" s="192" t="s">
        <v>241</v>
      </c>
      <c r="E175" s="193" t="s">
        <v>616</v>
      </c>
      <c r="F175" s="194" t="s">
        <v>4796</v>
      </c>
      <c r="G175" s="195" t="s">
        <v>513</v>
      </c>
      <c r="H175" s="196">
        <v>420</v>
      </c>
      <c r="I175" s="197"/>
      <c r="J175" s="198">
        <f t="shared" si="20"/>
        <v>0</v>
      </c>
      <c r="K175" s="194" t="s">
        <v>287</v>
      </c>
      <c r="L175" s="40"/>
      <c r="M175" s="199" t="s">
        <v>1</v>
      </c>
      <c r="N175" s="200" t="s">
        <v>41</v>
      </c>
      <c r="O175" s="72"/>
      <c r="P175" s="201">
        <f t="shared" si="21"/>
        <v>0</v>
      </c>
      <c r="Q175" s="201">
        <v>0</v>
      </c>
      <c r="R175" s="201">
        <f t="shared" si="22"/>
        <v>0</v>
      </c>
      <c r="S175" s="201">
        <v>0</v>
      </c>
      <c r="T175" s="202">
        <f t="shared" si="23"/>
        <v>0</v>
      </c>
      <c r="U175" s="35"/>
      <c r="V175" s="35"/>
      <c r="W175" s="35"/>
      <c r="X175" s="35"/>
      <c r="Y175" s="35"/>
      <c r="Z175" s="35"/>
      <c r="AA175" s="35"/>
      <c r="AB175" s="35"/>
      <c r="AC175" s="35"/>
      <c r="AD175" s="35"/>
      <c r="AE175" s="35"/>
      <c r="AR175" s="203" t="s">
        <v>110</v>
      </c>
      <c r="AT175" s="203" t="s">
        <v>241</v>
      </c>
      <c r="AU175" s="203" t="s">
        <v>84</v>
      </c>
      <c r="AY175" s="18" t="s">
        <v>239</v>
      </c>
      <c r="BE175" s="204">
        <f t="shared" si="24"/>
        <v>0</v>
      </c>
      <c r="BF175" s="204">
        <f t="shared" si="25"/>
        <v>0</v>
      </c>
      <c r="BG175" s="204">
        <f t="shared" si="26"/>
        <v>0</v>
      </c>
      <c r="BH175" s="204">
        <f t="shared" si="27"/>
        <v>0</v>
      </c>
      <c r="BI175" s="204">
        <f t="shared" si="28"/>
        <v>0</v>
      </c>
      <c r="BJ175" s="18" t="s">
        <v>84</v>
      </c>
      <c r="BK175" s="204">
        <f t="shared" si="29"/>
        <v>0</v>
      </c>
      <c r="BL175" s="18" t="s">
        <v>110</v>
      </c>
      <c r="BM175" s="203" t="s">
        <v>823</v>
      </c>
    </row>
    <row r="176" spans="1:65" s="2" customFormat="1" ht="16.5" customHeight="1">
      <c r="A176" s="35"/>
      <c r="B176" s="36"/>
      <c r="C176" s="192" t="s">
        <v>622</v>
      </c>
      <c r="D176" s="192" t="s">
        <v>241</v>
      </c>
      <c r="E176" s="193" t="s">
        <v>622</v>
      </c>
      <c r="F176" s="194" t="s">
        <v>4797</v>
      </c>
      <c r="G176" s="195" t="s">
        <v>513</v>
      </c>
      <c r="H176" s="196">
        <v>320</v>
      </c>
      <c r="I176" s="197"/>
      <c r="J176" s="198">
        <f t="shared" si="20"/>
        <v>0</v>
      </c>
      <c r="K176" s="194" t="s">
        <v>287</v>
      </c>
      <c r="L176" s="40"/>
      <c r="M176" s="199" t="s">
        <v>1</v>
      </c>
      <c r="N176" s="200" t="s">
        <v>41</v>
      </c>
      <c r="O176" s="72"/>
      <c r="P176" s="201">
        <f t="shared" si="21"/>
        <v>0</v>
      </c>
      <c r="Q176" s="201">
        <v>0</v>
      </c>
      <c r="R176" s="201">
        <f t="shared" si="22"/>
        <v>0</v>
      </c>
      <c r="S176" s="201">
        <v>0</v>
      </c>
      <c r="T176" s="202">
        <f t="shared" si="23"/>
        <v>0</v>
      </c>
      <c r="U176" s="35"/>
      <c r="V176" s="35"/>
      <c r="W176" s="35"/>
      <c r="X176" s="35"/>
      <c r="Y176" s="35"/>
      <c r="Z176" s="35"/>
      <c r="AA176" s="35"/>
      <c r="AB176" s="35"/>
      <c r="AC176" s="35"/>
      <c r="AD176" s="35"/>
      <c r="AE176" s="35"/>
      <c r="AR176" s="203" t="s">
        <v>110</v>
      </c>
      <c r="AT176" s="203" t="s">
        <v>241</v>
      </c>
      <c r="AU176" s="203" t="s">
        <v>84</v>
      </c>
      <c r="AY176" s="18" t="s">
        <v>239</v>
      </c>
      <c r="BE176" s="204">
        <f t="shared" si="24"/>
        <v>0</v>
      </c>
      <c r="BF176" s="204">
        <f t="shared" si="25"/>
        <v>0</v>
      </c>
      <c r="BG176" s="204">
        <f t="shared" si="26"/>
        <v>0</v>
      </c>
      <c r="BH176" s="204">
        <f t="shared" si="27"/>
        <v>0</v>
      </c>
      <c r="BI176" s="204">
        <f t="shared" si="28"/>
        <v>0</v>
      </c>
      <c r="BJ176" s="18" t="s">
        <v>84</v>
      </c>
      <c r="BK176" s="204">
        <f t="shared" si="29"/>
        <v>0</v>
      </c>
      <c r="BL176" s="18" t="s">
        <v>110</v>
      </c>
      <c r="BM176" s="203" t="s">
        <v>834</v>
      </c>
    </row>
    <row r="177" spans="1:65" s="2" customFormat="1" ht="16.5" customHeight="1">
      <c r="A177" s="35"/>
      <c r="B177" s="36"/>
      <c r="C177" s="192" t="s">
        <v>627</v>
      </c>
      <c r="D177" s="192" t="s">
        <v>241</v>
      </c>
      <c r="E177" s="193" t="s">
        <v>627</v>
      </c>
      <c r="F177" s="194" t="s">
        <v>4798</v>
      </c>
      <c r="G177" s="195" t="s">
        <v>513</v>
      </c>
      <c r="H177" s="196">
        <v>80</v>
      </c>
      <c r="I177" s="197"/>
      <c r="J177" s="198">
        <f t="shared" si="20"/>
        <v>0</v>
      </c>
      <c r="K177" s="194" t="s">
        <v>287</v>
      </c>
      <c r="L177" s="40"/>
      <c r="M177" s="199" t="s">
        <v>1</v>
      </c>
      <c r="N177" s="200" t="s">
        <v>41</v>
      </c>
      <c r="O177" s="72"/>
      <c r="P177" s="201">
        <f t="shared" si="21"/>
        <v>0</v>
      </c>
      <c r="Q177" s="201">
        <v>0</v>
      </c>
      <c r="R177" s="201">
        <f t="shared" si="22"/>
        <v>0</v>
      </c>
      <c r="S177" s="201">
        <v>0</v>
      </c>
      <c r="T177" s="202">
        <f t="shared" si="23"/>
        <v>0</v>
      </c>
      <c r="U177" s="35"/>
      <c r="V177" s="35"/>
      <c r="W177" s="35"/>
      <c r="X177" s="35"/>
      <c r="Y177" s="35"/>
      <c r="Z177" s="35"/>
      <c r="AA177" s="35"/>
      <c r="AB177" s="35"/>
      <c r="AC177" s="35"/>
      <c r="AD177" s="35"/>
      <c r="AE177" s="35"/>
      <c r="AR177" s="203" t="s">
        <v>110</v>
      </c>
      <c r="AT177" s="203" t="s">
        <v>241</v>
      </c>
      <c r="AU177" s="203" t="s">
        <v>84</v>
      </c>
      <c r="AY177" s="18" t="s">
        <v>239</v>
      </c>
      <c r="BE177" s="204">
        <f t="shared" si="24"/>
        <v>0</v>
      </c>
      <c r="BF177" s="204">
        <f t="shared" si="25"/>
        <v>0</v>
      </c>
      <c r="BG177" s="204">
        <f t="shared" si="26"/>
        <v>0</v>
      </c>
      <c r="BH177" s="204">
        <f t="shared" si="27"/>
        <v>0</v>
      </c>
      <c r="BI177" s="204">
        <f t="shared" si="28"/>
        <v>0</v>
      </c>
      <c r="BJ177" s="18" t="s">
        <v>84</v>
      </c>
      <c r="BK177" s="204">
        <f t="shared" si="29"/>
        <v>0</v>
      </c>
      <c r="BL177" s="18" t="s">
        <v>110</v>
      </c>
      <c r="BM177" s="203" t="s">
        <v>846</v>
      </c>
    </row>
    <row r="178" spans="1:65" s="2" customFormat="1" ht="16.5" customHeight="1">
      <c r="A178" s="35"/>
      <c r="B178" s="36"/>
      <c r="C178" s="192" t="s">
        <v>633</v>
      </c>
      <c r="D178" s="192" t="s">
        <v>241</v>
      </c>
      <c r="E178" s="193" t="s">
        <v>633</v>
      </c>
      <c r="F178" s="194" t="s">
        <v>4799</v>
      </c>
      <c r="G178" s="195" t="s">
        <v>344</v>
      </c>
      <c r="H178" s="196">
        <v>6.81</v>
      </c>
      <c r="I178" s="197"/>
      <c r="J178" s="198">
        <f t="shared" si="20"/>
        <v>0</v>
      </c>
      <c r="K178" s="194" t="s">
        <v>287</v>
      </c>
      <c r="L178" s="40"/>
      <c r="M178" s="199" t="s">
        <v>1</v>
      </c>
      <c r="N178" s="200" t="s">
        <v>41</v>
      </c>
      <c r="O178" s="72"/>
      <c r="P178" s="201">
        <f t="shared" si="21"/>
        <v>0</v>
      </c>
      <c r="Q178" s="201">
        <v>0</v>
      </c>
      <c r="R178" s="201">
        <f t="shared" si="22"/>
        <v>0</v>
      </c>
      <c r="S178" s="201">
        <v>0</v>
      </c>
      <c r="T178" s="202">
        <f t="shared" si="23"/>
        <v>0</v>
      </c>
      <c r="U178" s="35"/>
      <c r="V178" s="35"/>
      <c r="W178" s="35"/>
      <c r="X178" s="35"/>
      <c r="Y178" s="35"/>
      <c r="Z178" s="35"/>
      <c r="AA178" s="35"/>
      <c r="AB178" s="35"/>
      <c r="AC178" s="35"/>
      <c r="AD178" s="35"/>
      <c r="AE178" s="35"/>
      <c r="AR178" s="203" t="s">
        <v>110</v>
      </c>
      <c r="AT178" s="203" t="s">
        <v>241</v>
      </c>
      <c r="AU178" s="203" t="s">
        <v>84</v>
      </c>
      <c r="AY178" s="18" t="s">
        <v>239</v>
      </c>
      <c r="BE178" s="204">
        <f t="shared" si="24"/>
        <v>0</v>
      </c>
      <c r="BF178" s="204">
        <f t="shared" si="25"/>
        <v>0</v>
      </c>
      <c r="BG178" s="204">
        <f t="shared" si="26"/>
        <v>0</v>
      </c>
      <c r="BH178" s="204">
        <f t="shared" si="27"/>
        <v>0</v>
      </c>
      <c r="BI178" s="204">
        <f t="shared" si="28"/>
        <v>0</v>
      </c>
      <c r="BJ178" s="18" t="s">
        <v>84</v>
      </c>
      <c r="BK178" s="204">
        <f t="shared" si="29"/>
        <v>0</v>
      </c>
      <c r="BL178" s="18" t="s">
        <v>110</v>
      </c>
      <c r="BM178" s="203" t="s">
        <v>858</v>
      </c>
    </row>
    <row r="179" spans="1:65" s="2" customFormat="1" ht="16.5" customHeight="1">
      <c r="A179" s="35"/>
      <c r="B179" s="36"/>
      <c r="C179" s="192" t="s">
        <v>639</v>
      </c>
      <c r="D179" s="192" t="s">
        <v>241</v>
      </c>
      <c r="E179" s="193" t="s">
        <v>639</v>
      </c>
      <c r="F179" s="194" t="s">
        <v>4800</v>
      </c>
      <c r="G179" s="195" t="s">
        <v>344</v>
      </c>
      <c r="H179" s="196">
        <v>9.81</v>
      </c>
      <c r="I179" s="197"/>
      <c r="J179" s="198">
        <f t="shared" si="20"/>
        <v>0</v>
      </c>
      <c r="K179" s="194" t="s">
        <v>287</v>
      </c>
      <c r="L179" s="40"/>
      <c r="M179" s="199" t="s">
        <v>1</v>
      </c>
      <c r="N179" s="200" t="s">
        <v>41</v>
      </c>
      <c r="O179" s="72"/>
      <c r="P179" s="201">
        <f t="shared" si="21"/>
        <v>0</v>
      </c>
      <c r="Q179" s="201">
        <v>0</v>
      </c>
      <c r="R179" s="201">
        <f t="shared" si="22"/>
        <v>0</v>
      </c>
      <c r="S179" s="201">
        <v>0</v>
      </c>
      <c r="T179" s="202">
        <f t="shared" si="23"/>
        <v>0</v>
      </c>
      <c r="U179" s="35"/>
      <c r="V179" s="35"/>
      <c r="W179" s="35"/>
      <c r="X179" s="35"/>
      <c r="Y179" s="35"/>
      <c r="Z179" s="35"/>
      <c r="AA179" s="35"/>
      <c r="AB179" s="35"/>
      <c r="AC179" s="35"/>
      <c r="AD179" s="35"/>
      <c r="AE179" s="35"/>
      <c r="AR179" s="203" t="s">
        <v>110</v>
      </c>
      <c r="AT179" s="203" t="s">
        <v>241</v>
      </c>
      <c r="AU179" s="203" t="s">
        <v>84</v>
      </c>
      <c r="AY179" s="18" t="s">
        <v>239</v>
      </c>
      <c r="BE179" s="204">
        <f t="shared" si="24"/>
        <v>0</v>
      </c>
      <c r="BF179" s="204">
        <f t="shared" si="25"/>
        <v>0</v>
      </c>
      <c r="BG179" s="204">
        <f t="shared" si="26"/>
        <v>0</v>
      </c>
      <c r="BH179" s="204">
        <f t="shared" si="27"/>
        <v>0</v>
      </c>
      <c r="BI179" s="204">
        <f t="shared" si="28"/>
        <v>0</v>
      </c>
      <c r="BJ179" s="18" t="s">
        <v>84</v>
      </c>
      <c r="BK179" s="204">
        <f t="shared" si="29"/>
        <v>0</v>
      </c>
      <c r="BL179" s="18" t="s">
        <v>110</v>
      </c>
      <c r="BM179" s="203" t="s">
        <v>867</v>
      </c>
    </row>
    <row r="180" spans="1:65" s="2" customFormat="1" ht="16.5" customHeight="1">
      <c r="A180" s="35"/>
      <c r="B180" s="36"/>
      <c r="C180" s="192" t="s">
        <v>645</v>
      </c>
      <c r="D180" s="192" t="s">
        <v>241</v>
      </c>
      <c r="E180" s="193" t="s">
        <v>645</v>
      </c>
      <c r="F180" s="194" t="s">
        <v>4801</v>
      </c>
      <c r="G180" s="195" t="s">
        <v>344</v>
      </c>
      <c r="H180" s="196">
        <v>34.03</v>
      </c>
      <c r="I180" s="197"/>
      <c r="J180" s="198">
        <f t="shared" si="20"/>
        <v>0</v>
      </c>
      <c r="K180" s="194" t="s">
        <v>287</v>
      </c>
      <c r="L180" s="40"/>
      <c r="M180" s="199" t="s">
        <v>1</v>
      </c>
      <c r="N180" s="200" t="s">
        <v>41</v>
      </c>
      <c r="O180" s="72"/>
      <c r="P180" s="201">
        <f t="shared" si="21"/>
        <v>0</v>
      </c>
      <c r="Q180" s="201">
        <v>0</v>
      </c>
      <c r="R180" s="201">
        <f t="shared" si="22"/>
        <v>0</v>
      </c>
      <c r="S180" s="201">
        <v>0</v>
      </c>
      <c r="T180" s="202">
        <f t="shared" si="23"/>
        <v>0</v>
      </c>
      <c r="U180" s="35"/>
      <c r="V180" s="35"/>
      <c r="W180" s="35"/>
      <c r="X180" s="35"/>
      <c r="Y180" s="35"/>
      <c r="Z180" s="35"/>
      <c r="AA180" s="35"/>
      <c r="AB180" s="35"/>
      <c r="AC180" s="35"/>
      <c r="AD180" s="35"/>
      <c r="AE180" s="35"/>
      <c r="AR180" s="203" t="s">
        <v>110</v>
      </c>
      <c r="AT180" s="203" t="s">
        <v>241</v>
      </c>
      <c r="AU180" s="203" t="s">
        <v>84</v>
      </c>
      <c r="AY180" s="18" t="s">
        <v>239</v>
      </c>
      <c r="BE180" s="204">
        <f t="shared" si="24"/>
        <v>0</v>
      </c>
      <c r="BF180" s="204">
        <f t="shared" si="25"/>
        <v>0</v>
      </c>
      <c r="BG180" s="204">
        <f t="shared" si="26"/>
        <v>0</v>
      </c>
      <c r="BH180" s="204">
        <f t="shared" si="27"/>
        <v>0</v>
      </c>
      <c r="BI180" s="204">
        <f t="shared" si="28"/>
        <v>0</v>
      </c>
      <c r="BJ180" s="18" t="s">
        <v>84</v>
      </c>
      <c r="BK180" s="204">
        <f t="shared" si="29"/>
        <v>0</v>
      </c>
      <c r="BL180" s="18" t="s">
        <v>110</v>
      </c>
      <c r="BM180" s="203" t="s">
        <v>878</v>
      </c>
    </row>
    <row r="181" spans="1:65" s="2" customFormat="1" ht="16.5" customHeight="1">
      <c r="A181" s="35"/>
      <c r="B181" s="36"/>
      <c r="C181" s="192" t="s">
        <v>652</v>
      </c>
      <c r="D181" s="192" t="s">
        <v>241</v>
      </c>
      <c r="E181" s="193" t="s">
        <v>652</v>
      </c>
      <c r="F181" s="194" t="s">
        <v>4802</v>
      </c>
      <c r="G181" s="195" t="s">
        <v>344</v>
      </c>
      <c r="H181" s="196">
        <v>6.81</v>
      </c>
      <c r="I181" s="197"/>
      <c r="J181" s="198">
        <f t="shared" si="20"/>
        <v>0</v>
      </c>
      <c r="K181" s="194" t="s">
        <v>287</v>
      </c>
      <c r="L181" s="40"/>
      <c r="M181" s="199" t="s">
        <v>1</v>
      </c>
      <c r="N181" s="200" t="s">
        <v>41</v>
      </c>
      <c r="O181" s="72"/>
      <c r="P181" s="201">
        <f t="shared" si="21"/>
        <v>0</v>
      </c>
      <c r="Q181" s="201">
        <v>0</v>
      </c>
      <c r="R181" s="201">
        <f t="shared" si="22"/>
        <v>0</v>
      </c>
      <c r="S181" s="201">
        <v>0</v>
      </c>
      <c r="T181" s="202">
        <f t="shared" si="23"/>
        <v>0</v>
      </c>
      <c r="U181" s="35"/>
      <c r="V181" s="35"/>
      <c r="W181" s="35"/>
      <c r="X181" s="35"/>
      <c r="Y181" s="35"/>
      <c r="Z181" s="35"/>
      <c r="AA181" s="35"/>
      <c r="AB181" s="35"/>
      <c r="AC181" s="35"/>
      <c r="AD181" s="35"/>
      <c r="AE181" s="35"/>
      <c r="AR181" s="203" t="s">
        <v>110</v>
      </c>
      <c r="AT181" s="203" t="s">
        <v>241</v>
      </c>
      <c r="AU181" s="203" t="s">
        <v>84</v>
      </c>
      <c r="AY181" s="18" t="s">
        <v>239</v>
      </c>
      <c r="BE181" s="204">
        <f t="shared" si="24"/>
        <v>0</v>
      </c>
      <c r="BF181" s="204">
        <f t="shared" si="25"/>
        <v>0</v>
      </c>
      <c r="BG181" s="204">
        <f t="shared" si="26"/>
        <v>0</v>
      </c>
      <c r="BH181" s="204">
        <f t="shared" si="27"/>
        <v>0</v>
      </c>
      <c r="BI181" s="204">
        <f t="shared" si="28"/>
        <v>0</v>
      </c>
      <c r="BJ181" s="18" t="s">
        <v>84</v>
      </c>
      <c r="BK181" s="204">
        <f t="shared" si="29"/>
        <v>0</v>
      </c>
      <c r="BL181" s="18" t="s">
        <v>110</v>
      </c>
      <c r="BM181" s="203" t="s">
        <v>889</v>
      </c>
    </row>
    <row r="182" spans="1:65" s="12" customFormat="1" ht="25.9" customHeight="1">
      <c r="B182" s="176"/>
      <c r="C182" s="177"/>
      <c r="D182" s="178" t="s">
        <v>75</v>
      </c>
      <c r="E182" s="179" t="s">
        <v>652</v>
      </c>
      <c r="F182" s="179" t="s">
        <v>135</v>
      </c>
      <c r="G182" s="177"/>
      <c r="H182" s="177"/>
      <c r="I182" s="180"/>
      <c r="J182" s="181">
        <f>BK182</f>
        <v>0</v>
      </c>
      <c r="K182" s="177"/>
      <c r="L182" s="182"/>
      <c r="M182" s="183"/>
      <c r="N182" s="184"/>
      <c r="O182" s="184"/>
      <c r="P182" s="185">
        <f>SUM(P183:P191)</f>
        <v>0</v>
      </c>
      <c r="Q182" s="184"/>
      <c r="R182" s="185">
        <f>SUM(R183:R191)</f>
        <v>0</v>
      </c>
      <c r="S182" s="184"/>
      <c r="T182" s="186">
        <f>SUM(T183:T191)</f>
        <v>0</v>
      </c>
      <c r="AR182" s="187" t="s">
        <v>84</v>
      </c>
      <c r="AT182" s="188" t="s">
        <v>75</v>
      </c>
      <c r="AU182" s="188" t="s">
        <v>76</v>
      </c>
      <c r="AY182" s="187" t="s">
        <v>239</v>
      </c>
      <c r="BK182" s="189">
        <f>SUM(BK183:BK191)</f>
        <v>0</v>
      </c>
    </row>
    <row r="183" spans="1:65" s="2" customFormat="1" ht="21.75" customHeight="1">
      <c r="A183" s="35"/>
      <c r="B183" s="36"/>
      <c r="C183" s="192" t="s">
        <v>659</v>
      </c>
      <c r="D183" s="192" t="s">
        <v>241</v>
      </c>
      <c r="E183" s="193" t="s">
        <v>659</v>
      </c>
      <c r="F183" s="194" t="s">
        <v>4803</v>
      </c>
      <c r="G183" s="195" t="s">
        <v>396</v>
      </c>
      <c r="H183" s="196">
        <v>40</v>
      </c>
      <c r="I183" s="197"/>
      <c r="J183" s="198">
        <f>ROUND(I183*H183,2)</f>
        <v>0</v>
      </c>
      <c r="K183" s="194" t="s">
        <v>287</v>
      </c>
      <c r="L183" s="40"/>
      <c r="M183" s="199" t="s">
        <v>1</v>
      </c>
      <c r="N183" s="200" t="s">
        <v>41</v>
      </c>
      <c r="O183" s="72"/>
      <c r="P183" s="201">
        <f>O183*H183</f>
        <v>0</v>
      </c>
      <c r="Q183" s="201">
        <v>0</v>
      </c>
      <c r="R183" s="201">
        <f>Q183*H183</f>
        <v>0</v>
      </c>
      <c r="S183" s="201">
        <v>0</v>
      </c>
      <c r="T183" s="202">
        <f>S183*H183</f>
        <v>0</v>
      </c>
      <c r="U183" s="35"/>
      <c r="V183" s="35"/>
      <c r="W183" s="35"/>
      <c r="X183" s="35"/>
      <c r="Y183" s="35"/>
      <c r="Z183" s="35"/>
      <c r="AA183" s="35"/>
      <c r="AB183" s="35"/>
      <c r="AC183" s="35"/>
      <c r="AD183" s="35"/>
      <c r="AE183" s="35"/>
      <c r="AR183" s="203" t="s">
        <v>110</v>
      </c>
      <c r="AT183" s="203" t="s">
        <v>241</v>
      </c>
      <c r="AU183" s="203" t="s">
        <v>84</v>
      </c>
      <c r="AY183" s="18" t="s">
        <v>239</v>
      </c>
      <c r="BE183" s="204">
        <f>IF(N183="základní",J183,0)</f>
        <v>0</v>
      </c>
      <c r="BF183" s="204">
        <f>IF(N183="snížená",J183,0)</f>
        <v>0</v>
      </c>
      <c r="BG183" s="204">
        <f>IF(N183="zákl. přenesená",J183,0)</f>
        <v>0</v>
      </c>
      <c r="BH183" s="204">
        <f>IF(N183="sníž. přenesená",J183,0)</f>
        <v>0</v>
      </c>
      <c r="BI183" s="204">
        <f>IF(N183="nulová",J183,0)</f>
        <v>0</v>
      </c>
      <c r="BJ183" s="18" t="s">
        <v>84</v>
      </c>
      <c r="BK183" s="204">
        <f>ROUND(I183*H183,2)</f>
        <v>0</v>
      </c>
      <c r="BL183" s="18" t="s">
        <v>110</v>
      </c>
      <c r="BM183" s="203" t="s">
        <v>900</v>
      </c>
    </row>
    <row r="184" spans="1:65" s="2" customFormat="1" ht="16.5" customHeight="1">
      <c r="A184" s="35"/>
      <c r="B184" s="36"/>
      <c r="C184" s="192" t="s">
        <v>665</v>
      </c>
      <c r="D184" s="192" t="s">
        <v>241</v>
      </c>
      <c r="E184" s="193" t="s">
        <v>665</v>
      </c>
      <c r="F184" s="194" t="s">
        <v>4804</v>
      </c>
      <c r="G184" s="195" t="s">
        <v>396</v>
      </c>
      <c r="H184" s="196">
        <v>10</v>
      </c>
      <c r="I184" s="197"/>
      <c r="J184" s="198">
        <f>ROUND(I184*H184,2)</f>
        <v>0</v>
      </c>
      <c r="K184" s="194" t="s">
        <v>287</v>
      </c>
      <c r="L184" s="40"/>
      <c r="M184" s="199" t="s">
        <v>1</v>
      </c>
      <c r="N184" s="200" t="s">
        <v>41</v>
      </c>
      <c r="O184" s="72"/>
      <c r="P184" s="201">
        <f>O184*H184</f>
        <v>0</v>
      </c>
      <c r="Q184" s="201">
        <v>0</v>
      </c>
      <c r="R184" s="201">
        <f>Q184*H184</f>
        <v>0</v>
      </c>
      <c r="S184" s="201">
        <v>0</v>
      </c>
      <c r="T184" s="202">
        <f>S184*H184</f>
        <v>0</v>
      </c>
      <c r="U184" s="35"/>
      <c r="V184" s="35"/>
      <c r="W184" s="35"/>
      <c r="X184" s="35"/>
      <c r="Y184" s="35"/>
      <c r="Z184" s="35"/>
      <c r="AA184" s="35"/>
      <c r="AB184" s="35"/>
      <c r="AC184" s="35"/>
      <c r="AD184" s="35"/>
      <c r="AE184" s="35"/>
      <c r="AR184" s="203" t="s">
        <v>110</v>
      </c>
      <c r="AT184" s="203" t="s">
        <v>241</v>
      </c>
      <c r="AU184" s="203" t="s">
        <v>84</v>
      </c>
      <c r="AY184" s="18" t="s">
        <v>239</v>
      </c>
      <c r="BE184" s="204">
        <f>IF(N184="základní",J184,0)</f>
        <v>0</v>
      </c>
      <c r="BF184" s="204">
        <f>IF(N184="snížená",J184,0)</f>
        <v>0</v>
      </c>
      <c r="BG184" s="204">
        <f>IF(N184="zákl. přenesená",J184,0)</f>
        <v>0</v>
      </c>
      <c r="BH184" s="204">
        <f>IF(N184="sníž. přenesená",J184,0)</f>
        <v>0</v>
      </c>
      <c r="BI184" s="204">
        <f>IF(N184="nulová",J184,0)</f>
        <v>0</v>
      </c>
      <c r="BJ184" s="18" t="s">
        <v>84</v>
      </c>
      <c r="BK184" s="204">
        <f>ROUND(I184*H184,2)</f>
        <v>0</v>
      </c>
      <c r="BL184" s="18" t="s">
        <v>110</v>
      </c>
      <c r="BM184" s="203" t="s">
        <v>910</v>
      </c>
    </row>
    <row r="185" spans="1:65" s="2" customFormat="1" ht="16.5" customHeight="1">
      <c r="A185" s="35"/>
      <c r="B185" s="36"/>
      <c r="C185" s="192" t="s">
        <v>670</v>
      </c>
      <c r="D185" s="192" t="s">
        <v>241</v>
      </c>
      <c r="E185" s="193" t="s">
        <v>670</v>
      </c>
      <c r="F185" s="194" t="s">
        <v>4805</v>
      </c>
      <c r="G185" s="195" t="s">
        <v>2349</v>
      </c>
      <c r="H185" s="196">
        <v>1</v>
      </c>
      <c r="I185" s="197"/>
      <c r="J185" s="198">
        <f>ROUND(I185*H185,2)</f>
        <v>0</v>
      </c>
      <c r="K185" s="194" t="s">
        <v>287</v>
      </c>
      <c r="L185" s="40"/>
      <c r="M185" s="199" t="s">
        <v>1</v>
      </c>
      <c r="N185" s="200" t="s">
        <v>41</v>
      </c>
      <c r="O185" s="72"/>
      <c r="P185" s="201">
        <f>O185*H185</f>
        <v>0</v>
      </c>
      <c r="Q185" s="201">
        <v>0</v>
      </c>
      <c r="R185" s="201">
        <f>Q185*H185</f>
        <v>0</v>
      </c>
      <c r="S185" s="201">
        <v>0</v>
      </c>
      <c r="T185" s="202">
        <f>S185*H185</f>
        <v>0</v>
      </c>
      <c r="U185" s="35"/>
      <c r="V185" s="35"/>
      <c r="W185" s="35"/>
      <c r="X185" s="35"/>
      <c r="Y185" s="35"/>
      <c r="Z185" s="35"/>
      <c r="AA185" s="35"/>
      <c r="AB185" s="35"/>
      <c r="AC185" s="35"/>
      <c r="AD185" s="35"/>
      <c r="AE185" s="35"/>
      <c r="AR185" s="203" t="s">
        <v>110</v>
      </c>
      <c r="AT185" s="203" t="s">
        <v>241</v>
      </c>
      <c r="AU185" s="203" t="s">
        <v>84</v>
      </c>
      <c r="AY185" s="18" t="s">
        <v>239</v>
      </c>
      <c r="BE185" s="204">
        <f>IF(N185="základní",J185,0)</f>
        <v>0</v>
      </c>
      <c r="BF185" s="204">
        <f>IF(N185="snížená",J185,0)</f>
        <v>0</v>
      </c>
      <c r="BG185" s="204">
        <f>IF(N185="zákl. přenesená",J185,0)</f>
        <v>0</v>
      </c>
      <c r="BH185" s="204">
        <f>IF(N185="sníž. přenesená",J185,0)</f>
        <v>0</v>
      </c>
      <c r="BI185" s="204">
        <f>IF(N185="nulová",J185,0)</f>
        <v>0</v>
      </c>
      <c r="BJ185" s="18" t="s">
        <v>84</v>
      </c>
      <c r="BK185" s="204">
        <f>ROUND(I185*H185,2)</f>
        <v>0</v>
      </c>
      <c r="BL185" s="18" t="s">
        <v>110</v>
      </c>
      <c r="BM185" s="203" t="s">
        <v>920</v>
      </c>
    </row>
    <row r="186" spans="1:65" s="2" customFormat="1" ht="58.5">
      <c r="A186" s="35"/>
      <c r="B186" s="36"/>
      <c r="C186" s="37"/>
      <c r="D186" s="212" t="s">
        <v>294</v>
      </c>
      <c r="E186" s="37"/>
      <c r="F186" s="221" t="s">
        <v>4806</v>
      </c>
      <c r="G186" s="37"/>
      <c r="H186" s="37"/>
      <c r="I186" s="207"/>
      <c r="J186" s="37"/>
      <c r="K186" s="37"/>
      <c r="L186" s="40"/>
      <c r="M186" s="208"/>
      <c r="N186" s="209"/>
      <c r="O186" s="72"/>
      <c r="P186" s="72"/>
      <c r="Q186" s="72"/>
      <c r="R186" s="72"/>
      <c r="S186" s="72"/>
      <c r="T186" s="73"/>
      <c r="U186" s="35"/>
      <c r="V186" s="35"/>
      <c r="W186" s="35"/>
      <c r="X186" s="35"/>
      <c r="Y186" s="35"/>
      <c r="Z186" s="35"/>
      <c r="AA186" s="35"/>
      <c r="AB186" s="35"/>
      <c r="AC186" s="35"/>
      <c r="AD186" s="35"/>
      <c r="AE186" s="35"/>
      <c r="AT186" s="18" t="s">
        <v>294</v>
      </c>
      <c r="AU186" s="18" t="s">
        <v>84</v>
      </c>
    </row>
    <row r="187" spans="1:65" s="2" customFormat="1" ht="16.5" customHeight="1">
      <c r="A187" s="35"/>
      <c r="B187" s="36"/>
      <c r="C187" s="192" t="s">
        <v>676</v>
      </c>
      <c r="D187" s="192" t="s">
        <v>241</v>
      </c>
      <c r="E187" s="193" t="s">
        <v>676</v>
      </c>
      <c r="F187" s="194" t="s">
        <v>4807</v>
      </c>
      <c r="G187" s="195" t="s">
        <v>396</v>
      </c>
      <c r="H187" s="196">
        <v>25</v>
      </c>
      <c r="I187" s="197"/>
      <c r="J187" s="198">
        <f>ROUND(I187*H187,2)</f>
        <v>0</v>
      </c>
      <c r="K187" s="194" t="s">
        <v>287</v>
      </c>
      <c r="L187" s="40"/>
      <c r="M187" s="199" t="s">
        <v>1</v>
      </c>
      <c r="N187" s="200" t="s">
        <v>41</v>
      </c>
      <c r="O187" s="72"/>
      <c r="P187" s="201">
        <f>O187*H187</f>
        <v>0</v>
      </c>
      <c r="Q187" s="201">
        <v>0</v>
      </c>
      <c r="R187" s="201">
        <f>Q187*H187</f>
        <v>0</v>
      </c>
      <c r="S187" s="201">
        <v>0</v>
      </c>
      <c r="T187" s="202">
        <f>S187*H187</f>
        <v>0</v>
      </c>
      <c r="U187" s="35"/>
      <c r="V187" s="35"/>
      <c r="W187" s="35"/>
      <c r="X187" s="35"/>
      <c r="Y187" s="35"/>
      <c r="Z187" s="35"/>
      <c r="AA187" s="35"/>
      <c r="AB187" s="35"/>
      <c r="AC187" s="35"/>
      <c r="AD187" s="35"/>
      <c r="AE187" s="35"/>
      <c r="AR187" s="203" t="s">
        <v>110</v>
      </c>
      <c r="AT187" s="203" t="s">
        <v>241</v>
      </c>
      <c r="AU187" s="203" t="s">
        <v>84</v>
      </c>
      <c r="AY187" s="18" t="s">
        <v>239</v>
      </c>
      <c r="BE187" s="204">
        <f>IF(N187="základní",J187,0)</f>
        <v>0</v>
      </c>
      <c r="BF187" s="204">
        <f>IF(N187="snížená",J187,0)</f>
        <v>0</v>
      </c>
      <c r="BG187" s="204">
        <f>IF(N187="zákl. přenesená",J187,0)</f>
        <v>0</v>
      </c>
      <c r="BH187" s="204">
        <f>IF(N187="sníž. přenesená",J187,0)</f>
        <v>0</v>
      </c>
      <c r="BI187" s="204">
        <f>IF(N187="nulová",J187,0)</f>
        <v>0</v>
      </c>
      <c r="BJ187" s="18" t="s">
        <v>84</v>
      </c>
      <c r="BK187" s="204">
        <f>ROUND(I187*H187,2)</f>
        <v>0</v>
      </c>
      <c r="BL187" s="18" t="s">
        <v>110</v>
      </c>
      <c r="BM187" s="203" t="s">
        <v>931</v>
      </c>
    </row>
    <row r="188" spans="1:65" s="2" customFormat="1" ht="16.5" customHeight="1">
      <c r="A188" s="35"/>
      <c r="B188" s="36"/>
      <c r="C188" s="192" t="s">
        <v>678</v>
      </c>
      <c r="D188" s="192" t="s">
        <v>241</v>
      </c>
      <c r="E188" s="193" t="s">
        <v>678</v>
      </c>
      <c r="F188" s="194" t="s">
        <v>4740</v>
      </c>
      <c r="G188" s="195" t="s">
        <v>396</v>
      </c>
      <c r="H188" s="196">
        <v>30</v>
      </c>
      <c r="I188" s="197"/>
      <c r="J188" s="198">
        <f>ROUND(I188*H188,2)</f>
        <v>0</v>
      </c>
      <c r="K188" s="194" t="s">
        <v>287</v>
      </c>
      <c r="L188" s="40"/>
      <c r="M188" s="199" t="s">
        <v>1</v>
      </c>
      <c r="N188" s="200" t="s">
        <v>41</v>
      </c>
      <c r="O188" s="72"/>
      <c r="P188" s="201">
        <f>O188*H188</f>
        <v>0</v>
      </c>
      <c r="Q188" s="201">
        <v>0</v>
      </c>
      <c r="R188" s="201">
        <f>Q188*H188</f>
        <v>0</v>
      </c>
      <c r="S188" s="201">
        <v>0</v>
      </c>
      <c r="T188" s="202">
        <f>S188*H188</f>
        <v>0</v>
      </c>
      <c r="U188" s="35"/>
      <c r="V188" s="35"/>
      <c r="W188" s="35"/>
      <c r="X188" s="35"/>
      <c r="Y188" s="35"/>
      <c r="Z188" s="35"/>
      <c r="AA188" s="35"/>
      <c r="AB188" s="35"/>
      <c r="AC188" s="35"/>
      <c r="AD188" s="35"/>
      <c r="AE188" s="35"/>
      <c r="AR188" s="203" t="s">
        <v>110</v>
      </c>
      <c r="AT188" s="203" t="s">
        <v>241</v>
      </c>
      <c r="AU188" s="203" t="s">
        <v>84</v>
      </c>
      <c r="AY188" s="18" t="s">
        <v>239</v>
      </c>
      <c r="BE188" s="204">
        <f>IF(N188="základní",J188,0)</f>
        <v>0</v>
      </c>
      <c r="BF188" s="204">
        <f>IF(N188="snížená",J188,0)</f>
        <v>0</v>
      </c>
      <c r="BG188" s="204">
        <f>IF(N188="zákl. přenesená",J188,0)</f>
        <v>0</v>
      </c>
      <c r="BH188" s="204">
        <f>IF(N188="sníž. přenesená",J188,0)</f>
        <v>0</v>
      </c>
      <c r="BI188" s="204">
        <f>IF(N188="nulová",J188,0)</f>
        <v>0</v>
      </c>
      <c r="BJ188" s="18" t="s">
        <v>84</v>
      </c>
      <c r="BK188" s="204">
        <f>ROUND(I188*H188,2)</f>
        <v>0</v>
      </c>
      <c r="BL188" s="18" t="s">
        <v>110</v>
      </c>
      <c r="BM188" s="203" t="s">
        <v>942</v>
      </c>
    </row>
    <row r="189" spans="1:65" s="2" customFormat="1" ht="16.5" customHeight="1">
      <c r="A189" s="35"/>
      <c r="B189" s="36"/>
      <c r="C189" s="192" t="s">
        <v>681</v>
      </c>
      <c r="D189" s="192" t="s">
        <v>241</v>
      </c>
      <c r="E189" s="193" t="s">
        <v>681</v>
      </c>
      <c r="F189" s="194" t="s">
        <v>2761</v>
      </c>
      <c r="G189" s="195" t="s">
        <v>396</v>
      </c>
      <c r="H189" s="196">
        <v>50</v>
      </c>
      <c r="I189" s="197"/>
      <c r="J189" s="198">
        <f>ROUND(I189*H189,2)</f>
        <v>0</v>
      </c>
      <c r="K189" s="194" t="s">
        <v>287</v>
      </c>
      <c r="L189" s="40"/>
      <c r="M189" s="199" t="s">
        <v>1</v>
      </c>
      <c r="N189" s="200" t="s">
        <v>41</v>
      </c>
      <c r="O189" s="72"/>
      <c r="P189" s="201">
        <f>O189*H189</f>
        <v>0</v>
      </c>
      <c r="Q189" s="201">
        <v>0</v>
      </c>
      <c r="R189" s="201">
        <f>Q189*H189</f>
        <v>0</v>
      </c>
      <c r="S189" s="201">
        <v>0</v>
      </c>
      <c r="T189" s="202">
        <f>S189*H189</f>
        <v>0</v>
      </c>
      <c r="U189" s="35"/>
      <c r="V189" s="35"/>
      <c r="W189" s="35"/>
      <c r="X189" s="35"/>
      <c r="Y189" s="35"/>
      <c r="Z189" s="35"/>
      <c r="AA189" s="35"/>
      <c r="AB189" s="35"/>
      <c r="AC189" s="35"/>
      <c r="AD189" s="35"/>
      <c r="AE189" s="35"/>
      <c r="AR189" s="203" t="s">
        <v>110</v>
      </c>
      <c r="AT189" s="203" t="s">
        <v>241</v>
      </c>
      <c r="AU189" s="203" t="s">
        <v>84</v>
      </c>
      <c r="AY189" s="18" t="s">
        <v>239</v>
      </c>
      <c r="BE189" s="204">
        <f>IF(N189="základní",J189,0)</f>
        <v>0</v>
      </c>
      <c r="BF189" s="204">
        <f>IF(N189="snížená",J189,0)</f>
        <v>0</v>
      </c>
      <c r="BG189" s="204">
        <f>IF(N189="zákl. přenesená",J189,0)</f>
        <v>0</v>
      </c>
      <c r="BH189" s="204">
        <f>IF(N189="sníž. přenesená",J189,0)</f>
        <v>0</v>
      </c>
      <c r="BI189" s="204">
        <f>IF(N189="nulová",J189,0)</f>
        <v>0</v>
      </c>
      <c r="BJ189" s="18" t="s">
        <v>84</v>
      </c>
      <c r="BK189" s="204">
        <f>ROUND(I189*H189,2)</f>
        <v>0</v>
      </c>
      <c r="BL189" s="18" t="s">
        <v>110</v>
      </c>
      <c r="BM189" s="203" t="s">
        <v>949</v>
      </c>
    </row>
    <row r="190" spans="1:65" s="2" customFormat="1" ht="39">
      <c r="A190" s="35"/>
      <c r="B190" s="36"/>
      <c r="C190" s="37"/>
      <c r="D190" s="212" t="s">
        <v>294</v>
      </c>
      <c r="E190" s="37"/>
      <c r="F190" s="221" t="s">
        <v>4744</v>
      </c>
      <c r="G190" s="37"/>
      <c r="H190" s="37"/>
      <c r="I190" s="207"/>
      <c r="J190" s="37"/>
      <c r="K190" s="37"/>
      <c r="L190" s="40"/>
      <c r="M190" s="208"/>
      <c r="N190" s="209"/>
      <c r="O190" s="72"/>
      <c r="P190" s="72"/>
      <c r="Q190" s="72"/>
      <c r="R190" s="72"/>
      <c r="S190" s="72"/>
      <c r="T190" s="73"/>
      <c r="U190" s="35"/>
      <c r="V190" s="35"/>
      <c r="W190" s="35"/>
      <c r="X190" s="35"/>
      <c r="Y190" s="35"/>
      <c r="Z190" s="35"/>
      <c r="AA190" s="35"/>
      <c r="AB190" s="35"/>
      <c r="AC190" s="35"/>
      <c r="AD190" s="35"/>
      <c r="AE190" s="35"/>
      <c r="AT190" s="18" t="s">
        <v>294</v>
      </c>
      <c r="AU190" s="18" t="s">
        <v>84</v>
      </c>
    </row>
    <row r="191" spans="1:65" s="2" customFormat="1" ht="16.5" customHeight="1">
      <c r="A191" s="35"/>
      <c r="B191" s="36"/>
      <c r="C191" s="192" t="s">
        <v>684</v>
      </c>
      <c r="D191" s="192" t="s">
        <v>241</v>
      </c>
      <c r="E191" s="193" t="s">
        <v>684</v>
      </c>
      <c r="F191" s="194" t="s">
        <v>4808</v>
      </c>
      <c r="G191" s="195" t="s">
        <v>244</v>
      </c>
      <c r="H191" s="196">
        <v>15</v>
      </c>
      <c r="I191" s="197"/>
      <c r="J191" s="198">
        <f>ROUND(I191*H191,2)</f>
        <v>0</v>
      </c>
      <c r="K191" s="194" t="s">
        <v>287</v>
      </c>
      <c r="L191" s="40"/>
      <c r="M191" s="277" t="s">
        <v>1</v>
      </c>
      <c r="N191" s="278" t="s">
        <v>41</v>
      </c>
      <c r="O191" s="224"/>
      <c r="P191" s="275">
        <f>O191*H191</f>
        <v>0</v>
      </c>
      <c r="Q191" s="275">
        <v>0</v>
      </c>
      <c r="R191" s="275">
        <f>Q191*H191</f>
        <v>0</v>
      </c>
      <c r="S191" s="275">
        <v>0</v>
      </c>
      <c r="T191" s="276">
        <f>S191*H191</f>
        <v>0</v>
      </c>
      <c r="U191" s="35"/>
      <c r="V191" s="35"/>
      <c r="W191" s="35"/>
      <c r="X191" s="35"/>
      <c r="Y191" s="35"/>
      <c r="Z191" s="35"/>
      <c r="AA191" s="35"/>
      <c r="AB191" s="35"/>
      <c r="AC191" s="35"/>
      <c r="AD191" s="35"/>
      <c r="AE191" s="35"/>
      <c r="AR191" s="203" t="s">
        <v>110</v>
      </c>
      <c r="AT191" s="203" t="s">
        <v>241</v>
      </c>
      <c r="AU191" s="203" t="s">
        <v>84</v>
      </c>
      <c r="AY191" s="18" t="s">
        <v>239</v>
      </c>
      <c r="BE191" s="204">
        <f>IF(N191="základní",J191,0)</f>
        <v>0</v>
      </c>
      <c r="BF191" s="204">
        <f>IF(N191="snížená",J191,0)</f>
        <v>0</v>
      </c>
      <c r="BG191" s="204">
        <f>IF(N191="zákl. přenesená",J191,0)</f>
        <v>0</v>
      </c>
      <c r="BH191" s="204">
        <f>IF(N191="sníž. přenesená",J191,0)</f>
        <v>0</v>
      </c>
      <c r="BI191" s="204">
        <f>IF(N191="nulová",J191,0)</f>
        <v>0</v>
      </c>
      <c r="BJ191" s="18" t="s">
        <v>84</v>
      </c>
      <c r="BK191" s="204">
        <f>ROUND(I191*H191,2)</f>
        <v>0</v>
      </c>
      <c r="BL191" s="18" t="s">
        <v>110</v>
      </c>
      <c r="BM191" s="203" t="s">
        <v>959</v>
      </c>
    </row>
    <row r="192" spans="1:65" s="2" customFormat="1" ht="6.95" customHeight="1">
      <c r="A192" s="35"/>
      <c r="B192" s="55"/>
      <c r="C192" s="56"/>
      <c r="D192" s="56"/>
      <c r="E192" s="56"/>
      <c r="F192" s="56"/>
      <c r="G192" s="56"/>
      <c r="H192" s="56"/>
      <c r="I192" s="56"/>
      <c r="J192" s="56"/>
      <c r="K192" s="56"/>
      <c r="L192" s="40"/>
      <c r="M192" s="35"/>
      <c r="O192" s="35"/>
      <c r="P192" s="35"/>
      <c r="Q192" s="35"/>
      <c r="R192" s="35"/>
      <c r="S192" s="35"/>
      <c r="T192" s="35"/>
      <c r="U192" s="35"/>
      <c r="V192" s="35"/>
      <c r="W192" s="35"/>
      <c r="X192" s="35"/>
      <c r="Y192" s="35"/>
      <c r="Z192" s="35"/>
      <c r="AA192" s="35"/>
      <c r="AB192" s="35"/>
      <c r="AC192" s="35"/>
      <c r="AD192" s="35"/>
      <c r="AE192" s="35"/>
    </row>
  </sheetData>
  <sheetProtection algorithmName="SHA-512" hashValue="bQOHqvndmKXxirERqRaZeCpyallmPEe35UH+4WzbdK/fgCA3owjqgDTbD7R/mHN8/OstvoDvlHRweltKJ+FWmA==" saltValue="/SOA9d9aUHlkZsp/w22rO7AnVLUp19HliwxgOrLKpFGNcEHAtjocyC0F1tCty6gQfuoLC+TaeJhiFojdLmk/sw==" spinCount="100000" sheet="1" objects="1" scenarios="1" formatColumns="0" formatRows="0" autoFilter="0"/>
  <autoFilter ref="C127:K191" xr:uid="{00000000-0009-0000-0000-00000C000000}"/>
  <mergeCells count="15">
    <mergeCell ref="E114:H114"/>
    <mergeCell ref="E118:H118"/>
    <mergeCell ref="E116:H116"/>
    <mergeCell ref="E120:H120"/>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BM184"/>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131</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ht="12.75">
      <c r="B8" s="21"/>
      <c r="D8" s="120" t="s">
        <v>210</v>
      </c>
      <c r="L8" s="21"/>
    </row>
    <row r="9" spans="1:46" s="1" customFormat="1" ht="16.5" customHeight="1">
      <c r="B9" s="21"/>
      <c r="E9" s="325" t="s">
        <v>362</v>
      </c>
      <c r="F9" s="298"/>
      <c r="G9" s="298"/>
      <c r="H9" s="298"/>
      <c r="L9" s="21"/>
    </row>
    <row r="10" spans="1:46" s="1" customFormat="1" ht="12" customHeight="1">
      <c r="B10" s="21"/>
      <c r="D10" s="120" t="s">
        <v>363</v>
      </c>
      <c r="L10" s="21"/>
    </row>
    <row r="11" spans="1:46" s="2" customFormat="1" ht="16.5" customHeight="1">
      <c r="A11" s="35"/>
      <c r="B11" s="40"/>
      <c r="C11" s="35"/>
      <c r="D11" s="35"/>
      <c r="E11" s="335" t="s">
        <v>3106</v>
      </c>
      <c r="F11" s="328"/>
      <c r="G11" s="328"/>
      <c r="H11" s="328"/>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3107</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7" t="s">
        <v>4809</v>
      </c>
      <c r="F13" s="328"/>
      <c r="G13" s="328"/>
      <c r="H13" s="328"/>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9" t="str">
        <f>'Rekapitulace stavby'!E14</f>
        <v>Vyplň údaj</v>
      </c>
      <c r="F22" s="330"/>
      <c r="G22" s="330"/>
      <c r="H22" s="330"/>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298.5" customHeight="1">
      <c r="A31" s="122"/>
      <c r="B31" s="123"/>
      <c r="C31" s="122"/>
      <c r="D31" s="122"/>
      <c r="E31" s="331" t="s">
        <v>4709</v>
      </c>
      <c r="F31" s="331"/>
      <c r="G31" s="331"/>
      <c r="H31" s="331"/>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ROUND(J127,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ROUND((SUM(BE127:BE183)),  2)</f>
        <v>0</v>
      </c>
      <c r="G37" s="35"/>
      <c r="H37" s="35"/>
      <c r="I37" s="131">
        <v>0.21</v>
      </c>
      <c r="J37" s="130">
        <f>ROUND(((SUM(BE127:BE183))*I37),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ROUND((SUM(BF127:BF183)),  2)</f>
        <v>0</v>
      </c>
      <c r="G38" s="35"/>
      <c r="H38" s="35"/>
      <c r="I38" s="131">
        <v>0.12</v>
      </c>
      <c r="J38" s="130">
        <f>ROUND(((SUM(BF127:BF183))*I38),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ROUND((SUM(BG127:BG183)),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ROUND((SUM(BH127:BH183)),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ROUND((SUM(BI127:BI183)),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2" t="s">
        <v>362</v>
      </c>
      <c r="F87" s="283"/>
      <c r="G87" s="283"/>
      <c r="H87" s="283"/>
      <c r="I87" s="23"/>
      <c r="J87" s="23"/>
      <c r="K87" s="23"/>
      <c r="L87" s="21"/>
    </row>
    <row r="88" spans="1:31" s="1" customFormat="1" ht="12" customHeight="1">
      <c r="B88" s="22"/>
      <c r="C88" s="30" t="s">
        <v>363</v>
      </c>
      <c r="D88" s="23"/>
      <c r="E88" s="23"/>
      <c r="F88" s="23"/>
      <c r="G88" s="23"/>
      <c r="H88" s="23"/>
      <c r="I88" s="23"/>
      <c r="J88" s="23"/>
      <c r="K88" s="23"/>
      <c r="L88" s="21"/>
    </row>
    <row r="89" spans="1:31" s="2" customFormat="1" ht="16.5" customHeight="1">
      <c r="A89" s="35"/>
      <c r="B89" s="36"/>
      <c r="C89" s="37"/>
      <c r="D89" s="37"/>
      <c r="E89" s="336" t="s">
        <v>3106</v>
      </c>
      <c r="F89" s="334"/>
      <c r="G89" s="334"/>
      <c r="H89" s="334"/>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3107</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5" t="str">
        <f>E13</f>
        <v>3 - SP</v>
      </c>
      <c r="F91" s="334"/>
      <c r="G91" s="334"/>
      <c r="H91" s="334"/>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J127</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4810</v>
      </c>
      <c r="E101" s="157"/>
      <c r="F101" s="157"/>
      <c r="G101" s="157"/>
      <c r="H101" s="157"/>
      <c r="I101" s="157"/>
      <c r="J101" s="158">
        <f>J128</f>
        <v>0</v>
      </c>
      <c r="K101" s="155"/>
      <c r="L101" s="159"/>
    </row>
    <row r="102" spans="1:47" s="9" customFormat="1" ht="24.95" customHeight="1">
      <c r="B102" s="154"/>
      <c r="C102" s="155"/>
      <c r="D102" s="156" t="s">
        <v>4811</v>
      </c>
      <c r="E102" s="157"/>
      <c r="F102" s="157"/>
      <c r="G102" s="157"/>
      <c r="H102" s="157"/>
      <c r="I102" s="157"/>
      <c r="J102" s="158">
        <f>J133</f>
        <v>0</v>
      </c>
      <c r="K102" s="155"/>
      <c r="L102" s="159"/>
    </row>
    <row r="103" spans="1:47" s="9" customFormat="1" ht="24.95" customHeight="1">
      <c r="B103" s="154"/>
      <c r="C103" s="155"/>
      <c r="D103" s="156" t="s">
        <v>4812</v>
      </c>
      <c r="E103" s="157"/>
      <c r="F103" s="157"/>
      <c r="G103" s="157"/>
      <c r="H103" s="157"/>
      <c r="I103" s="157"/>
      <c r="J103" s="158">
        <f>J176</f>
        <v>0</v>
      </c>
      <c r="K103" s="155"/>
      <c r="L103" s="159"/>
    </row>
    <row r="104" spans="1:47" s="2" customFormat="1" ht="21.75" customHeight="1">
      <c r="A104" s="35"/>
      <c r="B104" s="36"/>
      <c r="C104" s="37"/>
      <c r="D104" s="37"/>
      <c r="E104" s="37"/>
      <c r="F104" s="37"/>
      <c r="G104" s="37"/>
      <c r="H104" s="37"/>
      <c r="I104" s="37"/>
      <c r="J104" s="37"/>
      <c r="K104" s="37"/>
      <c r="L104" s="52"/>
      <c r="S104" s="35"/>
      <c r="T104" s="35"/>
      <c r="U104" s="35"/>
      <c r="V104" s="35"/>
      <c r="W104" s="35"/>
      <c r="X104" s="35"/>
      <c r="Y104" s="35"/>
      <c r="Z104" s="35"/>
      <c r="AA104" s="35"/>
      <c r="AB104" s="35"/>
      <c r="AC104" s="35"/>
      <c r="AD104" s="35"/>
      <c r="AE104" s="35"/>
    </row>
    <row r="105" spans="1:47" s="2" customFormat="1" ht="6.95" customHeight="1">
      <c r="A105" s="35"/>
      <c r="B105" s="55"/>
      <c r="C105" s="56"/>
      <c r="D105" s="56"/>
      <c r="E105" s="56"/>
      <c r="F105" s="56"/>
      <c r="G105" s="56"/>
      <c r="H105" s="56"/>
      <c r="I105" s="56"/>
      <c r="J105" s="56"/>
      <c r="K105" s="56"/>
      <c r="L105" s="52"/>
      <c r="S105" s="35"/>
      <c r="T105" s="35"/>
      <c r="U105" s="35"/>
      <c r="V105" s="35"/>
      <c r="W105" s="35"/>
      <c r="X105" s="35"/>
      <c r="Y105" s="35"/>
      <c r="Z105" s="35"/>
      <c r="AA105" s="35"/>
      <c r="AB105" s="35"/>
      <c r="AC105" s="35"/>
      <c r="AD105" s="35"/>
      <c r="AE105" s="35"/>
    </row>
    <row r="109" spans="1:47" s="2" customFormat="1" ht="6.95" customHeight="1">
      <c r="A109" s="35"/>
      <c r="B109" s="57"/>
      <c r="C109" s="58"/>
      <c r="D109" s="58"/>
      <c r="E109" s="58"/>
      <c r="F109" s="58"/>
      <c r="G109" s="58"/>
      <c r="H109" s="58"/>
      <c r="I109" s="58"/>
      <c r="J109" s="58"/>
      <c r="K109" s="58"/>
      <c r="L109" s="52"/>
      <c r="S109" s="35"/>
      <c r="T109" s="35"/>
      <c r="U109" s="35"/>
      <c r="V109" s="35"/>
      <c r="W109" s="35"/>
      <c r="X109" s="35"/>
      <c r="Y109" s="35"/>
      <c r="Z109" s="35"/>
      <c r="AA109" s="35"/>
      <c r="AB109" s="35"/>
      <c r="AC109" s="35"/>
      <c r="AD109" s="35"/>
      <c r="AE109" s="35"/>
    </row>
    <row r="110" spans="1:47" s="2" customFormat="1" ht="24.95" customHeight="1">
      <c r="A110" s="35"/>
      <c r="B110" s="36"/>
      <c r="C110" s="24" t="s">
        <v>224</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6.9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16</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6.5" customHeight="1">
      <c r="A113" s="35"/>
      <c r="B113" s="36"/>
      <c r="C113" s="37"/>
      <c r="D113" s="37"/>
      <c r="E113" s="332" t="str">
        <f>E7</f>
        <v>NEMOCNICE TGM HODONÍN – VÝSTAVBA PAVILONU URGENTNÍHO PŘÍJMU ETAPA II.</v>
      </c>
      <c r="F113" s="333"/>
      <c r="G113" s="333"/>
      <c r="H113" s="333"/>
      <c r="I113" s="37"/>
      <c r="J113" s="37"/>
      <c r="K113" s="37"/>
      <c r="L113" s="52"/>
      <c r="S113" s="35"/>
      <c r="T113" s="35"/>
      <c r="U113" s="35"/>
      <c r="V113" s="35"/>
      <c r="W113" s="35"/>
      <c r="X113" s="35"/>
      <c r="Y113" s="35"/>
      <c r="Z113" s="35"/>
      <c r="AA113" s="35"/>
      <c r="AB113" s="35"/>
      <c r="AC113" s="35"/>
      <c r="AD113" s="35"/>
      <c r="AE113" s="35"/>
    </row>
    <row r="114" spans="1:63" s="1" customFormat="1" ht="12" customHeight="1">
      <c r="B114" s="22"/>
      <c r="C114" s="30" t="s">
        <v>210</v>
      </c>
      <c r="D114" s="23"/>
      <c r="E114" s="23"/>
      <c r="F114" s="23"/>
      <c r="G114" s="23"/>
      <c r="H114" s="23"/>
      <c r="I114" s="23"/>
      <c r="J114" s="23"/>
      <c r="K114" s="23"/>
      <c r="L114" s="21"/>
    </row>
    <row r="115" spans="1:63" s="1" customFormat="1" ht="16.5" customHeight="1">
      <c r="B115" s="22"/>
      <c r="C115" s="23"/>
      <c r="D115" s="23"/>
      <c r="E115" s="332" t="s">
        <v>362</v>
      </c>
      <c r="F115" s="283"/>
      <c r="G115" s="283"/>
      <c r="H115" s="283"/>
      <c r="I115" s="23"/>
      <c r="J115" s="23"/>
      <c r="K115" s="23"/>
      <c r="L115" s="21"/>
    </row>
    <row r="116" spans="1:63" s="1" customFormat="1" ht="12" customHeight="1">
      <c r="B116" s="22"/>
      <c r="C116" s="30" t="s">
        <v>363</v>
      </c>
      <c r="D116" s="23"/>
      <c r="E116" s="23"/>
      <c r="F116" s="23"/>
      <c r="G116" s="23"/>
      <c r="H116" s="23"/>
      <c r="I116" s="23"/>
      <c r="J116" s="23"/>
      <c r="K116" s="23"/>
      <c r="L116" s="21"/>
    </row>
    <row r="117" spans="1:63" s="2" customFormat="1" ht="16.5" customHeight="1">
      <c r="A117" s="35"/>
      <c r="B117" s="36"/>
      <c r="C117" s="37"/>
      <c r="D117" s="37"/>
      <c r="E117" s="336" t="s">
        <v>3106</v>
      </c>
      <c r="F117" s="334"/>
      <c r="G117" s="334"/>
      <c r="H117" s="334"/>
      <c r="I117" s="37"/>
      <c r="J117" s="37"/>
      <c r="K117" s="37"/>
      <c r="L117" s="52"/>
      <c r="S117" s="35"/>
      <c r="T117" s="35"/>
      <c r="U117" s="35"/>
      <c r="V117" s="35"/>
      <c r="W117" s="35"/>
      <c r="X117" s="35"/>
      <c r="Y117" s="35"/>
      <c r="Z117" s="35"/>
      <c r="AA117" s="35"/>
      <c r="AB117" s="35"/>
      <c r="AC117" s="35"/>
      <c r="AD117" s="35"/>
      <c r="AE117" s="35"/>
    </row>
    <row r="118" spans="1:63" s="2" customFormat="1" ht="12" customHeight="1">
      <c r="A118" s="35"/>
      <c r="B118" s="36"/>
      <c r="C118" s="30" t="s">
        <v>3107</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3" s="2" customFormat="1" ht="16.5" customHeight="1">
      <c r="A119" s="35"/>
      <c r="B119" s="36"/>
      <c r="C119" s="37"/>
      <c r="D119" s="37"/>
      <c r="E119" s="305" t="str">
        <f>E13</f>
        <v>3 - SP</v>
      </c>
      <c r="F119" s="334"/>
      <c r="G119" s="334"/>
      <c r="H119" s="334"/>
      <c r="I119" s="37"/>
      <c r="J119" s="37"/>
      <c r="K119" s="37"/>
      <c r="L119" s="52"/>
      <c r="S119" s="35"/>
      <c r="T119" s="35"/>
      <c r="U119" s="35"/>
      <c r="V119" s="35"/>
      <c r="W119" s="35"/>
      <c r="X119" s="35"/>
      <c r="Y119" s="35"/>
      <c r="Z119" s="35"/>
      <c r="AA119" s="35"/>
      <c r="AB119" s="35"/>
      <c r="AC119" s="35"/>
      <c r="AD119" s="35"/>
      <c r="AE119" s="35"/>
    </row>
    <row r="120" spans="1:63" s="2" customFormat="1" ht="6.9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3" s="2" customFormat="1" ht="12" customHeight="1">
      <c r="A121" s="35"/>
      <c r="B121" s="36"/>
      <c r="C121" s="30" t="s">
        <v>20</v>
      </c>
      <c r="D121" s="37"/>
      <c r="E121" s="37"/>
      <c r="F121" s="28" t="str">
        <f>F16</f>
        <v xml:space="preserve"> </v>
      </c>
      <c r="G121" s="37"/>
      <c r="H121" s="37"/>
      <c r="I121" s="30" t="s">
        <v>22</v>
      </c>
      <c r="J121" s="67" t="str">
        <f>IF(J16="","",J16)</f>
        <v>23. 6. 2025</v>
      </c>
      <c r="K121" s="37"/>
      <c r="L121" s="52"/>
      <c r="S121" s="35"/>
      <c r="T121" s="35"/>
      <c r="U121" s="35"/>
      <c r="V121" s="35"/>
      <c r="W121" s="35"/>
      <c r="X121" s="35"/>
      <c r="Y121" s="35"/>
      <c r="Z121" s="35"/>
      <c r="AA121" s="35"/>
      <c r="AB121" s="35"/>
      <c r="AC121" s="35"/>
      <c r="AD121" s="35"/>
      <c r="AE121" s="35"/>
    </row>
    <row r="122" spans="1:63" s="2" customFormat="1" ht="6.9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3" s="2" customFormat="1" ht="15.2" customHeight="1">
      <c r="A123" s="35"/>
      <c r="B123" s="36"/>
      <c r="C123" s="30" t="s">
        <v>24</v>
      </c>
      <c r="D123" s="37"/>
      <c r="E123" s="37"/>
      <c r="F123" s="28" t="str">
        <f>E19</f>
        <v>NEMOCNICE TGM HODONÍN, p.o.</v>
      </c>
      <c r="G123" s="37"/>
      <c r="H123" s="37"/>
      <c r="I123" s="30" t="s">
        <v>30</v>
      </c>
      <c r="J123" s="33" t="str">
        <f>E25</f>
        <v>KANIA a.s.</v>
      </c>
      <c r="K123" s="37"/>
      <c r="L123" s="52"/>
      <c r="S123" s="35"/>
      <c r="T123" s="35"/>
      <c r="U123" s="35"/>
      <c r="V123" s="35"/>
      <c r="W123" s="35"/>
      <c r="X123" s="35"/>
      <c r="Y123" s="35"/>
      <c r="Z123" s="35"/>
      <c r="AA123" s="35"/>
      <c r="AB123" s="35"/>
      <c r="AC123" s="35"/>
      <c r="AD123" s="35"/>
      <c r="AE123" s="35"/>
    </row>
    <row r="124" spans="1:63" s="2" customFormat="1" ht="15.2" customHeight="1">
      <c r="A124" s="35"/>
      <c r="B124" s="36"/>
      <c r="C124" s="30" t="s">
        <v>28</v>
      </c>
      <c r="D124" s="37"/>
      <c r="E124" s="37"/>
      <c r="F124" s="28" t="str">
        <f>IF(E22="","",E22)</f>
        <v>Vyplň údaj</v>
      </c>
      <c r="G124" s="37"/>
      <c r="H124" s="37"/>
      <c r="I124" s="30" t="s">
        <v>33</v>
      </c>
      <c r="J124" s="33" t="str">
        <f>E28</f>
        <v xml:space="preserve"> </v>
      </c>
      <c r="K124" s="37"/>
      <c r="L124" s="52"/>
      <c r="S124" s="35"/>
      <c r="T124" s="35"/>
      <c r="U124" s="35"/>
      <c r="V124" s="35"/>
      <c r="W124" s="35"/>
      <c r="X124" s="35"/>
      <c r="Y124" s="35"/>
      <c r="Z124" s="35"/>
      <c r="AA124" s="35"/>
      <c r="AB124" s="35"/>
      <c r="AC124" s="35"/>
      <c r="AD124" s="35"/>
      <c r="AE124" s="35"/>
    </row>
    <row r="125" spans="1:63" s="2" customFormat="1" ht="10.35"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63" s="11" customFormat="1" ht="29.25" customHeight="1">
      <c r="A126" s="165"/>
      <c r="B126" s="166"/>
      <c r="C126" s="167" t="s">
        <v>225</v>
      </c>
      <c r="D126" s="168" t="s">
        <v>61</v>
      </c>
      <c r="E126" s="168" t="s">
        <v>57</v>
      </c>
      <c r="F126" s="168" t="s">
        <v>58</v>
      </c>
      <c r="G126" s="168" t="s">
        <v>226</v>
      </c>
      <c r="H126" s="168" t="s">
        <v>227</v>
      </c>
      <c r="I126" s="168" t="s">
        <v>228</v>
      </c>
      <c r="J126" s="168" t="s">
        <v>214</v>
      </c>
      <c r="K126" s="169" t="s">
        <v>229</v>
      </c>
      <c r="L126" s="170"/>
      <c r="M126" s="76" t="s">
        <v>1</v>
      </c>
      <c r="N126" s="77" t="s">
        <v>40</v>
      </c>
      <c r="O126" s="77" t="s">
        <v>230</v>
      </c>
      <c r="P126" s="77" t="s">
        <v>231</v>
      </c>
      <c r="Q126" s="77" t="s">
        <v>232</v>
      </c>
      <c r="R126" s="77" t="s">
        <v>233</v>
      </c>
      <c r="S126" s="77" t="s">
        <v>234</v>
      </c>
      <c r="T126" s="78" t="s">
        <v>235</v>
      </c>
      <c r="U126" s="165"/>
      <c r="V126" s="165"/>
      <c r="W126" s="165"/>
      <c r="X126" s="165"/>
      <c r="Y126" s="165"/>
      <c r="Z126" s="165"/>
      <c r="AA126" s="165"/>
      <c r="AB126" s="165"/>
      <c r="AC126" s="165"/>
      <c r="AD126" s="165"/>
      <c r="AE126" s="165"/>
    </row>
    <row r="127" spans="1:63" s="2" customFormat="1" ht="22.9" customHeight="1">
      <c r="A127" s="35"/>
      <c r="B127" s="36"/>
      <c r="C127" s="83" t="s">
        <v>236</v>
      </c>
      <c r="D127" s="37"/>
      <c r="E127" s="37"/>
      <c r="F127" s="37"/>
      <c r="G127" s="37"/>
      <c r="H127" s="37"/>
      <c r="I127" s="37"/>
      <c r="J127" s="171">
        <f>BK127</f>
        <v>0</v>
      </c>
      <c r="K127" s="37"/>
      <c r="L127" s="40"/>
      <c r="M127" s="79"/>
      <c r="N127" s="172"/>
      <c r="O127" s="80"/>
      <c r="P127" s="173">
        <f>P128+P133+P176</f>
        <v>0</v>
      </c>
      <c r="Q127" s="80"/>
      <c r="R127" s="173">
        <f>R128+R133+R176</f>
        <v>0</v>
      </c>
      <c r="S127" s="80"/>
      <c r="T127" s="174">
        <f>T128+T133+T176</f>
        <v>0</v>
      </c>
      <c r="U127" s="35"/>
      <c r="V127" s="35"/>
      <c r="W127" s="35"/>
      <c r="X127" s="35"/>
      <c r="Y127" s="35"/>
      <c r="Z127" s="35"/>
      <c r="AA127" s="35"/>
      <c r="AB127" s="35"/>
      <c r="AC127" s="35"/>
      <c r="AD127" s="35"/>
      <c r="AE127" s="35"/>
      <c r="AT127" s="18" t="s">
        <v>75</v>
      </c>
      <c r="AU127" s="18" t="s">
        <v>216</v>
      </c>
      <c r="BK127" s="175">
        <f>BK128+BK133+BK176</f>
        <v>0</v>
      </c>
    </row>
    <row r="128" spans="1:63" s="12" customFormat="1" ht="25.9" customHeight="1">
      <c r="B128" s="176"/>
      <c r="C128" s="177"/>
      <c r="D128" s="178" t="s">
        <v>75</v>
      </c>
      <c r="E128" s="179" t="s">
        <v>4713</v>
      </c>
      <c r="F128" s="179" t="s">
        <v>4813</v>
      </c>
      <c r="G128" s="177"/>
      <c r="H128" s="177"/>
      <c r="I128" s="180"/>
      <c r="J128" s="181">
        <f>BK128</f>
        <v>0</v>
      </c>
      <c r="K128" s="177"/>
      <c r="L128" s="182"/>
      <c r="M128" s="183"/>
      <c r="N128" s="184"/>
      <c r="O128" s="184"/>
      <c r="P128" s="185">
        <f>SUM(P129:P132)</f>
        <v>0</v>
      </c>
      <c r="Q128" s="184"/>
      <c r="R128" s="185">
        <f>SUM(R129:R132)</f>
        <v>0</v>
      </c>
      <c r="S128" s="184"/>
      <c r="T128" s="186">
        <f>SUM(T129:T132)</f>
        <v>0</v>
      </c>
      <c r="AR128" s="187" t="s">
        <v>84</v>
      </c>
      <c r="AT128" s="188" t="s">
        <v>75</v>
      </c>
      <c r="AU128" s="188" t="s">
        <v>76</v>
      </c>
      <c r="AY128" s="187" t="s">
        <v>239</v>
      </c>
      <c r="BK128" s="189">
        <f>SUM(BK129:BK132)</f>
        <v>0</v>
      </c>
    </row>
    <row r="129" spans="1:65" s="2" customFormat="1" ht="16.5" customHeight="1">
      <c r="A129" s="35"/>
      <c r="B129" s="36"/>
      <c r="C129" s="192" t="s">
        <v>84</v>
      </c>
      <c r="D129" s="192" t="s">
        <v>241</v>
      </c>
      <c r="E129" s="193" t="s">
        <v>84</v>
      </c>
      <c r="F129" s="194" t="s">
        <v>4814</v>
      </c>
      <c r="G129" s="195" t="s">
        <v>2349</v>
      </c>
      <c r="H129" s="196">
        <v>1</v>
      </c>
      <c r="I129" s="197"/>
      <c r="J129" s="198">
        <f>ROUND(I129*H129,2)</f>
        <v>0</v>
      </c>
      <c r="K129" s="194" t="s">
        <v>287</v>
      </c>
      <c r="L129" s="40"/>
      <c r="M129" s="199" t="s">
        <v>1</v>
      </c>
      <c r="N129" s="200" t="s">
        <v>41</v>
      </c>
      <c r="O129" s="72"/>
      <c r="P129" s="201">
        <f>O129*H129</f>
        <v>0</v>
      </c>
      <c r="Q129" s="201">
        <v>0</v>
      </c>
      <c r="R129" s="201">
        <f>Q129*H129</f>
        <v>0</v>
      </c>
      <c r="S129" s="201">
        <v>0</v>
      </c>
      <c r="T129" s="202">
        <f>S129*H129</f>
        <v>0</v>
      </c>
      <c r="U129" s="35"/>
      <c r="V129" s="35"/>
      <c r="W129" s="35"/>
      <c r="X129" s="35"/>
      <c r="Y129" s="35"/>
      <c r="Z129" s="35"/>
      <c r="AA129" s="35"/>
      <c r="AB129" s="35"/>
      <c r="AC129" s="35"/>
      <c r="AD129" s="35"/>
      <c r="AE129" s="35"/>
      <c r="AR129" s="203" t="s">
        <v>110</v>
      </c>
      <c r="AT129" s="203" t="s">
        <v>241</v>
      </c>
      <c r="AU129" s="203" t="s">
        <v>84</v>
      </c>
      <c r="AY129" s="18" t="s">
        <v>239</v>
      </c>
      <c r="BE129" s="204">
        <f>IF(N129="základní",J129,0)</f>
        <v>0</v>
      </c>
      <c r="BF129" s="204">
        <f>IF(N129="snížená",J129,0)</f>
        <v>0</v>
      </c>
      <c r="BG129" s="204">
        <f>IF(N129="zákl. přenesená",J129,0)</f>
        <v>0</v>
      </c>
      <c r="BH129" s="204">
        <f>IF(N129="sníž. přenesená",J129,0)</f>
        <v>0</v>
      </c>
      <c r="BI129" s="204">
        <f>IF(N129="nulová",J129,0)</f>
        <v>0</v>
      </c>
      <c r="BJ129" s="18" t="s">
        <v>84</v>
      </c>
      <c r="BK129" s="204">
        <f>ROUND(I129*H129,2)</f>
        <v>0</v>
      </c>
      <c r="BL129" s="18" t="s">
        <v>110</v>
      </c>
      <c r="BM129" s="203" t="s">
        <v>86</v>
      </c>
    </row>
    <row r="130" spans="1:65" s="2" customFormat="1" ht="16.5" customHeight="1">
      <c r="A130" s="35"/>
      <c r="B130" s="36"/>
      <c r="C130" s="192" t="s">
        <v>86</v>
      </c>
      <c r="D130" s="192" t="s">
        <v>241</v>
      </c>
      <c r="E130" s="193" t="s">
        <v>86</v>
      </c>
      <c r="F130" s="194" t="s">
        <v>4815</v>
      </c>
      <c r="G130" s="195" t="s">
        <v>2349</v>
      </c>
      <c r="H130" s="196">
        <v>1</v>
      </c>
      <c r="I130" s="197"/>
      <c r="J130" s="198">
        <f>ROUND(I130*H130,2)</f>
        <v>0</v>
      </c>
      <c r="K130" s="194" t="s">
        <v>287</v>
      </c>
      <c r="L130" s="40"/>
      <c r="M130" s="199" t="s">
        <v>1</v>
      </c>
      <c r="N130" s="200" t="s">
        <v>41</v>
      </c>
      <c r="O130" s="72"/>
      <c r="P130" s="201">
        <f>O130*H130</f>
        <v>0</v>
      </c>
      <c r="Q130" s="201">
        <v>0</v>
      </c>
      <c r="R130" s="201">
        <f>Q130*H130</f>
        <v>0</v>
      </c>
      <c r="S130" s="201">
        <v>0</v>
      </c>
      <c r="T130" s="202">
        <f>S130*H130</f>
        <v>0</v>
      </c>
      <c r="U130" s="35"/>
      <c r="V130" s="35"/>
      <c r="W130" s="35"/>
      <c r="X130" s="35"/>
      <c r="Y130" s="35"/>
      <c r="Z130" s="35"/>
      <c r="AA130" s="35"/>
      <c r="AB130" s="35"/>
      <c r="AC130" s="35"/>
      <c r="AD130" s="35"/>
      <c r="AE130" s="35"/>
      <c r="AR130" s="203" t="s">
        <v>110</v>
      </c>
      <c r="AT130" s="203" t="s">
        <v>241</v>
      </c>
      <c r="AU130" s="203" t="s">
        <v>84</v>
      </c>
      <c r="AY130" s="18" t="s">
        <v>239</v>
      </c>
      <c r="BE130" s="204">
        <f>IF(N130="základní",J130,0)</f>
        <v>0</v>
      </c>
      <c r="BF130" s="204">
        <f>IF(N130="snížená",J130,0)</f>
        <v>0</v>
      </c>
      <c r="BG130" s="204">
        <f>IF(N130="zákl. přenesená",J130,0)</f>
        <v>0</v>
      </c>
      <c r="BH130" s="204">
        <f>IF(N130="sníž. přenesená",J130,0)</f>
        <v>0</v>
      </c>
      <c r="BI130" s="204">
        <f>IF(N130="nulová",J130,0)</f>
        <v>0</v>
      </c>
      <c r="BJ130" s="18" t="s">
        <v>84</v>
      </c>
      <c r="BK130" s="204">
        <f>ROUND(I130*H130,2)</f>
        <v>0</v>
      </c>
      <c r="BL130" s="18" t="s">
        <v>110</v>
      </c>
      <c r="BM130" s="203" t="s">
        <v>110</v>
      </c>
    </row>
    <row r="131" spans="1:65" s="2" customFormat="1" ht="16.5" customHeight="1">
      <c r="A131" s="35"/>
      <c r="B131" s="36"/>
      <c r="C131" s="192" t="s">
        <v>108</v>
      </c>
      <c r="D131" s="192" t="s">
        <v>241</v>
      </c>
      <c r="E131" s="193" t="s">
        <v>108</v>
      </c>
      <c r="F131" s="194" t="s">
        <v>4816</v>
      </c>
      <c r="G131" s="195" t="s">
        <v>2349</v>
      </c>
      <c r="H131" s="196">
        <v>1</v>
      </c>
      <c r="I131" s="197"/>
      <c r="J131" s="198">
        <f>ROUND(I131*H131,2)</f>
        <v>0</v>
      </c>
      <c r="K131" s="194" t="s">
        <v>287</v>
      </c>
      <c r="L131" s="40"/>
      <c r="M131" s="199" t="s">
        <v>1</v>
      </c>
      <c r="N131" s="200" t="s">
        <v>41</v>
      </c>
      <c r="O131" s="72"/>
      <c r="P131" s="201">
        <f>O131*H131</f>
        <v>0</v>
      </c>
      <c r="Q131" s="201">
        <v>0</v>
      </c>
      <c r="R131" s="201">
        <f>Q131*H131</f>
        <v>0</v>
      </c>
      <c r="S131" s="201">
        <v>0</v>
      </c>
      <c r="T131" s="202">
        <f>S131*H131</f>
        <v>0</v>
      </c>
      <c r="U131" s="35"/>
      <c r="V131" s="35"/>
      <c r="W131" s="35"/>
      <c r="X131" s="35"/>
      <c r="Y131" s="35"/>
      <c r="Z131" s="35"/>
      <c r="AA131" s="35"/>
      <c r="AB131" s="35"/>
      <c r="AC131" s="35"/>
      <c r="AD131" s="35"/>
      <c r="AE131" s="35"/>
      <c r="AR131" s="203" t="s">
        <v>110</v>
      </c>
      <c r="AT131" s="203" t="s">
        <v>241</v>
      </c>
      <c r="AU131" s="203" t="s">
        <v>84</v>
      </c>
      <c r="AY131" s="18" t="s">
        <v>239</v>
      </c>
      <c r="BE131" s="204">
        <f>IF(N131="základní",J131,0)</f>
        <v>0</v>
      </c>
      <c r="BF131" s="204">
        <f>IF(N131="snížená",J131,0)</f>
        <v>0</v>
      </c>
      <c r="BG131" s="204">
        <f>IF(N131="zákl. přenesená",J131,0)</f>
        <v>0</v>
      </c>
      <c r="BH131" s="204">
        <f>IF(N131="sníž. přenesená",J131,0)</f>
        <v>0</v>
      </c>
      <c r="BI131" s="204">
        <f>IF(N131="nulová",J131,0)</f>
        <v>0</v>
      </c>
      <c r="BJ131" s="18" t="s">
        <v>84</v>
      </c>
      <c r="BK131" s="204">
        <f>ROUND(I131*H131,2)</f>
        <v>0</v>
      </c>
      <c r="BL131" s="18" t="s">
        <v>110</v>
      </c>
      <c r="BM131" s="203" t="s">
        <v>150</v>
      </c>
    </row>
    <row r="132" spans="1:65" s="2" customFormat="1" ht="16.5" customHeight="1">
      <c r="A132" s="35"/>
      <c r="B132" s="36"/>
      <c r="C132" s="192" t="s">
        <v>110</v>
      </c>
      <c r="D132" s="192" t="s">
        <v>241</v>
      </c>
      <c r="E132" s="193" t="s">
        <v>110</v>
      </c>
      <c r="F132" s="194" t="s">
        <v>4817</v>
      </c>
      <c r="G132" s="195" t="s">
        <v>2349</v>
      </c>
      <c r="H132" s="196">
        <v>1</v>
      </c>
      <c r="I132" s="197"/>
      <c r="J132" s="198">
        <f>ROUND(I132*H132,2)</f>
        <v>0</v>
      </c>
      <c r="K132" s="194" t="s">
        <v>287</v>
      </c>
      <c r="L132" s="40"/>
      <c r="M132" s="199" t="s">
        <v>1</v>
      </c>
      <c r="N132" s="200" t="s">
        <v>41</v>
      </c>
      <c r="O132" s="72"/>
      <c r="P132" s="201">
        <f>O132*H132</f>
        <v>0</v>
      </c>
      <c r="Q132" s="201">
        <v>0</v>
      </c>
      <c r="R132" s="201">
        <f>Q132*H132</f>
        <v>0</v>
      </c>
      <c r="S132" s="201">
        <v>0</v>
      </c>
      <c r="T132" s="202">
        <f>S132*H132</f>
        <v>0</v>
      </c>
      <c r="U132" s="35"/>
      <c r="V132" s="35"/>
      <c r="W132" s="35"/>
      <c r="X132" s="35"/>
      <c r="Y132" s="35"/>
      <c r="Z132" s="35"/>
      <c r="AA132" s="35"/>
      <c r="AB132" s="35"/>
      <c r="AC132" s="35"/>
      <c r="AD132" s="35"/>
      <c r="AE132" s="35"/>
      <c r="AR132" s="203" t="s">
        <v>110</v>
      </c>
      <c r="AT132" s="203" t="s">
        <v>241</v>
      </c>
      <c r="AU132" s="203" t="s">
        <v>84</v>
      </c>
      <c r="AY132" s="18" t="s">
        <v>239</v>
      </c>
      <c r="BE132" s="204">
        <f>IF(N132="základní",J132,0)</f>
        <v>0</v>
      </c>
      <c r="BF132" s="204">
        <f>IF(N132="snížená",J132,0)</f>
        <v>0</v>
      </c>
      <c r="BG132" s="204">
        <f>IF(N132="zákl. přenesená",J132,0)</f>
        <v>0</v>
      </c>
      <c r="BH132" s="204">
        <f>IF(N132="sníž. přenesená",J132,0)</f>
        <v>0</v>
      </c>
      <c r="BI132" s="204">
        <f>IF(N132="nulová",J132,0)</f>
        <v>0</v>
      </c>
      <c r="BJ132" s="18" t="s">
        <v>84</v>
      </c>
      <c r="BK132" s="204">
        <f>ROUND(I132*H132,2)</f>
        <v>0</v>
      </c>
      <c r="BL132" s="18" t="s">
        <v>110</v>
      </c>
      <c r="BM132" s="203" t="s">
        <v>156</v>
      </c>
    </row>
    <row r="133" spans="1:65" s="12" customFormat="1" ht="25.9" customHeight="1">
      <c r="B133" s="176"/>
      <c r="C133" s="177"/>
      <c r="D133" s="178" t="s">
        <v>75</v>
      </c>
      <c r="E133" s="179" t="s">
        <v>110</v>
      </c>
      <c r="F133" s="179" t="s">
        <v>4818</v>
      </c>
      <c r="G133" s="177"/>
      <c r="H133" s="177"/>
      <c r="I133" s="180"/>
      <c r="J133" s="181">
        <f>BK133</f>
        <v>0</v>
      </c>
      <c r="K133" s="177"/>
      <c r="L133" s="182"/>
      <c r="M133" s="183"/>
      <c r="N133" s="184"/>
      <c r="O133" s="184"/>
      <c r="P133" s="185">
        <f>SUM(P134:P175)</f>
        <v>0</v>
      </c>
      <c r="Q133" s="184"/>
      <c r="R133" s="185">
        <f>SUM(R134:R175)</f>
        <v>0</v>
      </c>
      <c r="S133" s="184"/>
      <c r="T133" s="186">
        <f>SUM(T134:T175)</f>
        <v>0</v>
      </c>
      <c r="AR133" s="187" t="s">
        <v>84</v>
      </c>
      <c r="AT133" s="188" t="s">
        <v>75</v>
      </c>
      <c r="AU133" s="188" t="s">
        <v>76</v>
      </c>
      <c r="AY133" s="187" t="s">
        <v>239</v>
      </c>
      <c r="BK133" s="189">
        <f>SUM(BK134:BK175)</f>
        <v>0</v>
      </c>
    </row>
    <row r="134" spans="1:65" s="2" customFormat="1" ht="16.5" customHeight="1">
      <c r="A134" s="35"/>
      <c r="B134" s="36"/>
      <c r="C134" s="192" t="s">
        <v>134</v>
      </c>
      <c r="D134" s="192" t="s">
        <v>241</v>
      </c>
      <c r="E134" s="193" t="s">
        <v>134</v>
      </c>
      <c r="F134" s="194" t="s">
        <v>4819</v>
      </c>
      <c r="G134" s="195" t="s">
        <v>2089</v>
      </c>
      <c r="H134" s="196">
        <v>1</v>
      </c>
      <c r="I134" s="197"/>
      <c r="J134" s="198">
        <f>ROUND(I134*H134,2)</f>
        <v>0</v>
      </c>
      <c r="K134" s="194" t="s">
        <v>287</v>
      </c>
      <c r="L134" s="40"/>
      <c r="M134" s="199" t="s">
        <v>1</v>
      </c>
      <c r="N134" s="200" t="s">
        <v>41</v>
      </c>
      <c r="O134" s="72"/>
      <c r="P134" s="201">
        <f>O134*H134</f>
        <v>0</v>
      </c>
      <c r="Q134" s="201">
        <v>0</v>
      </c>
      <c r="R134" s="201">
        <f>Q134*H134</f>
        <v>0</v>
      </c>
      <c r="S134" s="201">
        <v>0</v>
      </c>
      <c r="T134" s="202">
        <f>S134*H134</f>
        <v>0</v>
      </c>
      <c r="U134" s="35"/>
      <c r="V134" s="35"/>
      <c r="W134" s="35"/>
      <c r="X134" s="35"/>
      <c r="Y134" s="35"/>
      <c r="Z134" s="35"/>
      <c r="AA134" s="35"/>
      <c r="AB134" s="35"/>
      <c r="AC134" s="35"/>
      <c r="AD134" s="35"/>
      <c r="AE134" s="35"/>
      <c r="AR134" s="203" t="s">
        <v>110</v>
      </c>
      <c r="AT134" s="203" t="s">
        <v>241</v>
      </c>
      <c r="AU134" s="203" t="s">
        <v>84</v>
      </c>
      <c r="AY134" s="18" t="s">
        <v>239</v>
      </c>
      <c r="BE134" s="204">
        <f>IF(N134="základní",J134,0)</f>
        <v>0</v>
      </c>
      <c r="BF134" s="204">
        <f>IF(N134="snížená",J134,0)</f>
        <v>0</v>
      </c>
      <c r="BG134" s="204">
        <f>IF(N134="zákl. přenesená",J134,0)</f>
        <v>0</v>
      </c>
      <c r="BH134" s="204">
        <f>IF(N134="sníž. přenesená",J134,0)</f>
        <v>0</v>
      </c>
      <c r="BI134" s="204">
        <f>IF(N134="nulová",J134,0)</f>
        <v>0</v>
      </c>
      <c r="BJ134" s="18" t="s">
        <v>84</v>
      </c>
      <c r="BK134" s="204">
        <f>ROUND(I134*H134,2)</f>
        <v>0</v>
      </c>
      <c r="BL134" s="18" t="s">
        <v>110</v>
      </c>
      <c r="BM134" s="203" t="s">
        <v>162</v>
      </c>
    </row>
    <row r="135" spans="1:65" s="2" customFormat="1" ht="16.5" customHeight="1">
      <c r="A135" s="35"/>
      <c r="B135" s="36"/>
      <c r="C135" s="192" t="s">
        <v>150</v>
      </c>
      <c r="D135" s="192" t="s">
        <v>241</v>
      </c>
      <c r="E135" s="193" t="s">
        <v>150</v>
      </c>
      <c r="F135" s="194" t="s">
        <v>4820</v>
      </c>
      <c r="G135" s="195" t="s">
        <v>2089</v>
      </c>
      <c r="H135" s="196">
        <v>1</v>
      </c>
      <c r="I135" s="197"/>
      <c r="J135" s="198">
        <f>ROUND(I135*H135,2)</f>
        <v>0</v>
      </c>
      <c r="K135" s="194" t="s">
        <v>287</v>
      </c>
      <c r="L135" s="40"/>
      <c r="M135" s="199" t="s">
        <v>1</v>
      </c>
      <c r="N135" s="200" t="s">
        <v>41</v>
      </c>
      <c r="O135" s="72"/>
      <c r="P135" s="201">
        <f>O135*H135</f>
        <v>0</v>
      </c>
      <c r="Q135" s="201">
        <v>0</v>
      </c>
      <c r="R135" s="201">
        <f>Q135*H135</f>
        <v>0</v>
      </c>
      <c r="S135" s="201">
        <v>0</v>
      </c>
      <c r="T135" s="202">
        <f>S135*H135</f>
        <v>0</v>
      </c>
      <c r="U135" s="35"/>
      <c r="V135" s="35"/>
      <c r="W135" s="35"/>
      <c r="X135" s="35"/>
      <c r="Y135" s="35"/>
      <c r="Z135" s="35"/>
      <c r="AA135" s="35"/>
      <c r="AB135" s="35"/>
      <c r="AC135" s="35"/>
      <c r="AD135" s="35"/>
      <c r="AE135" s="35"/>
      <c r="AR135" s="203" t="s">
        <v>110</v>
      </c>
      <c r="AT135" s="203" t="s">
        <v>241</v>
      </c>
      <c r="AU135" s="203" t="s">
        <v>84</v>
      </c>
      <c r="AY135" s="18" t="s">
        <v>239</v>
      </c>
      <c r="BE135" s="204">
        <f>IF(N135="základní",J135,0)</f>
        <v>0</v>
      </c>
      <c r="BF135" s="204">
        <f>IF(N135="snížená",J135,0)</f>
        <v>0</v>
      </c>
      <c r="BG135" s="204">
        <f>IF(N135="zákl. přenesená",J135,0)</f>
        <v>0</v>
      </c>
      <c r="BH135" s="204">
        <f>IF(N135="sníž. přenesená",J135,0)</f>
        <v>0</v>
      </c>
      <c r="BI135" s="204">
        <f>IF(N135="nulová",J135,0)</f>
        <v>0</v>
      </c>
      <c r="BJ135" s="18" t="s">
        <v>84</v>
      </c>
      <c r="BK135" s="204">
        <f>ROUND(I135*H135,2)</f>
        <v>0</v>
      </c>
      <c r="BL135" s="18" t="s">
        <v>110</v>
      </c>
      <c r="BM135" s="203" t="s">
        <v>8</v>
      </c>
    </row>
    <row r="136" spans="1:65" s="2" customFormat="1" ht="39">
      <c r="A136" s="35"/>
      <c r="B136" s="36"/>
      <c r="C136" s="37"/>
      <c r="D136" s="212" t="s">
        <v>294</v>
      </c>
      <c r="E136" s="37"/>
      <c r="F136" s="221" t="s">
        <v>4821</v>
      </c>
      <c r="G136" s="37"/>
      <c r="H136" s="37"/>
      <c r="I136" s="207"/>
      <c r="J136" s="37"/>
      <c r="K136" s="37"/>
      <c r="L136" s="40"/>
      <c r="M136" s="208"/>
      <c r="N136" s="209"/>
      <c r="O136" s="72"/>
      <c r="P136" s="72"/>
      <c r="Q136" s="72"/>
      <c r="R136" s="72"/>
      <c r="S136" s="72"/>
      <c r="T136" s="73"/>
      <c r="U136" s="35"/>
      <c r="V136" s="35"/>
      <c r="W136" s="35"/>
      <c r="X136" s="35"/>
      <c r="Y136" s="35"/>
      <c r="Z136" s="35"/>
      <c r="AA136" s="35"/>
      <c r="AB136" s="35"/>
      <c r="AC136" s="35"/>
      <c r="AD136" s="35"/>
      <c r="AE136" s="35"/>
      <c r="AT136" s="18" t="s">
        <v>294</v>
      </c>
      <c r="AU136" s="18" t="s">
        <v>84</v>
      </c>
    </row>
    <row r="137" spans="1:65" s="2" customFormat="1" ht="16.5" customHeight="1">
      <c r="A137" s="35"/>
      <c r="B137" s="36"/>
      <c r="C137" s="192" t="s">
        <v>153</v>
      </c>
      <c r="D137" s="192" t="s">
        <v>241</v>
      </c>
      <c r="E137" s="193" t="s">
        <v>153</v>
      </c>
      <c r="F137" s="194" t="s">
        <v>4822</v>
      </c>
      <c r="G137" s="195" t="s">
        <v>2089</v>
      </c>
      <c r="H137" s="196">
        <v>11</v>
      </c>
      <c r="I137" s="197"/>
      <c r="J137" s="198">
        <f t="shared" ref="J137:J163" si="0">ROUND(I137*H137,2)</f>
        <v>0</v>
      </c>
      <c r="K137" s="194" t="s">
        <v>287</v>
      </c>
      <c r="L137" s="40"/>
      <c r="M137" s="199" t="s">
        <v>1</v>
      </c>
      <c r="N137" s="200" t="s">
        <v>41</v>
      </c>
      <c r="O137" s="72"/>
      <c r="P137" s="201">
        <f t="shared" ref="P137:P163" si="1">O137*H137</f>
        <v>0</v>
      </c>
      <c r="Q137" s="201">
        <v>0</v>
      </c>
      <c r="R137" s="201">
        <f t="shared" ref="R137:R163" si="2">Q137*H137</f>
        <v>0</v>
      </c>
      <c r="S137" s="201">
        <v>0</v>
      </c>
      <c r="T137" s="202">
        <f t="shared" ref="T137:T163" si="3">S137*H137</f>
        <v>0</v>
      </c>
      <c r="U137" s="35"/>
      <c r="V137" s="35"/>
      <c r="W137" s="35"/>
      <c r="X137" s="35"/>
      <c r="Y137" s="35"/>
      <c r="Z137" s="35"/>
      <c r="AA137" s="35"/>
      <c r="AB137" s="35"/>
      <c r="AC137" s="35"/>
      <c r="AD137" s="35"/>
      <c r="AE137" s="35"/>
      <c r="AR137" s="203" t="s">
        <v>110</v>
      </c>
      <c r="AT137" s="203" t="s">
        <v>241</v>
      </c>
      <c r="AU137" s="203" t="s">
        <v>84</v>
      </c>
      <c r="AY137" s="18" t="s">
        <v>239</v>
      </c>
      <c r="BE137" s="204">
        <f t="shared" ref="BE137:BE163" si="4">IF(N137="základní",J137,0)</f>
        <v>0</v>
      </c>
      <c r="BF137" s="204">
        <f t="shared" ref="BF137:BF163" si="5">IF(N137="snížená",J137,0)</f>
        <v>0</v>
      </c>
      <c r="BG137" s="204">
        <f t="shared" ref="BG137:BG163" si="6">IF(N137="zákl. přenesená",J137,0)</f>
        <v>0</v>
      </c>
      <c r="BH137" s="204">
        <f t="shared" ref="BH137:BH163" si="7">IF(N137="sníž. přenesená",J137,0)</f>
        <v>0</v>
      </c>
      <c r="BI137" s="204">
        <f t="shared" ref="BI137:BI163" si="8">IF(N137="nulová",J137,0)</f>
        <v>0</v>
      </c>
      <c r="BJ137" s="18" t="s">
        <v>84</v>
      </c>
      <c r="BK137" s="204">
        <f t="shared" ref="BK137:BK163" si="9">ROUND(I137*H137,2)</f>
        <v>0</v>
      </c>
      <c r="BL137" s="18" t="s">
        <v>110</v>
      </c>
      <c r="BM137" s="203" t="s">
        <v>306</v>
      </c>
    </row>
    <row r="138" spans="1:65" s="2" customFormat="1" ht="16.5" customHeight="1">
      <c r="A138" s="35"/>
      <c r="B138" s="36"/>
      <c r="C138" s="192" t="s">
        <v>156</v>
      </c>
      <c r="D138" s="192" t="s">
        <v>241</v>
      </c>
      <c r="E138" s="193" t="s">
        <v>156</v>
      </c>
      <c r="F138" s="194" t="s">
        <v>4823</v>
      </c>
      <c r="G138" s="195" t="s">
        <v>2089</v>
      </c>
      <c r="H138" s="196">
        <v>1</v>
      </c>
      <c r="I138" s="197"/>
      <c r="J138" s="198">
        <f t="shared" si="0"/>
        <v>0</v>
      </c>
      <c r="K138" s="194" t="s">
        <v>287</v>
      </c>
      <c r="L138" s="40"/>
      <c r="M138" s="199" t="s">
        <v>1</v>
      </c>
      <c r="N138" s="200" t="s">
        <v>41</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110</v>
      </c>
      <c r="AT138" s="203" t="s">
        <v>241</v>
      </c>
      <c r="AU138" s="203" t="s">
        <v>84</v>
      </c>
      <c r="AY138" s="18" t="s">
        <v>239</v>
      </c>
      <c r="BE138" s="204">
        <f t="shared" si="4"/>
        <v>0</v>
      </c>
      <c r="BF138" s="204">
        <f t="shared" si="5"/>
        <v>0</v>
      </c>
      <c r="BG138" s="204">
        <f t="shared" si="6"/>
        <v>0</v>
      </c>
      <c r="BH138" s="204">
        <f t="shared" si="7"/>
        <v>0</v>
      </c>
      <c r="BI138" s="204">
        <f t="shared" si="8"/>
        <v>0</v>
      </c>
      <c r="BJ138" s="18" t="s">
        <v>84</v>
      </c>
      <c r="BK138" s="204">
        <f t="shared" si="9"/>
        <v>0</v>
      </c>
      <c r="BL138" s="18" t="s">
        <v>110</v>
      </c>
      <c r="BM138" s="203" t="s">
        <v>316</v>
      </c>
    </row>
    <row r="139" spans="1:65" s="2" customFormat="1" ht="16.5" customHeight="1">
      <c r="A139" s="35"/>
      <c r="B139" s="36"/>
      <c r="C139" s="192" t="s">
        <v>159</v>
      </c>
      <c r="D139" s="192" t="s">
        <v>241</v>
      </c>
      <c r="E139" s="193" t="s">
        <v>159</v>
      </c>
      <c r="F139" s="194" t="s">
        <v>4824</v>
      </c>
      <c r="G139" s="195" t="s">
        <v>2089</v>
      </c>
      <c r="H139" s="196">
        <v>3</v>
      </c>
      <c r="I139" s="197"/>
      <c r="J139" s="198">
        <f t="shared" si="0"/>
        <v>0</v>
      </c>
      <c r="K139" s="194" t="s">
        <v>287</v>
      </c>
      <c r="L139" s="40"/>
      <c r="M139" s="199" t="s">
        <v>1</v>
      </c>
      <c r="N139" s="200" t="s">
        <v>41</v>
      </c>
      <c r="O139" s="72"/>
      <c r="P139" s="201">
        <f t="shared" si="1"/>
        <v>0</v>
      </c>
      <c r="Q139" s="201">
        <v>0</v>
      </c>
      <c r="R139" s="201">
        <f t="shared" si="2"/>
        <v>0</v>
      </c>
      <c r="S139" s="201">
        <v>0</v>
      </c>
      <c r="T139" s="202">
        <f t="shared" si="3"/>
        <v>0</v>
      </c>
      <c r="U139" s="35"/>
      <c r="V139" s="35"/>
      <c r="W139" s="35"/>
      <c r="X139" s="35"/>
      <c r="Y139" s="35"/>
      <c r="Z139" s="35"/>
      <c r="AA139" s="35"/>
      <c r="AB139" s="35"/>
      <c r="AC139" s="35"/>
      <c r="AD139" s="35"/>
      <c r="AE139" s="35"/>
      <c r="AR139" s="203" t="s">
        <v>110</v>
      </c>
      <c r="AT139" s="203" t="s">
        <v>241</v>
      </c>
      <c r="AU139" s="203" t="s">
        <v>84</v>
      </c>
      <c r="AY139" s="18" t="s">
        <v>239</v>
      </c>
      <c r="BE139" s="204">
        <f t="shared" si="4"/>
        <v>0</v>
      </c>
      <c r="BF139" s="204">
        <f t="shared" si="5"/>
        <v>0</v>
      </c>
      <c r="BG139" s="204">
        <f t="shared" si="6"/>
        <v>0</v>
      </c>
      <c r="BH139" s="204">
        <f t="shared" si="7"/>
        <v>0</v>
      </c>
      <c r="BI139" s="204">
        <f t="shared" si="8"/>
        <v>0</v>
      </c>
      <c r="BJ139" s="18" t="s">
        <v>84</v>
      </c>
      <c r="BK139" s="204">
        <f t="shared" si="9"/>
        <v>0</v>
      </c>
      <c r="BL139" s="18" t="s">
        <v>110</v>
      </c>
      <c r="BM139" s="203" t="s">
        <v>289</v>
      </c>
    </row>
    <row r="140" spans="1:65" s="2" customFormat="1" ht="16.5" customHeight="1">
      <c r="A140" s="35"/>
      <c r="B140" s="36"/>
      <c r="C140" s="192" t="s">
        <v>162</v>
      </c>
      <c r="D140" s="192" t="s">
        <v>241</v>
      </c>
      <c r="E140" s="193" t="s">
        <v>162</v>
      </c>
      <c r="F140" s="194" t="s">
        <v>4825</v>
      </c>
      <c r="G140" s="195" t="s">
        <v>2089</v>
      </c>
      <c r="H140" s="196">
        <v>10</v>
      </c>
      <c r="I140" s="197"/>
      <c r="J140" s="198">
        <f t="shared" si="0"/>
        <v>0</v>
      </c>
      <c r="K140" s="194" t="s">
        <v>287</v>
      </c>
      <c r="L140" s="40"/>
      <c r="M140" s="199" t="s">
        <v>1</v>
      </c>
      <c r="N140" s="200" t="s">
        <v>41</v>
      </c>
      <c r="O140" s="72"/>
      <c r="P140" s="201">
        <f t="shared" si="1"/>
        <v>0</v>
      </c>
      <c r="Q140" s="201">
        <v>0</v>
      </c>
      <c r="R140" s="201">
        <f t="shared" si="2"/>
        <v>0</v>
      </c>
      <c r="S140" s="201">
        <v>0</v>
      </c>
      <c r="T140" s="202">
        <f t="shared" si="3"/>
        <v>0</v>
      </c>
      <c r="U140" s="35"/>
      <c r="V140" s="35"/>
      <c r="W140" s="35"/>
      <c r="X140" s="35"/>
      <c r="Y140" s="35"/>
      <c r="Z140" s="35"/>
      <c r="AA140" s="35"/>
      <c r="AB140" s="35"/>
      <c r="AC140" s="35"/>
      <c r="AD140" s="35"/>
      <c r="AE140" s="35"/>
      <c r="AR140" s="203" t="s">
        <v>110</v>
      </c>
      <c r="AT140" s="203" t="s">
        <v>241</v>
      </c>
      <c r="AU140" s="203" t="s">
        <v>84</v>
      </c>
      <c r="AY140" s="18" t="s">
        <v>239</v>
      </c>
      <c r="BE140" s="204">
        <f t="shared" si="4"/>
        <v>0</v>
      </c>
      <c r="BF140" s="204">
        <f t="shared" si="5"/>
        <v>0</v>
      </c>
      <c r="BG140" s="204">
        <f t="shared" si="6"/>
        <v>0</v>
      </c>
      <c r="BH140" s="204">
        <f t="shared" si="7"/>
        <v>0</v>
      </c>
      <c r="BI140" s="204">
        <f t="shared" si="8"/>
        <v>0</v>
      </c>
      <c r="BJ140" s="18" t="s">
        <v>84</v>
      </c>
      <c r="BK140" s="204">
        <f t="shared" si="9"/>
        <v>0</v>
      </c>
      <c r="BL140" s="18" t="s">
        <v>110</v>
      </c>
      <c r="BM140" s="203" t="s">
        <v>341</v>
      </c>
    </row>
    <row r="141" spans="1:65" s="2" customFormat="1" ht="16.5" customHeight="1">
      <c r="A141" s="35"/>
      <c r="B141" s="36"/>
      <c r="C141" s="192" t="s">
        <v>165</v>
      </c>
      <c r="D141" s="192" t="s">
        <v>241</v>
      </c>
      <c r="E141" s="193" t="s">
        <v>165</v>
      </c>
      <c r="F141" s="194" t="s">
        <v>4826</v>
      </c>
      <c r="G141" s="195" t="s">
        <v>2089</v>
      </c>
      <c r="H141" s="196">
        <v>626</v>
      </c>
      <c r="I141" s="197"/>
      <c r="J141" s="198">
        <f t="shared" si="0"/>
        <v>0</v>
      </c>
      <c r="K141" s="194" t="s">
        <v>287</v>
      </c>
      <c r="L141" s="40"/>
      <c r="M141" s="199" t="s">
        <v>1</v>
      </c>
      <c r="N141" s="200" t="s">
        <v>41</v>
      </c>
      <c r="O141" s="72"/>
      <c r="P141" s="201">
        <f t="shared" si="1"/>
        <v>0</v>
      </c>
      <c r="Q141" s="201">
        <v>0</v>
      </c>
      <c r="R141" s="201">
        <f t="shared" si="2"/>
        <v>0</v>
      </c>
      <c r="S141" s="201">
        <v>0</v>
      </c>
      <c r="T141" s="202">
        <f t="shared" si="3"/>
        <v>0</v>
      </c>
      <c r="U141" s="35"/>
      <c r="V141" s="35"/>
      <c r="W141" s="35"/>
      <c r="X141" s="35"/>
      <c r="Y141" s="35"/>
      <c r="Z141" s="35"/>
      <c r="AA141" s="35"/>
      <c r="AB141" s="35"/>
      <c r="AC141" s="35"/>
      <c r="AD141" s="35"/>
      <c r="AE141" s="35"/>
      <c r="AR141" s="203" t="s">
        <v>110</v>
      </c>
      <c r="AT141" s="203" t="s">
        <v>241</v>
      </c>
      <c r="AU141" s="203" t="s">
        <v>84</v>
      </c>
      <c r="AY141" s="18" t="s">
        <v>239</v>
      </c>
      <c r="BE141" s="204">
        <f t="shared" si="4"/>
        <v>0</v>
      </c>
      <c r="BF141" s="204">
        <f t="shared" si="5"/>
        <v>0</v>
      </c>
      <c r="BG141" s="204">
        <f t="shared" si="6"/>
        <v>0</v>
      </c>
      <c r="BH141" s="204">
        <f t="shared" si="7"/>
        <v>0</v>
      </c>
      <c r="BI141" s="204">
        <f t="shared" si="8"/>
        <v>0</v>
      </c>
      <c r="BJ141" s="18" t="s">
        <v>84</v>
      </c>
      <c r="BK141" s="204">
        <f t="shared" si="9"/>
        <v>0</v>
      </c>
      <c r="BL141" s="18" t="s">
        <v>110</v>
      </c>
      <c r="BM141" s="203" t="s">
        <v>351</v>
      </c>
    </row>
    <row r="142" spans="1:65" s="2" customFormat="1" ht="16.5" customHeight="1">
      <c r="A142" s="35"/>
      <c r="B142" s="36"/>
      <c r="C142" s="192" t="s">
        <v>8</v>
      </c>
      <c r="D142" s="192" t="s">
        <v>241</v>
      </c>
      <c r="E142" s="193" t="s">
        <v>8</v>
      </c>
      <c r="F142" s="194" t="s">
        <v>4827</v>
      </c>
      <c r="G142" s="195" t="s">
        <v>2089</v>
      </c>
      <c r="H142" s="196">
        <v>16</v>
      </c>
      <c r="I142" s="197"/>
      <c r="J142" s="198">
        <f t="shared" si="0"/>
        <v>0</v>
      </c>
      <c r="K142" s="194" t="s">
        <v>287</v>
      </c>
      <c r="L142" s="40"/>
      <c r="M142" s="199" t="s">
        <v>1</v>
      </c>
      <c r="N142" s="200" t="s">
        <v>41</v>
      </c>
      <c r="O142" s="72"/>
      <c r="P142" s="201">
        <f t="shared" si="1"/>
        <v>0</v>
      </c>
      <c r="Q142" s="201">
        <v>0</v>
      </c>
      <c r="R142" s="201">
        <f t="shared" si="2"/>
        <v>0</v>
      </c>
      <c r="S142" s="201">
        <v>0</v>
      </c>
      <c r="T142" s="202">
        <f t="shared" si="3"/>
        <v>0</v>
      </c>
      <c r="U142" s="35"/>
      <c r="V142" s="35"/>
      <c r="W142" s="35"/>
      <c r="X142" s="35"/>
      <c r="Y142" s="35"/>
      <c r="Z142" s="35"/>
      <c r="AA142" s="35"/>
      <c r="AB142" s="35"/>
      <c r="AC142" s="35"/>
      <c r="AD142" s="35"/>
      <c r="AE142" s="35"/>
      <c r="AR142" s="203" t="s">
        <v>110</v>
      </c>
      <c r="AT142" s="203" t="s">
        <v>241</v>
      </c>
      <c r="AU142" s="203" t="s">
        <v>84</v>
      </c>
      <c r="AY142" s="18" t="s">
        <v>239</v>
      </c>
      <c r="BE142" s="204">
        <f t="shared" si="4"/>
        <v>0</v>
      </c>
      <c r="BF142" s="204">
        <f t="shared" si="5"/>
        <v>0</v>
      </c>
      <c r="BG142" s="204">
        <f t="shared" si="6"/>
        <v>0</v>
      </c>
      <c r="BH142" s="204">
        <f t="shared" si="7"/>
        <v>0</v>
      </c>
      <c r="BI142" s="204">
        <f t="shared" si="8"/>
        <v>0</v>
      </c>
      <c r="BJ142" s="18" t="s">
        <v>84</v>
      </c>
      <c r="BK142" s="204">
        <f t="shared" si="9"/>
        <v>0</v>
      </c>
      <c r="BL142" s="18" t="s">
        <v>110</v>
      </c>
      <c r="BM142" s="203" t="s">
        <v>499</v>
      </c>
    </row>
    <row r="143" spans="1:65" s="2" customFormat="1" ht="16.5" customHeight="1">
      <c r="A143" s="35"/>
      <c r="B143" s="36"/>
      <c r="C143" s="192" t="s">
        <v>302</v>
      </c>
      <c r="D143" s="192" t="s">
        <v>241</v>
      </c>
      <c r="E143" s="193" t="s">
        <v>302</v>
      </c>
      <c r="F143" s="194" t="s">
        <v>4828</v>
      </c>
      <c r="G143" s="195" t="s">
        <v>2089</v>
      </c>
      <c r="H143" s="196">
        <v>3</v>
      </c>
      <c r="I143" s="197"/>
      <c r="J143" s="198">
        <f t="shared" si="0"/>
        <v>0</v>
      </c>
      <c r="K143" s="194" t="s">
        <v>287</v>
      </c>
      <c r="L143" s="40"/>
      <c r="M143" s="199" t="s">
        <v>1</v>
      </c>
      <c r="N143" s="200" t="s">
        <v>41</v>
      </c>
      <c r="O143" s="72"/>
      <c r="P143" s="201">
        <f t="shared" si="1"/>
        <v>0</v>
      </c>
      <c r="Q143" s="201">
        <v>0</v>
      </c>
      <c r="R143" s="201">
        <f t="shared" si="2"/>
        <v>0</v>
      </c>
      <c r="S143" s="201">
        <v>0</v>
      </c>
      <c r="T143" s="202">
        <f t="shared" si="3"/>
        <v>0</v>
      </c>
      <c r="U143" s="35"/>
      <c r="V143" s="35"/>
      <c r="W143" s="35"/>
      <c r="X143" s="35"/>
      <c r="Y143" s="35"/>
      <c r="Z143" s="35"/>
      <c r="AA143" s="35"/>
      <c r="AB143" s="35"/>
      <c r="AC143" s="35"/>
      <c r="AD143" s="35"/>
      <c r="AE143" s="35"/>
      <c r="AR143" s="203" t="s">
        <v>110</v>
      </c>
      <c r="AT143" s="203" t="s">
        <v>241</v>
      </c>
      <c r="AU143" s="203" t="s">
        <v>84</v>
      </c>
      <c r="AY143" s="18" t="s">
        <v>239</v>
      </c>
      <c r="BE143" s="204">
        <f t="shared" si="4"/>
        <v>0</v>
      </c>
      <c r="BF143" s="204">
        <f t="shared" si="5"/>
        <v>0</v>
      </c>
      <c r="BG143" s="204">
        <f t="shared" si="6"/>
        <v>0</v>
      </c>
      <c r="BH143" s="204">
        <f t="shared" si="7"/>
        <v>0</v>
      </c>
      <c r="BI143" s="204">
        <f t="shared" si="8"/>
        <v>0</v>
      </c>
      <c r="BJ143" s="18" t="s">
        <v>84</v>
      </c>
      <c r="BK143" s="204">
        <f t="shared" si="9"/>
        <v>0</v>
      </c>
      <c r="BL143" s="18" t="s">
        <v>110</v>
      </c>
      <c r="BM143" s="203" t="s">
        <v>510</v>
      </c>
    </row>
    <row r="144" spans="1:65" s="2" customFormat="1" ht="16.5" customHeight="1">
      <c r="A144" s="35"/>
      <c r="B144" s="36"/>
      <c r="C144" s="192" t="s">
        <v>306</v>
      </c>
      <c r="D144" s="192" t="s">
        <v>241</v>
      </c>
      <c r="E144" s="193" t="s">
        <v>306</v>
      </c>
      <c r="F144" s="194" t="s">
        <v>4829</v>
      </c>
      <c r="G144" s="195" t="s">
        <v>2089</v>
      </c>
      <c r="H144" s="196">
        <v>4</v>
      </c>
      <c r="I144" s="197"/>
      <c r="J144" s="198">
        <f t="shared" si="0"/>
        <v>0</v>
      </c>
      <c r="K144" s="194" t="s">
        <v>287</v>
      </c>
      <c r="L144" s="40"/>
      <c r="M144" s="199" t="s">
        <v>1</v>
      </c>
      <c r="N144" s="200" t="s">
        <v>41</v>
      </c>
      <c r="O144" s="72"/>
      <c r="P144" s="201">
        <f t="shared" si="1"/>
        <v>0</v>
      </c>
      <c r="Q144" s="201">
        <v>0</v>
      </c>
      <c r="R144" s="201">
        <f t="shared" si="2"/>
        <v>0</v>
      </c>
      <c r="S144" s="201">
        <v>0</v>
      </c>
      <c r="T144" s="202">
        <f t="shared" si="3"/>
        <v>0</v>
      </c>
      <c r="U144" s="35"/>
      <c r="V144" s="35"/>
      <c r="W144" s="35"/>
      <c r="X144" s="35"/>
      <c r="Y144" s="35"/>
      <c r="Z144" s="35"/>
      <c r="AA144" s="35"/>
      <c r="AB144" s="35"/>
      <c r="AC144" s="35"/>
      <c r="AD144" s="35"/>
      <c r="AE144" s="35"/>
      <c r="AR144" s="203" t="s">
        <v>110</v>
      </c>
      <c r="AT144" s="203" t="s">
        <v>241</v>
      </c>
      <c r="AU144" s="203" t="s">
        <v>84</v>
      </c>
      <c r="AY144" s="18" t="s">
        <v>239</v>
      </c>
      <c r="BE144" s="204">
        <f t="shared" si="4"/>
        <v>0</v>
      </c>
      <c r="BF144" s="204">
        <f t="shared" si="5"/>
        <v>0</v>
      </c>
      <c r="BG144" s="204">
        <f t="shared" si="6"/>
        <v>0</v>
      </c>
      <c r="BH144" s="204">
        <f t="shared" si="7"/>
        <v>0</v>
      </c>
      <c r="BI144" s="204">
        <f t="shared" si="8"/>
        <v>0</v>
      </c>
      <c r="BJ144" s="18" t="s">
        <v>84</v>
      </c>
      <c r="BK144" s="204">
        <f t="shared" si="9"/>
        <v>0</v>
      </c>
      <c r="BL144" s="18" t="s">
        <v>110</v>
      </c>
      <c r="BM144" s="203" t="s">
        <v>523</v>
      </c>
    </row>
    <row r="145" spans="1:65" s="2" customFormat="1" ht="16.5" customHeight="1">
      <c r="A145" s="35"/>
      <c r="B145" s="36"/>
      <c r="C145" s="192" t="s">
        <v>311</v>
      </c>
      <c r="D145" s="192" t="s">
        <v>241</v>
      </c>
      <c r="E145" s="193" t="s">
        <v>311</v>
      </c>
      <c r="F145" s="194" t="s">
        <v>4830</v>
      </c>
      <c r="G145" s="195" t="s">
        <v>2089</v>
      </c>
      <c r="H145" s="196">
        <v>126</v>
      </c>
      <c r="I145" s="197"/>
      <c r="J145" s="198">
        <f t="shared" si="0"/>
        <v>0</v>
      </c>
      <c r="K145" s="194" t="s">
        <v>287</v>
      </c>
      <c r="L145" s="40"/>
      <c r="M145" s="199" t="s">
        <v>1</v>
      </c>
      <c r="N145" s="200" t="s">
        <v>41</v>
      </c>
      <c r="O145" s="72"/>
      <c r="P145" s="201">
        <f t="shared" si="1"/>
        <v>0</v>
      </c>
      <c r="Q145" s="201">
        <v>0</v>
      </c>
      <c r="R145" s="201">
        <f t="shared" si="2"/>
        <v>0</v>
      </c>
      <c r="S145" s="201">
        <v>0</v>
      </c>
      <c r="T145" s="202">
        <f t="shared" si="3"/>
        <v>0</v>
      </c>
      <c r="U145" s="35"/>
      <c r="V145" s="35"/>
      <c r="W145" s="35"/>
      <c r="X145" s="35"/>
      <c r="Y145" s="35"/>
      <c r="Z145" s="35"/>
      <c r="AA145" s="35"/>
      <c r="AB145" s="35"/>
      <c r="AC145" s="35"/>
      <c r="AD145" s="35"/>
      <c r="AE145" s="35"/>
      <c r="AR145" s="203" t="s">
        <v>110</v>
      </c>
      <c r="AT145" s="203" t="s">
        <v>241</v>
      </c>
      <c r="AU145" s="203" t="s">
        <v>84</v>
      </c>
      <c r="AY145" s="18" t="s">
        <v>239</v>
      </c>
      <c r="BE145" s="204">
        <f t="shared" si="4"/>
        <v>0</v>
      </c>
      <c r="BF145" s="204">
        <f t="shared" si="5"/>
        <v>0</v>
      </c>
      <c r="BG145" s="204">
        <f t="shared" si="6"/>
        <v>0</v>
      </c>
      <c r="BH145" s="204">
        <f t="shared" si="7"/>
        <v>0</v>
      </c>
      <c r="BI145" s="204">
        <f t="shared" si="8"/>
        <v>0</v>
      </c>
      <c r="BJ145" s="18" t="s">
        <v>84</v>
      </c>
      <c r="BK145" s="204">
        <f t="shared" si="9"/>
        <v>0</v>
      </c>
      <c r="BL145" s="18" t="s">
        <v>110</v>
      </c>
      <c r="BM145" s="203" t="s">
        <v>536</v>
      </c>
    </row>
    <row r="146" spans="1:65" s="2" customFormat="1" ht="16.5" customHeight="1">
      <c r="A146" s="35"/>
      <c r="B146" s="36"/>
      <c r="C146" s="192" t="s">
        <v>316</v>
      </c>
      <c r="D146" s="192" t="s">
        <v>241</v>
      </c>
      <c r="E146" s="193" t="s">
        <v>316</v>
      </c>
      <c r="F146" s="194" t="s">
        <v>4831</v>
      </c>
      <c r="G146" s="195" t="s">
        <v>2089</v>
      </c>
      <c r="H146" s="196">
        <v>20</v>
      </c>
      <c r="I146" s="197"/>
      <c r="J146" s="198">
        <f t="shared" si="0"/>
        <v>0</v>
      </c>
      <c r="K146" s="194" t="s">
        <v>287</v>
      </c>
      <c r="L146" s="40"/>
      <c r="M146" s="199" t="s">
        <v>1</v>
      </c>
      <c r="N146" s="200" t="s">
        <v>41</v>
      </c>
      <c r="O146" s="72"/>
      <c r="P146" s="201">
        <f t="shared" si="1"/>
        <v>0</v>
      </c>
      <c r="Q146" s="201">
        <v>0</v>
      </c>
      <c r="R146" s="201">
        <f t="shared" si="2"/>
        <v>0</v>
      </c>
      <c r="S146" s="201">
        <v>0</v>
      </c>
      <c r="T146" s="202">
        <f t="shared" si="3"/>
        <v>0</v>
      </c>
      <c r="U146" s="35"/>
      <c r="V146" s="35"/>
      <c r="W146" s="35"/>
      <c r="X146" s="35"/>
      <c r="Y146" s="35"/>
      <c r="Z146" s="35"/>
      <c r="AA146" s="35"/>
      <c r="AB146" s="35"/>
      <c r="AC146" s="35"/>
      <c r="AD146" s="35"/>
      <c r="AE146" s="35"/>
      <c r="AR146" s="203" t="s">
        <v>110</v>
      </c>
      <c r="AT146" s="203" t="s">
        <v>241</v>
      </c>
      <c r="AU146" s="203" t="s">
        <v>84</v>
      </c>
      <c r="AY146" s="18" t="s">
        <v>239</v>
      </c>
      <c r="BE146" s="204">
        <f t="shared" si="4"/>
        <v>0</v>
      </c>
      <c r="BF146" s="204">
        <f t="shared" si="5"/>
        <v>0</v>
      </c>
      <c r="BG146" s="204">
        <f t="shared" si="6"/>
        <v>0</v>
      </c>
      <c r="BH146" s="204">
        <f t="shared" si="7"/>
        <v>0</v>
      </c>
      <c r="BI146" s="204">
        <f t="shared" si="8"/>
        <v>0</v>
      </c>
      <c r="BJ146" s="18" t="s">
        <v>84</v>
      </c>
      <c r="BK146" s="204">
        <f t="shared" si="9"/>
        <v>0</v>
      </c>
      <c r="BL146" s="18" t="s">
        <v>110</v>
      </c>
      <c r="BM146" s="203" t="s">
        <v>549</v>
      </c>
    </row>
    <row r="147" spans="1:65" s="2" customFormat="1" ht="16.5" customHeight="1">
      <c r="A147" s="35"/>
      <c r="B147" s="36"/>
      <c r="C147" s="192" t="s">
        <v>323</v>
      </c>
      <c r="D147" s="192" t="s">
        <v>241</v>
      </c>
      <c r="E147" s="193" t="s">
        <v>323</v>
      </c>
      <c r="F147" s="194" t="s">
        <v>4832</v>
      </c>
      <c r="G147" s="195" t="s">
        <v>2089</v>
      </c>
      <c r="H147" s="196">
        <v>37</v>
      </c>
      <c r="I147" s="197"/>
      <c r="J147" s="198">
        <f t="shared" si="0"/>
        <v>0</v>
      </c>
      <c r="K147" s="194" t="s">
        <v>287</v>
      </c>
      <c r="L147" s="40"/>
      <c r="M147" s="199" t="s">
        <v>1</v>
      </c>
      <c r="N147" s="200" t="s">
        <v>41</v>
      </c>
      <c r="O147" s="72"/>
      <c r="P147" s="201">
        <f t="shared" si="1"/>
        <v>0</v>
      </c>
      <c r="Q147" s="201">
        <v>0</v>
      </c>
      <c r="R147" s="201">
        <f t="shared" si="2"/>
        <v>0</v>
      </c>
      <c r="S147" s="201">
        <v>0</v>
      </c>
      <c r="T147" s="202">
        <f t="shared" si="3"/>
        <v>0</v>
      </c>
      <c r="U147" s="35"/>
      <c r="V147" s="35"/>
      <c r="W147" s="35"/>
      <c r="X147" s="35"/>
      <c r="Y147" s="35"/>
      <c r="Z147" s="35"/>
      <c r="AA147" s="35"/>
      <c r="AB147" s="35"/>
      <c r="AC147" s="35"/>
      <c r="AD147" s="35"/>
      <c r="AE147" s="35"/>
      <c r="AR147" s="203" t="s">
        <v>110</v>
      </c>
      <c r="AT147" s="203" t="s">
        <v>241</v>
      </c>
      <c r="AU147" s="203" t="s">
        <v>84</v>
      </c>
      <c r="AY147" s="18" t="s">
        <v>239</v>
      </c>
      <c r="BE147" s="204">
        <f t="shared" si="4"/>
        <v>0</v>
      </c>
      <c r="BF147" s="204">
        <f t="shared" si="5"/>
        <v>0</v>
      </c>
      <c r="BG147" s="204">
        <f t="shared" si="6"/>
        <v>0</v>
      </c>
      <c r="BH147" s="204">
        <f t="shared" si="7"/>
        <v>0</v>
      </c>
      <c r="BI147" s="204">
        <f t="shared" si="8"/>
        <v>0</v>
      </c>
      <c r="BJ147" s="18" t="s">
        <v>84</v>
      </c>
      <c r="BK147" s="204">
        <f t="shared" si="9"/>
        <v>0</v>
      </c>
      <c r="BL147" s="18" t="s">
        <v>110</v>
      </c>
      <c r="BM147" s="203" t="s">
        <v>562</v>
      </c>
    </row>
    <row r="148" spans="1:65" s="2" customFormat="1" ht="16.5" customHeight="1">
      <c r="A148" s="35"/>
      <c r="B148" s="36"/>
      <c r="C148" s="192" t="s">
        <v>289</v>
      </c>
      <c r="D148" s="192" t="s">
        <v>241</v>
      </c>
      <c r="E148" s="193" t="s">
        <v>289</v>
      </c>
      <c r="F148" s="194" t="s">
        <v>4833</v>
      </c>
      <c r="G148" s="195" t="s">
        <v>2089</v>
      </c>
      <c r="H148" s="196">
        <v>64</v>
      </c>
      <c r="I148" s="197"/>
      <c r="J148" s="198">
        <f t="shared" si="0"/>
        <v>0</v>
      </c>
      <c r="K148" s="194" t="s">
        <v>287</v>
      </c>
      <c r="L148" s="40"/>
      <c r="M148" s="199" t="s">
        <v>1</v>
      </c>
      <c r="N148" s="200" t="s">
        <v>41</v>
      </c>
      <c r="O148" s="72"/>
      <c r="P148" s="201">
        <f t="shared" si="1"/>
        <v>0</v>
      </c>
      <c r="Q148" s="201">
        <v>0</v>
      </c>
      <c r="R148" s="201">
        <f t="shared" si="2"/>
        <v>0</v>
      </c>
      <c r="S148" s="201">
        <v>0</v>
      </c>
      <c r="T148" s="202">
        <f t="shared" si="3"/>
        <v>0</v>
      </c>
      <c r="U148" s="35"/>
      <c r="V148" s="35"/>
      <c r="W148" s="35"/>
      <c r="X148" s="35"/>
      <c r="Y148" s="35"/>
      <c r="Z148" s="35"/>
      <c r="AA148" s="35"/>
      <c r="AB148" s="35"/>
      <c r="AC148" s="35"/>
      <c r="AD148" s="35"/>
      <c r="AE148" s="35"/>
      <c r="AR148" s="203" t="s">
        <v>110</v>
      </c>
      <c r="AT148" s="203" t="s">
        <v>241</v>
      </c>
      <c r="AU148" s="203" t="s">
        <v>84</v>
      </c>
      <c r="AY148" s="18" t="s">
        <v>239</v>
      </c>
      <c r="BE148" s="204">
        <f t="shared" si="4"/>
        <v>0</v>
      </c>
      <c r="BF148" s="204">
        <f t="shared" si="5"/>
        <v>0</v>
      </c>
      <c r="BG148" s="204">
        <f t="shared" si="6"/>
        <v>0</v>
      </c>
      <c r="BH148" s="204">
        <f t="shared" si="7"/>
        <v>0</v>
      </c>
      <c r="BI148" s="204">
        <f t="shared" si="8"/>
        <v>0</v>
      </c>
      <c r="BJ148" s="18" t="s">
        <v>84</v>
      </c>
      <c r="BK148" s="204">
        <f t="shared" si="9"/>
        <v>0</v>
      </c>
      <c r="BL148" s="18" t="s">
        <v>110</v>
      </c>
      <c r="BM148" s="203" t="s">
        <v>572</v>
      </c>
    </row>
    <row r="149" spans="1:65" s="2" customFormat="1" ht="16.5" customHeight="1">
      <c r="A149" s="35"/>
      <c r="B149" s="36"/>
      <c r="C149" s="192" t="s">
        <v>334</v>
      </c>
      <c r="D149" s="192" t="s">
        <v>241</v>
      </c>
      <c r="E149" s="193" t="s">
        <v>334</v>
      </c>
      <c r="F149" s="194" t="s">
        <v>4834</v>
      </c>
      <c r="G149" s="195" t="s">
        <v>2089</v>
      </c>
      <c r="H149" s="196">
        <v>6</v>
      </c>
      <c r="I149" s="197"/>
      <c r="J149" s="198">
        <f t="shared" si="0"/>
        <v>0</v>
      </c>
      <c r="K149" s="194" t="s">
        <v>287</v>
      </c>
      <c r="L149" s="40"/>
      <c r="M149" s="199" t="s">
        <v>1</v>
      </c>
      <c r="N149" s="200" t="s">
        <v>41</v>
      </c>
      <c r="O149" s="72"/>
      <c r="P149" s="201">
        <f t="shared" si="1"/>
        <v>0</v>
      </c>
      <c r="Q149" s="201">
        <v>0</v>
      </c>
      <c r="R149" s="201">
        <f t="shared" si="2"/>
        <v>0</v>
      </c>
      <c r="S149" s="201">
        <v>0</v>
      </c>
      <c r="T149" s="202">
        <f t="shared" si="3"/>
        <v>0</v>
      </c>
      <c r="U149" s="35"/>
      <c r="V149" s="35"/>
      <c r="W149" s="35"/>
      <c r="X149" s="35"/>
      <c r="Y149" s="35"/>
      <c r="Z149" s="35"/>
      <c r="AA149" s="35"/>
      <c r="AB149" s="35"/>
      <c r="AC149" s="35"/>
      <c r="AD149" s="35"/>
      <c r="AE149" s="35"/>
      <c r="AR149" s="203" t="s">
        <v>110</v>
      </c>
      <c r="AT149" s="203" t="s">
        <v>241</v>
      </c>
      <c r="AU149" s="203" t="s">
        <v>84</v>
      </c>
      <c r="AY149" s="18" t="s">
        <v>239</v>
      </c>
      <c r="BE149" s="204">
        <f t="shared" si="4"/>
        <v>0</v>
      </c>
      <c r="BF149" s="204">
        <f t="shared" si="5"/>
        <v>0</v>
      </c>
      <c r="BG149" s="204">
        <f t="shared" si="6"/>
        <v>0</v>
      </c>
      <c r="BH149" s="204">
        <f t="shared" si="7"/>
        <v>0</v>
      </c>
      <c r="BI149" s="204">
        <f t="shared" si="8"/>
        <v>0</v>
      </c>
      <c r="BJ149" s="18" t="s">
        <v>84</v>
      </c>
      <c r="BK149" s="204">
        <f t="shared" si="9"/>
        <v>0</v>
      </c>
      <c r="BL149" s="18" t="s">
        <v>110</v>
      </c>
      <c r="BM149" s="203" t="s">
        <v>582</v>
      </c>
    </row>
    <row r="150" spans="1:65" s="2" customFormat="1" ht="16.5" customHeight="1">
      <c r="A150" s="35"/>
      <c r="B150" s="36"/>
      <c r="C150" s="192" t="s">
        <v>341</v>
      </c>
      <c r="D150" s="192" t="s">
        <v>241</v>
      </c>
      <c r="E150" s="193" t="s">
        <v>341</v>
      </c>
      <c r="F150" s="194" t="s">
        <v>4835</v>
      </c>
      <c r="G150" s="195" t="s">
        <v>2089</v>
      </c>
      <c r="H150" s="196">
        <v>39</v>
      </c>
      <c r="I150" s="197"/>
      <c r="J150" s="198">
        <f t="shared" si="0"/>
        <v>0</v>
      </c>
      <c r="K150" s="194" t="s">
        <v>287</v>
      </c>
      <c r="L150" s="40"/>
      <c r="M150" s="199" t="s">
        <v>1</v>
      </c>
      <c r="N150" s="200" t="s">
        <v>41</v>
      </c>
      <c r="O150" s="72"/>
      <c r="P150" s="201">
        <f t="shared" si="1"/>
        <v>0</v>
      </c>
      <c r="Q150" s="201">
        <v>0</v>
      </c>
      <c r="R150" s="201">
        <f t="shared" si="2"/>
        <v>0</v>
      </c>
      <c r="S150" s="201">
        <v>0</v>
      </c>
      <c r="T150" s="202">
        <f t="shared" si="3"/>
        <v>0</v>
      </c>
      <c r="U150" s="35"/>
      <c r="V150" s="35"/>
      <c r="W150" s="35"/>
      <c r="X150" s="35"/>
      <c r="Y150" s="35"/>
      <c r="Z150" s="35"/>
      <c r="AA150" s="35"/>
      <c r="AB150" s="35"/>
      <c r="AC150" s="35"/>
      <c r="AD150" s="35"/>
      <c r="AE150" s="35"/>
      <c r="AR150" s="203" t="s">
        <v>110</v>
      </c>
      <c r="AT150" s="203" t="s">
        <v>241</v>
      </c>
      <c r="AU150" s="203" t="s">
        <v>84</v>
      </c>
      <c r="AY150" s="18" t="s">
        <v>239</v>
      </c>
      <c r="BE150" s="204">
        <f t="shared" si="4"/>
        <v>0</v>
      </c>
      <c r="BF150" s="204">
        <f t="shared" si="5"/>
        <v>0</v>
      </c>
      <c r="BG150" s="204">
        <f t="shared" si="6"/>
        <v>0</v>
      </c>
      <c r="BH150" s="204">
        <f t="shared" si="7"/>
        <v>0</v>
      </c>
      <c r="BI150" s="204">
        <f t="shared" si="8"/>
        <v>0</v>
      </c>
      <c r="BJ150" s="18" t="s">
        <v>84</v>
      </c>
      <c r="BK150" s="204">
        <f t="shared" si="9"/>
        <v>0</v>
      </c>
      <c r="BL150" s="18" t="s">
        <v>110</v>
      </c>
      <c r="BM150" s="203" t="s">
        <v>592</v>
      </c>
    </row>
    <row r="151" spans="1:65" s="2" customFormat="1" ht="16.5" customHeight="1">
      <c r="A151" s="35"/>
      <c r="B151" s="36"/>
      <c r="C151" s="192" t="s">
        <v>7</v>
      </c>
      <c r="D151" s="192" t="s">
        <v>241</v>
      </c>
      <c r="E151" s="193" t="s">
        <v>7</v>
      </c>
      <c r="F151" s="194" t="s">
        <v>4836</v>
      </c>
      <c r="G151" s="195" t="s">
        <v>2089</v>
      </c>
      <c r="H151" s="196">
        <v>103</v>
      </c>
      <c r="I151" s="197"/>
      <c r="J151" s="198">
        <f t="shared" si="0"/>
        <v>0</v>
      </c>
      <c r="K151" s="194" t="s">
        <v>287</v>
      </c>
      <c r="L151" s="40"/>
      <c r="M151" s="199" t="s">
        <v>1</v>
      </c>
      <c r="N151" s="200" t="s">
        <v>41</v>
      </c>
      <c r="O151" s="72"/>
      <c r="P151" s="201">
        <f t="shared" si="1"/>
        <v>0</v>
      </c>
      <c r="Q151" s="201">
        <v>0</v>
      </c>
      <c r="R151" s="201">
        <f t="shared" si="2"/>
        <v>0</v>
      </c>
      <c r="S151" s="201">
        <v>0</v>
      </c>
      <c r="T151" s="202">
        <f t="shared" si="3"/>
        <v>0</v>
      </c>
      <c r="U151" s="35"/>
      <c r="V151" s="35"/>
      <c r="W151" s="35"/>
      <c r="X151" s="35"/>
      <c r="Y151" s="35"/>
      <c r="Z151" s="35"/>
      <c r="AA151" s="35"/>
      <c r="AB151" s="35"/>
      <c r="AC151" s="35"/>
      <c r="AD151" s="35"/>
      <c r="AE151" s="35"/>
      <c r="AR151" s="203" t="s">
        <v>110</v>
      </c>
      <c r="AT151" s="203" t="s">
        <v>241</v>
      </c>
      <c r="AU151" s="203" t="s">
        <v>84</v>
      </c>
      <c r="AY151" s="18" t="s">
        <v>239</v>
      </c>
      <c r="BE151" s="204">
        <f t="shared" si="4"/>
        <v>0</v>
      </c>
      <c r="BF151" s="204">
        <f t="shared" si="5"/>
        <v>0</v>
      </c>
      <c r="BG151" s="204">
        <f t="shared" si="6"/>
        <v>0</v>
      </c>
      <c r="BH151" s="204">
        <f t="shared" si="7"/>
        <v>0</v>
      </c>
      <c r="BI151" s="204">
        <f t="shared" si="8"/>
        <v>0</v>
      </c>
      <c r="BJ151" s="18" t="s">
        <v>84</v>
      </c>
      <c r="BK151" s="204">
        <f t="shared" si="9"/>
        <v>0</v>
      </c>
      <c r="BL151" s="18" t="s">
        <v>110</v>
      </c>
      <c r="BM151" s="203" t="s">
        <v>604</v>
      </c>
    </row>
    <row r="152" spans="1:65" s="2" customFormat="1" ht="16.5" customHeight="1">
      <c r="A152" s="35"/>
      <c r="B152" s="36"/>
      <c r="C152" s="192" t="s">
        <v>351</v>
      </c>
      <c r="D152" s="192" t="s">
        <v>241</v>
      </c>
      <c r="E152" s="193" t="s">
        <v>351</v>
      </c>
      <c r="F152" s="194" t="s">
        <v>4837</v>
      </c>
      <c r="G152" s="195" t="s">
        <v>2089</v>
      </c>
      <c r="H152" s="196">
        <v>37</v>
      </c>
      <c r="I152" s="197"/>
      <c r="J152" s="198">
        <f t="shared" si="0"/>
        <v>0</v>
      </c>
      <c r="K152" s="194" t="s">
        <v>287</v>
      </c>
      <c r="L152" s="40"/>
      <c r="M152" s="199" t="s">
        <v>1</v>
      </c>
      <c r="N152" s="200" t="s">
        <v>41</v>
      </c>
      <c r="O152" s="72"/>
      <c r="P152" s="201">
        <f t="shared" si="1"/>
        <v>0</v>
      </c>
      <c r="Q152" s="201">
        <v>0</v>
      </c>
      <c r="R152" s="201">
        <f t="shared" si="2"/>
        <v>0</v>
      </c>
      <c r="S152" s="201">
        <v>0</v>
      </c>
      <c r="T152" s="202">
        <f t="shared" si="3"/>
        <v>0</v>
      </c>
      <c r="U152" s="35"/>
      <c r="V152" s="35"/>
      <c r="W152" s="35"/>
      <c r="X152" s="35"/>
      <c r="Y152" s="35"/>
      <c r="Z152" s="35"/>
      <c r="AA152" s="35"/>
      <c r="AB152" s="35"/>
      <c r="AC152" s="35"/>
      <c r="AD152" s="35"/>
      <c r="AE152" s="35"/>
      <c r="AR152" s="203" t="s">
        <v>110</v>
      </c>
      <c r="AT152" s="203" t="s">
        <v>241</v>
      </c>
      <c r="AU152" s="203" t="s">
        <v>84</v>
      </c>
      <c r="AY152" s="18" t="s">
        <v>239</v>
      </c>
      <c r="BE152" s="204">
        <f t="shared" si="4"/>
        <v>0</v>
      </c>
      <c r="BF152" s="204">
        <f t="shared" si="5"/>
        <v>0</v>
      </c>
      <c r="BG152" s="204">
        <f t="shared" si="6"/>
        <v>0</v>
      </c>
      <c r="BH152" s="204">
        <f t="shared" si="7"/>
        <v>0</v>
      </c>
      <c r="BI152" s="204">
        <f t="shared" si="8"/>
        <v>0</v>
      </c>
      <c r="BJ152" s="18" t="s">
        <v>84</v>
      </c>
      <c r="BK152" s="204">
        <f t="shared" si="9"/>
        <v>0</v>
      </c>
      <c r="BL152" s="18" t="s">
        <v>110</v>
      </c>
      <c r="BM152" s="203" t="s">
        <v>616</v>
      </c>
    </row>
    <row r="153" spans="1:65" s="2" customFormat="1" ht="16.5" customHeight="1">
      <c r="A153" s="35"/>
      <c r="B153" s="36"/>
      <c r="C153" s="192" t="s">
        <v>357</v>
      </c>
      <c r="D153" s="192" t="s">
        <v>241</v>
      </c>
      <c r="E153" s="193" t="s">
        <v>357</v>
      </c>
      <c r="F153" s="194" t="s">
        <v>4838</v>
      </c>
      <c r="G153" s="195" t="s">
        <v>2089</v>
      </c>
      <c r="H153" s="196">
        <v>6</v>
      </c>
      <c r="I153" s="197"/>
      <c r="J153" s="198">
        <f t="shared" si="0"/>
        <v>0</v>
      </c>
      <c r="K153" s="194" t="s">
        <v>287</v>
      </c>
      <c r="L153" s="40"/>
      <c r="M153" s="199" t="s">
        <v>1</v>
      </c>
      <c r="N153" s="200" t="s">
        <v>41</v>
      </c>
      <c r="O153" s="72"/>
      <c r="P153" s="201">
        <f t="shared" si="1"/>
        <v>0</v>
      </c>
      <c r="Q153" s="201">
        <v>0</v>
      </c>
      <c r="R153" s="201">
        <f t="shared" si="2"/>
        <v>0</v>
      </c>
      <c r="S153" s="201">
        <v>0</v>
      </c>
      <c r="T153" s="202">
        <f t="shared" si="3"/>
        <v>0</v>
      </c>
      <c r="U153" s="35"/>
      <c r="V153" s="35"/>
      <c r="W153" s="35"/>
      <c r="X153" s="35"/>
      <c r="Y153" s="35"/>
      <c r="Z153" s="35"/>
      <c r="AA153" s="35"/>
      <c r="AB153" s="35"/>
      <c r="AC153" s="35"/>
      <c r="AD153" s="35"/>
      <c r="AE153" s="35"/>
      <c r="AR153" s="203" t="s">
        <v>110</v>
      </c>
      <c r="AT153" s="203" t="s">
        <v>241</v>
      </c>
      <c r="AU153" s="203" t="s">
        <v>84</v>
      </c>
      <c r="AY153" s="18" t="s">
        <v>239</v>
      </c>
      <c r="BE153" s="204">
        <f t="shared" si="4"/>
        <v>0</v>
      </c>
      <c r="BF153" s="204">
        <f t="shared" si="5"/>
        <v>0</v>
      </c>
      <c r="BG153" s="204">
        <f t="shared" si="6"/>
        <v>0</v>
      </c>
      <c r="BH153" s="204">
        <f t="shared" si="7"/>
        <v>0</v>
      </c>
      <c r="BI153" s="204">
        <f t="shared" si="8"/>
        <v>0</v>
      </c>
      <c r="BJ153" s="18" t="s">
        <v>84</v>
      </c>
      <c r="BK153" s="204">
        <f t="shared" si="9"/>
        <v>0</v>
      </c>
      <c r="BL153" s="18" t="s">
        <v>110</v>
      </c>
      <c r="BM153" s="203" t="s">
        <v>627</v>
      </c>
    </row>
    <row r="154" spans="1:65" s="2" customFormat="1" ht="16.5" customHeight="1">
      <c r="A154" s="35"/>
      <c r="B154" s="36"/>
      <c r="C154" s="192" t="s">
        <v>499</v>
      </c>
      <c r="D154" s="192" t="s">
        <v>241</v>
      </c>
      <c r="E154" s="193" t="s">
        <v>499</v>
      </c>
      <c r="F154" s="194" t="s">
        <v>4839</v>
      </c>
      <c r="G154" s="195" t="s">
        <v>2089</v>
      </c>
      <c r="H154" s="196">
        <v>22</v>
      </c>
      <c r="I154" s="197"/>
      <c r="J154" s="198">
        <f t="shared" si="0"/>
        <v>0</v>
      </c>
      <c r="K154" s="194" t="s">
        <v>287</v>
      </c>
      <c r="L154" s="40"/>
      <c r="M154" s="199" t="s">
        <v>1</v>
      </c>
      <c r="N154" s="200" t="s">
        <v>41</v>
      </c>
      <c r="O154" s="72"/>
      <c r="P154" s="201">
        <f t="shared" si="1"/>
        <v>0</v>
      </c>
      <c r="Q154" s="201">
        <v>0</v>
      </c>
      <c r="R154" s="201">
        <f t="shared" si="2"/>
        <v>0</v>
      </c>
      <c r="S154" s="201">
        <v>0</v>
      </c>
      <c r="T154" s="202">
        <f t="shared" si="3"/>
        <v>0</v>
      </c>
      <c r="U154" s="35"/>
      <c r="V154" s="35"/>
      <c r="W154" s="35"/>
      <c r="X154" s="35"/>
      <c r="Y154" s="35"/>
      <c r="Z154" s="35"/>
      <c r="AA154" s="35"/>
      <c r="AB154" s="35"/>
      <c r="AC154" s="35"/>
      <c r="AD154" s="35"/>
      <c r="AE154" s="35"/>
      <c r="AR154" s="203" t="s">
        <v>110</v>
      </c>
      <c r="AT154" s="203" t="s">
        <v>241</v>
      </c>
      <c r="AU154" s="203" t="s">
        <v>84</v>
      </c>
      <c r="AY154" s="18" t="s">
        <v>239</v>
      </c>
      <c r="BE154" s="204">
        <f t="shared" si="4"/>
        <v>0</v>
      </c>
      <c r="BF154" s="204">
        <f t="shared" si="5"/>
        <v>0</v>
      </c>
      <c r="BG154" s="204">
        <f t="shared" si="6"/>
        <v>0</v>
      </c>
      <c r="BH154" s="204">
        <f t="shared" si="7"/>
        <v>0</v>
      </c>
      <c r="BI154" s="204">
        <f t="shared" si="8"/>
        <v>0</v>
      </c>
      <c r="BJ154" s="18" t="s">
        <v>84</v>
      </c>
      <c r="BK154" s="204">
        <f t="shared" si="9"/>
        <v>0</v>
      </c>
      <c r="BL154" s="18" t="s">
        <v>110</v>
      </c>
      <c r="BM154" s="203" t="s">
        <v>639</v>
      </c>
    </row>
    <row r="155" spans="1:65" s="2" customFormat="1" ht="16.5" customHeight="1">
      <c r="A155" s="35"/>
      <c r="B155" s="36"/>
      <c r="C155" s="192" t="s">
        <v>505</v>
      </c>
      <c r="D155" s="192" t="s">
        <v>241</v>
      </c>
      <c r="E155" s="193" t="s">
        <v>505</v>
      </c>
      <c r="F155" s="194" t="s">
        <v>4840</v>
      </c>
      <c r="G155" s="195" t="s">
        <v>2089</v>
      </c>
      <c r="H155" s="196">
        <v>8</v>
      </c>
      <c r="I155" s="197"/>
      <c r="J155" s="198">
        <f t="shared" si="0"/>
        <v>0</v>
      </c>
      <c r="K155" s="194" t="s">
        <v>287</v>
      </c>
      <c r="L155" s="40"/>
      <c r="M155" s="199" t="s">
        <v>1</v>
      </c>
      <c r="N155" s="200" t="s">
        <v>41</v>
      </c>
      <c r="O155" s="72"/>
      <c r="P155" s="201">
        <f t="shared" si="1"/>
        <v>0</v>
      </c>
      <c r="Q155" s="201">
        <v>0</v>
      </c>
      <c r="R155" s="201">
        <f t="shared" si="2"/>
        <v>0</v>
      </c>
      <c r="S155" s="201">
        <v>0</v>
      </c>
      <c r="T155" s="202">
        <f t="shared" si="3"/>
        <v>0</v>
      </c>
      <c r="U155" s="35"/>
      <c r="V155" s="35"/>
      <c r="W155" s="35"/>
      <c r="X155" s="35"/>
      <c r="Y155" s="35"/>
      <c r="Z155" s="35"/>
      <c r="AA155" s="35"/>
      <c r="AB155" s="35"/>
      <c r="AC155" s="35"/>
      <c r="AD155" s="35"/>
      <c r="AE155" s="35"/>
      <c r="AR155" s="203" t="s">
        <v>110</v>
      </c>
      <c r="AT155" s="203" t="s">
        <v>241</v>
      </c>
      <c r="AU155" s="203" t="s">
        <v>84</v>
      </c>
      <c r="AY155" s="18" t="s">
        <v>239</v>
      </c>
      <c r="BE155" s="204">
        <f t="shared" si="4"/>
        <v>0</v>
      </c>
      <c r="BF155" s="204">
        <f t="shared" si="5"/>
        <v>0</v>
      </c>
      <c r="BG155" s="204">
        <f t="shared" si="6"/>
        <v>0</v>
      </c>
      <c r="BH155" s="204">
        <f t="shared" si="7"/>
        <v>0</v>
      </c>
      <c r="BI155" s="204">
        <f t="shared" si="8"/>
        <v>0</v>
      </c>
      <c r="BJ155" s="18" t="s">
        <v>84</v>
      </c>
      <c r="BK155" s="204">
        <f t="shared" si="9"/>
        <v>0</v>
      </c>
      <c r="BL155" s="18" t="s">
        <v>110</v>
      </c>
      <c r="BM155" s="203" t="s">
        <v>652</v>
      </c>
    </row>
    <row r="156" spans="1:65" s="2" customFormat="1" ht="16.5" customHeight="1">
      <c r="A156" s="35"/>
      <c r="B156" s="36"/>
      <c r="C156" s="192" t="s">
        <v>510</v>
      </c>
      <c r="D156" s="192" t="s">
        <v>241</v>
      </c>
      <c r="E156" s="193" t="s">
        <v>510</v>
      </c>
      <c r="F156" s="194" t="s">
        <v>4841</v>
      </c>
      <c r="G156" s="195" t="s">
        <v>2089</v>
      </c>
      <c r="H156" s="196">
        <v>30</v>
      </c>
      <c r="I156" s="197"/>
      <c r="J156" s="198">
        <f t="shared" si="0"/>
        <v>0</v>
      </c>
      <c r="K156" s="194" t="s">
        <v>287</v>
      </c>
      <c r="L156" s="40"/>
      <c r="M156" s="199" t="s">
        <v>1</v>
      </c>
      <c r="N156" s="200" t="s">
        <v>41</v>
      </c>
      <c r="O156" s="72"/>
      <c r="P156" s="201">
        <f t="shared" si="1"/>
        <v>0</v>
      </c>
      <c r="Q156" s="201">
        <v>0</v>
      </c>
      <c r="R156" s="201">
        <f t="shared" si="2"/>
        <v>0</v>
      </c>
      <c r="S156" s="201">
        <v>0</v>
      </c>
      <c r="T156" s="202">
        <f t="shared" si="3"/>
        <v>0</v>
      </c>
      <c r="U156" s="35"/>
      <c r="V156" s="35"/>
      <c r="W156" s="35"/>
      <c r="X156" s="35"/>
      <c r="Y156" s="35"/>
      <c r="Z156" s="35"/>
      <c r="AA156" s="35"/>
      <c r="AB156" s="35"/>
      <c r="AC156" s="35"/>
      <c r="AD156" s="35"/>
      <c r="AE156" s="35"/>
      <c r="AR156" s="203" t="s">
        <v>110</v>
      </c>
      <c r="AT156" s="203" t="s">
        <v>241</v>
      </c>
      <c r="AU156" s="203" t="s">
        <v>84</v>
      </c>
      <c r="AY156" s="18" t="s">
        <v>239</v>
      </c>
      <c r="BE156" s="204">
        <f t="shared" si="4"/>
        <v>0</v>
      </c>
      <c r="BF156" s="204">
        <f t="shared" si="5"/>
        <v>0</v>
      </c>
      <c r="BG156" s="204">
        <f t="shared" si="6"/>
        <v>0</v>
      </c>
      <c r="BH156" s="204">
        <f t="shared" si="7"/>
        <v>0</v>
      </c>
      <c r="BI156" s="204">
        <f t="shared" si="8"/>
        <v>0</v>
      </c>
      <c r="BJ156" s="18" t="s">
        <v>84</v>
      </c>
      <c r="BK156" s="204">
        <f t="shared" si="9"/>
        <v>0</v>
      </c>
      <c r="BL156" s="18" t="s">
        <v>110</v>
      </c>
      <c r="BM156" s="203" t="s">
        <v>665</v>
      </c>
    </row>
    <row r="157" spans="1:65" s="2" customFormat="1" ht="16.5" customHeight="1">
      <c r="A157" s="35"/>
      <c r="B157" s="36"/>
      <c r="C157" s="192" t="s">
        <v>517</v>
      </c>
      <c r="D157" s="192" t="s">
        <v>241</v>
      </c>
      <c r="E157" s="193" t="s">
        <v>517</v>
      </c>
      <c r="F157" s="194" t="s">
        <v>4842</v>
      </c>
      <c r="G157" s="195" t="s">
        <v>2089</v>
      </c>
      <c r="H157" s="196">
        <v>9</v>
      </c>
      <c r="I157" s="197"/>
      <c r="J157" s="198">
        <f t="shared" si="0"/>
        <v>0</v>
      </c>
      <c r="K157" s="194" t="s">
        <v>287</v>
      </c>
      <c r="L157" s="40"/>
      <c r="M157" s="199" t="s">
        <v>1</v>
      </c>
      <c r="N157" s="200" t="s">
        <v>41</v>
      </c>
      <c r="O157" s="72"/>
      <c r="P157" s="201">
        <f t="shared" si="1"/>
        <v>0</v>
      </c>
      <c r="Q157" s="201">
        <v>0</v>
      </c>
      <c r="R157" s="201">
        <f t="shared" si="2"/>
        <v>0</v>
      </c>
      <c r="S157" s="201">
        <v>0</v>
      </c>
      <c r="T157" s="202">
        <f t="shared" si="3"/>
        <v>0</v>
      </c>
      <c r="U157" s="35"/>
      <c r="V157" s="35"/>
      <c r="W157" s="35"/>
      <c r="X157" s="35"/>
      <c r="Y157" s="35"/>
      <c r="Z157" s="35"/>
      <c r="AA157" s="35"/>
      <c r="AB157" s="35"/>
      <c r="AC157" s="35"/>
      <c r="AD157" s="35"/>
      <c r="AE157" s="35"/>
      <c r="AR157" s="203" t="s">
        <v>110</v>
      </c>
      <c r="AT157" s="203" t="s">
        <v>241</v>
      </c>
      <c r="AU157" s="203" t="s">
        <v>84</v>
      </c>
      <c r="AY157" s="18" t="s">
        <v>239</v>
      </c>
      <c r="BE157" s="204">
        <f t="shared" si="4"/>
        <v>0</v>
      </c>
      <c r="BF157" s="204">
        <f t="shared" si="5"/>
        <v>0</v>
      </c>
      <c r="BG157" s="204">
        <f t="shared" si="6"/>
        <v>0</v>
      </c>
      <c r="BH157" s="204">
        <f t="shared" si="7"/>
        <v>0</v>
      </c>
      <c r="BI157" s="204">
        <f t="shared" si="8"/>
        <v>0</v>
      </c>
      <c r="BJ157" s="18" t="s">
        <v>84</v>
      </c>
      <c r="BK157" s="204">
        <f t="shared" si="9"/>
        <v>0</v>
      </c>
      <c r="BL157" s="18" t="s">
        <v>110</v>
      </c>
      <c r="BM157" s="203" t="s">
        <v>676</v>
      </c>
    </row>
    <row r="158" spans="1:65" s="2" customFormat="1" ht="16.5" customHeight="1">
      <c r="A158" s="35"/>
      <c r="B158" s="36"/>
      <c r="C158" s="192" t="s">
        <v>523</v>
      </c>
      <c r="D158" s="192" t="s">
        <v>241</v>
      </c>
      <c r="E158" s="193" t="s">
        <v>523</v>
      </c>
      <c r="F158" s="194" t="s">
        <v>4843</v>
      </c>
      <c r="G158" s="195" t="s">
        <v>2089</v>
      </c>
      <c r="H158" s="196">
        <v>18</v>
      </c>
      <c r="I158" s="197"/>
      <c r="J158" s="198">
        <f t="shared" si="0"/>
        <v>0</v>
      </c>
      <c r="K158" s="194" t="s">
        <v>287</v>
      </c>
      <c r="L158" s="40"/>
      <c r="M158" s="199" t="s">
        <v>1</v>
      </c>
      <c r="N158" s="200" t="s">
        <v>41</v>
      </c>
      <c r="O158" s="72"/>
      <c r="P158" s="201">
        <f t="shared" si="1"/>
        <v>0</v>
      </c>
      <c r="Q158" s="201">
        <v>0</v>
      </c>
      <c r="R158" s="201">
        <f t="shared" si="2"/>
        <v>0</v>
      </c>
      <c r="S158" s="201">
        <v>0</v>
      </c>
      <c r="T158" s="202">
        <f t="shared" si="3"/>
        <v>0</v>
      </c>
      <c r="U158" s="35"/>
      <c r="V158" s="35"/>
      <c r="W158" s="35"/>
      <c r="X158" s="35"/>
      <c r="Y158" s="35"/>
      <c r="Z158" s="35"/>
      <c r="AA158" s="35"/>
      <c r="AB158" s="35"/>
      <c r="AC158" s="35"/>
      <c r="AD158" s="35"/>
      <c r="AE158" s="35"/>
      <c r="AR158" s="203" t="s">
        <v>110</v>
      </c>
      <c r="AT158" s="203" t="s">
        <v>241</v>
      </c>
      <c r="AU158" s="203" t="s">
        <v>84</v>
      </c>
      <c r="AY158" s="18" t="s">
        <v>239</v>
      </c>
      <c r="BE158" s="204">
        <f t="shared" si="4"/>
        <v>0</v>
      </c>
      <c r="BF158" s="204">
        <f t="shared" si="5"/>
        <v>0</v>
      </c>
      <c r="BG158" s="204">
        <f t="shared" si="6"/>
        <v>0</v>
      </c>
      <c r="BH158" s="204">
        <f t="shared" si="7"/>
        <v>0</v>
      </c>
      <c r="BI158" s="204">
        <f t="shared" si="8"/>
        <v>0</v>
      </c>
      <c r="BJ158" s="18" t="s">
        <v>84</v>
      </c>
      <c r="BK158" s="204">
        <f t="shared" si="9"/>
        <v>0</v>
      </c>
      <c r="BL158" s="18" t="s">
        <v>110</v>
      </c>
      <c r="BM158" s="203" t="s">
        <v>681</v>
      </c>
    </row>
    <row r="159" spans="1:65" s="2" customFormat="1" ht="16.5" customHeight="1">
      <c r="A159" s="35"/>
      <c r="B159" s="36"/>
      <c r="C159" s="192" t="s">
        <v>530</v>
      </c>
      <c r="D159" s="192" t="s">
        <v>241</v>
      </c>
      <c r="E159" s="193" t="s">
        <v>530</v>
      </c>
      <c r="F159" s="194" t="s">
        <v>4844</v>
      </c>
      <c r="G159" s="195" t="s">
        <v>2089</v>
      </c>
      <c r="H159" s="196">
        <v>196</v>
      </c>
      <c r="I159" s="197"/>
      <c r="J159" s="198">
        <f t="shared" si="0"/>
        <v>0</v>
      </c>
      <c r="K159" s="194" t="s">
        <v>287</v>
      </c>
      <c r="L159" s="40"/>
      <c r="M159" s="199" t="s">
        <v>1</v>
      </c>
      <c r="N159" s="200" t="s">
        <v>41</v>
      </c>
      <c r="O159" s="72"/>
      <c r="P159" s="201">
        <f t="shared" si="1"/>
        <v>0</v>
      </c>
      <c r="Q159" s="201">
        <v>0</v>
      </c>
      <c r="R159" s="201">
        <f t="shared" si="2"/>
        <v>0</v>
      </c>
      <c r="S159" s="201">
        <v>0</v>
      </c>
      <c r="T159" s="202">
        <f t="shared" si="3"/>
        <v>0</v>
      </c>
      <c r="U159" s="35"/>
      <c r="V159" s="35"/>
      <c r="W159" s="35"/>
      <c r="X159" s="35"/>
      <c r="Y159" s="35"/>
      <c r="Z159" s="35"/>
      <c r="AA159" s="35"/>
      <c r="AB159" s="35"/>
      <c r="AC159" s="35"/>
      <c r="AD159" s="35"/>
      <c r="AE159" s="35"/>
      <c r="AR159" s="203" t="s">
        <v>110</v>
      </c>
      <c r="AT159" s="203" t="s">
        <v>241</v>
      </c>
      <c r="AU159" s="203" t="s">
        <v>84</v>
      </c>
      <c r="AY159" s="18" t="s">
        <v>239</v>
      </c>
      <c r="BE159" s="204">
        <f t="shared" si="4"/>
        <v>0</v>
      </c>
      <c r="BF159" s="204">
        <f t="shared" si="5"/>
        <v>0</v>
      </c>
      <c r="BG159" s="204">
        <f t="shared" si="6"/>
        <v>0</v>
      </c>
      <c r="BH159" s="204">
        <f t="shared" si="7"/>
        <v>0</v>
      </c>
      <c r="BI159" s="204">
        <f t="shared" si="8"/>
        <v>0</v>
      </c>
      <c r="BJ159" s="18" t="s">
        <v>84</v>
      </c>
      <c r="BK159" s="204">
        <f t="shared" si="9"/>
        <v>0</v>
      </c>
      <c r="BL159" s="18" t="s">
        <v>110</v>
      </c>
      <c r="BM159" s="203" t="s">
        <v>686</v>
      </c>
    </row>
    <row r="160" spans="1:65" s="2" customFormat="1" ht="16.5" customHeight="1">
      <c r="A160" s="35"/>
      <c r="B160" s="36"/>
      <c r="C160" s="192" t="s">
        <v>536</v>
      </c>
      <c r="D160" s="192" t="s">
        <v>241</v>
      </c>
      <c r="E160" s="193" t="s">
        <v>536</v>
      </c>
      <c r="F160" s="194" t="s">
        <v>4845</v>
      </c>
      <c r="G160" s="195" t="s">
        <v>2089</v>
      </c>
      <c r="H160" s="196">
        <v>229</v>
      </c>
      <c r="I160" s="197"/>
      <c r="J160" s="198">
        <f t="shared" si="0"/>
        <v>0</v>
      </c>
      <c r="K160" s="194" t="s">
        <v>287</v>
      </c>
      <c r="L160" s="40"/>
      <c r="M160" s="199" t="s">
        <v>1</v>
      </c>
      <c r="N160" s="200" t="s">
        <v>41</v>
      </c>
      <c r="O160" s="72"/>
      <c r="P160" s="201">
        <f t="shared" si="1"/>
        <v>0</v>
      </c>
      <c r="Q160" s="201">
        <v>0</v>
      </c>
      <c r="R160" s="201">
        <f t="shared" si="2"/>
        <v>0</v>
      </c>
      <c r="S160" s="201">
        <v>0</v>
      </c>
      <c r="T160" s="202">
        <f t="shared" si="3"/>
        <v>0</v>
      </c>
      <c r="U160" s="35"/>
      <c r="V160" s="35"/>
      <c r="W160" s="35"/>
      <c r="X160" s="35"/>
      <c r="Y160" s="35"/>
      <c r="Z160" s="35"/>
      <c r="AA160" s="35"/>
      <c r="AB160" s="35"/>
      <c r="AC160" s="35"/>
      <c r="AD160" s="35"/>
      <c r="AE160" s="35"/>
      <c r="AR160" s="203" t="s">
        <v>110</v>
      </c>
      <c r="AT160" s="203" t="s">
        <v>241</v>
      </c>
      <c r="AU160" s="203" t="s">
        <v>84</v>
      </c>
      <c r="AY160" s="18" t="s">
        <v>239</v>
      </c>
      <c r="BE160" s="204">
        <f t="shared" si="4"/>
        <v>0</v>
      </c>
      <c r="BF160" s="204">
        <f t="shared" si="5"/>
        <v>0</v>
      </c>
      <c r="BG160" s="204">
        <f t="shared" si="6"/>
        <v>0</v>
      </c>
      <c r="BH160" s="204">
        <f t="shared" si="7"/>
        <v>0</v>
      </c>
      <c r="BI160" s="204">
        <f t="shared" si="8"/>
        <v>0</v>
      </c>
      <c r="BJ160" s="18" t="s">
        <v>84</v>
      </c>
      <c r="BK160" s="204">
        <f t="shared" si="9"/>
        <v>0</v>
      </c>
      <c r="BL160" s="18" t="s">
        <v>110</v>
      </c>
      <c r="BM160" s="203" t="s">
        <v>691</v>
      </c>
    </row>
    <row r="161" spans="1:65" s="2" customFormat="1" ht="16.5" customHeight="1">
      <c r="A161" s="35"/>
      <c r="B161" s="36"/>
      <c r="C161" s="192" t="s">
        <v>541</v>
      </c>
      <c r="D161" s="192" t="s">
        <v>241</v>
      </c>
      <c r="E161" s="193" t="s">
        <v>541</v>
      </c>
      <c r="F161" s="194" t="s">
        <v>4846</v>
      </c>
      <c r="G161" s="195" t="s">
        <v>2089</v>
      </c>
      <c r="H161" s="196">
        <v>28</v>
      </c>
      <c r="I161" s="197"/>
      <c r="J161" s="198">
        <f t="shared" si="0"/>
        <v>0</v>
      </c>
      <c r="K161" s="194" t="s">
        <v>287</v>
      </c>
      <c r="L161" s="40"/>
      <c r="M161" s="199" t="s">
        <v>1</v>
      </c>
      <c r="N161" s="200" t="s">
        <v>41</v>
      </c>
      <c r="O161" s="72"/>
      <c r="P161" s="201">
        <f t="shared" si="1"/>
        <v>0</v>
      </c>
      <c r="Q161" s="201">
        <v>0</v>
      </c>
      <c r="R161" s="201">
        <f t="shared" si="2"/>
        <v>0</v>
      </c>
      <c r="S161" s="201">
        <v>0</v>
      </c>
      <c r="T161" s="202">
        <f t="shared" si="3"/>
        <v>0</v>
      </c>
      <c r="U161" s="35"/>
      <c r="V161" s="35"/>
      <c r="W161" s="35"/>
      <c r="X161" s="35"/>
      <c r="Y161" s="35"/>
      <c r="Z161" s="35"/>
      <c r="AA161" s="35"/>
      <c r="AB161" s="35"/>
      <c r="AC161" s="35"/>
      <c r="AD161" s="35"/>
      <c r="AE161" s="35"/>
      <c r="AR161" s="203" t="s">
        <v>110</v>
      </c>
      <c r="AT161" s="203" t="s">
        <v>241</v>
      </c>
      <c r="AU161" s="203" t="s">
        <v>84</v>
      </c>
      <c r="AY161" s="18" t="s">
        <v>239</v>
      </c>
      <c r="BE161" s="204">
        <f t="shared" si="4"/>
        <v>0</v>
      </c>
      <c r="BF161" s="204">
        <f t="shared" si="5"/>
        <v>0</v>
      </c>
      <c r="BG161" s="204">
        <f t="shared" si="6"/>
        <v>0</v>
      </c>
      <c r="BH161" s="204">
        <f t="shared" si="7"/>
        <v>0</v>
      </c>
      <c r="BI161" s="204">
        <f t="shared" si="8"/>
        <v>0</v>
      </c>
      <c r="BJ161" s="18" t="s">
        <v>84</v>
      </c>
      <c r="BK161" s="204">
        <f t="shared" si="9"/>
        <v>0</v>
      </c>
      <c r="BL161" s="18" t="s">
        <v>110</v>
      </c>
      <c r="BM161" s="203" t="s">
        <v>698</v>
      </c>
    </row>
    <row r="162" spans="1:65" s="2" customFormat="1" ht="16.5" customHeight="1">
      <c r="A162" s="35"/>
      <c r="B162" s="36"/>
      <c r="C162" s="192" t="s">
        <v>549</v>
      </c>
      <c r="D162" s="192" t="s">
        <v>241</v>
      </c>
      <c r="E162" s="193" t="s">
        <v>549</v>
      </c>
      <c r="F162" s="194" t="s">
        <v>4847</v>
      </c>
      <c r="G162" s="195" t="s">
        <v>2089</v>
      </c>
      <c r="H162" s="196">
        <v>55</v>
      </c>
      <c r="I162" s="197"/>
      <c r="J162" s="198">
        <f t="shared" si="0"/>
        <v>0</v>
      </c>
      <c r="K162" s="194" t="s">
        <v>287</v>
      </c>
      <c r="L162" s="40"/>
      <c r="M162" s="199" t="s">
        <v>1</v>
      </c>
      <c r="N162" s="200" t="s">
        <v>41</v>
      </c>
      <c r="O162" s="72"/>
      <c r="P162" s="201">
        <f t="shared" si="1"/>
        <v>0</v>
      </c>
      <c r="Q162" s="201">
        <v>0</v>
      </c>
      <c r="R162" s="201">
        <f t="shared" si="2"/>
        <v>0</v>
      </c>
      <c r="S162" s="201">
        <v>0</v>
      </c>
      <c r="T162" s="202">
        <f t="shared" si="3"/>
        <v>0</v>
      </c>
      <c r="U162" s="35"/>
      <c r="V162" s="35"/>
      <c r="W162" s="35"/>
      <c r="X162" s="35"/>
      <c r="Y162" s="35"/>
      <c r="Z162" s="35"/>
      <c r="AA162" s="35"/>
      <c r="AB162" s="35"/>
      <c r="AC162" s="35"/>
      <c r="AD162" s="35"/>
      <c r="AE162" s="35"/>
      <c r="AR162" s="203" t="s">
        <v>110</v>
      </c>
      <c r="AT162" s="203" t="s">
        <v>241</v>
      </c>
      <c r="AU162" s="203" t="s">
        <v>84</v>
      </c>
      <c r="AY162" s="18" t="s">
        <v>239</v>
      </c>
      <c r="BE162" s="204">
        <f t="shared" si="4"/>
        <v>0</v>
      </c>
      <c r="BF162" s="204">
        <f t="shared" si="5"/>
        <v>0</v>
      </c>
      <c r="BG162" s="204">
        <f t="shared" si="6"/>
        <v>0</v>
      </c>
      <c r="BH162" s="204">
        <f t="shared" si="7"/>
        <v>0</v>
      </c>
      <c r="BI162" s="204">
        <f t="shared" si="8"/>
        <v>0</v>
      </c>
      <c r="BJ162" s="18" t="s">
        <v>84</v>
      </c>
      <c r="BK162" s="204">
        <f t="shared" si="9"/>
        <v>0</v>
      </c>
      <c r="BL162" s="18" t="s">
        <v>110</v>
      </c>
      <c r="BM162" s="203" t="s">
        <v>708</v>
      </c>
    </row>
    <row r="163" spans="1:65" s="2" customFormat="1" ht="16.5" customHeight="1">
      <c r="A163" s="35"/>
      <c r="B163" s="36"/>
      <c r="C163" s="192" t="s">
        <v>557</v>
      </c>
      <c r="D163" s="192" t="s">
        <v>241</v>
      </c>
      <c r="E163" s="193" t="s">
        <v>557</v>
      </c>
      <c r="F163" s="194" t="s">
        <v>4848</v>
      </c>
      <c r="G163" s="195" t="s">
        <v>2089</v>
      </c>
      <c r="H163" s="196">
        <v>6</v>
      </c>
      <c r="I163" s="197"/>
      <c r="J163" s="198">
        <f t="shared" si="0"/>
        <v>0</v>
      </c>
      <c r="K163" s="194" t="s">
        <v>287</v>
      </c>
      <c r="L163" s="40"/>
      <c r="M163" s="199" t="s">
        <v>1</v>
      </c>
      <c r="N163" s="200" t="s">
        <v>41</v>
      </c>
      <c r="O163" s="72"/>
      <c r="P163" s="201">
        <f t="shared" si="1"/>
        <v>0</v>
      </c>
      <c r="Q163" s="201">
        <v>0</v>
      </c>
      <c r="R163" s="201">
        <f t="shared" si="2"/>
        <v>0</v>
      </c>
      <c r="S163" s="201">
        <v>0</v>
      </c>
      <c r="T163" s="202">
        <f t="shared" si="3"/>
        <v>0</v>
      </c>
      <c r="U163" s="35"/>
      <c r="V163" s="35"/>
      <c r="W163" s="35"/>
      <c r="X163" s="35"/>
      <c r="Y163" s="35"/>
      <c r="Z163" s="35"/>
      <c r="AA163" s="35"/>
      <c r="AB163" s="35"/>
      <c r="AC163" s="35"/>
      <c r="AD163" s="35"/>
      <c r="AE163" s="35"/>
      <c r="AR163" s="203" t="s">
        <v>110</v>
      </c>
      <c r="AT163" s="203" t="s">
        <v>241</v>
      </c>
      <c r="AU163" s="203" t="s">
        <v>84</v>
      </c>
      <c r="AY163" s="18" t="s">
        <v>239</v>
      </c>
      <c r="BE163" s="204">
        <f t="shared" si="4"/>
        <v>0</v>
      </c>
      <c r="BF163" s="204">
        <f t="shared" si="5"/>
        <v>0</v>
      </c>
      <c r="BG163" s="204">
        <f t="shared" si="6"/>
        <v>0</v>
      </c>
      <c r="BH163" s="204">
        <f t="shared" si="7"/>
        <v>0</v>
      </c>
      <c r="BI163" s="204">
        <f t="shared" si="8"/>
        <v>0</v>
      </c>
      <c r="BJ163" s="18" t="s">
        <v>84</v>
      </c>
      <c r="BK163" s="204">
        <f t="shared" si="9"/>
        <v>0</v>
      </c>
      <c r="BL163" s="18" t="s">
        <v>110</v>
      </c>
      <c r="BM163" s="203" t="s">
        <v>718</v>
      </c>
    </row>
    <row r="164" spans="1:65" s="2" customFormat="1" ht="48.75">
      <c r="A164" s="35"/>
      <c r="B164" s="36"/>
      <c r="C164" s="37"/>
      <c r="D164" s="212" t="s">
        <v>294</v>
      </c>
      <c r="E164" s="37"/>
      <c r="F164" s="221" t="s">
        <v>4849</v>
      </c>
      <c r="G164" s="37"/>
      <c r="H164" s="37"/>
      <c r="I164" s="207"/>
      <c r="J164" s="37"/>
      <c r="K164" s="37"/>
      <c r="L164" s="40"/>
      <c r="M164" s="208"/>
      <c r="N164" s="209"/>
      <c r="O164" s="72"/>
      <c r="P164" s="72"/>
      <c r="Q164" s="72"/>
      <c r="R164" s="72"/>
      <c r="S164" s="72"/>
      <c r="T164" s="73"/>
      <c r="U164" s="35"/>
      <c r="V164" s="35"/>
      <c r="W164" s="35"/>
      <c r="X164" s="35"/>
      <c r="Y164" s="35"/>
      <c r="Z164" s="35"/>
      <c r="AA164" s="35"/>
      <c r="AB164" s="35"/>
      <c r="AC164" s="35"/>
      <c r="AD164" s="35"/>
      <c r="AE164" s="35"/>
      <c r="AT164" s="18" t="s">
        <v>294</v>
      </c>
      <c r="AU164" s="18" t="s">
        <v>84</v>
      </c>
    </row>
    <row r="165" spans="1:65" s="2" customFormat="1" ht="16.5" customHeight="1">
      <c r="A165" s="35"/>
      <c r="B165" s="36"/>
      <c r="C165" s="192" t="s">
        <v>562</v>
      </c>
      <c r="D165" s="192" t="s">
        <v>241</v>
      </c>
      <c r="E165" s="193" t="s">
        <v>562</v>
      </c>
      <c r="F165" s="194" t="s">
        <v>4850</v>
      </c>
      <c r="G165" s="195" t="s">
        <v>2089</v>
      </c>
      <c r="H165" s="196">
        <v>1</v>
      </c>
      <c r="I165" s="197"/>
      <c r="J165" s="198">
        <f t="shared" ref="J165:J174" si="10">ROUND(I165*H165,2)</f>
        <v>0</v>
      </c>
      <c r="K165" s="194" t="s">
        <v>287</v>
      </c>
      <c r="L165" s="40"/>
      <c r="M165" s="199" t="s">
        <v>1</v>
      </c>
      <c r="N165" s="200" t="s">
        <v>41</v>
      </c>
      <c r="O165" s="72"/>
      <c r="P165" s="201">
        <f t="shared" ref="P165:P174" si="11">O165*H165</f>
        <v>0</v>
      </c>
      <c r="Q165" s="201">
        <v>0</v>
      </c>
      <c r="R165" s="201">
        <f t="shared" ref="R165:R174" si="12">Q165*H165</f>
        <v>0</v>
      </c>
      <c r="S165" s="201">
        <v>0</v>
      </c>
      <c r="T165" s="202">
        <f t="shared" ref="T165:T174" si="13">S165*H165</f>
        <v>0</v>
      </c>
      <c r="U165" s="35"/>
      <c r="V165" s="35"/>
      <c r="W165" s="35"/>
      <c r="X165" s="35"/>
      <c r="Y165" s="35"/>
      <c r="Z165" s="35"/>
      <c r="AA165" s="35"/>
      <c r="AB165" s="35"/>
      <c r="AC165" s="35"/>
      <c r="AD165" s="35"/>
      <c r="AE165" s="35"/>
      <c r="AR165" s="203" t="s">
        <v>110</v>
      </c>
      <c r="AT165" s="203" t="s">
        <v>241</v>
      </c>
      <c r="AU165" s="203" t="s">
        <v>84</v>
      </c>
      <c r="AY165" s="18" t="s">
        <v>239</v>
      </c>
      <c r="BE165" s="204">
        <f t="shared" ref="BE165:BE174" si="14">IF(N165="základní",J165,0)</f>
        <v>0</v>
      </c>
      <c r="BF165" s="204">
        <f t="shared" ref="BF165:BF174" si="15">IF(N165="snížená",J165,0)</f>
        <v>0</v>
      </c>
      <c r="BG165" s="204">
        <f t="shared" ref="BG165:BG174" si="16">IF(N165="zákl. přenesená",J165,0)</f>
        <v>0</v>
      </c>
      <c r="BH165" s="204">
        <f t="shared" ref="BH165:BH174" si="17">IF(N165="sníž. přenesená",J165,0)</f>
        <v>0</v>
      </c>
      <c r="BI165" s="204">
        <f t="shared" ref="BI165:BI174" si="18">IF(N165="nulová",J165,0)</f>
        <v>0</v>
      </c>
      <c r="BJ165" s="18" t="s">
        <v>84</v>
      </c>
      <c r="BK165" s="204">
        <f t="shared" ref="BK165:BK174" si="19">ROUND(I165*H165,2)</f>
        <v>0</v>
      </c>
      <c r="BL165" s="18" t="s">
        <v>110</v>
      </c>
      <c r="BM165" s="203" t="s">
        <v>729</v>
      </c>
    </row>
    <row r="166" spans="1:65" s="2" customFormat="1" ht="16.5" customHeight="1">
      <c r="A166" s="35"/>
      <c r="B166" s="36"/>
      <c r="C166" s="192" t="s">
        <v>567</v>
      </c>
      <c r="D166" s="192" t="s">
        <v>241</v>
      </c>
      <c r="E166" s="193" t="s">
        <v>567</v>
      </c>
      <c r="F166" s="194" t="s">
        <v>4851</v>
      </c>
      <c r="G166" s="195" t="s">
        <v>2089</v>
      </c>
      <c r="H166" s="196">
        <v>3</v>
      </c>
      <c r="I166" s="197"/>
      <c r="J166" s="198">
        <f t="shared" si="10"/>
        <v>0</v>
      </c>
      <c r="K166" s="194" t="s">
        <v>287</v>
      </c>
      <c r="L166" s="40"/>
      <c r="M166" s="199" t="s">
        <v>1</v>
      </c>
      <c r="N166" s="200" t="s">
        <v>41</v>
      </c>
      <c r="O166" s="72"/>
      <c r="P166" s="201">
        <f t="shared" si="11"/>
        <v>0</v>
      </c>
      <c r="Q166" s="201">
        <v>0</v>
      </c>
      <c r="R166" s="201">
        <f t="shared" si="12"/>
        <v>0</v>
      </c>
      <c r="S166" s="201">
        <v>0</v>
      </c>
      <c r="T166" s="202">
        <f t="shared" si="13"/>
        <v>0</v>
      </c>
      <c r="U166" s="35"/>
      <c r="V166" s="35"/>
      <c r="W166" s="35"/>
      <c r="X166" s="35"/>
      <c r="Y166" s="35"/>
      <c r="Z166" s="35"/>
      <c r="AA166" s="35"/>
      <c r="AB166" s="35"/>
      <c r="AC166" s="35"/>
      <c r="AD166" s="35"/>
      <c r="AE166" s="35"/>
      <c r="AR166" s="203" t="s">
        <v>110</v>
      </c>
      <c r="AT166" s="203" t="s">
        <v>241</v>
      </c>
      <c r="AU166" s="203" t="s">
        <v>84</v>
      </c>
      <c r="AY166" s="18" t="s">
        <v>239</v>
      </c>
      <c r="BE166" s="204">
        <f t="shared" si="14"/>
        <v>0</v>
      </c>
      <c r="BF166" s="204">
        <f t="shared" si="15"/>
        <v>0</v>
      </c>
      <c r="BG166" s="204">
        <f t="shared" si="16"/>
        <v>0</v>
      </c>
      <c r="BH166" s="204">
        <f t="shared" si="17"/>
        <v>0</v>
      </c>
      <c r="BI166" s="204">
        <f t="shared" si="18"/>
        <v>0</v>
      </c>
      <c r="BJ166" s="18" t="s">
        <v>84</v>
      </c>
      <c r="BK166" s="204">
        <f t="shared" si="19"/>
        <v>0</v>
      </c>
      <c r="BL166" s="18" t="s">
        <v>110</v>
      </c>
      <c r="BM166" s="203" t="s">
        <v>739</v>
      </c>
    </row>
    <row r="167" spans="1:65" s="2" customFormat="1" ht="16.5" customHeight="1">
      <c r="A167" s="35"/>
      <c r="B167" s="36"/>
      <c r="C167" s="192" t="s">
        <v>572</v>
      </c>
      <c r="D167" s="192" t="s">
        <v>241</v>
      </c>
      <c r="E167" s="193" t="s">
        <v>572</v>
      </c>
      <c r="F167" s="194" t="s">
        <v>4852</v>
      </c>
      <c r="G167" s="195" t="s">
        <v>2089</v>
      </c>
      <c r="H167" s="196">
        <v>2</v>
      </c>
      <c r="I167" s="197"/>
      <c r="J167" s="198">
        <f t="shared" si="10"/>
        <v>0</v>
      </c>
      <c r="K167" s="194" t="s">
        <v>287</v>
      </c>
      <c r="L167" s="40"/>
      <c r="M167" s="199" t="s">
        <v>1</v>
      </c>
      <c r="N167" s="200" t="s">
        <v>41</v>
      </c>
      <c r="O167" s="72"/>
      <c r="P167" s="201">
        <f t="shared" si="11"/>
        <v>0</v>
      </c>
      <c r="Q167" s="201">
        <v>0</v>
      </c>
      <c r="R167" s="201">
        <f t="shared" si="12"/>
        <v>0</v>
      </c>
      <c r="S167" s="201">
        <v>0</v>
      </c>
      <c r="T167" s="202">
        <f t="shared" si="13"/>
        <v>0</v>
      </c>
      <c r="U167" s="35"/>
      <c r="V167" s="35"/>
      <c r="W167" s="35"/>
      <c r="X167" s="35"/>
      <c r="Y167" s="35"/>
      <c r="Z167" s="35"/>
      <c r="AA167" s="35"/>
      <c r="AB167" s="35"/>
      <c r="AC167" s="35"/>
      <c r="AD167" s="35"/>
      <c r="AE167" s="35"/>
      <c r="AR167" s="203" t="s">
        <v>110</v>
      </c>
      <c r="AT167" s="203" t="s">
        <v>241</v>
      </c>
      <c r="AU167" s="203" t="s">
        <v>84</v>
      </c>
      <c r="AY167" s="18" t="s">
        <v>239</v>
      </c>
      <c r="BE167" s="204">
        <f t="shared" si="14"/>
        <v>0</v>
      </c>
      <c r="BF167" s="204">
        <f t="shared" si="15"/>
        <v>0</v>
      </c>
      <c r="BG167" s="204">
        <f t="shared" si="16"/>
        <v>0</v>
      </c>
      <c r="BH167" s="204">
        <f t="shared" si="17"/>
        <v>0</v>
      </c>
      <c r="BI167" s="204">
        <f t="shared" si="18"/>
        <v>0</v>
      </c>
      <c r="BJ167" s="18" t="s">
        <v>84</v>
      </c>
      <c r="BK167" s="204">
        <f t="shared" si="19"/>
        <v>0</v>
      </c>
      <c r="BL167" s="18" t="s">
        <v>110</v>
      </c>
      <c r="BM167" s="203" t="s">
        <v>746</v>
      </c>
    </row>
    <row r="168" spans="1:65" s="2" customFormat="1" ht="16.5" customHeight="1">
      <c r="A168" s="35"/>
      <c r="B168" s="36"/>
      <c r="C168" s="192" t="s">
        <v>577</v>
      </c>
      <c r="D168" s="192" t="s">
        <v>241</v>
      </c>
      <c r="E168" s="193" t="s">
        <v>577</v>
      </c>
      <c r="F168" s="194" t="s">
        <v>4853</v>
      </c>
      <c r="G168" s="195" t="s">
        <v>2089</v>
      </c>
      <c r="H168" s="196">
        <v>14</v>
      </c>
      <c r="I168" s="197"/>
      <c r="J168" s="198">
        <f t="shared" si="10"/>
        <v>0</v>
      </c>
      <c r="K168" s="194" t="s">
        <v>287</v>
      </c>
      <c r="L168" s="40"/>
      <c r="M168" s="199" t="s">
        <v>1</v>
      </c>
      <c r="N168" s="200" t="s">
        <v>41</v>
      </c>
      <c r="O168" s="72"/>
      <c r="P168" s="201">
        <f t="shared" si="11"/>
        <v>0</v>
      </c>
      <c r="Q168" s="201">
        <v>0</v>
      </c>
      <c r="R168" s="201">
        <f t="shared" si="12"/>
        <v>0</v>
      </c>
      <c r="S168" s="201">
        <v>0</v>
      </c>
      <c r="T168" s="202">
        <f t="shared" si="13"/>
        <v>0</v>
      </c>
      <c r="U168" s="35"/>
      <c r="V168" s="35"/>
      <c r="W168" s="35"/>
      <c r="X168" s="35"/>
      <c r="Y168" s="35"/>
      <c r="Z168" s="35"/>
      <c r="AA168" s="35"/>
      <c r="AB168" s="35"/>
      <c r="AC168" s="35"/>
      <c r="AD168" s="35"/>
      <c r="AE168" s="35"/>
      <c r="AR168" s="203" t="s">
        <v>110</v>
      </c>
      <c r="AT168" s="203" t="s">
        <v>241</v>
      </c>
      <c r="AU168" s="203" t="s">
        <v>84</v>
      </c>
      <c r="AY168" s="18" t="s">
        <v>239</v>
      </c>
      <c r="BE168" s="204">
        <f t="shared" si="14"/>
        <v>0</v>
      </c>
      <c r="BF168" s="204">
        <f t="shared" si="15"/>
        <v>0</v>
      </c>
      <c r="BG168" s="204">
        <f t="shared" si="16"/>
        <v>0</v>
      </c>
      <c r="BH168" s="204">
        <f t="shared" si="17"/>
        <v>0</v>
      </c>
      <c r="BI168" s="204">
        <f t="shared" si="18"/>
        <v>0</v>
      </c>
      <c r="BJ168" s="18" t="s">
        <v>84</v>
      </c>
      <c r="BK168" s="204">
        <f t="shared" si="19"/>
        <v>0</v>
      </c>
      <c r="BL168" s="18" t="s">
        <v>110</v>
      </c>
      <c r="BM168" s="203" t="s">
        <v>754</v>
      </c>
    </row>
    <row r="169" spans="1:65" s="2" customFormat="1" ht="16.5" customHeight="1">
      <c r="A169" s="35"/>
      <c r="B169" s="36"/>
      <c r="C169" s="192" t="s">
        <v>582</v>
      </c>
      <c r="D169" s="192" t="s">
        <v>241</v>
      </c>
      <c r="E169" s="193" t="s">
        <v>582</v>
      </c>
      <c r="F169" s="194" t="s">
        <v>4854</v>
      </c>
      <c r="G169" s="195" t="s">
        <v>2089</v>
      </c>
      <c r="H169" s="196">
        <v>120</v>
      </c>
      <c r="I169" s="197"/>
      <c r="J169" s="198">
        <f t="shared" si="10"/>
        <v>0</v>
      </c>
      <c r="K169" s="194" t="s">
        <v>287</v>
      </c>
      <c r="L169" s="40"/>
      <c r="M169" s="199" t="s">
        <v>1</v>
      </c>
      <c r="N169" s="200" t="s">
        <v>41</v>
      </c>
      <c r="O169" s="72"/>
      <c r="P169" s="201">
        <f t="shared" si="11"/>
        <v>0</v>
      </c>
      <c r="Q169" s="201">
        <v>0</v>
      </c>
      <c r="R169" s="201">
        <f t="shared" si="12"/>
        <v>0</v>
      </c>
      <c r="S169" s="201">
        <v>0</v>
      </c>
      <c r="T169" s="202">
        <f t="shared" si="13"/>
        <v>0</v>
      </c>
      <c r="U169" s="35"/>
      <c r="V169" s="35"/>
      <c r="W169" s="35"/>
      <c r="X169" s="35"/>
      <c r="Y169" s="35"/>
      <c r="Z169" s="35"/>
      <c r="AA169" s="35"/>
      <c r="AB169" s="35"/>
      <c r="AC169" s="35"/>
      <c r="AD169" s="35"/>
      <c r="AE169" s="35"/>
      <c r="AR169" s="203" t="s">
        <v>110</v>
      </c>
      <c r="AT169" s="203" t="s">
        <v>241</v>
      </c>
      <c r="AU169" s="203" t="s">
        <v>84</v>
      </c>
      <c r="AY169" s="18" t="s">
        <v>239</v>
      </c>
      <c r="BE169" s="204">
        <f t="shared" si="14"/>
        <v>0</v>
      </c>
      <c r="BF169" s="204">
        <f t="shared" si="15"/>
        <v>0</v>
      </c>
      <c r="BG169" s="204">
        <f t="shared" si="16"/>
        <v>0</v>
      </c>
      <c r="BH169" s="204">
        <f t="shared" si="17"/>
        <v>0</v>
      </c>
      <c r="BI169" s="204">
        <f t="shared" si="18"/>
        <v>0</v>
      </c>
      <c r="BJ169" s="18" t="s">
        <v>84</v>
      </c>
      <c r="BK169" s="204">
        <f t="shared" si="19"/>
        <v>0</v>
      </c>
      <c r="BL169" s="18" t="s">
        <v>110</v>
      </c>
      <c r="BM169" s="203" t="s">
        <v>762</v>
      </c>
    </row>
    <row r="170" spans="1:65" s="2" customFormat="1" ht="16.5" customHeight="1">
      <c r="A170" s="35"/>
      <c r="B170" s="36"/>
      <c r="C170" s="192" t="s">
        <v>587</v>
      </c>
      <c r="D170" s="192" t="s">
        <v>241</v>
      </c>
      <c r="E170" s="193" t="s">
        <v>587</v>
      </c>
      <c r="F170" s="194" t="s">
        <v>4855</v>
      </c>
      <c r="G170" s="195" t="s">
        <v>2089</v>
      </c>
      <c r="H170" s="196">
        <v>13</v>
      </c>
      <c r="I170" s="197"/>
      <c r="J170" s="198">
        <f t="shared" si="10"/>
        <v>0</v>
      </c>
      <c r="K170" s="194" t="s">
        <v>287</v>
      </c>
      <c r="L170" s="40"/>
      <c r="M170" s="199" t="s">
        <v>1</v>
      </c>
      <c r="N170" s="200" t="s">
        <v>41</v>
      </c>
      <c r="O170" s="72"/>
      <c r="P170" s="201">
        <f t="shared" si="11"/>
        <v>0</v>
      </c>
      <c r="Q170" s="201">
        <v>0</v>
      </c>
      <c r="R170" s="201">
        <f t="shared" si="12"/>
        <v>0</v>
      </c>
      <c r="S170" s="201">
        <v>0</v>
      </c>
      <c r="T170" s="202">
        <f t="shared" si="13"/>
        <v>0</v>
      </c>
      <c r="U170" s="35"/>
      <c r="V170" s="35"/>
      <c r="W170" s="35"/>
      <c r="X170" s="35"/>
      <c r="Y170" s="35"/>
      <c r="Z170" s="35"/>
      <c r="AA170" s="35"/>
      <c r="AB170" s="35"/>
      <c r="AC170" s="35"/>
      <c r="AD170" s="35"/>
      <c r="AE170" s="35"/>
      <c r="AR170" s="203" t="s">
        <v>110</v>
      </c>
      <c r="AT170" s="203" t="s">
        <v>241</v>
      </c>
      <c r="AU170" s="203" t="s">
        <v>84</v>
      </c>
      <c r="AY170" s="18" t="s">
        <v>239</v>
      </c>
      <c r="BE170" s="204">
        <f t="shared" si="14"/>
        <v>0</v>
      </c>
      <c r="BF170" s="204">
        <f t="shared" si="15"/>
        <v>0</v>
      </c>
      <c r="BG170" s="204">
        <f t="shared" si="16"/>
        <v>0</v>
      </c>
      <c r="BH170" s="204">
        <f t="shared" si="17"/>
        <v>0</v>
      </c>
      <c r="BI170" s="204">
        <f t="shared" si="18"/>
        <v>0</v>
      </c>
      <c r="BJ170" s="18" t="s">
        <v>84</v>
      </c>
      <c r="BK170" s="204">
        <f t="shared" si="19"/>
        <v>0</v>
      </c>
      <c r="BL170" s="18" t="s">
        <v>110</v>
      </c>
      <c r="BM170" s="203" t="s">
        <v>772</v>
      </c>
    </row>
    <row r="171" spans="1:65" s="2" customFormat="1" ht="16.5" customHeight="1">
      <c r="A171" s="35"/>
      <c r="B171" s="36"/>
      <c r="C171" s="192" t="s">
        <v>592</v>
      </c>
      <c r="D171" s="192" t="s">
        <v>241</v>
      </c>
      <c r="E171" s="193" t="s">
        <v>592</v>
      </c>
      <c r="F171" s="194" t="s">
        <v>4856</v>
      </c>
      <c r="G171" s="195" t="s">
        <v>2089</v>
      </c>
      <c r="H171" s="196">
        <v>1</v>
      </c>
      <c r="I171" s="197"/>
      <c r="J171" s="198">
        <f t="shared" si="10"/>
        <v>0</v>
      </c>
      <c r="K171" s="194" t="s">
        <v>287</v>
      </c>
      <c r="L171" s="40"/>
      <c r="M171" s="199" t="s">
        <v>1</v>
      </c>
      <c r="N171" s="200" t="s">
        <v>41</v>
      </c>
      <c r="O171" s="72"/>
      <c r="P171" s="201">
        <f t="shared" si="11"/>
        <v>0</v>
      </c>
      <c r="Q171" s="201">
        <v>0</v>
      </c>
      <c r="R171" s="201">
        <f t="shared" si="12"/>
        <v>0</v>
      </c>
      <c r="S171" s="201">
        <v>0</v>
      </c>
      <c r="T171" s="202">
        <f t="shared" si="13"/>
        <v>0</v>
      </c>
      <c r="U171" s="35"/>
      <c r="V171" s="35"/>
      <c r="W171" s="35"/>
      <c r="X171" s="35"/>
      <c r="Y171" s="35"/>
      <c r="Z171" s="35"/>
      <c r="AA171" s="35"/>
      <c r="AB171" s="35"/>
      <c r="AC171" s="35"/>
      <c r="AD171" s="35"/>
      <c r="AE171" s="35"/>
      <c r="AR171" s="203" t="s">
        <v>110</v>
      </c>
      <c r="AT171" s="203" t="s">
        <v>241</v>
      </c>
      <c r="AU171" s="203" t="s">
        <v>84</v>
      </c>
      <c r="AY171" s="18" t="s">
        <v>239</v>
      </c>
      <c r="BE171" s="204">
        <f t="shared" si="14"/>
        <v>0</v>
      </c>
      <c r="BF171" s="204">
        <f t="shared" si="15"/>
        <v>0</v>
      </c>
      <c r="BG171" s="204">
        <f t="shared" si="16"/>
        <v>0</v>
      </c>
      <c r="BH171" s="204">
        <f t="shared" si="17"/>
        <v>0</v>
      </c>
      <c r="BI171" s="204">
        <f t="shared" si="18"/>
        <v>0</v>
      </c>
      <c r="BJ171" s="18" t="s">
        <v>84</v>
      </c>
      <c r="BK171" s="204">
        <f t="shared" si="19"/>
        <v>0</v>
      </c>
      <c r="BL171" s="18" t="s">
        <v>110</v>
      </c>
      <c r="BM171" s="203" t="s">
        <v>780</v>
      </c>
    </row>
    <row r="172" spans="1:65" s="2" customFormat="1" ht="16.5" customHeight="1">
      <c r="A172" s="35"/>
      <c r="B172" s="36"/>
      <c r="C172" s="192" t="s">
        <v>598</v>
      </c>
      <c r="D172" s="192" t="s">
        <v>241</v>
      </c>
      <c r="E172" s="193" t="s">
        <v>598</v>
      </c>
      <c r="F172" s="194" t="s">
        <v>4857</v>
      </c>
      <c r="G172" s="195" t="s">
        <v>2089</v>
      </c>
      <c r="H172" s="196">
        <v>10</v>
      </c>
      <c r="I172" s="197"/>
      <c r="J172" s="198">
        <f t="shared" si="10"/>
        <v>0</v>
      </c>
      <c r="K172" s="194" t="s">
        <v>287</v>
      </c>
      <c r="L172" s="40"/>
      <c r="M172" s="199" t="s">
        <v>1</v>
      </c>
      <c r="N172" s="200" t="s">
        <v>41</v>
      </c>
      <c r="O172" s="72"/>
      <c r="P172" s="201">
        <f t="shared" si="11"/>
        <v>0</v>
      </c>
      <c r="Q172" s="201">
        <v>0</v>
      </c>
      <c r="R172" s="201">
        <f t="shared" si="12"/>
        <v>0</v>
      </c>
      <c r="S172" s="201">
        <v>0</v>
      </c>
      <c r="T172" s="202">
        <f t="shared" si="13"/>
        <v>0</v>
      </c>
      <c r="U172" s="35"/>
      <c r="V172" s="35"/>
      <c r="W172" s="35"/>
      <c r="X172" s="35"/>
      <c r="Y172" s="35"/>
      <c r="Z172" s="35"/>
      <c r="AA172" s="35"/>
      <c r="AB172" s="35"/>
      <c r="AC172" s="35"/>
      <c r="AD172" s="35"/>
      <c r="AE172" s="35"/>
      <c r="AR172" s="203" t="s">
        <v>110</v>
      </c>
      <c r="AT172" s="203" t="s">
        <v>241</v>
      </c>
      <c r="AU172" s="203" t="s">
        <v>84</v>
      </c>
      <c r="AY172" s="18" t="s">
        <v>239</v>
      </c>
      <c r="BE172" s="204">
        <f t="shared" si="14"/>
        <v>0</v>
      </c>
      <c r="BF172" s="204">
        <f t="shared" si="15"/>
        <v>0</v>
      </c>
      <c r="BG172" s="204">
        <f t="shared" si="16"/>
        <v>0</v>
      </c>
      <c r="BH172" s="204">
        <f t="shared" si="17"/>
        <v>0</v>
      </c>
      <c r="BI172" s="204">
        <f t="shared" si="18"/>
        <v>0</v>
      </c>
      <c r="BJ172" s="18" t="s">
        <v>84</v>
      </c>
      <c r="BK172" s="204">
        <f t="shared" si="19"/>
        <v>0</v>
      </c>
      <c r="BL172" s="18" t="s">
        <v>110</v>
      </c>
      <c r="BM172" s="203" t="s">
        <v>791</v>
      </c>
    </row>
    <row r="173" spans="1:65" s="2" customFormat="1" ht="16.5" customHeight="1">
      <c r="A173" s="35"/>
      <c r="B173" s="36"/>
      <c r="C173" s="192" t="s">
        <v>604</v>
      </c>
      <c r="D173" s="192" t="s">
        <v>241</v>
      </c>
      <c r="E173" s="193" t="s">
        <v>604</v>
      </c>
      <c r="F173" s="194" t="s">
        <v>4858</v>
      </c>
      <c r="G173" s="195" t="s">
        <v>2089</v>
      </c>
      <c r="H173" s="196">
        <v>15</v>
      </c>
      <c r="I173" s="197"/>
      <c r="J173" s="198">
        <f t="shared" si="10"/>
        <v>0</v>
      </c>
      <c r="K173" s="194" t="s">
        <v>287</v>
      </c>
      <c r="L173" s="40"/>
      <c r="M173" s="199" t="s">
        <v>1</v>
      </c>
      <c r="N173" s="200" t="s">
        <v>41</v>
      </c>
      <c r="O173" s="72"/>
      <c r="P173" s="201">
        <f t="shared" si="11"/>
        <v>0</v>
      </c>
      <c r="Q173" s="201">
        <v>0</v>
      </c>
      <c r="R173" s="201">
        <f t="shared" si="12"/>
        <v>0</v>
      </c>
      <c r="S173" s="201">
        <v>0</v>
      </c>
      <c r="T173" s="202">
        <f t="shared" si="13"/>
        <v>0</v>
      </c>
      <c r="U173" s="35"/>
      <c r="V173" s="35"/>
      <c r="W173" s="35"/>
      <c r="X173" s="35"/>
      <c r="Y173" s="35"/>
      <c r="Z173" s="35"/>
      <c r="AA173" s="35"/>
      <c r="AB173" s="35"/>
      <c r="AC173" s="35"/>
      <c r="AD173" s="35"/>
      <c r="AE173" s="35"/>
      <c r="AR173" s="203" t="s">
        <v>110</v>
      </c>
      <c r="AT173" s="203" t="s">
        <v>241</v>
      </c>
      <c r="AU173" s="203" t="s">
        <v>84</v>
      </c>
      <c r="AY173" s="18" t="s">
        <v>239</v>
      </c>
      <c r="BE173" s="204">
        <f t="shared" si="14"/>
        <v>0</v>
      </c>
      <c r="BF173" s="204">
        <f t="shared" si="15"/>
        <v>0</v>
      </c>
      <c r="BG173" s="204">
        <f t="shared" si="16"/>
        <v>0</v>
      </c>
      <c r="BH173" s="204">
        <f t="shared" si="17"/>
        <v>0</v>
      </c>
      <c r="BI173" s="204">
        <f t="shared" si="18"/>
        <v>0</v>
      </c>
      <c r="BJ173" s="18" t="s">
        <v>84</v>
      </c>
      <c r="BK173" s="204">
        <f t="shared" si="19"/>
        <v>0</v>
      </c>
      <c r="BL173" s="18" t="s">
        <v>110</v>
      </c>
      <c r="BM173" s="203" t="s">
        <v>803</v>
      </c>
    </row>
    <row r="174" spans="1:65" s="2" customFormat="1" ht="16.5" customHeight="1">
      <c r="A174" s="35"/>
      <c r="B174" s="36"/>
      <c r="C174" s="192" t="s">
        <v>610</v>
      </c>
      <c r="D174" s="192" t="s">
        <v>241</v>
      </c>
      <c r="E174" s="193" t="s">
        <v>610</v>
      </c>
      <c r="F174" s="194" t="s">
        <v>4859</v>
      </c>
      <c r="G174" s="195" t="s">
        <v>4860</v>
      </c>
      <c r="H174" s="196">
        <v>1</v>
      </c>
      <c r="I174" s="197"/>
      <c r="J174" s="198">
        <f t="shared" si="10"/>
        <v>0</v>
      </c>
      <c r="K174" s="194" t="s">
        <v>287</v>
      </c>
      <c r="L174" s="40"/>
      <c r="M174" s="199" t="s">
        <v>1</v>
      </c>
      <c r="N174" s="200" t="s">
        <v>41</v>
      </c>
      <c r="O174" s="72"/>
      <c r="P174" s="201">
        <f t="shared" si="11"/>
        <v>0</v>
      </c>
      <c r="Q174" s="201">
        <v>0</v>
      </c>
      <c r="R174" s="201">
        <f t="shared" si="12"/>
        <v>0</v>
      </c>
      <c r="S174" s="201">
        <v>0</v>
      </c>
      <c r="T174" s="202">
        <f t="shared" si="13"/>
        <v>0</v>
      </c>
      <c r="U174" s="35"/>
      <c r="V174" s="35"/>
      <c r="W174" s="35"/>
      <c r="X174" s="35"/>
      <c r="Y174" s="35"/>
      <c r="Z174" s="35"/>
      <c r="AA174" s="35"/>
      <c r="AB174" s="35"/>
      <c r="AC174" s="35"/>
      <c r="AD174" s="35"/>
      <c r="AE174" s="35"/>
      <c r="AR174" s="203" t="s">
        <v>110</v>
      </c>
      <c r="AT174" s="203" t="s">
        <v>241</v>
      </c>
      <c r="AU174" s="203" t="s">
        <v>84</v>
      </c>
      <c r="AY174" s="18" t="s">
        <v>239</v>
      </c>
      <c r="BE174" s="204">
        <f t="shared" si="14"/>
        <v>0</v>
      </c>
      <c r="BF174" s="204">
        <f t="shared" si="15"/>
        <v>0</v>
      </c>
      <c r="BG174" s="204">
        <f t="shared" si="16"/>
        <v>0</v>
      </c>
      <c r="BH174" s="204">
        <f t="shared" si="17"/>
        <v>0</v>
      </c>
      <c r="BI174" s="204">
        <f t="shared" si="18"/>
        <v>0</v>
      </c>
      <c r="BJ174" s="18" t="s">
        <v>84</v>
      </c>
      <c r="BK174" s="204">
        <f t="shared" si="19"/>
        <v>0</v>
      </c>
      <c r="BL174" s="18" t="s">
        <v>110</v>
      </c>
      <c r="BM174" s="203" t="s">
        <v>813</v>
      </c>
    </row>
    <row r="175" spans="1:65" s="2" customFormat="1" ht="58.5">
      <c r="A175" s="35"/>
      <c r="B175" s="36"/>
      <c r="C175" s="37"/>
      <c r="D175" s="212" t="s">
        <v>294</v>
      </c>
      <c r="E175" s="37"/>
      <c r="F175" s="221" t="s">
        <v>4861</v>
      </c>
      <c r="G175" s="37"/>
      <c r="H175" s="37"/>
      <c r="I175" s="207"/>
      <c r="J175" s="37"/>
      <c r="K175" s="37"/>
      <c r="L175" s="40"/>
      <c r="M175" s="208"/>
      <c r="N175" s="209"/>
      <c r="O175" s="72"/>
      <c r="P175" s="72"/>
      <c r="Q175" s="72"/>
      <c r="R175" s="72"/>
      <c r="S175" s="72"/>
      <c r="T175" s="73"/>
      <c r="U175" s="35"/>
      <c r="V175" s="35"/>
      <c r="W175" s="35"/>
      <c r="X175" s="35"/>
      <c r="Y175" s="35"/>
      <c r="Z175" s="35"/>
      <c r="AA175" s="35"/>
      <c r="AB175" s="35"/>
      <c r="AC175" s="35"/>
      <c r="AD175" s="35"/>
      <c r="AE175" s="35"/>
      <c r="AT175" s="18" t="s">
        <v>294</v>
      </c>
      <c r="AU175" s="18" t="s">
        <v>84</v>
      </c>
    </row>
    <row r="176" spans="1:65" s="12" customFormat="1" ht="25.9" customHeight="1">
      <c r="B176" s="176"/>
      <c r="C176" s="177"/>
      <c r="D176" s="178" t="s">
        <v>75</v>
      </c>
      <c r="E176" s="179" t="s">
        <v>604</v>
      </c>
      <c r="F176" s="179" t="s">
        <v>135</v>
      </c>
      <c r="G176" s="177"/>
      <c r="H176" s="177"/>
      <c r="I176" s="180"/>
      <c r="J176" s="181">
        <f>BK176</f>
        <v>0</v>
      </c>
      <c r="K176" s="177"/>
      <c r="L176" s="182"/>
      <c r="M176" s="183"/>
      <c r="N176" s="184"/>
      <c r="O176" s="184"/>
      <c r="P176" s="185">
        <f>SUM(P177:P183)</f>
        <v>0</v>
      </c>
      <c r="Q176" s="184"/>
      <c r="R176" s="185">
        <f>SUM(R177:R183)</f>
        <v>0</v>
      </c>
      <c r="S176" s="184"/>
      <c r="T176" s="186">
        <f>SUM(T177:T183)</f>
        <v>0</v>
      </c>
      <c r="AR176" s="187" t="s">
        <v>84</v>
      </c>
      <c r="AT176" s="188" t="s">
        <v>75</v>
      </c>
      <c r="AU176" s="188" t="s">
        <v>76</v>
      </c>
      <c r="AY176" s="187" t="s">
        <v>239</v>
      </c>
      <c r="BK176" s="189">
        <f>SUM(BK177:BK183)</f>
        <v>0</v>
      </c>
    </row>
    <row r="177" spans="1:65" s="2" customFormat="1" ht="16.5" customHeight="1">
      <c r="A177" s="35"/>
      <c r="B177" s="36"/>
      <c r="C177" s="192" t="s">
        <v>616</v>
      </c>
      <c r="D177" s="192" t="s">
        <v>241</v>
      </c>
      <c r="E177" s="193" t="s">
        <v>616</v>
      </c>
      <c r="F177" s="194" t="s">
        <v>4862</v>
      </c>
      <c r="G177" s="195" t="s">
        <v>396</v>
      </c>
      <c r="H177" s="196">
        <v>60</v>
      </c>
      <c r="I177" s="197"/>
      <c r="J177" s="198">
        <f>ROUND(I177*H177,2)</f>
        <v>0</v>
      </c>
      <c r="K177" s="194" t="s">
        <v>287</v>
      </c>
      <c r="L177" s="40"/>
      <c r="M177" s="199" t="s">
        <v>1</v>
      </c>
      <c r="N177" s="200" t="s">
        <v>41</v>
      </c>
      <c r="O177" s="72"/>
      <c r="P177" s="201">
        <f>O177*H177</f>
        <v>0</v>
      </c>
      <c r="Q177" s="201">
        <v>0</v>
      </c>
      <c r="R177" s="201">
        <f>Q177*H177</f>
        <v>0</v>
      </c>
      <c r="S177" s="201">
        <v>0</v>
      </c>
      <c r="T177" s="202">
        <f>S177*H177</f>
        <v>0</v>
      </c>
      <c r="U177" s="35"/>
      <c r="V177" s="35"/>
      <c r="W177" s="35"/>
      <c r="X177" s="35"/>
      <c r="Y177" s="35"/>
      <c r="Z177" s="35"/>
      <c r="AA177" s="35"/>
      <c r="AB177" s="35"/>
      <c r="AC177" s="35"/>
      <c r="AD177" s="35"/>
      <c r="AE177" s="35"/>
      <c r="AR177" s="203" t="s">
        <v>110</v>
      </c>
      <c r="AT177" s="203" t="s">
        <v>241</v>
      </c>
      <c r="AU177" s="203" t="s">
        <v>84</v>
      </c>
      <c r="AY177" s="18" t="s">
        <v>239</v>
      </c>
      <c r="BE177" s="204">
        <f>IF(N177="základní",J177,0)</f>
        <v>0</v>
      </c>
      <c r="BF177" s="204">
        <f>IF(N177="snížená",J177,0)</f>
        <v>0</v>
      </c>
      <c r="BG177" s="204">
        <f>IF(N177="zákl. přenesená",J177,0)</f>
        <v>0</v>
      </c>
      <c r="BH177" s="204">
        <f>IF(N177="sníž. přenesená",J177,0)</f>
        <v>0</v>
      </c>
      <c r="BI177" s="204">
        <f>IF(N177="nulová",J177,0)</f>
        <v>0</v>
      </c>
      <c r="BJ177" s="18" t="s">
        <v>84</v>
      </c>
      <c r="BK177" s="204">
        <f>ROUND(I177*H177,2)</f>
        <v>0</v>
      </c>
      <c r="BL177" s="18" t="s">
        <v>110</v>
      </c>
      <c r="BM177" s="203" t="s">
        <v>823</v>
      </c>
    </row>
    <row r="178" spans="1:65" s="2" customFormat="1" ht="29.25">
      <c r="A178" s="35"/>
      <c r="B178" s="36"/>
      <c r="C178" s="37"/>
      <c r="D178" s="212" t="s">
        <v>294</v>
      </c>
      <c r="E178" s="37"/>
      <c r="F178" s="221" t="s">
        <v>4863</v>
      </c>
      <c r="G178" s="37"/>
      <c r="H178" s="37"/>
      <c r="I178" s="207"/>
      <c r="J178" s="37"/>
      <c r="K178" s="37"/>
      <c r="L178" s="40"/>
      <c r="M178" s="208"/>
      <c r="N178" s="209"/>
      <c r="O178" s="72"/>
      <c r="P178" s="72"/>
      <c r="Q178" s="72"/>
      <c r="R178" s="72"/>
      <c r="S178" s="72"/>
      <c r="T178" s="73"/>
      <c r="U178" s="35"/>
      <c r="V178" s="35"/>
      <c r="W178" s="35"/>
      <c r="X178" s="35"/>
      <c r="Y178" s="35"/>
      <c r="Z178" s="35"/>
      <c r="AA178" s="35"/>
      <c r="AB178" s="35"/>
      <c r="AC178" s="35"/>
      <c r="AD178" s="35"/>
      <c r="AE178" s="35"/>
      <c r="AT178" s="18" t="s">
        <v>294</v>
      </c>
      <c r="AU178" s="18" t="s">
        <v>84</v>
      </c>
    </row>
    <row r="179" spans="1:65" s="2" customFormat="1" ht="16.5" customHeight="1">
      <c r="A179" s="35"/>
      <c r="B179" s="36"/>
      <c r="C179" s="192" t="s">
        <v>622</v>
      </c>
      <c r="D179" s="192" t="s">
        <v>241</v>
      </c>
      <c r="E179" s="193" t="s">
        <v>622</v>
      </c>
      <c r="F179" s="194" t="s">
        <v>4805</v>
      </c>
      <c r="G179" s="195" t="s">
        <v>2349</v>
      </c>
      <c r="H179" s="196">
        <v>1</v>
      </c>
      <c r="I179" s="197"/>
      <c r="J179" s="198">
        <f>ROUND(I179*H179,2)</f>
        <v>0</v>
      </c>
      <c r="K179" s="194" t="s">
        <v>287</v>
      </c>
      <c r="L179" s="40"/>
      <c r="M179" s="199" t="s">
        <v>1</v>
      </c>
      <c r="N179" s="200" t="s">
        <v>41</v>
      </c>
      <c r="O179" s="72"/>
      <c r="P179" s="201">
        <f>O179*H179</f>
        <v>0</v>
      </c>
      <c r="Q179" s="201">
        <v>0</v>
      </c>
      <c r="R179" s="201">
        <f>Q179*H179</f>
        <v>0</v>
      </c>
      <c r="S179" s="201">
        <v>0</v>
      </c>
      <c r="T179" s="202">
        <f>S179*H179</f>
        <v>0</v>
      </c>
      <c r="U179" s="35"/>
      <c r="V179" s="35"/>
      <c r="W179" s="35"/>
      <c r="X179" s="35"/>
      <c r="Y179" s="35"/>
      <c r="Z179" s="35"/>
      <c r="AA179" s="35"/>
      <c r="AB179" s="35"/>
      <c r="AC179" s="35"/>
      <c r="AD179" s="35"/>
      <c r="AE179" s="35"/>
      <c r="AR179" s="203" t="s">
        <v>110</v>
      </c>
      <c r="AT179" s="203" t="s">
        <v>241</v>
      </c>
      <c r="AU179" s="203" t="s">
        <v>84</v>
      </c>
      <c r="AY179" s="18" t="s">
        <v>239</v>
      </c>
      <c r="BE179" s="204">
        <f>IF(N179="základní",J179,0)</f>
        <v>0</v>
      </c>
      <c r="BF179" s="204">
        <f>IF(N179="snížená",J179,0)</f>
        <v>0</v>
      </c>
      <c r="BG179" s="204">
        <f>IF(N179="zákl. přenesená",J179,0)</f>
        <v>0</v>
      </c>
      <c r="BH179" s="204">
        <f>IF(N179="sníž. přenesená",J179,0)</f>
        <v>0</v>
      </c>
      <c r="BI179" s="204">
        <f>IF(N179="nulová",J179,0)</f>
        <v>0</v>
      </c>
      <c r="BJ179" s="18" t="s">
        <v>84</v>
      </c>
      <c r="BK179" s="204">
        <f>ROUND(I179*H179,2)</f>
        <v>0</v>
      </c>
      <c r="BL179" s="18" t="s">
        <v>110</v>
      </c>
      <c r="BM179" s="203" t="s">
        <v>834</v>
      </c>
    </row>
    <row r="180" spans="1:65" s="2" customFormat="1" ht="16.5" customHeight="1">
      <c r="A180" s="35"/>
      <c r="B180" s="36"/>
      <c r="C180" s="192" t="s">
        <v>627</v>
      </c>
      <c r="D180" s="192" t="s">
        <v>241</v>
      </c>
      <c r="E180" s="193" t="s">
        <v>627</v>
      </c>
      <c r="F180" s="194" t="s">
        <v>4740</v>
      </c>
      <c r="G180" s="195" t="s">
        <v>396</v>
      </c>
      <c r="H180" s="196">
        <v>20</v>
      </c>
      <c r="I180" s="197"/>
      <c r="J180" s="198">
        <f>ROUND(I180*H180,2)</f>
        <v>0</v>
      </c>
      <c r="K180" s="194" t="s">
        <v>287</v>
      </c>
      <c r="L180" s="40"/>
      <c r="M180" s="199" t="s">
        <v>1</v>
      </c>
      <c r="N180" s="200" t="s">
        <v>41</v>
      </c>
      <c r="O180" s="72"/>
      <c r="P180" s="201">
        <f>O180*H180</f>
        <v>0</v>
      </c>
      <c r="Q180" s="201">
        <v>0</v>
      </c>
      <c r="R180" s="201">
        <f>Q180*H180</f>
        <v>0</v>
      </c>
      <c r="S180" s="201">
        <v>0</v>
      </c>
      <c r="T180" s="202">
        <f>S180*H180</f>
        <v>0</v>
      </c>
      <c r="U180" s="35"/>
      <c r="V180" s="35"/>
      <c r="W180" s="35"/>
      <c r="X180" s="35"/>
      <c r="Y180" s="35"/>
      <c r="Z180" s="35"/>
      <c r="AA180" s="35"/>
      <c r="AB180" s="35"/>
      <c r="AC180" s="35"/>
      <c r="AD180" s="35"/>
      <c r="AE180" s="35"/>
      <c r="AR180" s="203" t="s">
        <v>110</v>
      </c>
      <c r="AT180" s="203" t="s">
        <v>241</v>
      </c>
      <c r="AU180" s="203" t="s">
        <v>84</v>
      </c>
      <c r="AY180" s="18" t="s">
        <v>239</v>
      </c>
      <c r="BE180" s="204">
        <f>IF(N180="základní",J180,0)</f>
        <v>0</v>
      </c>
      <c r="BF180" s="204">
        <f>IF(N180="snížená",J180,0)</f>
        <v>0</v>
      </c>
      <c r="BG180" s="204">
        <f>IF(N180="zákl. přenesená",J180,0)</f>
        <v>0</v>
      </c>
      <c r="BH180" s="204">
        <f>IF(N180="sníž. přenesená",J180,0)</f>
        <v>0</v>
      </c>
      <c r="BI180" s="204">
        <f>IF(N180="nulová",J180,0)</f>
        <v>0</v>
      </c>
      <c r="BJ180" s="18" t="s">
        <v>84</v>
      </c>
      <c r="BK180" s="204">
        <f>ROUND(I180*H180,2)</f>
        <v>0</v>
      </c>
      <c r="BL180" s="18" t="s">
        <v>110</v>
      </c>
      <c r="BM180" s="203" t="s">
        <v>846</v>
      </c>
    </row>
    <row r="181" spans="1:65" s="2" customFormat="1" ht="16.5" customHeight="1">
      <c r="A181" s="35"/>
      <c r="B181" s="36"/>
      <c r="C181" s="192" t="s">
        <v>633</v>
      </c>
      <c r="D181" s="192" t="s">
        <v>241</v>
      </c>
      <c r="E181" s="193" t="s">
        <v>633</v>
      </c>
      <c r="F181" s="194" t="s">
        <v>4864</v>
      </c>
      <c r="G181" s="195" t="s">
        <v>396</v>
      </c>
      <c r="H181" s="196">
        <v>80</v>
      </c>
      <c r="I181" s="197"/>
      <c r="J181" s="198">
        <f>ROUND(I181*H181,2)</f>
        <v>0</v>
      </c>
      <c r="K181" s="194" t="s">
        <v>287</v>
      </c>
      <c r="L181" s="40"/>
      <c r="M181" s="199" t="s">
        <v>1</v>
      </c>
      <c r="N181" s="200" t="s">
        <v>41</v>
      </c>
      <c r="O181" s="72"/>
      <c r="P181" s="201">
        <f>O181*H181</f>
        <v>0</v>
      </c>
      <c r="Q181" s="201">
        <v>0</v>
      </c>
      <c r="R181" s="201">
        <f>Q181*H181</f>
        <v>0</v>
      </c>
      <c r="S181" s="201">
        <v>0</v>
      </c>
      <c r="T181" s="202">
        <f>S181*H181</f>
        <v>0</v>
      </c>
      <c r="U181" s="35"/>
      <c r="V181" s="35"/>
      <c r="W181" s="35"/>
      <c r="X181" s="35"/>
      <c r="Y181" s="35"/>
      <c r="Z181" s="35"/>
      <c r="AA181" s="35"/>
      <c r="AB181" s="35"/>
      <c r="AC181" s="35"/>
      <c r="AD181" s="35"/>
      <c r="AE181" s="35"/>
      <c r="AR181" s="203" t="s">
        <v>110</v>
      </c>
      <c r="AT181" s="203" t="s">
        <v>241</v>
      </c>
      <c r="AU181" s="203" t="s">
        <v>84</v>
      </c>
      <c r="AY181" s="18" t="s">
        <v>239</v>
      </c>
      <c r="BE181" s="204">
        <f>IF(N181="základní",J181,0)</f>
        <v>0</v>
      </c>
      <c r="BF181" s="204">
        <f>IF(N181="snížená",J181,0)</f>
        <v>0</v>
      </c>
      <c r="BG181" s="204">
        <f>IF(N181="zákl. přenesená",J181,0)</f>
        <v>0</v>
      </c>
      <c r="BH181" s="204">
        <f>IF(N181="sníž. přenesená",J181,0)</f>
        <v>0</v>
      </c>
      <c r="BI181" s="204">
        <f>IF(N181="nulová",J181,0)</f>
        <v>0</v>
      </c>
      <c r="BJ181" s="18" t="s">
        <v>84</v>
      </c>
      <c r="BK181" s="204">
        <f>ROUND(I181*H181,2)</f>
        <v>0</v>
      </c>
      <c r="BL181" s="18" t="s">
        <v>110</v>
      </c>
      <c r="BM181" s="203" t="s">
        <v>858</v>
      </c>
    </row>
    <row r="182" spans="1:65" s="2" customFormat="1" ht="16.5" customHeight="1">
      <c r="A182" s="35"/>
      <c r="B182" s="36"/>
      <c r="C182" s="192" t="s">
        <v>639</v>
      </c>
      <c r="D182" s="192" t="s">
        <v>241</v>
      </c>
      <c r="E182" s="193" t="s">
        <v>639</v>
      </c>
      <c r="F182" s="194" t="s">
        <v>2761</v>
      </c>
      <c r="G182" s="195" t="s">
        <v>396</v>
      </c>
      <c r="H182" s="196">
        <v>15</v>
      </c>
      <c r="I182" s="197"/>
      <c r="J182" s="198">
        <f>ROUND(I182*H182,2)</f>
        <v>0</v>
      </c>
      <c r="K182" s="194" t="s">
        <v>287</v>
      </c>
      <c r="L182" s="40"/>
      <c r="M182" s="199" t="s">
        <v>1</v>
      </c>
      <c r="N182" s="200" t="s">
        <v>41</v>
      </c>
      <c r="O182" s="72"/>
      <c r="P182" s="201">
        <f>O182*H182</f>
        <v>0</v>
      </c>
      <c r="Q182" s="201">
        <v>0</v>
      </c>
      <c r="R182" s="201">
        <f>Q182*H182</f>
        <v>0</v>
      </c>
      <c r="S182" s="201">
        <v>0</v>
      </c>
      <c r="T182" s="202">
        <f>S182*H182</f>
        <v>0</v>
      </c>
      <c r="U182" s="35"/>
      <c r="V182" s="35"/>
      <c r="W182" s="35"/>
      <c r="X182" s="35"/>
      <c r="Y182" s="35"/>
      <c r="Z182" s="35"/>
      <c r="AA182" s="35"/>
      <c r="AB182" s="35"/>
      <c r="AC182" s="35"/>
      <c r="AD182" s="35"/>
      <c r="AE182" s="35"/>
      <c r="AR182" s="203" t="s">
        <v>110</v>
      </c>
      <c r="AT182" s="203" t="s">
        <v>241</v>
      </c>
      <c r="AU182" s="203" t="s">
        <v>84</v>
      </c>
      <c r="AY182" s="18" t="s">
        <v>239</v>
      </c>
      <c r="BE182" s="204">
        <f>IF(N182="základní",J182,0)</f>
        <v>0</v>
      </c>
      <c r="BF182" s="204">
        <f>IF(N182="snížená",J182,0)</f>
        <v>0</v>
      </c>
      <c r="BG182" s="204">
        <f>IF(N182="zákl. přenesená",J182,0)</f>
        <v>0</v>
      </c>
      <c r="BH182" s="204">
        <f>IF(N182="sníž. přenesená",J182,0)</f>
        <v>0</v>
      </c>
      <c r="BI182" s="204">
        <f>IF(N182="nulová",J182,0)</f>
        <v>0</v>
      </c>
      <c r="BJ182" s="18" t="s">
        <v>84</v>
      </c>
      <c r="BK182" s="204">
        <f>ROUND(I182*H182,2)</f>
        <v>0</v>
      </c>
      <c r="BL182" s="18" t="s">
        <v>110</v>
      </c>
      <c r="BM182" s="203" t="s">
        <v>867</v>
      </c>
    </row>
    <row r="183" spans="1:65" s="2" customFormat="1" ht="39">
      <c r="A183" s="35"/>
      <c r="B183" s="36"/>
      <c r="C183" s="37"/>
      <c r="D183" s="212" t="s">
        <v>294</v>
      </c>
      <c r="E183" s="37"/>
      <c r="F183" s="221" t="s">
        <v>4744</v>
      </c>
      <c r="G183" s="37"/>
      <c r="H183" s="37"/>
      <c r="I183" s="207"/>
      <c r="J183" s="37"/>
      <c r="K183" s="37"/>
      <c r="L183" s="40"/>
      <c r="M183" s="222"/>
      <c r="N183" s="223"/>
      <c r="O183" s="224"/>
      <c r="P183" s="224"/>
      <c r="Q183" s="224"/>
      <c r="R183" s="224"/>
      <c r="S183" s="224"/>
      <c r="T183" s="225"/>
      <c r="U183" s="35"/>
      <c r="V183" s="35"/>
      <c r="W183" s="35"/>
      <c r="X183" s="35"/>
      <c r="Y183" s="35"/>
      <c r="Z183" s="35"/>
      <c r="AA183" s="35"/>
      <c r="AB183" s="35"/>
      <c r="AC183" s="35"/>
      <c r="AD183" s="35"/>
      <c r="AE183" s="35"/>
      <c r="AT183" s="18" t="s">
        <v>294</v>
      </c>
      <c r="AU183" s="18" t="s">
        <v>84</v>
      </c>
    </row>
    <row r="184" spans="1:65" s="2" customFormat="1" ht="6.95" customHeight="1">
      <c r="A184" s="35"/>
      <c r="B184" s="55"/>
      <c r="C184" s="56"/>
      <c r="D184" s="56"/>
      <c r="E184" s="56"/>
      <c r="F184" s="56"/>
      <c r="G184" s="56"/>
      <c r="H184" s="56"/>
      <c r="I184" s="56"/>
      <c r="J184" s="56"/>
      <c r="K184" s="56"/>
      <c r="L184" s="40"/>
      <c r="M184" s="35"/>
      <c r="O184" s="35"/>
      <c r="P184" s="35"/>
      <c r="Q184" s="35"/>
      <c r="R184" s="35"/>
      <c r="S184" s="35"/>
      <c r="T184" s="35"/>
      <c r="U184" s="35"/>
      <c r="V184" s="35"/>
      <c r="W184" s="35"/>
      <c r="X184" s="35"/>
      <c r="Y184" s="35"/>
      <c r="Z184" s="35"/>
      <c r="AA184" s="35"/>
      <c r="AB184" s="35"/>
      <c r="AC184" s="35"/>
      <c r="AD184" s="35"/>
      <c r="AE184" s="35"/>
    </row>
  </sheetData>
  <sheetProtection algorithmName="SHA-512" hashValue="Il4jFiicIA3b9X694PnY4Upw8ggRGji/++I8CrfNx4LBSMeuZ2Uz5xlw6OFdgi3IgRwZHeCEtPwOOM+sGXniTQ==" saltValue="xxbyKajwquTe2IatC+CrQgXvAQpP1p9eFNoo9hnNkYIR2mnZBQtoMHe+pA+oXaSwoTHIUNS6r/tC9SGB+hT0lQ==" spinCount="100000" sheet="1" objects="1" scenarios="1" formatColumns="0" formatRows="0" autoFilter="0"/>
  <autoFilter ref="C126:K183" xr:uid="{00000000-0009-0000-0000-00000D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2:BM149"/>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133</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ht="12.75">
      <c r="B8" s="21"/>
      <c r="D8" s="120" t="s">
        <v>210</v>
      </c>
      <c r="L8" s="21"/>
    </row>
    <row r="9" spans="1:46" s="1" customFormat="1" ht="16.5" customHeight="1">
      <c r="B9" s="21"/>
      <c r="E9" s="325" t="s">
        <v>362</v>
      </c>
      <c r="F9" s="298"/>
      <c r="G9" s="298"/>
      <c r="H9" s="298"/>
      <c r="L9" s="21"/>
    </row>
    <row r="10" spans="1:46" s="1" customFormat="1" ht="12" customHeight="1">
      <c r="B10" s="21"/>
      <c r="D10" s="120" t="s">
        <v>363</v>
      </c>
      <c r="L10" s="21"/>
    </row>
    <row r="11" spans="1:46" s="2" customFormat="1" ht="16.5" customHeight="1">
      <c r="A11" s="35"/>
      <c r="B11" s="40"/>
      <c r="C11" s="35"/>
      <c r="D11" s="35"/>
      <c r="E11" s="335" t="s">
        <v>3106</v>
      </c>
      <c r="F11" s="328"/>
      <c r="G11" s="328"/>
      <c r="H11" s="328"/>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3107</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7" t="s">
        <v>4865</v>
      </c>
      <c r="F13" s="328"/>
      <c r="G13" s="328"/>
      <c r="H13" s="328"/>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9" t="str">
        <f>'Rekapitulace stavby'!E14</f>
        <v>Vyplň údaj</v>
      </c>
      <c r="F22" s="330"/>
      <c r="G22" s="330"/>
      <c r="H22" s="330"/>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298.5" customHeight="1">
      <c r="A31" s="122"/>
      <c r="B31" s="123"/>
      <c r="C31" s="122"/>
      <c r="D31" s="122"/>
      <c r="E31" s="331" t="s">
        <v>4709</v>
      </c>
      <c r="F31" s="331"/>
      <c r="G31" s="331"/>
      <c r="H31" s="331"/>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ROUND(J126,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ROUND((SUM(BE126:BE148)),  2)</f>
        <v>0</v>
      </c>
      <c r="G37" s="35"/>
      <c r="H37" s="35"/>
      <c r="I37" s="131">
        <v>0.21</v>
      </c>
      <c r="J37" s="130">
        <f>ROUND(((SUM(BE126:BE148))*I37),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ROUND((SUM(BF126:BF148)),  2)</f>
        <v>0</v>
      </c>
      <c r="G38" s="35"/>
      <c r="H38" s="35"/>
      <c r="I38" s="131">
        <v>0.12</v>
      </c>
      <c r="J38" s="130">
        <f>ROUND(((SUM(BF126:BF148))*I38),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ROUND((SUM(BG126:BG148)),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ROUND((SUM(BH126:BH148)),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ROUND((SUM(BI126:BI148)),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2" t="s">
        <v>362</v>
      </c>
      <c r="F87" s="283"/>
      <c r="G87" s="283"/>
      <c r="H87" s="283"/>
      <c r="I87" s="23"/>
      <c r="J87" s="23"/>
      <c r="K87" s="23"/>
      <c r="L87" s="21"/>
    </row>
    <row r="88" spans="1:31" s="1" customFormat="1" ht="12" customHeight="1">
      <c r="B88" s="22"/>
      <c r="C88" s="30" t="s">
        <v>363</v>
      </c>
      <c r="D88" s="23"/>
      <c r="E88" s="23"/>
      <c r="F88" s="23"/>
      <c r="G88" s="23"/>
      <c r="H88" s="23"/>
      <c r="I88" s="23"/>
      <c r="J88" s="23"/>
      <c r="K88" s="23"/>
      <c r="L88" s="21"/>
    </row>
    <row r="89" spans="1:31" s="2" customFormat="1" ht="16.5" customHeight="1">
      <c r="A89" s="35"/>
      <c r="B89" s="36"/>
      <c r="C89" s="37"/>
      <c r="D89" s="37"/>
      <c r="E89" s="336" t="s">
        <v>3106</v>
      </c>
      <c r="F89" s="334"/>
      <c r="G89" s="334"/>
      <c r="H89" s="334"/>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3107</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5" t="str">
        <f>E13</f>
        <v>4 - SV</v>
      </c>
      <c r="F91" s="334"/>
      <c r="G91" s="334"/>
      <c r="H91" s="334"/>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J126</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4866</v>
      </c>
      <c r="E101" s="157"/>
      <c r="F101" s="157"/>
      <c r="G101" s="157"/>
      <c r="H101" s="157"/>
      <c r="I101" s="157"/>
      <c r="J101" s="158">
        <f>J127</f>
        <v>0</v>
      </c>
      <c r="K101" s="155"/>
      <c r="L101" s="159"/>
    </row>
    <row r="102" spans="1:47" s="9" customFormat="1" ht="24.95" customHeight="1">
      <c r="B102" s="154"/>
      <c r="C102" s="155"/>
      <c r="D102" s="156" t="s">
        <v>4867</v>
      </c>
      <c r="E102" s="157"/>
      <c r="F102" s="157"/>
      <c r="G102" s="157"/>
      <c r="H102" s="157"/>
      <c r="I102" s="157"/>
      <c r="J102" s="158">
        <f>J143</f>
        <v>0</v>
      </c>
      <c r="K102" s="155"/>
      <c r="L102" s="159"/>
    </row>
    <row r="103" spans="1:47" s="2" customFormat="1" ht="21.75" customHeight="1">
      <c r="A103" s="35"/>
      <c r="B103" s="36"/>
      <c r="C103" s="37"/>
      <c r="D103" s="37"/>
      <c r="E103" s="37"/>
      <c r="F103" s="37"/>
      <c r="G103" s="37"/>
      <c r="H103" s="37"/>
      <c r="I103" s="37"/>
      <c r="J103" s="37"/>
      <c r="K103" s="37"/>
      <c r="L103" s="52"/>
      <c r="S103" s="35"/>
      <c r="T103" s="35"/>
      <c r="U103" s="35"/>
      <c r="V103" s="35"/>
      <c r="W103" s="35"/>
      <c r="X103" s="35"/>
      <c r="Y103" s="35"/>
      <c r="Z103" s="35"/>
      <c r="AA103" s="35"/>
      <c r="AB103" s="35"/>
      <c r="AC103" s="35"/>
      <c r="AD103" s="35"/>
      <c r="AE103" s="35"/>
    </row>
    <row r="104" spans="1:47" s="2" customFormat="1" ht="6.95" customHeight="1">
      <c r="A104" s="35"/>
      <c r="B104" s="55"/>
      <c r="C104" s="56"/>
      <c r="D104" s="56"/>
      <c r="E104" s="56"/>
      <c r="F104" s="56"/>
      <c r="G104" s="56"/>
      <c r="H104" s="56"/>
      <c r="I104" s="56"/>
      <c r="J104" s="56"/>
      <c r="K104" s="56"/>
      <c r="L104" s="52"/>
      <c r="S104" s="35"/>
      <c r="T104" s="35"/>
      <c r="U104" s="35"/>
      <c r="V104" s="35"/>
      <c r="W104" s="35"/>
      <c r="X104" s="35"/>
      <c r="Y104" s="35"/>
      <c r="Z104" s="35"/>
      <c r="AA104" s="35"/>
      <c r="AB104" s="35"/>
      <c r="AC104" s="35"/>
      <c r="AD104" s="35"/>
      <c r="AE104" s="35"/>
    </row>
    <row r="108" spans="1:47" s="2" customFormat="1" ht="6.95" customHeight="1">
      <c r="A108" s="35"/>
      <c r="B108" s="57"/>
      <c r="C108" s="58"/>
      <c r="D108" s="58"/>
      <c r="E108" s="58"/>
      <c r="F108" s="58"/>
      <c r="G108" s="58"/>
      <c r="H108" s="58"/>
      <c r="I108" s="58"/>
      <c r="J108" s="58"/>
      <c r="K108" s="58"/>
      <c r="L108" s="52"/>
      <c r="S108" s="35"/>
      <c r="T108" s="35"/>
      <c r="U108" s="35"/>
      <c r="V108" s="35"/>
      <c r="W108" s="35"/>
      <c r="X108" s="35"/>
      <c r="Y108" s="35"/>
      <c r="Z108" s="35"/>
      <c r="AA108" s="35"/>
      <c r="AB108" s="35"/>
      <c r="AC108" s="35"/>
      <c r="AD108" s="35"/>
      <c r="AE108" s="35"/>
    </row>
    <row r="109" spans="1:47" s="2" customFormat="1" ht="24.95" customHeight="1">
      <c r="A109" s="35"/>
      <c r="B109" s="36"/>
      <c r="C109" s="24" t="s">
        <v>224</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6.95"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2" customHeight="1">
      <c r="A111" s="35"/>
      <c r="B111" s="36"/>
      <c r="C111" s="30" t="s">
        <v>16</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6.5" customHeight="1">
      <c r="A112" s="35"/>
      <c r="B112" s="36"/>
      <c r="C112" s="37"/>
      <c r="D112" s="37"/>
      <c r="E112" s="332" t="str">
        <f>E7</f>
        <v>NEMOCNICE TGM HODONÍN – VÝSTAVBA PAVILONU URGENTNÍHO PŘÍJMU ETAPA II.</v>
      </c>
      <c r="F112" s="333"/>
      <c r="G112" s="333"/>
      <c r="H112" s="333"/>
      <c r="I112" s="37"/>
      <c r="J112" s="37"/>
      <c r="K112" s="37"/>
      <c r="L112" s="52"/>
      <c r="S112" s="35"/>
      <c r="T112" s="35"/>
      <c r="U112" s="35"/>
      <c r="V112" s="35"/>
      <c r="W112" s="35"/>
      <c r="X112" s="35"/>
      <c r="Y112" s="35"/>
      <c r="Z112" s="35"/>
      <c r="AA112" s="35"/>
      <c r="AB112" s="35"/>
      <c r="AC112" s="35"/>
      <c r="AD112" s="35"/>
      <c r="AE112" s="35"/>
    </row>
    <row r="113" spans="1:65" s="1" customFormat="1" ht="12" customHeight="1">
      <c r="B113" s="22"/>
      <c r="C113" s="30" t="s">
        <v>210</v>
      </c>
      <c r="D113" s="23"/>
      <c r="E113" s="23"/>
      <c r="F113" s="23"/>
      <c r="G113" s="23"/>
      <c r="H113" s="23"/>
      <c r="I113" s="23"/>
      <c r="J113" s="23"/>
      <c r="K113" s="23"/>
      <c r="L113" s="21"/>
    </row>
    <row r="114" spans="1:65" s="1" customFormat="1" ht="16.5" customHeight="1">
      <c r="B114" s="22"/>
      <c r="C114" s="23"/>
      <c r="D114" s="23"/>
      <c r="E114" s="332" t="s">
        <v>362</v>
      </c>
      <c r="F114" s="283"/>
      <c r="G114" s="283"/>
      <c r="H114" s="283"/>
      <c r="I114" s="23"/>
      <c r="J114" s="23"/>
      <c r="K114" s="23"/>
      <c r="L114" s="21"/>
    </row>
    <row r="115" spans="1:65" s="1" customFormat="1" ht="12" customHeight="1">
      <c r="B115" s="22"/>
      <c r="C115" s="30" t="s">
        <v>363</v>
      </c>
      <c r="D115" s="23"/>
      <c r="E115" s="23"/>
      <c r="F115" s="23"/>
      <c r="G115" s="23"/>
      <c r="H115" s="23"/>
      <c r="I115" s="23"/>
      <c r="J115" s="23"/>
      <c r="K115" s="23"/>
      <c r="L115" s="21"/>
    </row>
    <row r="116" spans="1:65" s="2" customFormat="1" ht="16.5" customHeight="1">
      <c r="A116" s="35"/>
      <c r="B116" s="36"/>
      <c r="C116" s="37"/>
      <c r="D116" s="37"/>
      <c r="E116" s="336" t="s">
        <v>3106</v>
      </c>
      <c r="F116" s="334"/>
      <c r="G116" s="334"/>
      <c r="H116" s="334"/>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3107</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6.5" customHeight="1">
      <c r="A118" s="35"/>
      <c r="B118" s="36"/>
      <c r="C118" s="37"/>
      <c r="D118" s="37"/>
      <c r="E118" s="305" t="str">
        <f>E13</f>
        <v>4 - SV</v>
      </c>
      <c r="F118" s="334"/>
      <c r="G118" s="334"/>
      <c r="H118" s="334"/>
      <c r="I118" s="37"/>
      <c r="J118" s="37"/>
      <c r="K118" s="37"/>
      <c r="L118" s="52"/>
      <c r="S118" s="35"/>
      <c r="T118" s="35"/>
      <c r="U118" s="35"/>
      <c r="V118" s="35"/>
      <c r="W118" s="35"/>
      <c r="X118" s="35"/>
      <c r="Y118" s="35"/>
      <c r="Z118" s="35"/>
      <c r="AA118" s="35"/>
      <c r="AB118" s="35"/>
      <c r="AC118" s="35"/>
      <c r="AD118" s="35"/>
      <c r="AE118" s="35"/>
    </row>
    <row r="119" spans="1:65"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12" customHeight="1">
      <c r="A120" s="35"/>
      <c r="B120" s="36"/>
      <c r="C120" s="30" t="s">
        <v>20</v>
      </c>
      <c r="D120" s="37"/>
      <c r="E120" s="37"/>
      <c r="F120" s="28" t="str">
        <f>F16</f>
        <v xml:space="preserve"> </v>
      </c>
      <c r="G120" s="37"/>
      <c r="H120" s="37"/>
      <c r="I120" s="30" t="s">
        <v>22</v>
      </c>
      <c r="J120" s="67" t="str">
        <f>IF(J16="","",J16)</f>
        <v>23. 6. 2025</v>
      </c>
      <c r="K120" s="37"/>
      <c r="L120" s="52"/>
      <c r="S120" s="35"/>
      <c r="T120" s="35"/>
      <c r="U120" s="35"/>
      <c r="V120" s="35"/>
      <c r="W120" s="35"/>
      <c r="X120" s="35"/>
      <c r="Y120" s="35"/>
      <c r="Z120" s="35"/>
      <c r="AA120" s="35"/>
      <c r="AB120" s="35"/>
      <c r="AC120" s="35"/>
      <c r="AD120" s="35"/>
      <c r="AE120" s="35"/>
    </row>
    <row r="121" spans="1:65"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2" customFormat="1" ht="15.2" customHeight="1">
      <c r="A122" s="35"/>
      <c r="B122" s="36"/>
      <c r="C122" s="30" t="s">
        <v>24</v>
      </c>
      <c r="D122" s="37"/>
      <c r="E122" s="37"/>
      <c r="F122" s="28" t="str">
        <f>E19</f>
        <v>NEMOCNICE TGM HODONÍN, p.o.</v>
      </c>
      <c r="G122" s="37"/>
      <c r="H122" s="37"/>
      <c r="I122" s="30" t="s">
        <v>30</v>
      </c>
      <c r="J122" s="33" t="str">
        <f>E25</f>
        <v>KANIA a.s.</v>
      </c>
      <c r="K122" s="37"/>
      <c r="L122" s="52"/>
      <c r="S122" s="35"/>
      <c r="T122" s="35"/>
      <c r="U122" s="35"/>
      <c r="V122" s="35"/>
      <c r="W122" s="35"/>
      <c r="X122" s="35"/>
      <c r="Y122" s="35"/>
      <c r="Z122" s="35"/>
      <c r="AA122" s="35"/>
      <c r="AB122" s="35"/>
      <c r="AC122" s="35"/>
      <c r="AD122" s="35"/>
      <c r="AE122" s="35"/>
    </row>
    <row r="123" spans="1:65" s="2" customFormat="1" ht="15.2" customHeight="1">
      <c r="A123" s="35"/>
      <c r="B123" s="36"/>
      <c r="C123" s="30" t="s">
        <v>28</v>
      </c>
      <c r="D123" s="37"/>
      <c r="E123" s="37"/>
      <c r="F123" s="28" t="str">
        <f>IF(E22="","",E22)</f>
        <v>Vyplň údaj</v>
      </c>
      <c r="G123" s="37"/>
      <c r="H123" s="37"/>
      <c r="I123" s="30" t="s">
        <v>33</v>
      </c>
      <c r="J123" s="33" t="str">
        <f>E28</f>
        <v xml:space="preserve"> </v>
      </c>
      <c r="K123" s="37"/>
      <c r="L123" s="52"/>
      <c r="S123" s="35"/>
      <c r="T123" s="35"/>
      <c r="U123" s="35"/>
      <c r="V123" s="35"/>
      <c r="W123" s="35"/>
      <c r="X123" s="35"/>
      <c r="Y123" s="35"/>
      <c r="Z123" s="35"/>
      <c r="AA123" s="35"/>
      <c r="AB123" s="35"/>
      <c r="AC123" s="35"/>
      <c r="AD123" s="35"/>
      <c r="AE123" s="35"/>
    </row>
    <row r="124" spans="1:65" s="2" customFormat="1" ht="10.3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5" s="11" customFormat="1" ht="29.25" customHeight="1">
      <c r="A125" s="165"/>
      <c r="B125" s="166"/>
      <c r="C125" s="167" t="s">
        <v>225</v>
      </c>
      <c r="D125" s="168" t="s">
        <v>61</v>
      </c>
      <c r="E125" s="168" t="s">
        <v>57</v>
      </c>
      <c r="F125" s="168" t="s">
        <v>58</v>
      </c>
      <c r="G125" s="168" t="s">
        <v>226</v>
      </c>
      <c r="H125" s="168" t="s">
        <v>227</v>
      </c>
      <c r="I125" s="168" t="s">
        <v>228</v>
      </c>
      <c r="J125" s="168" t="s">
        <v>214</v>
      </c>
      <c r="K125" s="169" t="s">
        <v>229</v>
      </c>
      <c r="L125" s="170"/>
      <c r="M125" s="76" t="s">
        <v>1</v>
      </c>
      <c r="N125" s="77" t="s">
        <v>40</v>
      </c>
      <c r="O125" s="77" t="s">
        <v>230</v>
      </c>
      <c r="P125" s="77" t="s">
        <v>231</v>
      </c>
      <c r="Q125" s="77" t="s">
        <v>232</v>
      </c>
      <c r="R125" s="77" t="s">
        <v>233</v>
      </c>
      <c r="S125" s="77" t="s">
        <v>234</v>
      </c>
      <c r="T125" s="78" t="s">
        <v>235</v>
      </c>
      <c r="U125" s="165"/>
      <c r="V125" s="165"/>
      <c r="W125" s="165"/>
      <c r="X125" s="165"/>
      <c r="Y125" s="165"/>
      <c r="Z125" s="165"/>
      <c r="AA125" s="165"/>
      <c r="AB125" s="165"/>
      <c r="AC125" s="165"/>
      <c r="AD125" s="165"/>
      <c r="AE125" s="165"/>
    </row>
    <row r="126" spans="1:65" s="2" customFormat="1" ht="22.9" customHeight="1">
      <c r="A126" s="35"/>
      <c r="B126" s="36"/>
      <c r="C126" s="83" t="s">
        <v>236</v>
      </c>
      <c r="D126" s="37"/>
      <c r="E126" s="37"/>
      <c r="F126" s="37"/>
      <c r="G126" s="37"/>
      <c r="H126" s="37"/>
      <c r="I126" s="37"/>
      <c r="J126" s="171">
        <f>BK126</f>
        <v>0</v>
      </c>
      <c r="K126" s="37"/>
      <c r="L126" s="40"/>
      <c r="M126" s="79"/>
      <c r="N126" s="172"/>
      <c r="O126" s="80"/>
      <c r="P126" s="173">
        <f>P127+P143</f>
        <v>0</v>
      </c>
      <c r="Q126" s="80"/>
      <c r="R126" s="173">
        <f>R127+R143</f>
        <v>0</v>
      </c>
      <c r="S126" s="80"/>
      <c r="T126" s="174">
        <f>T127+T143</f>
        <v>0</v>
      </c>
      <c r="U126" s="35"/>
      <c r="V126" s="35"/>
      <c r="W126" s="35"/>
      <c r="X126" s="35"/>
      <c r="Y126" s="35"/>
      <c r="Z126" s="35"/>
      <c r="AA126" s="35"/>
      <c r="AB126" s="35"/>
      <c r="AC126" s="35"/>
      <c r="AD126" s="35"/>
      <c r="AE126" s="35"/>
      <c r="AT126" s="18" t="s">
        <v>75</v>
      </c>
      <c r="AU126" s="18" t="s">
        <v>216</v>
      </c>
      <c r="BK126" s="175">
        <f>BK127+BK143</f>
        <v>0</v>
      </c>
    </row>
    <row r="127" spans="1:65" s="12" customFormat="1" ht="25.9" customHeight="1">
      <c r="B127" s="176"/>
      <c r="C127" s="177"/>
      <c r="D127" s="178" t="s">
        <v>75</v>
      </c>
      <c r="E127" s="179" t="s">
        <v>4713</v>
      </c>
      <c r="F127" s="179" t="s">
        <v>4868</v>
      </c>
      <c r="G127" s="177"/>
      <c r="H127" s="177"/>
      <c r="I127" s="180"/>
      <c r="J127" s="181">
        <f>BK127</f>
        <v>0</v>
      </c>
      <c r="K127" s="177"/>
      <c r="L127" s="182"/>
      <c r="M127" s="183"/>
      <c r="N127" s="184"/>
      <c r="O127" s="184"/>
      <c r="P127" s="185">
        <f>SUM(P128:P142)</f>
        <v>0</v>
      </c>
      <c r="Q127" s="184"/>
      <c r="R127" s="185">
        <f>SUM(R128:R142)</f>
        <v>0</v>
      </c>
      <c r="S127" s="184"/>
      <c r="T127" s="186">
        <f>SUM(T128:T142)</f>
        <v>0</v>
      </c>
      <c r="AR127" s="187" t="s">
        <v>84</v>
      </c>
      <c r="AT127" s="188" t="s">
        <v>75</v>
      </c>
      <c r="AU127" s="188" t="s">
        <v>76</v>
      </c>
      <c r="AY127" s="187" t="s">
        <v>239</v>
      </c>
      <c r="BK127" s="189">
        <f>SUM(BK128:BK142)</f>
        <v>0</v>
      </c>
    </row>
    <row r="128" spans="1:65" s="2" customFormat="1" ht="16.5" customHeight="1">
      <c r="A128" s="35"/>
      <c r="B128" s="36"/>
      <c r="C128" s="192" t="s">
        <v>84</v>
      </c>
      <c r="D128" s="192" t="s">
        <v>241</v>
      </c>
      <c r="E128" s="193" t="s">
        <v>84</v>
      </c>
      <c r="F128" s="194" t="s">
        <v>4869</v>
      </c>
      <c r="G128" s="195" t="s">
        <v>2089</v>
      </c>
      <c r="H128" s="196">
        <v>19</v>
      </c>
      <c r="I128" s="197"/>
      <c r="J128" s="198">
        <f t="shared" ref="J128:J141" si="0">ROUND(I128*H128,2)</f>
        <v>0</v>
      </c>
      <c r="K128" s="194" t="s">
        <v>287</v>
      </c>
      <c r="L128" s="40"/>
      <c r="M128" s="199" t="s">
        <v>1</v>
      </c>
      <c r="N128" s="200" t="s">
        <v>41</v>
      </c>
      <c r="O128" s="72"/>
      <c r="P128" s="201">
        <f t="shared" ref="P128:P141" si="1">O128*H128</f>
        <v>0</v>
      </c>
      <c r="Q128" s="201">
        <v>0</v>
      </c>
      <c r="R128" s="201">
        <f t="shared" ref="R128:R141" si="2">Q128*H128</f>
        <v>0</v>
      </c>
      <c r="S128" s="201">
        <v>0</v>
      </c>
      <c r="T128" s="202">
        <f t="shared" ref="T128:T141" si="3">S128*H128</f>
        <v>0</v>
      </c>
      <c r="U128" s="35"/>
      <c r="V128" s="35"/>
      <c r="W128" s="35"/>
      <c r="X128" s="35"/>
      <c r="Y128" s="35"/>
      <c r="Z128" s="35"/>
      <c r="AA128" s="35"/>
      <c r="AB128" s="35"/>
      <c r="AC128" s="35"/>
      <c r="AD128" s="35"/>
      <c r="AE128" s="35"/>
      <c r="AR128" s="203" t="s">
        <v>110</v>
      </c>
      <c r="AT128" s="203" t="s">
        <v>241</v>
      </c>
      <c r="AU128" s="203" t="s">
        <v>84</v>
      </c>
      <c r="AY128" s="18" t="s">
        <v>239</v>
      </c>
      <c r="BE128" s="204">
        <f t="shared" ref="BE128:BE141" si="4">IF(N128="základní",J128,0)</f>
        <v>0</v>
      </c>
      <c r="BF128" s="204">
        <f t="shared" ref="BF128:BF141" si="5">IF(N128="snížená",J128,0)</f>
        <v>0</v>
      </c>
      <c r="BG128" s="204">
        <f t="shared" ref="BG128:BG141" si="6">IF(N128="zákl. přenesená",J128,0)</f>
        <v>0</v>
      </c>
      <c r="BH128" s="204">
        <f t="shared" ref="BH128:BH141" si="7">IF(N128="sníž. přenesená",J128,0)</f>
        <v>0</v>
      </c>
      <c r="BI128" s="204">
        <f t="shared" ref="BI128:BI141" si="8">IF(N128="nulová",J128,0)</f>
        <v>0</v>
      </c>
      <c r="BJ128" s="18" t="s">
        <v>84</v>
      </c>
      <c r="BK128" s="204">
        <f t="shared" ref="BK128:BK141" si="9">ROUND(I128*H128,2)</f>
        <v>0</v>
      </c>
      <c r="BL128" s="18" t="s">
        <v>110</v>
      </c>
      <c r="BM128" s="203" t="s">
        <v>86</v>
      </c>
    </row>
    <row r="129" spans="1:65" s="2" customFormat="1" ht="16.5" customHeight="1">
      <c r="A129" s="35"/>
      <c r="B129" s="36"/>
      <c r="C129" s="192" t="s">
        <v>86</v>
      </c>
      <c r="D129" s="192" t="s">
        <v>241</v>
      </c>
      <c r="E129" s="193" t="s">
        <v>86</v>
      </c>
      <c r="F129" s="194" t="s">
        <v>4870</v>
      </c>
      <c r="G129" s="195" t="s">
        <v>2089</v>
      </c>
      <c r="H129" s="196">
        <v>2</v>
      </c>
      <c r="I129" s="197"/>
      <c r="J129" s="198">
        <f t="shared" si="0"/>
        <v>0</v>
      </c>
      <c r="K129" s="194" t="s">
        <v>287</v>
      </c>
      <c r="L129" s="40"/>
      <c r="M129" s="199" t="s">
        <v>1</v>
      </c>
      <c r="N129" s="200" t="s">
        <v>41</v>
      </c>
      <c r="O129" s="72"/>
      <c r="P129" s="201">
        <f t="shared" si="1"/>
        <v>0</v>
      </c>
      <c r="Q129" s="201">
        <v>0</v>
      </c>
      <c r="R129" s="201">
        <f t="shared" si="2"/>
        <v>0</v>
      </c>
      <c r="S129" s="201">
        <v>0</v>
      </c>
      <c r="T129" s="202">
        <f t="shared" si="3"/>
        <v>0</v>
      </c>
      <c r="U129" s="35"/>
      <c r="V129" s="35"/>
      <c r="W129" s="35"/>
      <c r="X129" s="35"/>
      <c r="Y129" s="35"/>
      <c r="Z129" s="35"/>
      <c r="AA129" s="35"/>
      <c r="AB129" s="35"/>
      <c r="AC129" s="35"/>
      <c r="AD129" s="35"/>
      <c r="AE129" s="35"/>
      <c r="AR129" s="203" t="s">
        <v>110</v>
      </c>
      <c r="AT129" s="203" t="s">
        <v>241</v>
      </c>
      <c r="AU129" s="203" t="s">
        <v>84</v>
      </c>
      <c r="AY129" s="18" t="s">
        <v>239</v>
      </c>
      <c r="BE129" s="204">
        <f t="shared" si="4"/>
        <v>0</v>
      </c>
      <c r="BF129" s="204">
        <f t="shared" si="5"/>
        <v>0</v>
      </c>
      <c r="BG129" s="204">
        <f t="shared" si="6"/>
        <v>0</v>
      </c>
      <c r="BH129" s="204">
        <f t="shared" si="7"/>
        <v>0</v>
      </c>
      <c r="BI129" s="204">
        <f t="shared" si="8"/>
        <v>0</v>
      </c>
      <c r="BJ129" s="18" t="s">
        <v>84</v>
      </c>
      <c r="BK129" s="204">
        <f t="shared" si="9"/>
        <v>0</v>
      </c>
      <c r="BL129" s="18" t="s">
        <v>110</v>
      </c>
      <c r="BM129" s="203" t="s">
        <v>110</v>
      </c>
    </row>
    <row r="130" spans="1:65" s="2" customFormat="1" ht="16.5" customHeight="1">
      <c r="A130" s="35"/>
      <c r="B130" s="36"/>
      <c r="C130" s="192" t="s">
        <v>108</v>
      </c>
      <c r="D130" s="192" t="s">
        <v>241</v>
      </c>
      <c r="E130" s="193" t="s">
        <v>108</v>
      </c>
      <c r="F130" s="194" t="s">
        <v>4871</v>
      </c>
      <c r="G130" s="195" t="s">
        <v>2089</v>
      </c>
      <c r="H130" s="196">
        <v>4</v>
      </c>
      <c r="I130" s="197"/>
      <c r="J130" s="198">
        <f t="shared" si="0"/>
        <v>0</v>
      </c>
      <c r="K130" s="194" t="s">
        <v>287</v>
      </c>
      <c r="L130" s="40"/>
      <c r="M130" s="199" t="s">
        <v>1</v>
      </c>
      <c r="N130" s="200" t="s">
        <v>41</v>
      </c>
      <c r="O130" s="72"/>
      <c r="P130" s="201">
        <f t="shared" si="1"/>
        <v>0</v>
      </c>
      <c r="Q130" s="201">
        <v>0</v>
      </c>
      <c r="R130" s="201">
        <f t="shared" si="2"/>
        <v>0</v>
      </c>
      <c r="S130" s="201">
        <v>0</v>
      </c>
      <c r="T130" s="202">
        <f t="shared" si="3"/>
        <v>0</v>
      </c>
      <c r="U130" s="35"/>
      <c r="V130" s="35"/>
      <c r="W130" s="35"/>
      <c r="X130" s="35"/>
      <c r="Y130" s="35"/>
      <c r="Z130" s="35"/>
      <c r="AA130" s="35"/>
      <c r="AB130" s="35"/>
      <c r="AC130" s="35"/>
      <c r="AD130" s="35"/>
      <c r="AE130" s="35"/>
      <c r="AR130" s="203" t="s">
        <v>110</v>
      </c>
      <c r="AT130" s="203" t="s">
        <v>241</v>
      </c>
      <c r="AU130" s="203" t="s">
        <v>84</v>
      </c>
      <c r="AY130" s="18" t="s">
        <v>239</v>
      </c>
      <c r="BE130" s="204">
        <f t="shared" si="4"/>
        <v>0</v>
      </c>
      <c r="BF130" s="204">
        <f t="shared" si="5"/>
        <v>0</v>
      </c>
      <c r="BG130" s="204">
        <f t="shared" si="6"/>
        <v>0</v>
      </c>
      <c r="BH130" s="204">
        <f t="shared" si="7"/>
        <v>0</v>
      </c>
      <c r="BI130" s="204">
        <f t="shared" si="8"/>
        <v>0</v>
      </c>
      <c r="BJ130" s="18" t="s">
        <v>84</v>
      </c>
      <c r="BK130" s="204">
        <f t="shared" si="9"/>
        <v>0</v>
      </c>
      <c r="BL130" s="18" t="s">
        <v>110</v>
      </c>
      <c r="BM130" s="203" t="s">
        <v>150</v>
      </c>
    </row>
    <row r="131" spans="1:65" s="2" customFormat="1" ht="24.2" customHeight="1">
      <c r="A131" s="35"/>
      <c r="B131" s="36"/>
      <c r="C131" s="192" t="s">
        <v>110</v>
      </c>
      <c r="D131" s="192" t="s">
        <v>241</v>
      </c>
      <c r="E131" s="193" t="s">
        <v>110</v>
      </c>
      <c r="F131" s="194" t="s">
        <v>4872</v>
      </c>
      <c r="G131" s="195" t="s">
        <v>2089</v>
      </c>
      <c r="H131" s="196">
        <v>51</v>
      </c>
      <c r="I131" s="197"/>
      <c r="J131" s="198">
        <f t="shared" si="0"/>
        <v>0</v>
      </c>
      <c r="K131" s="194" t="s">
        <v>287</v>
      </c>
      <c r="L131" s="40"/>
      <c r="M131" s="199" t="s">
        <v>1</v>
      </c>
      <c r="N131" s="200" t="s">
        <v>41</v>
      </c>
      <c r="O131" s="72"/>
      <c r="P131" s="201">
        <f t="shared" si="1"/>
        <v>0</v>
      </c>
      <c r="Q131" s="201">
        <v>0</v>
      </c>
      <c r="R131" s="201">
        <f t="shared" si="2"/>
        <v>0</v>
      </c>
      <c r="S131" s="201">
        <v>0</v>
      </c>
      <c r="T131" s="202">
        <f t="shared" si="3"/>
        <v>0</v>
      </c>
      <c r="U131" s="35"/>
      <c r="V131" s="35"/>
      <c r="W131" s="35"/>
      <c r="X131" s="35"/>
      <c r="Y131" s="35"/>
      <c r="Z131" s="35"/>
      <c r="AA131" s="35"/>
      <c r="AB131" s="35"/>
      <c r="AC131" s="35"/>
      <c r="AD131" s="35"/>
      <c r="AE131" s="35"/>
      <c r="AR131" s="203" t="s">
        <v>110</v>
      </c>
      <c r="AT131" s="203" t="s">
        <v>241</v>
      </c>
      <c r="AU131" s="203" t="s">
        <v>84</v>
      </c>
      <c r="AY131" s="18" t="s">
        <v>239</v>
      </c>
      <c r="BE131" s="204">
        <f t="shared" si="4"/>
        <v>0</v>
      </c>
      <c r="BF131" s="204">
        <f t="shared" si="5"/>
        <v>0</v>
      </c>
      <c r="BG131" s="204">
        <f t="shared" si="6"/>
        <v>0</v>
      </c>
      <c r="BH131" s="204">
        <f t="shared" si="7"/>
        <v>0</v>
      </c>
      <c r="BI131" s="204">
        <f t="shared" si="8"/>
        <v>0</v>
      </c>
      <c r="BJ131" s="18" t="s">
        <v>84</v>
      </c>
      <c r="BK131" s="204">
        <f t="shared" si="9"/>
        <v>0</v>
      </c>
      <c r="BL131" s="18" t="s">
        <v>110</v>
      </c>
      <c r="BM131" s="203" t="s">
        <v>156</v>
      </c>
    </row>
    <row r="132" spans="1:65" s="2" customFormat="1" ht="24.2" customHeight="1">
      <c r="A132" s="35"/>
      <c r="B132" s="36"/>
      <c r="C132" s="192" t="s">
        <v>134</v>
      </c>
      <c r="D132" s="192" t="s">
        <v>241</v>
      </c>
      <c r="E132" s="193" t="s">
        <v>134</v>
      </c>
      <c r="F132" s="194" t="s">
        <v>4873</v>
      </c>
      <c r="G132" s="195" t="s">
        <v>2089</v>
      </c>
      <c r="H132" s="196">
        <v>91</v>
      </c>
      <c r="I132" s="197"/>
      <c r="J132" s="198">
        <f t="shared" si="0"/>
        <v>0</v>
      </c>
      <c r="K132" s="194" t="s">
        <v>287</v>
      </c>
      <c r="L132" s="40"/>
      <c r="M132" s="199" t="s">
        <v>1</v>
      </c>
      <c r="N132" s="200" t="s">
        <v>41</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110</v>
      </c>
      <c r="AT132" s="203" t="s">
        <v>241</v>
      </c>
      <c r="AU132" s="203" t="s">
        <v>84</v>
      </c>
      <c r="AY132" s="18" t="s">
        <v>239</v>
      </c>
      <c r="BE132" s="204">
        <f t="shared" si="4"/>
        <v>0</v>
      </c>
      <c r="BF132" s="204">
        <f t="shared" si="5"/>
        <v>0</v>
      </c>
      <c r="BG132" s="204">
        <f t="shared" si="6"/>
        <v>0</v>
      </c>
      <c r="BH132" s="204">
        <f t="shared" si="7"/>
        <v>0</v>
      </c>
      <c r="BI132" s="204">
        <f t="shared" si="8"/>
        <v>0</v>
      </c>
      <c r="BJ132" s="18" t="s">
        <v>84</v>
      </c>
      <c r="BK132" s="204">
        <f t="shared" si="9"/>
        <v>0</v>
      </c>
      <c r="BL132" s="18" t="s">
        <v>110</v>
      </c>
      <c r="BM132" s="203" t="s">
        <v>162</v>
      </c>
    </row>
    <row r="133" spans="1:65" s="2" customFormat="1" ht="16.5" customHeight="1">
      <c r="A133" s="35"/>
      <c r="B133" s="36"/>
      <c r="C133" s="192" t="s">
        <v>150</v>
      </c>
      <c r="D133" s="192" t="s">
        <v>241</v>
      </c>
      <c r="E133" s="193" t="s">
        <v>150</v>
      </c>
      <c r="F133" s="194" t="s">
        <v>4874</v>
      </c>
      <c r="G133" s="195" t="s">
        <v>2089</v>
      </c>
      <c r="H133" s="196">
        <v>42</v>
      </c>
      <c r="I133" s="197"/>
      <c r="J133" s="198">
        <f t="shared" si="0"/>
        <v>0</v>
      </c>
      <c r="K133" s="194" t="s">
        <v>287</v>
      </c>
      <c r="L133" s="40"/>
      <c r="M133" s="199" t="s">
        <v>1</v>
      </c>
      <c r="N133" s="200" t="s">
        <v>41</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110</v>
      </c>
      <c r="AT133" s="203" t="s">
        <v>241</v>
      </c>
      <c r="AU133" s="203" t="s">
        <v>84</v>
      </c>
      <c r="AY133" s="18" t="s">
        <v>239</v>
      </c>
      <c r="BE133" s="204">
        <f t="shared" si="4"/>
        <v>0</v>
      </c>
      <c r="BF133" s="204">
        <f t="shared" si="5"/>
        <v>0</v>
      </c>
      <c r="BG133" s="204">
        <f t="shared" si="6"/>
        <v>0</v>
      </c>
      <c r="BH133" s="204">
        <f t="shared" si="7"/>
        <v>0</v>
      </c>
      <c r="BI133" s="204">
        <f t="shared" si="8"/>
        <v>0</v>
      </c>
      <c r="BJ133" s="18" t="s">
        <v>84</v>
      </c>
      <c r="BK133" s="204">
        <f t="shared" si="9"/>
        <v>0</v>
      </c>
      <c r="BL133" s="18" t="s">
        <v>110</v>
      </c>
      <c r="BM133" s="203" t="s">
        <v>8</v>
      </c>
    </row>
    <row r="134" spans="1:65" s="2" customFormat="1" ht="16.5" customHeight="1">
      <c r="A134" s="35"/>
      <c r="B134" s="36"/>
      <c r="C134" s="192" t="s">
        <v>153</v>
      </c>
      <c r="D134" s="192" t="s">
        <v>241</v>
      </c>
      <c r="E134" s="193" t="s">
        <v>153</v>
      </c>
      <c r="F134" s="194" t="s">
        <v>4875</v>
      </c>
      <c r="G134" s="195" t="s">
        <v>2089</v>
      </c>
      <c r="H134" s="196">
        <v>115</v>
      </c>
      <c r="I134" s="197"/>
      <c r="J134" s="198">
        <f t="shared" si="0"/>
        <v>0</v>
      </c>
      <c r="K134" s="194" t="s">
        <v>287</v>
      </c>
      <c r="L134" s="40"/>
      <c r="M134" s="199" t="s">
        <v>1</v>
      </c>
      <c r="N134" s="200" t="s">
        <v>41</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110</v>
      </c>
      <c r="AT134" s="203" t="s">
        <v>241</v>
      </c>
      <c r="AU134" s="203" t="s">
        <v>84</v>
      </c>
      <c r="AY134" s="18" t="s">
        <v>239</v>
      </c>
      <c r="BE134" s="204">
        <f t="shared" si="4"/>
        <v>0</v>
      </c>
      <c r="BF134" s="204">
        <f t="shared" si="5"/>
        <v>0</v>
      </c>
      <c r="BG134" s="204">
        <f t="shared" si="6"/>
        <v>0</v>
      </c>
      <c r="BH134" s="204">
        <f t="shared" si="7"/>
        <v>0</v>
      </c>
      <c r="BI134" s="204">
        <f t="shared" si="8"/>
        <v>0</v>
      </c>
      <c r="BJ134" s="18" t="s">
        <v>84</v>
      </c>
      <c r="BK134" s="204">
        <f t="shared" si="9"/>
        <v>0</v>
      </c>
      <c r="BL134" s="18" t="s">
        <v>110</v>
      </c>
      <c r="BM134" s="203" t="s">
        <v>306</v>
      </c>
    </row>
    <row r="135" spans="1:65" s="2" customFormat="1" ht="16.5" customHeight="1">
      <c r="A135" s="35"/>
      <c r="B135" s="36"/>
      <c r="C135" s="192" t="s">
        <v>156</v>
      </c>
      <c r="D135" s="192" t="s">
        <v>241</v>
      </c>
      <c r="E135" s="193" t="s">
        <v>156</v>
      </c>
      <c r="F135" s="194" t="s">
        <v>4876</v>
      </c>
      <c r="G135" s="195" t="s">
        <v>2089</v>
      </c>
      <c r="H135" s="196">
        <v>6</v>
      </c>
      <c r="I135" s="197"/>
      <c r="J135" s="198">
        <f t="shared" si="0"/>
        <v>0</v>
      </c>
      <c r="K135" s="194" t="s">
        <v>287</v>
      </c>
      <c r="L135" s="40"/>
      <c r="M135" s="199" t="s">
        <v>1</v>
      </c>
      <c r="N135" s="200" t="s">
        <v>41</v>
      </c>
      <c r="O135" s="72"/>
      <c r="P135" s="201">
        <f t="shared" si="1"/>
        <v>0</v>
      </c>
      <c r="Q135" s="201">
        <v>0</v>
      </c>
      <c r="R135" s="201">
        <f t="shared" si="2"/>
        <v>0</v>
      </c>
      <c r="S135" s="201">
        <v>0</v>
      </c>
      <c r="T135" s="202">
        <f t="shared" si="3"/>
        <v>0</v>
      </c>
      <c r="U135" s="35"/>
      <c r="V135" s="35"/>
      <c r="W135" s="35"/>
      <c r="X135" s="35"/>
      <c r="Y135" s="35"/>
      <c r="Z135" s="35"/>
      <c r="AA135" s="35"/>
      <c r="AB135" s="35"/>
      <c r="AC135" s="35"/>
      <c r="AD135" s="35"/>
      <c r="AE135" s="35"/>
      <c r="AR135" s="203" t="s">
        <v>110</v>
      </c>
      <c r="AT135" s="203" t="s">
        <v>241</v>
      </c>
      <c r="AU135" s="203" t="s">
        <v>84</v>
      </c>
      <c r="AY135" s="18" t="s">
        <v>239</v>
      </c>
      <c r="BE135" s="204">
        <f t="shared" si="4"/>
        <v>0</v>
      </c>
      <c r="BF135" s="204">
        <f t="shared" si="5"/>
        <v>0</v>
      </c>
      <c r="BG135" s="204">
        <f t="shared" si="6"/>
        <v>0</v>
      </c>
      <c r="BH135" s="204">
        <f t="shared" si="7"/>
        <v>0</v>
      </c>
      <c r="BI135" s="204">
        <f t="shared" si="8"/>
        <v>0</v>
      </c>
      <c r="BJ135" s="18" t="s">
        <v>84</v>
      </c>
      <c r="BK135" s="204">
        <f t="shared" si="9"/>
        <v>0</v>
      </c>
      <c r="BL135" s="18" t="s">
        <v>110</v>
      </c>
      <c r="BM135" s="203" t="s">
        <v>316</v>
      </c>
    </row>
    <row r="136" spans="1:65" s="2" customFormat="1" ht="16.5" customHeight="1">
      <c r="A136" s="35"/>
      <c r="B136" s="36"/>
      <c r="C136" s="192" t="s">
        <v>159</v>
      </c>
      <c r="D136" s="192" t="s">
        <v>241</v>
      </c>
      <c r="E136" s="193" t="s">
        <v>159</v>
      </c>
      <c r="F136" s="194" t="s">
        <v>4877</v>
      </c>
      <c r="G136" s="195" t="s">
        <v>2089</v>
      </c>
      <c r="H136" s="196">
        <v>3</v>
      </c>
      <c r="I136" s="197"/>
      <c r="J136" s="198">
        <f t="shared" si="0"/>
        <v>0</v>
      </c>
      <c r="K136" s="194" t="s">
        <v>287</v>
      </c>
      <c r="L136" s="40"/>
      <c r="M136" s="199" t="s">
        <v>1</v>
      </c>
      <c r="N136" s="200" t="s">
        <v>41</v>
      </c>
      <c r="O136" s="72"/>
      <c r="P136" s="201">
        <f t="shared" si="1"/>
        <v>0</v>
      </c>
      <c r="Q136" s="201">
        <v>0</v>
      </c>
      <c r="R136" s="201">
        <f t="shared" si="2"/>
        <v>0</v>
      </c>
      <c r="S136" s="201">
        <v>0</v>
      </c>
      <c r="T136" s="202">
        <f t="shared" si="3"/>
        <v>0</v>
      </c>
      <c r="U136" s="35"/>
      <c r="V136" s="35"/>
      <c r="W136" s="35"/>
      <c r="X136" s="35"/>
      <c r="Y136" s="35"/>
      <c r="Z136" s="35"/>
      <c r="AA136" s="35"/>
      <c r="AB136" s="35"/>
      <c r="AC136" s="35"/>
      <c r="AD136" s="35"/>
      <c r="AE136" s="35"/>
      <c r="AR136" s="203" t="s">
        <v>110</v>
      </c>
      <c r="AT136" s="203" t="s">
        <v>241</v>
      </c>
      <c r="AU136" s="203" t="s">
        <v>84</v>
      </c>
      <c r="AY136" s="18" t="s">
        <v>239</v>
      </c>
      <c r="BE136" s="204">
        <f t="shared" si="4"/>
        <v>0</v>
      </c>
      <c r="BF136" s="204">
        <f t="shared" si="5"/>
        <v>0</v>
      </c>
      <c r="BG136" s="204">
        <f t="shared" si="6"/>
        <v>0</v>
      </c>
      <c r="BH136" s="204">
        <f t="shared" si="7"/>
        <v>0</v>
      </c>
      <c r="BI136" s="204">
        <f t="shared" si="8"/>
        <v>0</v>
      </c>
      <c r="BJ136" s="18" t="s">
        <v>84</v>
      </c>
      <c r="BK136" s="204">
        <f t="shared" si="9"/>
        <v>0</v>
      </c>
      <c r="BL136" s="18" t="s">
        <v>110</v>
      </c>
      <c r="BM136" s="203" t="s">
        <v>289</v>
      </c>
    </row>
    <row r="137" spans="1:65" s="2" customFormat="1" ht="16.5" customHeight="1">
      <c r="A137" s="35"/>
      <c r="B137" s="36"/>
      <c r="C137" s="192" t="s">
        <v>162</v>
      </c>
      <c r="D137" s="192" t="s">
        <v>241</v>
      </c>
      <c r="E137" s="193" t="s">
        <v>162</v>
      </c>
      <c r="F137" s="194" t="s">
        <v>4878</v>
      </c>
      <c r="G137" s="195" t="s">
        <v>2089</v>
      </c>
      <c r="H137" s="196">
        <v>8</v>
      </c>
      <c r="I137" s="197"/>
      <c r="J137" s="198">
        <f t="shared" si="0"/>
        <v>0</v>
      </c>
      <c r="K137" s="194" t="s">
        <v>287</v>
      </c>
      <c r="L137" s="40"/>
      <c r="M137" s="199" t="s">
        <v>1</v>
      </c>
      <c r="N137" s="200" t="s">
        <v>41</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110</v>
      </c>
      <c r="AT137" s="203" t="s">
        <v>241</v>
      </c>
      <c r="AU137" s="203" t="s">
        <v>84</v>
      </c>
      <c r="AY137" s="18" t="s">
        <v>239</v>
      </c>
      <c r="BE137" s="204">
        <f t="shared" si="4"/>
        <v>0</v>
      </c>
      <c r="BF137" s="204">
        <f t="shared" si="5"/>
        <v>0</v>
      </c>
      <c r="BG137" s="204">
        <f t="shared" si="6"/>
        <v>0</v>
      </c>
      <c r="BH137" s="204">
        <f t="shared" si="7"/>
        <v>0</v>
      </c>
      <c r="BI137" s="204">
        <f t="shared" si="8"/>
        <v>0</v>
      </c>
      <c r="BJ137" s="18" t="s">
        <v>84</v>
      </c>
      <c r="BK137" s="204">
        <f t="shared" si="9"/>
        <v>0</v>
      </c>
      <c r="BL137" s="18" t="s">
        <v>110</v>
      </c>
      <c r="BM137" s="203" t="s">
        <v>341</v>
      </c>
    </row>
    <row r="138" spans="1:65" s="2" customFormat="1" ht="16.5" customHeight="1">
      <c r="A138" s="35"/>
      <c r="B138" s="36"/>
      <c r="C138" s="192" t="s">
        <v>165</v>
      </c>
      <c r="D138" s="192" t="s">
        <v>241</v>
      </c>
      <c r="E138" s="193" t="s">
        <v>165</v>
      </c>
      <c r="F138" s="194" t="s">
        <v>4879</v>
      </c>
      <c r="G138" s="195" t="s">
        <v>2089</v>
      </c>
      <c r="H138" s="196">
        <v>45</v>
      </c>
      <c r="I138" s="197"/>
      <c r="J138" s="198">
        <f t="shared" si="0"/>
        <v>0</v>
      </c>
      <c r="K138" s="194" t="s">
        <v>287</v>
      </c>
      <c r="L138" s="40"/>
      <c r="M138" s="199" t="s">
        <v>1</v>
      </c>
      <c r="N138" s="200" t="s">
        <v>41</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110</v>
      </c>
      <c r="AT138" s="203" t="s">
        <v>241</v>
      </c>
      <c r="AU138" s="203" t="s">
        <v>84</v>
      </c>
      <c r="AY138" s="18" t="s">
        <v>239</v>
      </c>
      <c r="BE138" s="204">
        <f t="shared" si="4"/>
        <v>0</v>
      </c>
      <c r="BF138" s="204">
        <f t="shared" si="5"/>
        <v>0</v>
      </c>
      <c r="BG138" s="204">
        <f t="shared" si="6"/>
        <v>0</v>
      </c>
      <c r="BH138" s="204">
        <f t="shared" si="7"/>
        <v>0</v>
      </c>
      <c r="BI138" s="204">
        <f t="shared" si="8"/>
        <v>0</v>
      </c>
      <c r="BJ138" s="18" t="s">
        <v>84</v>
      </c>
      <c r="BK138" s="204">
        <f t="shared" si="9"/>
        <v>0</v>
      </c>
      <c r="BL138" s="18" t="s">
        <v>110</v>
      </c>
      <c r="BM138" s="203" t="s">
        <v>351</v>
      </c>
    </row>
    <row r="139" spans="1:65" s="2" customFormat="1" ht="24.2" customHeight="1">
      <c r="A139" s="35"/>
      <c r="B139" s="36"/>
      <c r="C139" s="192" t="s">
        <v>8</v>
      </c>
      <c r="D139" s="192" t="s">
        <v>241</v>
      </c>
      <c r="E139" s="193" t="s">
        <v>8</v>
      </c>
      <c r="F139" s="194" t="s">
        <v>4880</v>
      </c>
      <c r="G139" s="195" t="s">
        <v>2089</v>
      </c>
      <c r="H139" s="196">
        <v>14</v>
      </c>
      <c r="I139" s="197"/>
      <c r="J139" s="198">
        <f t="shared" si="0"/>
        <v>0</v>
      </c>
      <c r="K139" s="194" t="s">
        <v>287</v>
      </c>
      <c r="L139" s="40"/>
      <c r="M139" s="199" t="s">
        <v>1</v>
      </c>
      <c r="N139" s="200" t="s">
        <v>41</v>
      </c>
      <c r="O139" s="72"/>
      <c r="P139" s="201">
        <f t="shared" si="1"/>
        <v>0</v>
      </c>
      <c r="Q139" s="201">
        <v>0</v>
      </c>
      <c r="R139" s="201">
        <f t="shared" si="2"/>
        <v>0</v>
      </c>
      <c r="S139" s="201">
        <v>0</v>
      </c>
      <c r="T139" s="202">
        <f t="shared" si="3"/>
        <v>0</v>
      </c>
      <c r="U139" s="35"/>
      <c r="V139" s="35"/>
      <c r="W139" s="35"/>
      <c r="X139" s="35"/>
      <c r="Y139" s="35"/>
      <c r="Z139" s="35"/>
      <c r="AA139" s="35"/>
      <c r="AB139" s="35"/>
      <c r="AC139" s="35"/>
      <c r="AD139" s="35"/>
      <c r="AE139" s="35"/>
      <c r="AR139" s="203" t="s">
        <v>110</v>
      </c>
      <c r="AT139" s="203" t="s">
        <v>241</v>
      </c>
      <c r="AU139" s="203" t="s">
        <v>84</v>
      </c>
      <c r="AY139" s="18" t="s">
        <v>239</v>
      </c>
      <c r="BE139" s="204">
        <f t="shared" si="4"/>
        <v>0</v>
      </c>
      <c r="BF139" s="204">
        <f t="shared" si="5"/>
        <v>0</v>
      </c>
      <c r="BG139" s="204">
        <f t="shared" si="6"/>
        <v>0</v>
      </c>
      <c r="BH139" s="204">
        <f t="shared" si="7"/>
        <v>0</v>
      </c>
      <c r="BI139" s="204">
        <f t="shared" si="8"/>
        <v>0</v>
      </c>
      <c r="BJ139" s="18" t="s">
        <v>84</v>
      </c>
      <c r="BK139" s="204">
        <f t="shared" si="9"/>
        <v>0</v>
      </c>
      <c r="BL139" s="18" t="s">
        <v>110</v>
      </c>
      <c r="BM139" s="203" t="s">
        <v>499</v>
      </c>
    </row>
    <row r="140" spans="1:65" s="2" customFormat="1" ht="16.5" customHeight="1">
      <c r="A140" s="35"/>
      <c r="B140" s="36"/>
      <c r="C140" s="192" t="s">
        <v>302</v>
      </c>
      <c r="D140" s="192" t="s">
        <v>241</v>
      </c>
      <c r="E140" s="193" t="s">
        <v>302</v>
      </c>
      <c r="F140" s="194" t="s">
        <v>4881</v>
      </c>
      <c r="G140" s="195" t="s">
        <v>2089</v>
      </c>
      <c r="H140" s="196">
        <v>4</v>
      </c>
      <c r="I140" s="197"/>
      <c r="J140" s="198">
        <f t="shared" si="0"/>
        <v>0</v>
      </c>
      <c r="K140" s="194" t="s">
        <v>287</v>
      </c>
      <c r="L140" s="40"/>
      <c r="M140" s="199" t="s">
        <v>1</v>
      </c>
      <c r="N140" s="200" t="s">
        <v>41</v>
      </c>
      <c r="O140" s="72"/>
      <c r="P140" s="201">
        <f t="shared" si="1"/>
        <v>0</v>
      </c>
      <c r="Q140" s="201">
        <v>0</v>
      </c>
      <c r="R140" s="201">
        <f t="shared" si="2"/>
        <v>0</v>
      </c>
      <c r="S140" s="201">
        <v>0</v>
      </c>
      <c r="T140" s="202">
        <f t="shared" si="3"/>
        <v>0</v>
      </c>
      <c r="U140" s="35"/>
      <c r="V140" s="35"/>
      <c r="W140" s="35"/>
      <c r="X140" s="35"/>
      <c r="Y140" s="35"/>
      <c r="Z140" s="35"/>
      <c r="AA140" s="35"/>
      <c r="AB140" s="35"/>
      <c r="AC140" s="35"/>
      <c r="AD140" s="35"/>
      <c r="AE140" s="35"/>
      <c r="AR140" s="203" t="s">
        <v>110</v>
      </c>
      <c r="AT140" s="203" t="s">
        <v>241</v>
      </c>
      <c r="AU140" s="203" t="s">
        <v>84</v>
      </c>
      <c r="AY140" s="18" t="s">
        <v>239</v>
      </c>
      <c r="BE140" s="204">
        <f t="shared" si="4"/>
        <v>0</v>
      </c>
      <c r="BF140" s="204">
        <f t="shared" si="5"/>
        <v>0</v>
      </c>
      <c r="BG140" s="204">
        <f t="shared" si="6"/>
        <v>0</v>
      </c>
      <c r="BH140" s="204">
        <f t="shared" si="7"/>
        <v>0</v>
      </c>
      <c r="BI140" s="204">
        <f t="shared" si="8"/>
        <v>0</v>
      </c>
      <c r="BJ140" s="18" t="s">
        <v>84</v>
      </c>
      <c r="BK140" s="204">
        <f t="shared" si="9"/>
        <v>0</v>
      </c>
      <c r="BL140" s="18" t="s">
        <v>110</v>
      </c>
      <c r="BM140" s="203" t="s">
        <v>510</v>
      </c>
    </row>
    <row r="141" spans="1:65" s="2" customFormat="1" ht="16.5" customHeight="1">
      <c r="A141" s="35"/>
      <c r="B141" s="36"/>
      <c r="C141" s="192" t="s">
        <v>306</v>
      </c>
      <c r="D141" s="192" t="s">
        <v>241</v>
      </c>
      <c r="E141" s="193" t="s">
        <v>306</v>
      </c>
      <c r="F141" s="194" t="s">
        <v>4882</v>
      </c>
      <c r="G141" s="195" t="s">
        <v>4860</v>
      </c>
      <c r="H141" s="196">
        <v>1</v>
      </c>
      <c r="I141" s="197"/>
      <c r="J141" s="198">
        <f t="shared" si="0"/>
        <v>0</v>
      </c>
      <c r="K141" s="194" t="s">
        <v>287</v>
      </c>
      <c r="L141" s="40"/>
      <c r="M141" s="199" t="s">
        <v>1</v>
      </c>
      <c r="N141" s="200" t="s">
        <v>41</v>
      </c>
      <c r="O141" s="72"/>
      <c r="P141" s="201">
        <f t="shared" si="1"/>
        <v>0</v>
      </c>
      <c r="Q141" s="201">
        <v>0</v>
      </c>
      <c r="R141" s="201">
        <f t="shared" si="2"/>
        <v>0</v>
      </c>
      <c r="S141" s="201">
        <v>0</v>
      </c>
      <c r="T141" s="202">
        <f t="shared" si="3"/>
        <v>0</v>
      </c>
      <c r="U141" s="35"/>
      <c r="V141" s="35"/>
      <c r="W141" s="35"/>
      <c r="X141" s="35"/>
      <c r="Y141" s="35"/>
      <c r="Z141" s="35"/>
      <c r="AA141" s="35"/>
      <c r="AB141" s="35"/>
      <c r="AC141" s="35"/>
      <c r="AD141" s="35"/>
      <c r="AE141" s="35"/>
      <c r="AR141" s="203" t="s">
        <v>110</v>
      </c>
      <c r="AT141" s="203" t="s">
        <v>241</v>
      </c>
      <c r="AU141" s="203" t="s">
        <v>84</v>
      </c>
      <c r="AY141" s="18" t="s">
        <v>239</v>
      </c>
      <c r="BE141" s="204">
        <f t="shared" si="4"/>
        <v>0</v>
      </c>
      <c r="BF141" s="204">
        <f t="shared" si="5"/>
        <v>0</v>
      </c>
      <c r="BG141" s="204">
        <f t="shared" si="6"/>
        <v>0</v>
      </c>
      <c r="BH141" s="204">
        <f t="shared" si="7"/>
        <v>0</v>
      </c>
      <c r="BI141" s="204">
        <f t="shared" si="8"/>
        <v>0</v>
      </c>
      <c r="BJ141" s="18" t="s">
        <v>84</v>
      </c>
      <c r="BK141" s="204">
        <f t="shared" si="9"/>
        <v>0</v>
      </c>
      <c r="BL141" s="18" t="s">
        <v>110</v>
      </c>
      <c r="BM141" s="203" t="s">
        <v>523</v>
      </c>
    </row>
    <row r="142" spans="1:65" s="2" customFormat="1" ht="58.5">
      <c r="A142" s="35"/>
      <c r="B142" s="36"/>
      <c r="C142" s="37"/>
      <c r="D142" s="212" t="s">
        <v>294</v>
      </c>
      <c r="E142" s="37"/>
      <c r="F142" s="221" t="s">
        <v>4883</v>
      </c>
      <c r="G142" s="37"/>
      <c r="H142" s="37"/>
      <c r="I142" s="207"/>
      <c r="J142" s="37"/>
      <c r="K142" s="37"/>
      <c r="L142" s="40"/>
      <c r="M142" s="208"/>
      <c r="N142" s="209"/>
      <c r="O142" s="72"/>
      <c r="P142" s="72"/>
      <c r="Q142" s="72"/>
      <c r="R142" s="72"/>
      <c r="S142" s="72"/>
      <c r="T142" s="73"/>
      <c r="U142" s="35"/>
      <c r="V142" s="35"/>
      <c r="W142" s="35"/>
      <c r="X142" s="35"/>
      <c r="Y142" s="35"/>
      <c r="Z142" s="35"/>
      <c r="AA142" s="35"/>
      <c r="AB142" s="35"/>
      <c r="AC142" s="35"/>
      <c r="AD142" s="35"/>
      <c r="AE142" s="35"/>
      <c r="AT142" s="18" t="s">
        <v>294</v>
      </c>
      <c r="AU142" s="18" t="s">
        <v>84</v>
      </c>
    </row>
    <row r="143" spans="1:65" s="12" customFormat="1" ht="25.9" customHeight="1">
      <c r="B143" s="176"/>
      <c r="C143" s="177"/>
      <c r="D143" s="178" t="s">
        <v>75</v>
      </c>
      <c r="E143" s="179" t="s">
        <v>306</v>
      </c>
      <c r="F143" s="179" t="s">
        <v>135</v>
      </c>
      <c r="G143" s="177"/>
      <c r="H143" s="177"/>
      <c r="I143" s="180"/>
      <c r="J143" s="181">
        <f>BK143</f>
        <v>0</v>
      </c>
      <c r="K143" s="177"/>
      <c r="L143" s="182"/>
      <c r="M143" s="183"/>
      <c r="N143" s="184"/>
      <c r="O143" s="184"/>
      <c r="P143" s="185">
        <f>SUM(P144:P148)</f>
        <v>0</v>
      </c>
      <c r="Q143" s="184"/>
      <c r="R143" s="185">
        <f>SUM(R144:R148)</f>
        <v>0</v>
      </c>
      <c r="S143" s="184"/>
      <c r="T143" s="186">
        <f>SUM(T144:T148)</f>
        <v>0</v>
      </c>
      <c r="AR143" s="187" t="s">
        <v>84</v>
      </c>
      <c r="AT143" s="188" t="s">
        <v>75</v>
      </c>
      <c r="AU143" s="188" t="s">
        <v>76</v>
      </c>
      <c r="AY143" s="187" t="s">
        <v>239</v>
      </c>
      <c r="BK143" s="189">
        <f>SUM(BK144:BK148)</f>
        <v>0</v>
      </c>
    </row>
    <row r="144" spans="1:65" s="2" customFormat="1" ht="16.5" customHeight="1">
      <c r="A144" s="35"/>
      <c r="B144" s="36"/>
      <c r="C144" s="192" t="s">
        <v>311</v>
      </c>
      <c r="D144" s="192" t="s">
        <v>241</v>
      </c>
      <c r="E144" s="193" t="s">
        <v>311</v>
      </c>
      <c r="F144" s="194" t="s">
        <v>4884</v>
      </c>
      <c r="G144" s="195" t="s">
        <v>2349</v>
      </c>
      <c r="H144" s="196">
        <v>1</v>
      </c>
      <c r="I144" s="197"/>
      <c r="J144" s="198">
        <f>ROUND(I144*H144,2)</f>
        <v>0</v>
      </c>
      <c r="K144" s="194" t="s">
        <v>287</v>
      </c>
      <c r="L144" s="40"/>
      <c r="M144" s="199" t="s">
        <v>1</v>
      </c>
      <c r="N144" s="200" t="s">
        <v>41</v>
      </c>
      <c r="O144" s="72"/>
      <c r="P144" s="201">
        <f>O144*H144</f>
        <v>0</v>
      </c>
      <c r="Q144" s="201">
        <v>0</v>
      </c>
      <c r="R144" s="201">
        <f>Q144*H144</f>
        <v>0</v>
      </c>
      <c r="S144" s="201">
        <v>0</v>
      </c>
      <c r="T144" s="202">
        <f>S144*H144</f>
        <v>0</v>
      </c>
      <c r="U144" s="35"/>
      <c r="V144" s="35"/>
      <c r="W144" s="35"/>
      <c r="X144" s="35"/>
      <c r="Y144" s="35"/>
      <c r="Z144" s="35"/>
      <c r="AA144" s="35"/>
      <c r="AB144" s="35"/>
      <c r="AC144" s="35"/>
      <c r="AD144" s="35"/>
      <c r="AE144" s="35"/>
      <c r="AR144" s="203" t="s">
        <v>110</v>
      </c>
      <c r="AT144" s="203" t="s">
        <v>241</v>
      </c>
      <c r="AU144" s="203" t="s">
        <v>84</v>
      </c>
      <c r="AY144" s="18" t="s">
        <v>239</v>
      </c>
      <c r="BE144" s="204">
        <f>IF(N144="základní",J144,0)</f>
        <v>0</v>
      </c>
      <c r="BF144" s="204">
        <f>IF(N144="snížená",J144,0)</f>
        <v>0</v>
      </c>
      <c r="BG144" s="204">
        <f>IF(N144="zákl. přenesená",J144,0)</f>
        <v>0</v>
      </c>
      <c r="BH144" s="204">
        <f>IF(N144="sníž. přenesená",J144,0)</f>
        <v>0</v>
      </c>
      <c r="BI144" s="204">
        <f>IF(N144="nulová",J144,0)</f>
        <v>0</v>
      </c>
      <c r="BJ144" s="18" t="s">
        <v>84</v>
      </c>
      <c r="BK144" s="204">
        <f>ROUND(I144*H144,2)</f>
        <v>0</v>
      </c>
      <c r="BL144" s="18" t="s">
        <v>110</v>
      </c>
      <c r="BM144" s="203" t="s">
        <v>536</v>
      </c>
    </row>
    <row r="145" spans="1:65" s="2" customFormat="1" ht="16.5" customHeight="1">
      <c r="A145" s="35"/>
      <c r="B145" s="36"/>
      <c r="C145" s="192" t="s">
        <v>316</v>
      </c>
      <c r="D145" s="192" t="s">
        <v>241</v>
      </c>
      <c r="E145" s="193" t="s">
        <v>316</v>
      </c>
      <c r="F145" s="194" t="s">
        <v>4885</v>
      </c>
      <c r="G145" s="195" t="s">
        <v>396</v>
      </c>
      <c r="H145" s="196">
        <v>20</v>
      </c>
      <c r="I145" s="197"/>
      <c r="J145" s="198">
        <f>ROUND(I145*H145,2)</f>
        <v>0</v>
      </c>
      <c r="K145" s="194" t="s">
        <v>287</v>
      </c>
      <c r="L145" s="40"/>
      <c r="M145" s="199" t="s">
        <v>1</v>
      </c>
      <c r="N145" s="200" t="s">
        <v>41</v>
      </c>
      <c r="O145" s="72"/>
      <c r="P145" s="201">
        <f>O145*H145</f>
        <v>0</v>
      </c>
      <c r="Q145" s="201">
        <v>0</v>
      </c>
      <c r="R145" s="201">
        <f>Q145*H145</f>
        <v>0</v>
      </c>
      <c r="S145" s="201">
        <v>0</v>
      </c>
      <c r="T145" s="202">
        <f>S145*H145</f>
        <v>0</v>
      </c>
      <c r="U145" s="35"/>
      <c r="V145" s="35"/>
      <c r="W145" s="35"/>
      <c r="X145" s="35"/>
      <c r="Y145" s="35"/>
      <c r="Z145" s="35"/>
      <c r="AA145" s="35"/>
      <c r="AB145" s="35"/>
      <c r="AC145" s="35"/>
      <c r="AD145" s="35"/>
      <c r="AE145" s="35"/>
      <c r="AR145" s="203" t="s">
        <v>110</v>
      </c>
      <c r="AT145" s="203" t="s">
        <v>241</v>
      </c>
      <c r="AU145" s="203" t="s">
        <v>84</v>
      </c>
      <c r="AY145" s="18" t="s">
        <v>239</v>
      </c>
      <c r="BE145" s="204">
        <f>IF(N145="základní",J145,0)</f>
        <v>0</v>
      </c>
      <c r="BF145" s="204">
        <f>IF(N145="snížená",J145,0)</f>
        <v>0</v>
      </c>
      <c r="BG145" s="204">
        <f>IF(N145="zákl. přenesená",J145,0)</f>
        <v>0</v>
      </c>
      <c r="BH145" s="204">
        <f>IF(N145="sníž. přenesená",J145,0)</f>
        <v>0</v>
      </c>
      <c r="BI145" s="204">
        <f>IF(N145="nulová",J145,0)</f>
        <v>0</v>
      </c>
      <c r="BJ145" s="18" t="s">
        <v>84</v>
      </c>
      <c r="BK145" s="204">
        <f>ROUND(I145*H145,2)</f>
        <v>0</v>
      </c>
      <c r="BL145" s="18" t="s">
        <v>110</v>
      </c>
      <c r="BM145" s="203" t="s">
        <v>549</v>
      </c>
    </row>
    <row r="146" spans="1:65" s="2" customFormat="1" ht="16.5" customHeight="1">
      <c r="A146" s="35"/>
      <c r="B146" s="36"/>
      <c r="C146" s="192" t="s">
        <v>323</v>
      </c>
      <c r="D146" s="192" t="s">
        <v>241</v>
      </c>
      <c r="E146" s="193" t="s">
        <v>323</v>
      </c>
      <c r="F146" s="194" t="s">
        <v>4740</v>
      </c>
      <c r="G146" s="195" t="s">
        <v>396</v>
      </c>
      <c r="H146" s="196">
        <v>10</v>
      </c>
      <c r="I146" s="197"/>
      <c r="J146" s="198">
        <f>ROUND(I146*H146,2)</f>
        <v>0</v>
      </c>
      <c r="K146" s="194" t="s">
        <v>287</v>
      </c>
      <c r="L146" s="40"/>
      <c r="M146" s="199" t="s">
        <v>1</v>
      </c>
      <c r="N146" s="200" t="s">
        <v>41</v>
      </c>
      <c r="O146" s="72"/>
      <c r="P146" s="201">
        <f>O146*H146</f>
        <v>0</v>
      </c>
      <c r="Q146" s="201">
        <v>0</v>
      </c>
      <c r="R146" s="201">
        <f>Q146*H146</f>
        <v>0</v>
      </c>
      <c r="S146" s="201">
        <v>0</v>
      </c>
      <c r="T146" s="202">
        <f>S146*H146</f>
        <v>0</v>
      </c>
      <c r="U146" s="35"/>
      <c r="V146" s="35"/>
      <c r="W146" s="35"/>
      <c r="X146" s="35"/>
      <c r="Y146" s="35"/>
      <c r="Z146" s="35"/>
      <c r="AA146" s="35"/>
      <c r="AB146" s="35"/>
      <c r="AC146" s="35"/>
      <c r="AD146" s="35"/>
      <c r="AE146" s="35"/>
      <c r="AR146" s="203" t="s">
        <v>110</v>
      </c>
      <c r="AT146" s="203" t="s">
        <v>241</v>
      </c>
      <c r="AU146" s="203" t="s">
        <v>84</v>
      </c>
      <c r="AY146" s="18" t="s">
        <v>239</v>
      </c>
      <c r="BE146" s="204">
        <f>IF(N146="základní",J146,0)</f>
        <v>0</v>
      </c>
      <c r="BF146" s="204">
        <f>IF(N146="snížená",J146,0)</f>
        <v>0</v>
      </c>
      <c r="BG146" s="204">
        <f>IF(N146="zákl. přenesená",J146,0)</f>
        <v>0</v>
      </c>
      <c r="BH146" s="204">
        <f>IF(N146="sníž. přenesená",J146,0)</f>
        <v>0</v>
      </c>
      <c r="BI146" s="204">
        <f>IF(N146="nulová",J146,0)</f>
        <v>0</v>
      </c>
      <c r="BJ146" s="18" t="s">
        <v>84</v>
      </c>
      <c r="BK146" s="204">
        <f>ROUND(I146*H146,2)</f>
        <v>0</v>
      </c>
      <c r="BL146" s="18" t="s">
        <v>110</v>
      </c>
      <c r="BM146" s="203" t="s">
        <v>562</v>
      </c>
    </row>
    <row r="147" spans="1:65" s="2" customFormat="1" ht="16.5" customHeight="1">
      <c r="A147" s="35"/>
      <c r="B147" s="36"/>
      <c r="C147" s="192" t="s">
        <v>289</v>
      </c>
      <c r="D147" s="192" t="s">
        <v>241</v>
      </c>
      <c r="E147" s="193" t="s">
        <v>289</v>
      </c>
      <c r="F147" s="194" t="s">
        <v>2761</v>
      </c>
      <c r="G147" s="195" t="s">
        <v>396</v>
      </c>
      <c r="H147" s="196">
        <v>18</v>
      </c>
      <c r="I147" s="197"/>
      <c r="J147" s="198">
        <f>ROUND(I147*H147,2)</f>
        <v>0</v>
      </c>
      <c r="K147" s="194" t="s">
        <v>287</v>
      </c>
      <c r="L147" s="40"/>
      <c r="M147" s="199" t="s">
        <v>1</v>
      </c>
      <c r="N147" s="200" t="s">
        <v>41</v>
      </c>
      <c r="O147" s="72"/>
      <c r="P147" s="201">
        <f>O147*H147</f>
        <v>0</v>
      </c>
      <c r="Q147" s="201">
        <v>0</v>
      </c>
      <c r="R147" s="201">
        <f>Q147*H147</f>
        <v>0</v>
      </c>
      <c r="S147" s="201">
        <v>0</v>
      </c>
      <c r="T147" s="202">
        <f>S147*H147</f>
        <v>0</v>
      </c>
      <c r="U147" s="35"/>
      <c r="V147" s="35"/>
      <c r="W147" s="35"/>
      <c r="X147" s="35"/>
      <c r="Y147" s="35"/>
      <c r="Z147" s="35"/>
      <c r="AA147" s="35"/>
      <c r="AB147" s="35"/>
      <c r="AC147" s="35"/>
      <c r="AD147" s="35"/>
      <c r="AE147" s="35"/>
      <c r="AR147" s="203" t="s">
        <v>110</v>
      </c>
      <c r="AT147" s="203" t="s">
        <v>241</v>
      </c>
      <c r="AU147" s="203" t="s">
        <v>84</v>
      </c>
      <c r="AY147" s="18" t="s">
        <v>239</v>
      </c>
      <c r="BE147" s="204">
        <f>IF(N147="základní",J147,0)</f>
        <v>0</v>
      </c>
      <c r="BF147" s="204">
        <f>IF(N147="snížená",J147,0)</f>
        <v>0</v>
      </c>
      <c r="BG147" s="204">
        <f>IF(N147="zákl. přenesená",J147,0)</f>
        <v>0</v>
      </c>
      <c r="BH147" s="204">
        <f>IF(N147="sníž. přenesená",J147,0)</f>
        <v>0</v>
      </c>
      <c r="BI147" s="204">
        <f>IF(N147="nulová",J147,0)</f>
        <v>0</v>
      </c>
      <c r="BJ147" s="18" t="s">
        <v>84</v>
      </c>
      <c r="BK147" s="204">
        <f>ROUND(I147*H147,2)</f>
        <v>0</v>
      </c>
      <c r="BL147" s="18" t="s">
        <v>110</v>
      </c>
      <c r="BM147" s="203" t="s">
        <v>572</v>
      </c>
    </row>
    <row r="148" spans="1:65" s="2" customFormat="1" ht="39">
      <c r="A148" s="35"/>
      <c r="B148" s="36"/>
      <c r="C148" s="37"/>
      <c r="D148" s="212" t="s">
        <v>294</v>
      </c>
      <c r="E148" s="37"/>
      <c r="F148" s="221" t="s">
        <v>4744</v>
      </c>
      <c r="G148" s="37"/>
      <c r="H148" s="37"/>
      <c r="I148" s="207"/>
      <c r="J148" s="37"/>
      <c r="K148" s="37"/>
      <c r="L148" s="40"/>
      <c r="M148" s="222"/>
      <c r="N148" s="223"/>
      <c r="O148" s="224"/>
      <c r="P148" s="224"/>
      <c r="Q148" s="224"/>
      <c r="R148" s="224"/>
      <c r="S148" s="224"/>
      <c r="T148" s="225"/>
      <c r="U148" s="35"/>
      <c r="V148" s="35"/>
      <c r="W148" s="35"/>
      <c r="X148" s="35"/>
      <c r="Y148" s="35"/>
      <c r="Z148" s="35"/>
      <c r="AA148" s="35"/>
      <c r="AB148" s="35"/>
      <c r="AC148" s="35"/>
      <c r="AD148" s="35"/>
      <c r="AE148" s="35"/>
      <c r="AT148" s="18" t="s">
        <v>294</v>
      </c>
      <c r="AU148" s="18" t="s">
        <v>84</v>
      </c>
    </row>
    <row r="149" spans="1:65" s="2" customFormat="1" ht="6.95" customHeight="1">
      <c r="A149" s="35"/>
      <c r="B149" s="55"/>
      <c r="C149" s="56"/>
      <c r="D149" s="56"/>
      <c r="E149" s="56"/>
      <c r="F149" s="56"/>
      <c r="G149" s="56"/>
      <c r="H149" s="56"/>
      <c r="I149" s="56"/>
      <c r="J149" s="56"/>
      <c r="K149" s="56"/>
      <c r="L149" s="40"/>
      <c r="M149" s="35"/>
      <c r="O149" s="35"/>
      <c r="P149" s="35"/>
      <c r="Q149" s="35"/>
      <c r="R149" s="35"/>
      <c r="S149" s="35"/>
      <c r="T149" s="35"/>
      <c r="U149" s="35"/>
      <c r="V149" s="35"/>
      <c r="W149" s="35"/>
      <c r="X149" s="35"/>
      <c r="Y149" s="35"/>
      <c r="Z149" s="35"/>
      <c r="AA149" s="35"/>
      <c r="AB149" s="35"/>
      <c r="AC149" s="35"/>
      <c r="AD149" s="35"/>
      <c r="AE149" s="35"/>
    </row>
  </sheetData>
  <sheetProtection algorithmName="SHA-512" hashValue="kM1oG9rKfC0QU8Wg6o7aYOnC6Bw5fBWVe6EfU081+hbJ2gr77Dug3MKhzkI8zudimBKGoo6Tn3/TT8mrzdGT6g==" saltValue="EbLLkcPPT7sJN8Ix2ThdLIWea02bUTAUebOyLnRnzR0D2rhpmIln7EnNQziRqomg8L1aaBOm/cVobbAndM35zw==" spinCount="100000" sheet="1" objects="1" scenarios="1" formatColumns="0" formatRows="0" autoFilter="0"/>
  <autoFilter ref="C125:K148" xr:uid="{00000000-0009-0000-0000-00000E000000}"/>
  <mergeCells count="15">
    <mergeCell ref="E112:H112"/>
    <mergeCell ref="E116:H116"/>
    <mergeCell ref="E114:H114"/>
    <mergeCell ref="E118:H118"/>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2:BM129"/>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136</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ht="12.75">
      <c r="B8" s="21"/>
      <c r="D8" s="120" t="s">
        <v>210</v>
      </c>
      <c r="L8" s="21"/>
    </row>
    <row r="9" spans="1:46" s="1" customFormat="1" ht="16.5" customHeight="1">
      <c r="B9" s="21"/>
      <c r="E9" s="325" t="s">
        <v>362</v>
      </c>
      <c r="F9" s="298"/>
      <c r="G9" s="298"/>
      <c r="H9" s="298"/>
      <c r="L9" s="21"/>
    </row>
    <row r="10" spans="1:46" s="1" customFormat="1" ht="12" customHeight="1">
      <c r="B10" s="21"/>
      <c r="D10" s="120" t="s">
        <v>363</v>
      </c>
      <c r="L10" s="21"/>
    </row>
    <row r="11" spans="1:46" s="2" customFormat="1" ht="16.5" customHeight="1">
      <c r="A11" s="35"/>
      <c r="B11" s="40"/>
      <c r="C11" s="35"/>
      <c r="D11" s="35"/>
      <c r="E11" s="335" t="s">
        <v>3106</v>
      </c>
      <c r="F11" s="328"/>
      <c r="G11" s="328"/>
      <c r="H11" s="328"/>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3107</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7" t="s">
        <v>4886</v>
      </c>
      <c r="F13" s="328"/>
      <c r="G13" s="328"/>
      <c r="H13" s="328"/>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9" t="str">
        <f>'Rekapitulace stavby'!E14</f>
        <v>Vyplň údaj</v>
      </c>
      <c r="F22" s="330"/>
      <c r="G22" s="330"/>
      <c r="H22" s="330"/>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31" t="s">
        <v>1</v>
      </c>
      <c r="F31" s="331"/>
      <c r="G31" s="331"/>
      <c r="H31" s="331"/>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ROUND(J125,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ROUND((SUM(BE125:BE128)),  2)</f>
        <v>0</v>
      </c>
      <c r="G37" s="35"/>
      <c r="H37" s="35"/>
      <c r="I37" s="131">
        <v>0.21</v>
      </c>
      <c r="J37" s="130">
        <f>ROUND(((SUM(BE125:BE128))*I37),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ROUND((SUM(BF125:BF128)),  2)</f>
        <v>0</v>
      </c>
      <c r="G38" s="35"/>
      <c r="H38" s="35"/>
      <c r="I38" s="131">
        <v>0.12</v>
      </c>
      <c r="J38" s="130">
        <f>ROUND(((SUM(BF125:BF128))*I38),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ROUND((SUM(BG125:BG128)),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ROUND((SUM(BH125:BH128)),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ROUND((SUM(BI125:BI128)),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2" t="s">
        <v>362</v>
      </c>
      <c r="F87" s="283"/>
      <c r="G87" s="283"/>
      <c r="H87" s="283"/>
      <c r="I87" s="23"/>
      <c r="J87" s="23"/>
      <c r="K87" s="23"/>
      <c r="L87" s="21"/>
    </row>
    <row r="88" spans="1:31" s="1" customFormat="1" ht="12" customHeight="1">
      <c r="B88" s="22"/>
      <c r="C88" s="30" t="s">
        <v>363</v>
      </c>
      <c r="D88" s="23"/>
      <c r="E88" s="23"/>
      <c r="F88" s="23"/>
      <c r="G88" s="23"/>
      <c r="H88" s="23"/>
      <c r="I88" s="23"/>
      <c r="J88" s="23"/>
      <c r="K88" s="23"/>
      <c r="L88" s="21"/>
    </row>
    <row r="89" spans="1:31" s="2" customFormat="1" ht="16.5" customHeight="1">
      <c r="A89" s="35"/>
      <c r="B89" s="36"/>
      <c r="C89" s="37"/>
      <c r="D89" s="37"/>
      <c r="E89" s="336" t="s">
        <v>3106</v>
      </c>
      <c r="F89" s="334"/>
      <c r="G89" s="334"/>
      <c r="H89" s="334"/>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3107</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5" t="str">
        <f>E13</f>
        <v>5 - Ostatní</v>
      </c>
      <c r="F91" s="334"/>
      <c r="G91" s="334"/>
      <c r="H91" s="334"/>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J125</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4887</v>
      </c>
      <c r="E101" s="157"/>
      <c r="F101" s="157"/>
      <c r="G101" s="157"/>
      <c r="H101" s="157"/>
      <c r="I101" s="157"/>
      <c r="J101" s="158">
        <f>J126</f>
        <v>0</v>
      </c>
      <c r="K101" s="155"/>
      <c r="L101" s="159"/>
    </row>
    <row r="102" spans="1:47" s="2" customFormat="1" ht="21.75" customHeight="1">
      <c r="A102" s="35"/>
      <c r="B102" s="36"/>
      <c r="C102" s="37"/>
      <c r="D102" s="37"/>
      <c r="E102" s="37"/>
      <c r="F102" s="37"/>
      <c r="G102" s="37"/>
      <c r="H102" s="37"/>
      <c r="I102" s="37"/>
      <c r="J102" s="37"/>
      <c r="K102" s="37"/>
      <c r="L102" s="52"/>
      <c r="S102" s="35"/>
      <c r="T102" s="35"/>
      <c r="U102" s="35"/>
      <c r="V102" s="35"/>
      <c r="W102" s="35"/>
      <c r="X102" s="35"/>
      <c r="Y102" s="35"/>
      <c r="Z102" s="35"/>
      <c r="AA102" s="35"/>
      <c r="AB102" s="35"/>
      <c r="AC102" s="35"/>
      <c r="AD102" s="35"/>
      <c r="AE102" s="35"/>
    </row>
    <row r="103" spans="1:47" s="2" customFormat="1" ht="6.95" customHeight="1">
      <c r="A103" s="35"/>
      <c r="B103" s="55"/>
      <c r="C103" s="56"/>
      <c r="D103" s="56"/>
      <c r="E103" s="56"/>
      <c r="F103" s="56"/>
      <c r="G103" s="56"/>
      <c r="H103" s="56"/>
      <c r="I103" s="56"/>
      <c r="J103" s="56"/>
      <c r="K103" s="56"/>
      <c r="L103" s="52"/>
      <c r="S103" s="35"/>
      <c r="T103" s="35"/>
      <c r="U103" s="35"/>
      <c r="V103" s="35"/>
      <c r="W103" s="35"/>
      <c r="X103" s="35"/>
      <c r="Y103" s="35"/>
      <c r="Z103" s="35"/>
      <c r="AA103" s="35"/>
      <c r="AB103" s="35"/>
      <c r="AC103" s="35"/>
      <c r="AD103" s="35"/>
      <c r="AE103" s="35"/>
    </row>
    <row r="107" spans="1:47" s="2" customFormat="1" ht="6.95" customHeight="1">
      <c r="A107" s="35"/>
      <c r="B107" s="57"/>
      <c r="C107" s="58"/>
      <c r="D107" s="58"/>
      <c r="E107" s="58"/>
      <c r="F107" s="58"/>
      <c r="G107" s="58"/>
      <c r="H107" s="58"/>
      <c r="I107" s="58"/>
      <c r="J107" s="58"/>
      <c r="K107" s="58"/>
      <c r="L107" s="52"/>
      <c r="S107" s="35"/>
      <c r="T107" s="35"/>
      <c r="U107" s="35"/>
      <c r="V107" s="35"/>
      <c r="W107" s="35"/>
      <c r="X107" s="35"/>
      <c r="Y107" s="35"/>
      <c r="Z107" s="35"/>
      <c r="AA107" s="35"/>
      <c r="AB107" s="35"/>
      <c r="AC107" s="35"/>
      <c r="AD107" s="35"/>
      <c r="AE107" s="35"/>
    </row>
    <row r="108" spans="1:47" s="2" customFormat="1" ht="24.95" customHeight="1">
      <c r="A108" s="35"/>
      <c r="B108" s="36"/>
      <c r="C108" s="24" t="s">
        <v>224</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6.95"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12" customHeight="1">
      <c r="A110" s="35"/>
      <c r="B110" s="36"/>
      <c r="C110" s="30" t="s">
        <v>16</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6.5" customHeight="1">
      <c r="A111" s="35"/>
      <c r="B111" s="36"/>
      <c r="C111" s="37"/>
      <c r="D111" s="37"/>
      <c r="E111" s="332" t="str">
        <f>E7</f>
        <v>NEMOCNICE TGM HODONÍN – VÝSTAVBA PAVILONU URGENTNÍHO PŘÍJMU ETAPA II.</v>
      </c>
      <c r="F111" s="333"/>
      <c r="G111" s="333"/>
      <c r="H111" s="333"/>
      <c r="I111" s="37"/>
      <c r="J111" s="37"/>
      <c r="K111" s="37"/>
      <c r="L111" s="52"/>
      <c r="S111" s="35"/>
      <c r="T111" s="35"/>
      <c r="U111" s="35"/>
      <c r="V111" s="35"/>
      <c r="W111" s="35"/>
      <c r="X111" s="35"/>
      <c r="Y111" s="35"/>
      <c r="Z111" s="35"/>
      <c r="AA111" s="35"/>
      <c r="AB111" s="35"/>
      <c r="AC111" s="35"/>
      <c r="AD111" s="35"/>
      <c r="AE111" s="35"/>
    </row>
    <row r="112" spans="1:47" s="1" customFormat="1" ht="12" customHeight="1">
      <c r="B112" s="22"/>
      <c r="C112" s="30" t="s">
        <v>210</v>
      </c>
      <c r="D112" s="23"/>
      <c r="E112" s="23"/>
      <c r="F112" s="23"/>
      <c r="G112" s="23"/>
      <c r="H112" s="23"/>
      <c r="I112" s="23"/>
      <c r="J112" s="23"/>
      <c r="K112" s="23"/>
      <c r="L112" s="21"/>
    </row>
    <row r="113" spans="1:65" s="1" customFormat="1" ht="16.5" customHeight="1">
      <c r="B113" s="22"/>
      <c r="C113" s="23"/>
      <c r="D113" s="23"/>
      <c r="E113" s="332" t="s">
        <v>362</v>
      </c>
      <c r="F113" s="283"/>
      <c r="G113" s="283"/>
      <c r="H113" s="283"/>
      <c r="I113" s="23"/>
      <c r="J113" s="23"/>
      <c r="K113" s="23"/>
      <c r="L113" s="21"/>
    </row>
    <row r="114" spans="1:65" s="1" customFormat="1" ht="12" customHeight="1">
      <c r="B114" s="22"/>
      <c r="C114" s="30" t="s">
        <v>363</v>
      </c>
      <c r="D114" s="23"/>
      <c r="E114" s="23"/>
      <c r="F114" s="23"/>
      <c r="G114" s="23"/>
      <c r="H114" s="23"/>
      <c r="I114" s="23"/>
      <c r="J114" s="23"/>
      <c r="K114" s="23"/>
      <c r="L114" s="21"/>
    </row>
    <row r="115" spans="1:65" s="2" customFormat="1" ht="16.5" customHeight="1">
      <c r="A115" s="35"/>
      <c r="B115" s="36"/>
      <c r="C115" s="37"/>
      <c r="D115" s="37"/>
      <c r="E115" s="336" t="s">
        <v>3106</v>
      </c>
      <c r="F115" s="334"/>
      <c r="G115" s="334"/>
      <c r="H115" s="334"/>
      <c r="I115" s="37"/>
      <c r="J115" s="37"/>
      <c r="K115" s="37"/>
      <c r="L115" s="52"/>
      <c r="S115" s="35"/>
      <c r="T115" s="35"/>
      <c r="U115" s="35"/>
      <c r="V115" s="35"/>
      <c r="W115" s="35"/>
      <c r="X115" s="35"/>
      <c r="Y115" s="35"/>
      <c r="Z115" s="35"/>
      <c r="AA115" s="35"/>
      <c r="AB115" s="35"/>
      <c r="AC115" s="35"/>
      <c r="AD115" s="35"/>
      <c r="AE115" s="35"/>
    </row>
    <row r="116" spans="1:65" s="2" customFormat="1" ht="12" customHeight="1">
      <c r="A116" s="35"/>
      <c r="B116" s="36"/>
      <c r="C116" s="30" t="s">
        <v>3107</v>
      </c>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6.5" customHeight="1">
      <c r="A117" s="35"/>
      <c r="B117" s="36"/>
      <c r="C117" s="37"/>
      <c r="D117" s="37"/>
      <c r="E117" s="305" t="str">
        <f>E13</f>
        <v>5 - Ostatní</v>
      </c>
      <c r="F117" s="334"/>
      <c r="G117" s="334"/>
      <c r="H117" s="334"/>
      <c r="I117" s="37"/>
      <c r="J117" s="37"/>
      <c r="K117" s="37"/>
      <c r="L117" s="52"/>
      <c r="S117" s="35"/>
      <c r="T117" s="35"/>
      <c r="U117" s="35"/>
      <c r="V117" s="35"/>
      <c r="W117" s="35"/>
      <c r="X117" s="35"/>
      <c r="Y117" s="35"/>
      <c r="Z117" s="35"/>
      <c r="AA117" s="35"/>
      <c r="AB117" s="35"/>
      <c r="AC117" s="35"/>
      <c r="AD117" s="35"/>
      <c r="AE117" s="35"/>
    </row>
    <row r="118" spans="1:65" s="2" customFormat="1" ht="6.95"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12" customHeight="1">
      <c r="A119" s="35"/>
      <c r="B119" s="36"/>
      <c r="C119" s="30" t="s">
        <v>20</v>
      </c>
      <c r="D119" s="37"/>
      <c r="E119" s="37"/>
      <c r="F119" s="28" t="str">
        <f>F16</f>
        <v xml:space="preserve"> </v>
      </c>
      <c r="G119" s="37"/>
      <c r="H119" s="37"/>
      <c r="I119" s="30" t="s">
        <v>22</v>
      </c>
      <c r="J119" s="67" t="str">
        <f>IF(J16="","",J16)</f>
        <v>23. 6. 2025</v>
      </c>
      <c r="K119" s="37"/>
      <c r="L119" s="52"/>
      <c r="S119" s="35"/>
      <c r="T119" s="35"/>
      <c r="U119" s="35"/>
      <c r="V119" s="35"/>
      <c r="W119" s="35"/>
      <c r="X119" s="35"/>
      <c r="Y119" s="35"/>
      <c r="Z119" s="35"/>
      <c r="AA119" s="35"/>
      <c r="AB119" s="35"/>
      <c r="AC119" s="35"/>
      <c r="AD119" s="35"/>
      <c r="AE119" s="35"/>
    </row>
    <row r="120" spans="1:65" s="2" customFormat="1" ht="6.9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5" s="2" customFormat="1" ht="15.2" customHeight="1">
      <c r="A121" s="35"/>
      <c r="B121" s="36"/>
      <c r="C121" s="30" t="s">
        <v>24</v>
      </c>
      <c r="D121" s="37"/>
      <c r="E121" s="37"/>
      <c r="F121" s="28" t="str">
        <f>E19</f>
        <v>NEMOCNICE TGM HODONÍN, p.o.</v>
      </c>
      <c r="G121" s="37"/>
      <c r="H121" s="37"/>
      <c r="I121" s="30" t="s">
        <v>30</v>
      </c>
      <c r="J121" s="33" t="str">
        <f>E25</f>
        <v>KANIA a.s.</v>
      </c>
      <c r="K121" s="37"/>
      <c r="L121" s="52"/>
      <c r="S121" s="35"/>
      <c r="T121" s="35"/>
      <c r="U121" s="35"/>
      <c r="V121" s="35"/>
      <c r="W121" s="35"/>
      <c r="X121" s="35"/>
      <c r="Y121" s="35"/>
      <c r="Z121" s="35"/>
      <c r="AA121" s="35"/>
      <c r="AB121" s="35"/>
      <c r="AC121" s="35"/>
      <c r="AD121" s="35"/>
      <c r="AE121" s="35"/>
    </row>
    <row r="122" spans="1:65" s="2" customFormat="1" ht="15.2" customHeight="1">
      <c r="A122" s="35"/>
      <c r="B122" s="36"/>
      <c r="C122" s="30" t="s">
        <v>28</v>
      </c>
      <c r="D122" s="37"/>
      <c r="E122" s="37"/>
      <c r="F122" s="28" t="str">
        <f>IF(E22="","",E22)</f>
        <v>Vyplň údaj</v>
      </c>
      <c r="G122" s="37"/>
      <c r="H122" s="37"/>
      <c r="I122" s="30" t="s">
        <v>33</v>
      </c>
      <c r="J122" s="33" t="str">
        <f>E28</f>
        <v xml:space="preserve"> </v>
      </c>
      <c r="K122" s="37"/>
      <c r="L122" s="52"/>
      <c r="S122" s="35"/>
      <c r="T122" s="35"/>
      <c r="U122" s="35"/>
      <c r="V122" s="35"/>
      <c r="W122" s="35"/>
      <c r="X122" s="35"/>
      <c r="Y122" s="35"/>
      <c r="Z122" s="35"/>
      <c r="AA122" s="35"/>
      <c r="AB122" s="35"/>
      <c r="AC122" s="35"/>
      <c r="AD122" s="35"/>
      <c r="AE122" s="35"/>
    </row>
    <row r="123" spans="1:65" s="2" customFormat="1" ht="10.3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65" s="11" customFormat="1" ht="29.25" customHeight="1">
      <c r="A124" s="165"/>
      <c r="B124" s="166"/>
      <c r="C124" s="167" t="s">
        <v>225</v>
      </c>
      <c r="D124" s="168" t="s">
        <v>61</v>
      </c>
      <c r="E124" s="168" t="s">
        <v>57</v>
      </c>
      <c r="F124" s="168" t="s">
        <v>58</v>
      </c>
      <c r="G124" s="168" t="s">
        <v>226</v>
      </c>
      <c r="H124" s="168" t="s">
        <v>227</v>
      </c>
      <c r="I124" s="168" t="s">
        <v>228</v>
      </c>
      <c r="J124" s="168" t="s">
        <v>214</v>
      </c>
      <c r="K124" s="169" t="s">
        <v>229</v>
      </c>
      <c r="L124" s="170"/>
      <c r="M124" s="76" t="s">
        <v>1</v>
      </c>
      <c r="N124" s="77" t="s">
        <v>40</v>
      </c>
      <c r="O124" s="77" t="s">
        <v>230</v>
      </c>
      <c r="P124" s="77" t="s">
        <v>231</v>
      </c>
      <c r="Q124" s="77" t="s">
        <v>232</v>
      </c>
      <c r="R124" s="77" t="s">
        <v>233</v>
      </c>
      <c r="S124" s="77" t="s">
        <v>234</v>
      </c>
      <c r="T124" s="78" t="s">
        <v>235</v>
      </c>
      <c r="U124" s="165"/>
      <c r="V124" s="165"/>
      <c r="W124" s="165"/>
      <c r="X124" s="165"/>
      <c r="Y124" s="165"/>
      <c r="Z124" s="165"/>
      <c r="AA124" s="165"/>
      <c r="AB124" s="165"/>
      <c r="AC124" s="165"/>
      <c r="AD124" s="165"/>
      <c r="AE124" s="165"/>
    </row>
    <row r="125" spans="1:65" s="2" customFormat="1" ht="22.9" customHeight="1">
      <c r="A125" s="35"/>
      <c r="B125" s="36"/>
      <c r="C125" s="83" t="s">
        <v>236</v>
      </c>
      <c r="D125" s="37"/>
      <c r="E125" s="37"/>
      <c r="F125" s="37"/>
      <c r="G125" s="37"/>
      <c r="H125" s="37"/>
      <c r="I125" s="37"/>
      <c r="J125" s="171">
        <f>BK125</f>
        <v>0</v>
      </c>
      <c r="K125" s="37"/>
      <c r="L125" s="40"/>
      <c r="M125" s="79"/>
      <c r="N125" s="172"/>
      <c r="O125" s="80"/>
      <c r="P125" s="173">
        <f>P126</f>
        <v>0</v>
      </c>
      <c r="Q125" s="80"/>
      <c r="R125" s="173">
        <f>R126</f>
        <v>0</v>
      </c>
      <c r="S125" s="80"/>
      <c r="T125" s="174">
        <f>T126</f>
        <v>0</v>
      </c>
      <c r="U125" s="35"/>
      <c r="V125" s="35"/>
      <c r="W125" s="35"/>
      <c r="X125" s="35"/>
      <c r="Y125" s="35"/>
      <c r="Z125" s="35"/>
      <c r="AA125" s="35"/>
      <c r="AB125" s="35"/>
      <c r="AC125" s="35"/>
      <c r="AD125" s="35"/>
      <c r="AE125" s="35"/>
      <c r="AT125" s="18" t="s">
        <v>75</v>
      </c>
      <c r="AU125" s="18" t="s">
        <v>216</v>
      </c>
      <c r="BK125" s="175">
        <f>BK126</f>
        <v>0</v>
      </c>
    </row>
    <row r="126" spans="1:65" s="12" customFormat="1" ht="25.9" customHeight="1">
      <c r="B126" s="176"/>
      <c r="C126" s="177"/>
      <c r="D126" s="178" t="s">
        <v>75</v>
      </c>
      <c r="E126" s="179" t="s">
        <v>4888</v>
      </c>
      <c r="F126" s="179" t="s">
        <v>135</v>
      </c>
      <c r="G126" s="177"/>
      <c r="H126" s="177"/>
      <c r="I126" s="180"/>
      <c r="J126" s="181">
        <f>BK126</f>
        <v>0</v>
      </c>
      <c r="K126" s="177"/>
      <c r="L126" s="182"/>
      <c r="M126" s="183"/>
      <c r="N126" s="184"/>
      <c r="O126" s="184"/>
      <c r="P126" s="185">
        <f>SUM(P127:P128)</f>
        <v>0</v>
      </c>
      <c r="Q126" s="184"/>
      <c r="R126" s="185">
        <f>SUM(R127:R128)</f>
        <v>0</v>
      </c>
      <c r="S126" s="184"/>
      <c r="T126" s="186">
        <f>SUM(T127:T128)</f>
        <v>0</v>
      </c>
      <c r="AR126" s="187" t="s">
        <v>110</v>
      </c>
      <c r="AT126" s="188" t="s">
        <v>75</v>
      </c>
      <c r="AU126" s="188" t="s">
        <v>76</v>
      </c>
      <c r="AY126" s="187" t="s">
        <v>239</v>
      </c>
      <c r="BK126" s="189">
        <f>SUM(BK127:BK128)</f>
        <v>0</v>
      </c>
    </row>
    <row r="127" spans="1:65" s="2" customFormat="1" ht="16.5" customHeight="1">
      <c r="A127" s="35"/>
      <c r="B127" s="36"/>
      <c r="C127" s="192" t="s">
        <v>84</v>
      </c>
      <c r="D127" s="192" t="s">
        <v>241</v>
      </c>
      <c r="E127" s="193" t="s">
        <v>4889</v>
      </c>
      <c r="F127" s="194" t="s">
        <v>4117</v>
      </c>
      <c r="G127" s="195" t="s">
        <v>251</v>
      </c>
      <c r="H127" s="196">
        <v>1</v>
      </c>
      <c r="I127" s="197"/>
      <c r="J127" s="198">
        <f>ROUND(I127*H127,2)</f>
        <v>0</v>
      </c>
      <c r="K127" s="194" t="s">
        <v>287</v>
      </c>
      <c r="L127" s="40"/>
      <c r="M127" s="199" t="s">
        <v>1</v>
      </c>
      <c r="N127" s="200" t="s">
        <v>41</v>
      </c>
      <c r="O127" s="72"/>
      <c r="P127" s="201">
        <f>O127*H127</f>
        <v>0</v>
      </c>
      <c r="Q127" s="201">
        <v>0</v>
      </c>
      <c r="R127" s="201">
        <f>Q127*H127</f>
        <v>0</v>
      </c>
      <c r="S127" s="201">
        <v>0</v>
      </c>
      <c r="T127" s="202">
        <f>S127*H127</f>
        <v>0</v>
      </c>
      <c r="U127" s="35"/>
      <c r="V127" s="35"/>
      <c r="W127" s="35"/>
      <c r="X127" s="35"/>
      <c r="Y127" s="35"/>
      <c r="Z127" s="35"/>
      <c r="AA127" s="35"/>
      <c r="AB127" s="35"/>
      <c r="AC127" s="35"/>
      <c r="AD127" s="35"/>
      <c r="AE127" s="35"/>
      <c r="AR127" s="203" t="s">
        <v>2766</v>
      </c>
      <c r="AT127" s="203" t="s">
        <v>241</v>
      </c>
      <c r="AU127" s="203" t="s">
        <v>84</v>
      </c>
      <c r="AY127" s="18" t="s">
        <v>239</v>
      </c>
      <c r="BE127" s="204">
        <f>IF(N127="základní",J127,0)</f>
        <v>0</v>
      </c>
      <c r="BF127" s="204">
        <f>IF(N127="snížená",J127,0)</f>
        <v>0</v>
      </c>
      <c r="BG127" s="204">
        <f>IF(N127="zákl. přenesená",J127,0)</f>
        <v>0</v>
      </c>
      <c r="BH127" s="204">
        <f>IF(N127="sníž. přenesená",J127,0)</f>
        <v>0</v>
      </c>
      <c r="BI127" s="204">
        <f>IF(N127="nulová",J127,0)</f>
        <v>0</v>
      </c>
      <c r="BJ127" s="18" t="s">
        <v>84</v>
      </c>
      <c r="BK127" s="204">
        <f>ROUND(I127*H127,2)</f>
        <v>0</v>
      </c>
      <c r="BL127" s="18" t="s">
        <v>2766</v>
      </c>
      <c r="BM127" s="203" t="s">
        <v>4890</v>
      </c>
    </row>
    <row r="128" spans="1:65" s="2" customFormat="1" ht="16.5" customHeight="1">
      <c r="A128" s="35"/>
      <c r="B128" s="36"/>
      <c r="C128" s="192" t="s">
        <v>86</v>
      </c>
      <c r="D128" s="192" t="s">
        <v>241</v>
      </c>
      <c r="E128" s="193" t="s">
        <v>4891</v>
      </c>
      <c r="F128" s="194" t="s">
        <v>4892</v>
      </c>
      <c r="G128" s="195" t="s">
        <v>251</v>
      </c>
      <c r="H128" s="196">
        <v>1</v>
      </c>
      <c r="I128" s="197"/>
      <c r="J128" s="198">
        <f>ROUND(I128*H128,2)</f>
        <v>0</v>
      </c>
      <c r="K128" s="194" t="s">
        <v>287</v>
      </c>
      <c r="L128" s="40"/>
      <c r="M128" s="277" t="s">
        <v>1</v>
      </c>
      <c r="N128" s="278" t="s">
        <v>41</v>
      </c>
      <c r="O128" s="224"/>
      <c r="P128" s="275">
        <f>O128*H128</f>
        <v>0</v>
      </c>
      <c r="Q128" s="275">
        <v>0</v>
      </c>
      <c r="R128" s="275">
        <f>Q128*H128</f>
        <v>0</v>
      </c>
      <c r="S128" s="275">
        <v>0</v>
      </c>
      <c r="T128" s="276">
        <f>S128*H128</f>
        <v>0</v>
      </c>
      <c r="U128" s="35"/>
      <c r="V128" s="35"/>
      <c r="W128" s="35"/>
      <c r="X128" s="35"/>
      <c r="Y128" s="35"/>
      <c r="Z128" s="35"/>
      <c r="AA128" s="35"/>
      <c r="AB128" s="35"/>
      <c r="AC128" s="35"/>
      <c r="AD128" s="35"/>
      <c r="AE128" s="35"/>
      <c r="AR128" s="203" t="s">
        <v>2766</v>
      </c>
      <c r="AT128" s="203" t="s">
        <v>241</v>
      </c>
      <c r="AU128" s="203" t="s">
        <v>84</v>
      </c>
      <c r="AY128" s="18" t="s">
        <v>239</v>
      </c>
      <c r="BE128" s="204">
        <f>IF(N128="základní",J128,0)</f>
        <v>0</v>
      </c>
      <c r="BF128" s="204">
        <f>IF(N128="snížená",J128,0)</f>
        <v>0</v>
      </c>
      <c r="BG128" s="204">
        <f>IF(N128="zákl. přenesená",J128,0)</f>
        <v>0</v>
      </c>
      <c r="BH128" s="204">
        <f>IF(N128="sníž. přenesená",J128,0)</f>
        <v>0</v>
      </c>
      <c r="BI128" s="204">
        <f>IF(N128="nulová",J128,0)</f>
        <v>0</v>
      </c>
      <c r="BJ128" s="18" t="s">
        <v>84</v>
      </c>
      <c r="BK128" s="204">
        <f>ROUND(I128*H128,2)</f>
        <v>0</v>
      </c>
      <c r="BL128" s="18" t="s">
        <v>2766</v>
      </c>
      <c r="BM128" s="203" t="s">
        <v>4893</v>
      </c>
    </row>
    <row r="129" spans="1:31" s="2" customFormat="1" ht="6.95" customHeight="1">
      <c r="A129" s="35"/>
      <c r="B129" s="55"/>
      <c r="C129" s="56"/>
      <c r="D129" s="56"/>
      <c r="E129" s="56"/>
      <c r="F129" s="56"/>
      <c r="G129" s="56"/>
      <c r="H129" s="56"/>
      <c r="I129" s="56"/>
      <c r="J129" s="56"/>
      <c r="K129" s="56"/>
      <c r="L129" s="40"/>
      <c r="M129" s="35"/>
      <c r="O129" s="35"/>
      <c r="P129" s="35"/>
      <c r="Q129" s="35"/>
      <c r="R129" s="35"/>
      <c r="S129" s="35"/>
      <c r="T129" s="35"/>
      <c r="U129" s="35"/>
      <c r="V129" s="35"/>
      <c r="W129" s="35"/>
      <c r="X129" s="35"/>
      <c r="Y129" s="35"/>
      <c r="Z129" s="35"/>
      <c r="AA129" s="35"/>
      <c r="AB129" s="35"/>
      <c r="AC129" s="35"/>
      <c r="AD129" s="35"/>
      <c r="AE129" s="35"/>
    </row>
  </sheetData>
  <sheetProtection algorithmName="SHA-512" hashValue="tERApbH7TwXxcHiSGdZXCtsYRAx5HftY7pw3X2+09U0zhftsBTa7GCtdRU8W88bhpcSSBspBnPLACvg1hYSPYA==" saltValue="ueWRzFN1aaMPik/qJDhuibvspXcQeJJ5zaRUZFELkKnPhMQOrKsiRaOVy0uiqKjfwE9imIjLbXauB2k1JpiYbg==" spinCount="100000" sheet="1" objects="1" scenarios="1" formatColumns="0" formatRows="0" autoFilter="0"/>
  <autoFilter ref="C124:K128" xr:uid="{00000000-0009-0000-0000-00000F000000}"/>
  <mergeCells count="15">
    <mergeCell ref="E111:H111"/>
    <mergeCell ref="E115:H115"/>
    <mergeCell ref="E113:H113"/>
    <mergeCell ref="E117:H117"/>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2:BM184"/>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141</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ht="12.75">
      <c r="B8" s="21"/>
      <c r="D8" s="120" t="s">
        <v>210</v>
      </c>
      <c r="L8" s="21"/>
    </row>
    <row r="9" spans="1:46" s="1" customFormat="1" ht="16.5" customHeight="1">
      <c r="B9" s="21"/>
      <c r="E9" s="325" t="s">
        <v>362</v>
      </c>
      <c r="F9" s="298"/>
      <c r="G9" s="298"/>
      <c r="H9" s="298"/>
      <c r="L9" s="21"/>
    </row>
    <row r="10" spans="1:46" s="1" customFormat="1" ht="12" customHeight="1">
      <c r="B10" s="21"/>
      <c r="D10" s="120" t="s">
        <v>363</v>
      </c>
      <c r="L10" s="21"/>
    </row>
    <row r="11" spans="1:46" s="2" customFormat="1" ht="16.5" customHeight="1">
      <c r="A11" s="35"/>
      <c r="B11" s="40"/>
      <c r="C11" s="35"/>
      <c r="D11" s="35"/>
      <c r="E11" s="335" t="s">
        <v>3106</v>
      </c>
      <c r="F11" s="328"/>
      <c r="G11" s="328"/>
      <c r="H11" s="328"/>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3107</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7" t="s">
        <v>4894</v>
      </c>
      <c r="F13" s="328"/>
      <c r="G13" s="328"/>
      <c r="H13" s="328"/>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9" t="str">
        <f>'Rekapitulace stavby'!E14</f>
        <v>Vyplň údaj</v>
      </c>
      <c r="F22" s="330"/>
      <c r="G22" s="330"/>
      <c r="H22" s="330"/>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31" t="s">
        <v>4895</v>
      </c>
      <c r="F31" s="331"/>
      <c r="G31" s="331"/>
      <c r="H31" s="331"/>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ROUND(J129,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ROUND((SUM(BE129:BE183)),  2)</f>
        <v>0</v>
      </c>
      <c r="G37" s="35"/>
      <c r="H37" s="35"/>
      <c r="I37" s="131">
        <v>0.21</v>
      </c>
      <c r="J37" s="130">
        <f>ROUND(((SUM(BE129:BE183))*I37),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ROUND((SUM(BF129:BF183)),  2)</f>
        <v>0</v>
      </c>
      <c r="G38" s="35"/>
      <c r="H38" s="35"/>
      <c r="I38" s="131">
        <v>0.12</v>
      </c>
      <c r="J38" s="130">
        <f>ROUND(((SUM(BF129:BF183))*I38),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ROUND((SUM(BG129:BG183)),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ROUND((SUM(BH129:BH183)),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ROUND((SUM(BI129:BI183)),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2" t="s">
        <v>362</v>
      </c>
      <c r="F87" s="283"/>
      <c r="G87" s="283"/>
      <c r="H87" s="283"/>
      <c r="I87" s="23"/>
      <c r="J87" s="23"/>
      <c r="K87" s="23"/>
      <c r="L87" s="21"/>
    </row>
    <row r="88" spans="1:31" s="1" customFormat="1" ht="12" customHeight="1">
      <c r="B88" s="22"/>
      <c r="C88" s="30" t="s">
        <v>363</v>
      </c>
      <c r="D88" s="23"/>
      <c r="E88" s="23"/>
      <c r="F88" s="23"/>
      <c r="G88" s="23"/>
      <c r="H88" s="23"/>
      <c r="I88" s="23"/>
      <c r="J88" s="23"/>
      <c r="K88" s="23"/>
      <c r="L88" s="21"/>
    </row>
    <row r="89" spans="1:31" s="2" customFormat="1" ht="16.5" customHeight="1">
      <c r="A89" s="35"/>
      <c r="B89" s="36"/>
      <c r="C89" s="37"/>
      <c r="D89" s="37"/>
      <c r="E89" s="336" t="s">
        <v>3106</v>
      </c>
      <c r="F89" s="334"/>
      <c r="G89" s="334"/>
      <c r="H89" s="334"/>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3107</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5" t="str">
        <f>E13</f>
        <v>1 - ELEKTRICKÁ POŽÁRNÍ SIGNALIZACE - EPS</v>
      </c>
      <c r="F91" s="334"/>
      <c r="G91" s="334"/>
      <c r="H91" s="334"/>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J129</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4896</v>
      </c>
      <c r="E101" s="157"/>
      <c r="F101" s="157"/>
      <c r="G101" s="157"/>
      <c r="H101" s="157"/>
      <c r="I101" s="157"/>
      <c r="J101" s="158">
        <f>J130</f>
        <v>0</v>
      </c>
      <c r="K101" s="155"/>
      <c r="L101" s="159"/>
    </row>
    <row r="102" spans="1:47" s="9" customFormat="1" ht="24.95" customHeight="1">
      <c r="B102" s="154"/>
      <c r="C102" s="155"/>
      <c r="D102" s="156" t="s">
        <v>4897</v>
      </c>
      <c r="E102" s="157"/>
      <c r="F102" s="157"/>
      <c r="G102" s="157"/>
      <c r="H102" s="157"/>
      <c r="I102" s="157"/>
      <c r="J102" s="158">
        <f>J144</f>
        <v>0</v>
      </c>
      <c r="K102" s="155"/>
      <c r="L102" s="159"/>
    </row>
    <row r="103" spans="1:47" s="9" customFormat="1" ht="24.95" customHeight="1">
      <c r="B103" s="154"/>
      <c r="C103" s="155"/>
      <c r="D103" s="156" t="s">
        <v>4898</v>
      </c>
      <c r="E103" s="157"/>
      <c r="F103" s="157"/>
      <c r="G103" s="157"/>
      <c r="H103" s="157"/>
      <c r="I103" s="157"/>
      <c r="J103" s="158">
        <f>J154</f>
        <v>0</v>
      </c>
      <c r="K103" s="155"/>
      <c r="L103" s="159"/>
    </row>
    <row r="104" spans="1:47" s="9" customFormat="1" ht="24.95" customHeight="1">
      <c r="B104" s="154"/>
      <c r="C104" s="155"/>
      <c r="D104" s="156" t="s">
        <v>4899</v>
      </c>
      <c r="E104" s="157"/>
      <c r="F104" s="157"/>
      <c r="G104" s="157"/>
      <c r="H104" s="157"/>
      <c r="I104" s="157"/>
      <c r="J104" s="158">
        <f>J168</f>
        <v>0</v>
      </c>
      <c r="K104" s="155"/>
      <c r="L104" s="159"/>
    </row>
    <row r="105" spans="1:47" s="9" customFormat="1" ht="24.95" customHeight="1">
      <c r="B105" s="154"/>
      <c r="C105" s="155"/>
      <c r="D105" s="156" t="s">
        <v>4900</v>
      </c>
      <c r="E105" s="157"/>
      <c r="F105" s="157"/>
      <c r="G105" s="157"/>
      <c r="H105" s="157"/>
      <c r="I105" s="157"/>
      <c r="J105" s="158">
        <f>J175</f>
        <v>0</v>
      </c>
      <c r="K105" s="155"/>
      <c r="L105" s="159"/>
    </row>
    <row r="106" spans="1:47" s="2" customFormat="1" ht="21.75" customHeight="1">
      <c r="A106" s="35"/>
      <c r="B106" s="36"/>
      <c r="C106" s="37"/>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47" s="2" customFormat="1" ht="6.95" customHeight="1">
      <c r="A107" s="35"/>
      <c r="B107" s="55"/>
      <c r="C107" s="56"/>
      <c r="D107" s="56"/>
      <c r="E107" s="56"/>
      <c r="F107" s="56"/>
      <c r="G107" s="56"/>
      <c r="H107" s="56"/>
      <c r="I107" s="56"/>
      <c r="J107" s="56"/>
      <c r="K107" s="56"/>
      <c r="L107" s="52"/>
      <c r="S107" s="35"/>
      <c r="T107" s="35"/>
      <c r="U107" s="35"/>
      <c r="V107" s="35"/>
      <c r="W107" s="35"/>
      <c r="X107" s="35"/>
      <c r="Y107" s="35"/>
      <c r="Z107" s="35"/>
      <c r="AA107" s="35"/>
      <c r="AB107" s="35"/>
      <c r="AC107" s="35"/>
      <c r="AD107" s="35"/>
      <c r="AE107" s="35"/>
    </row>
    <row r="111" spans="1:47" s="2" customFormat="1" ht="6.95" customHeight="1">
      <c r="A111" s="35"/>
      <c r="B111" s="57"/>
      <c r="C111" s="58"/>
      <c r="D111" s="58"/>
      <c r="E111" s="58"/>
      <c r="F111" s="58"/>
      <c r="G111" s="58"/>
      <c r="H111" s="58"/>
      <c r="I111" s="58"/>
      <c r="J111" s="58"/>
      <c r="K111" s="58"/>
      <c r="L111" s="52"/>
      <c r="S111" s="35"/>
      <c r="T111" s="35"/>
      <c r="U111" s="35"/>
      <c r="V111" s="35"/>
      <c r="W111" s="35"/>
      <c r="X111" s="35"/>
      <c r="Y111" s="35"/>
      <c r="Z111" s="35"/>
      <c r="AA111" s="35"/>
      <c r="AB111" s="35"/>
      <c r="AC111" s="35"/>
      <c r="AD111" s="35"/>
      <c r="AE111" s="35"/>
    </row>
    <row r="112" spans="1:47" s="2" customFormat="1" ht="24.95" customHeight="1">
      <c r="A112" s="35"/>
      <c r="B112" s="36"/>
      <c r="C112" s="24" t="s">
        <v>224</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31" s="2" customFormat="1" ht="6.95" customHeight="1">
      <c r="A113" s="35"/>
      <c r="B113" s="36"/>
      <c r="C113" s="37"/>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31" s="2" customFormat="1" ht="12" customHeight="1">
      <c r="A114" s="35"/>
      <c r="B114" s="36"/>
      <c r="C114" s="30" t="s">
        <v>16</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31" s="2" customFormat="1" ht="16.5" customHeight="1">
      <c r="A115" s="35"/>
      <c r="B115" s="36"/>
      <c r="C115" s="37"/>
      <c r="D115" s="37"/>
      <c r="E115" s="332" t="str">
        <f>E7</f>
        <v>NEMOCNICE TGM HODONÍN – VÝSTAVBA PAVILONU URGENTNÍHO PŘÍJMU ETAPA II.</v>
      </c>
      <c r="F115" s="333"/>
      <c r="G115" s="333"/>
      <c r="H115" s="333"/>
      <c r="I115" s="37"/>
      <c r="J115" s="37"/>
      <c r="K115" s="37"/>
      <c r="L115" s="52"/>
      <c r="S115" s="35"/>
      <c r="T115" s="35"/>
      <c r="U115" s="35"/>
      <c r="V115" s="35"/>
      <c r="W115" s="35"/>
      <c r="X115" s="35"/>
      <c r="Y115" s="35"/>
      <c r="Z115" s="35"/>
      <c r="AA115" s="35"/>
      <c r="AB115" s="35"/>
      <c r="AC115" s="35"/>
      <c r="AD115" s="35"/>
      <c r="AE115" s="35"/>
    </row>
    <row r="116" spans="1:31" s="1" customFormat="1" ht="12" customHeight="1">
      <c r="B116" s="22"/>
      <c r="C116" s="30" t="s">
        <v>210</v>
      </c>
      <c r="D116" s="23"/>
      <c r="E116" s="23"/>
      <c r="F116" s="23"/>
      <c r="G116" s="23"/>
      <c r="H116" s="23"/>
      <c r="I116" s="23"/>
      <c r="J116" s="23"/>
      <c r="K116" s="23"/>
      <c r="L116" s="21"/>
    </row>
    <row r="117" spans="1:31" s="1" customFormat="1" ht="16.5" customHeight="1">
      <c r="B117" s="22"/>
      <c r="C117" s="23"/>
      <c r="D117" s="23"/>
      <c r="E117" s="332" t="s">
        <v>362</v>
      </c>
      <c r="F117" s="283"/>
      <c r="G117" s="283"/>
      <c r="H117" s="283"/>
      <c r="I117" s="23"/>
      <c r="J117" s="23"/>
      <c r="K117" s="23"/>
      <c r="L117" s="21"/>
    </row>
    <row r="118" spans="1:31" s="1" customFormat="1" ht="12" customHeight="1">
      <c r="B118" s="22"/>
      <c r="C118" s="30" t="s">
        <v>363</v>
      </c>
      <c r="D118" s="23"/>
      <c r="E118" s="23"/>
      <c r="F118" s="23"/>
      <c r="G118" s="23"/>
      <c r="H118" s="23"/>
      <c r="I118" s="23"/>
      <c r="J118" s="23"/>
      <c r="K118" s="23"/>
      <c r="L118" s="21"/>
    </row>
    <row r="119" spans="1:31" s="2" customFormat="1" ht="16.5" customHeight="1">
      <c r="A119" s="35"/>
      <c r="B119" s="36"/>
      <c r="C119" s="37"/>
      <c r="D119" s="37"/>
      <c r="E119" s="336" t="s">
        <v>3106</v>
      </c>
      <c r="F119" s="334"/>
      <c r="G119" s="334"/>
      <c r="H119" s="334"/>
      <c r="I119" s="37"/>
      <c r="J119" s="37"/>
      <c r="K119" s="37"/>
      <c r="L119" s="52"/>
      <c r="S119" s="35"/>
      <c r="T119" s="35"/>
      <c r="U119" s="35"/>
      <c r="V119" s="35"/>
      <c r="W119" s="35"/>
      <c r="X119" s="35"/>
      <c r="Y119" s="35"/>
      <c r="Z119" s="35"/>
      <c r="AA119" s="35"/>
      <c r="AB119" s="35"/>
      <c r="AC119" s="35"/>
      <c r="AD119" s="35"/>
      <c r="AE119" s="35"/>
    </row>
    <row r="120" spans="1:31" s="2" customFormat="1" ht="12" customHeight="1">
      <c r="A120" s="35"/>
      <c r="B120" s="36"/>
      <c r="C120" s="30" t="s">
        <v>3107</v>
      </c>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31" s="2" customFormat="1" ht="16.5" customHeight="1">
      <c r="A121" s="35"/>
      <c r="B121" s="36"/>
      <c r="C121" s="37"/>
      <c r="D121" s="37"/>
      <c r="E121" s="305" t="str">
        <f>E13</f>
        <v>1 - ELEKTRICKÁ POŽÁRNÍ SIGNALIZACE - EPS</v>
      </c>
      <c r="F121" s="334"/>
      <c r="G121" s="334"/>
      <c r="H121" s="334"/>
      <c r="I121" s="37"/>
      <c r="J121" s="37"/>
      <c r="K121" s="37"/>
      <c r="L121" s="52"/>
      <c r="S121" s="35"/>
      <c r="T121" s="35"/>
      <c r="U121" s="35"/>
      <c r="V121" s="35"/>
      <c r="W121" s="35"/>
      <c r="X121" s="35"/>
      <c r="Y121" s="35"/>
      <c r="Z121" s="35"/>
      <c r="AA121" s="35"/>
      <c r="AB121" s="35"/>
      <c r="AC121" s="35"/>
      <c r="AD121" s="35"/>
      <c r="AE121" s="35"/>
    </row>
    <row r="122" spans="1:31" s="2" customFormat="1" ht="6.9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12" customHeight="1">
      <c r="A123" s="35"/>
      <c r="B123" s="36"/>
      <c r="C123" s="30" t="s">
        <v>20</v>
      </c>
      <c r="D123" s="37"/>
      <c r="E123" s="37"/>
      <c r="F123" s="28" t="str">
        <f>F16</f>
        <v xml:space="preserve"> </v>
      </c>
      <c r="G123" s="37"/>
      <c r="H123" s="37"/>
      <c r="I123" s="30" t="s">
        <v>22</v>
      </c>
      <c r="J123" s="67" t="str">
        <f>IF(J16="","",J16)</f>
        <v>23. 6. 2025</v>
      </c>
      <c r="K123" s="37"/>
      <c r="L123" s="52"/>
      <c r="S123" s="35"/>
      <c r="T123" s="35"/>
      <c r="U123" s="35"/>
      <c r="V123" s="35"/>
      <c r="W123" s="35"/>
      <c r="X123" s="35"/>
      <c r="Y123" s="35"/>
      <c r="Z123" s="35"/>
      <c r="AA123" s="35"/>
      <c r="AB123" s="35"/>
      <c r="AC123" s="35"/>
      <c r="AD123" s="35"/>
      <c r="AE123" s="35"/>
    </row>
    <row r="124" spans="1:31" s="2" customFormat="1" ht="6.9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31" s="2" customFormat="1" ht="15.2" customHeight="1">
      <c r="A125" s="35"/>
      <c r="B125" s="36"/>
      <c r="C125" s="30" t="s">
        <v>24</v>
      </c>
      <c r="D125" s="37"/>
      <c r="E125" s="37"/>
      <c r="F125" s="28" t="str">
        <f>E19</f>
        <v>NEMOCNICE TGM HODONÍN, p.o.</v>
      </c>
      <c r="G125" s="37"/>
      <c r="H125" s="37"/>
      <c r="I125" s="30" t="s">
        <v>30</v>
      </c>
      <c r="J125" s="33" t="str">
        <f>E25</f>
        <v>KANIA a.s.</v>
      </c>
      <c r="K125" s="37"/>
      <c r="L125" s="52"/>
      <c r="S125" s="35"/>
      <c r="T125" s="35"/>
      <c r="U125" s="35"/>
      <c r="V125" s="35"/>
      <c r="W125" s="35"/>
      <c r="X125" s="35"/>
      <c r="Y125" s="35"/>
      <c r="Z125" s="35"/>
      <c r="AA125" s="35"/>
      <c r="AB125" s="35"/>
      <c r="AC125" s="35"/>
      <c r="AD125" s="35"/>
      <c r="AE125" s="35"/>
    </row>
    <row r="126" spans="1:31" s="2" customFormat="1" ht="15.2" customHeight="1">
      <c r="A126" s="35"/>
      <c r="B126" s="36"/>
      <c r="C126" s="30" t="s">
        <v>28</v>
      </c>
      <c r="D126" s="37"/>
      <c r="E126" s="37"/>
      <c r="F126" s="28" t="str">
        <f>IF(E22="","",E22)</f>
        <v>Vyplň údaj</v>
      </c>
      <c r="G126" s="37"/>
      <c r="H126" s="37"/>
      <c r="I126" s="30" t="s">
        <v>33</v>
      </c>
      <c r="J126" s="33" t="str">
        <f>E28</f>
        <v xml:space="preserve"> </v>
      </c>
      <c r="K126" s="37"/>
      <c r="L126" s="52"/>
      <c r="S126" s="35"/>
      <c r="T126" s="35"/>
      <c r="U126" s="35"/>
      <c r="V126" s="35"/>
      <c r="W126" s="35"/>
      <c r="X126" s="35"/>
      <c r="Y126" s="35"/>
      <c r="Z126" s="35"/>
      <c r="AA126" s="35"/>
      <c r="AB126" s="35"/>
      <c r="AC126" s="35"/>
      <c r="AD126" s="35"/>
      <c r="AE126" s="35"/>
    </row>
    <row r="127" spans="1:31" s="2" customFormat="1" ht="10.35" customHeight="1">
      <c r="A127" s="35"/>
      <c r="B127" s="36"/>
      <c r="C127" s="37"/>
      <c r="D127" s="37"/>
      <c r="E127" s="37"/>
      <c r="F127" s="37"/>
      <c r="G127" s="37"/>
      <c r="H127" s="37"/>
      <c r="I127" s="37"/>
      <c r="J127" s="37"/>
      <c r="K127" s="37"/>
      <c r="L127" s="52"/>
      <c r="S127" s="35"/>
      <c r="T127" s="35"/>
      <c r="U127" s="35"/>
      <c r="V127" s="35"/>
      <c r="W127" s="35"/>
      <c r="X127" s="35"/>
      <c r="Y127" s="35"/>
      <c r="Z127" s="35"/>
      <c r="AA127" s="35"/>
      <c r="AB127" s="35"/>
      <c r="AC127" s="35"/>
      <c r="AD127" s="35"/>
      <c r="AE127" s="35"/>
    </row>
    <row r="128" spans="1:31" s="11" customFormat="1" ht="29.25" customHeight="1">
      <c r="A128" s="165"/>
      <c r="B128" s="166"/>
      <c r="C128" s="167" t="s">
        <v>225</v>
      </c>
      <c r="D128" s="168" t="s">
        <v>61</v>
      </c>
      <c r="E128" s="168" t="s">
        <v>57</v>
      </c>
      <c r="F128" s="168" t="s">
        <v>58</v>
      </c>
      <c r="G128" s="168" t="s">
        <v>226</v>
      </c>
      <c r="H128" s="168" t="s">
        <v>227</v>
      </c>
      <c r="I128" s="168" t="s">
        <v>228</v>
      </c>
      <c r="J128" s="168" t="s">
        <v>214</v>
      </c>
      <c r="K128" s="169" t="s">
        <v>229</v>
      </c>
      <c r="L128" s="170"/>
      <c r="M128" s="76" t="s">
        <v>1</v>
      </c>
      <c r="N128" s="77" t="s">
        <v>40</v>
      </c>
      <c r="O128" s="77" t="s">
        <v>230</v>
      </c>
      <c r="P128" s="77" t="s">
        <v>231</v>
      </c>
      <c r="Q128" s="77" t="s">
        <v>232</v>
      </c>
      <c r="R128" s="77" t="s">
        <v>233</v>
      </c>
      <c r="S128" s="77" t="s">
        <v>234</v>
      </c>
      <c r="T128" s="78" t="s">
        <v>235</v>
      </c>
      <c r="U128" s="165"/>
      <c r="V128" s="165"/>
      <c r="W128" s="165"/>
      <c r="X128" s="165"/>
      <c r="Y128" s="165"/>
      <c r="Z128" s="165"/>
      <c r="AA128" s="165"/>
      <c r="AB128" s="165"/>
      <c r="AC128" s="165"/>
      <c r="AD128" s="165"/>
      <c r="AE128" s="165"/>
    </row>
    <row r="129" spans="1:65" s="2" customFormat="1" ht="22.9" customHeight="1">
      <c r="A129" s="35"/>
      <c r="B129" s="36"/>
      <c r="C129" s="83" t="s">
        <v>236</v>
      </c>
      <c r="D129" s="37"/>
      <c r="E129" s="37"/>
      <c r="F129" s="37"/>
      <c r="G129" s="37"/>
      <c r="H129" s="37"/>
      <c r="I129" s="37"/>
      <c r="J129" s="171">
        <f>BK129</f>
        <v>0</v>
      </c>
      <c r="K129" s="37"/>
      <c r="L129" s="40"/>
      <c r="M129" s="79"/>
      <c r="N129" s="172"/>
      <c r="O129" s="80"/>
      <c r="P129" s="173">
        <f>P130+P144+P154+P168+P175</f>
        <v>0</v>
      </c>
      <c r="Q129" s="80"/>
      <c r="R129" s="173">
        <f>R130+R144+R154+R168+R175</f>
        <v>0</v>
      </c>
      <c r="S129" s="80"/>
      <c r="T129" s="174">
        <f>T130+T144+T154+T168+T175</f>
        <v>0</v>
      </c>
      <c r="U129" s="35"/>
      <c r="V129" s="35"/>
      <c r="W129" s="35"/>
      <c r="X129" s="35"/>
      <c r="Y129" s="35"/>
      <c r="Z129" s="35"/>
      <c r="AA129" s="35"/>
      <c r="AB129" s="35"/>
      <c r="AC129" s="35"/>
      <c r="AD129" s="35"/>
      <c r="AE129" s="35"/>
      <c r="AT129" s="18" t="s">
        <v>75</v>
      </c>
      <c r="AU129" s="18" t="s">
        <v>216</v>
      </c>
      <c r="BK129" s="175">
        <f>BK130+BK144+BK154+BK168+BK175</f>
        <v>0</v>
      </c>
    </row>
    <row r="130" spans="1:65" s="12" customFormat="1" ht="25.9" customHeight="1">
      <c r="B130" s="176"/>
      <c r="C130" s="177"/>
      <c r="D130" s="178" t="s">
        <v>75</v>
      </c>
      <c r="E130" s="179" t="s">
        <v>4713</v>
      </c>
      <c r="F130" s="179" t="s">
        <v>4901</v>
      </c>
      <c r="G130" s="177"/>
      <c r="H130" s="177"/>
      <c r="I130" s="180"/>
      <c r="J130" s="181">
        <f>BK130</f>
        <v>0</v>
      </c>
      <c r="K130" s="177"/>
      <c r="L130" s="182"/>
      <c r="M130" s="183"/>
      <c r="N130" s="184"/>
      <c r="O130" s="184"/>
      <c r="P130" s="185">
        <f>SUM(P131:P143)</f>
        <v>0</v>
      </c>
      <c r="Q130" s="184"/>
      <c r="R130" s="185">
        <f>SUM(R131:R143)</f>
        <v>0</v>
      </c>
      <c r="S130" s="184"/>
      <c r="T130" s="186">
        <f>SUM(T131:T143)</f>
        <v>0</v>
      </c>
      <c r="AR130" s="187" t="s">
        <v>84</v>
      </c>
      <c r="AT130" s="188" t="s">
        <v>75</v>
      </c>
      <c r="AU130" s="188" t="s">
        <v>76</v>
      </c>
      <c r="AY130" s="187" t="s">
        <v>239</v>
      </c>
      <c r="BK130" s="189">
        <f>SUM(BK131:BK143)</f>
        <v>0</v>
      </c>
    </row>
    <row r="131" spans="1:65" s="2" customFormat="1" ht="16.5" customHeight="1">
      <c r="A131" s="35"/>
      <c r="B131" s="36"/>
      <c r="C131" s="192" t="s">
        <v>84</v>
      </c>
      <c r="D131" s="192" t="s">
        <v>241</v>
      </c>
      <c r="E131" s="193" t="s">
        <v>4902</v>
      </c>
      <c r="F131" s="194" t="s">
        <v>4903</v>
      </c>
      <c r="G131" s="195" t="s">
        <v>2089</v>
      </c>
      <c r="H131" s="196">
        <v>1</v>
      </c>
      <c r="I131" s="197"/>
      <c r="J131" s="198">
        <f t="shared" ref="J131:J143" si="0">ROUND(I131*H131,2)</f>
        <v>0</v>
      </c>
      <c r="K131" s="194" t="s">
        <v>4904</v>
      </c>
      <c r="L131" s="40"/>
      <c r="M131" s="199" t="s">
        <v>1</v>
      </c>
      <c r="N131" s="200" t="s">
        <v>41</v>
      </c>
      <c r="O131" s="72"/>
      <c r="P131" s="201">
        <f t="shared" ref="P131:P143" si="1">O131*H131</f>
        <v>0</v>
      </c>
      <c r="Q131" s="201">
        <v>0</v>
      </c>
      <c r="R131" s="201">
        <f t="shared" ref="R131:R143" si="2">Q131*H131</f>
        <v>0</v>
      </c>
      <c r="S131" s="201">
        <v>0</v>
      </c>
      <c r="T131" s="202">
        <f t="shared" ref="T131:T143" si="3">S131*H131</f>
        <v>0</v>
      </c>
      <c r="U131" s="35"/>
      <c r="V131" s="35"/>
      <c r="W131" s="35"/>
      <c r="X131" s="35"/>
      <c r="Y131" s="35"/>
      <c r="Z131" s="35"/>
      <c r="AA131" s="35"/>
      <c r="AB131" s="35"/>
      <c r="AC131" s="35"/>
      <c r="AD131" s="35"/>
      <c r="AE131" s="35"/>
      <c r="AR131" s="203" t="s">
        <v>110</v>
      </c>
      <c r="AT131" s="203" t="s">
        <v>241</v>
      </c>
      <c r="AU131" s="203" t="s">
        <v>84</v>
      </c>
      <c r="AY131" s="18" t="s">
        <v>239</v>
      </c>
      <c r="BE131" s="204">
        <f t="shared" ref="BE131:BE143" si="4">IF(N131="základní",J131,0)</f>
        <v>0</v>
      </c>
      <c r="BF131" s="204">
        <f t="shared" ref="BF131:BF143" si="5">IF(N131="snížená",J131,0)</f>
        <v>0</v>
      </c>
      <c r="BG131" s="204">
        <f t="shared" ref="BG131:BG143" si="6">IF(N131="zákl. přenesená",J131,0)</f>
        <v>0</v>
      </c>
      <c r="BH131" s="204">
        <f t="shared" ref="BH131:BH143" si="7">IF(N131="sníž. přenesená",J131,0)</f>
        <v>0</v>
      </c>
      <c r="BI131" s="204">
        <f t="shared" ref="BI131:BI143" si="8">IF(N131="nulová",J131,0)</f>
        <v>0</v>
      </c>
      <c r="BJ131" s="18" t="s">
        <v>84</v>
      </c>
      <c r="BK131" s="204">
        <f t="shared" ref="BK131:BK143" si="9">ROUND(I131*H131,2)</f>
        <v>0</v>
      </c>
      <c r="BL131" s="18" t="s">
        <v>110</v>
      </c>
      <c r="BM131" s="203" t="s">
        <v>86</v>
      </c>
    </row>
    <row r="132" spans="1:65" s="2" customFormat="1" ht="16.5" customHeight="1">
      <c r="A132" s="35"/>
      <c r="B132" s="36"/>
      <c r="C132" s="192" t="s">
        <v>86</v>
      </c>
      <c r="D132" s="192" t="s">
        <v>241</v>
      </c>
      <c r="E132" s="193" t="s">
        <v>4905</v>
      </c>
      <c r="F132" s="194" t="s">
        <v>4906</v>
      </c>
      <c r="G132" s="195" t="s">
        <v>2089</v>
      </c>
      <c r="H132" s="196">
        <v>2</v>
      </c>
      <c r="I132" s="197"/>
      <c r="J132" s="198">
        <f t="shared" si="0"/>
        <v>0</v>
      </c>
      <c r="K132" s="194" t="s">
        <v>4904</v>
      </c>
      <c r="L132" s="40"/>
      <c r="M132" s="199" t="s">
        <v>1</v>
      </c>
      <c r="N132" s="200" t="s">
        <v>41</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110</v>
      </c>
      <c r="AT132" s="203" t="s">
        <v>241</v>
      </c>
      <c r="AU132" s="203" t="s">
        <v>84</v>
      </c>
      <c r="AY132" s="18" t="s">
        <v>239</v>
      </c>
      <c r="BE132" s="204">
        <f t="shared" si="4"/>
        <v>0</v>
      </c>
      <c r="BF132" s="204">
        <f t="shared" si="5"/>
        <v>0</v>
      </c>
      <c r="BG132" s="204">
        <f t="shared" si="6"/>
        <v>0</v>
      </c>
      <c r="BH132" s="204">
        <f t="shared" si="7"/>
        <v>0</v>
      </c>
      <c r="BI132" s="204">
        <f t="shared" si="8"/>
        <v>0</v>
      </c>
      <c r="BJ132" s="18" t="s">
        <v>84</v>
      </c>
      <c r="BK132" s="204">
        <f t="shared" si="9"/>
        <v>0</v>
      </c>
      <c r="BL132" s="18" t="s">
        <v>110</v>
      </c>
      <c r="BM132" s="203" t="s">
        <v>110</v>
      </c>
    </row>
    <row r="133" spans="1:65" s="2" customFormat="1" ht="16.5" customHeight="1">
      <c r="A133" s="35"/>
      <c r="B133" s="36"/>
      <c r="C133" s="192" t="s">
        <v>108</v>
      </c>
      <c r="D133" s="192" t="s">
        <v>241</v>
      </c>
      <c r="E133" s="193" t="s">
        <v>4907</v>
      </c>
      <c r="F133" s="194" t="s">
        <v>4908</v>
      </c>
      <c r="G133" s="195" t="s">
        <v>2089</v>
      </c>
      <c r="H133" s="196">
        <v>2</v>
      </c>
      <c r="I133" s="197"/>
      <c r="J133" s="198">
        <f t="shared" si="0"/>
        <v>0</v>
      </c>
      <c r="K133" s="194" t="s">
        <v>4904</v>
      </c>
      <c r="L133" s="40"/>
      <c r="M133" s="199" t="s">
        <v>1</v>
      </c>
      <c r="N133" s="200" t="s">
        <v>41</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110</v>
      </c>
      <c r="AT133" s="203" t="s">
        <v>241</v>
      </c>
      <c r="AU133" s="203" t="s">
        <v>84</v>
      </c>
      <c r="AY133" s="18" t="s">
        <v>239</v>
      </c>
      <c r="BE133" s="204">
        <f t="shared" si="4"/>
        <v>0</v>
      </c>
      <c r="BF133" s="204">
        <f t="shared" si="5"/>
        <v>0</v>
      </c>
      <c r="BG133" s="204">
        <f t="shared" si="6"/>
        <v>0</v>
      </c>
      <c r="BH133" s="204">
        <f t="shared" si="7"/>
        <v>0</v>
      </c>
      <c r="BI133" s="204">
        <f t="shared" si="8"/>
        <v>0</v>
      </c>
      <c r="BJ133" s="18" t="s">
        <v>84</v>
      </c>
      <c r="BK133" s="204">
        <f t="shared" si="9"/>
        <v>0</v>
      </c>
      <c r="BL133" s="18" t="s">
        <v>110</v>
      </c>
      <c r="BM133" s="203" t="s">
        <v>150</v>
      </c>
    </row>
    <row r="134" spans="1:65" s="2" customFormat="1" ht="16.5" customHeight="1">
      <c r="A134" s="35"/>
      <c r="B134" s="36"/>
      <c r="C134" s="192" t="s">
        <v>110</v>
      </c>
      <c r="D134" s="192" t="s">
        <v>241</v>
      </c>
      <c r="E134" s="193" t="s">
        <v>4909</v>
      </c>
      <c r="F134" s="194" t="s">
        <v>4910</v>
      </c>
      <c r="G134" s="195" t="s">
        <v>2089</v>
      </c>
      <c r="H134" s="196">
        <v>2</v>
      </c>
      <c r="I134" s="197"/>
      <c r="J134" s="198">
        <f t="shared" si="0"/>
        <v>0</v>
      </c>
      <c r="K134" s="194" t="s">
        <v>4904</v>
      </c>
      <c r="L134" s="40"/>
      <c r="M134" s="199" t="s">
        <v>1</v>
      </c>
      <c r="N134" s="200" t="s">
        <v>41</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110</v>
      </c>
      <c r="AT134" s="203" t="s">
        <v>241</v>
      </c>
      <c r="AU134" s="203" t="s">
        <v>84</v>
      </c>
      <c r="AY134" s="18" t="s">
        <v>239</v>
      </c>
      <c r="BE134" s="204">
        <f t="shared" si="4"/>
        <v>0</v>
      </c>
      <c r="BF134" s="204">
        <f t="shared" si="5"/>
        <v>0</v>
      </c>
      <c r="BG134" s="204">
        <f t="shared" si="6"/>
        <v>0</v>
      </c>
      <c r="BH134" s="204">
        <f t="shared" si="7"/>
        <v>0</v>
      </c>
      <c r="BI134" s="204">
        <f t="shared" si="8"/>
        <v>0</v>
      </c>
      <c r="BJ134" s="18" t="s">
        <v>84</v>
      </c>
      <c r="BK134" s="204">
        <f t="shared" si="9"/>
        <v>0</v>
      </c>
      <c r="BL134" s="18" t="s">
        <v>110</v>
      </c>
      <c r="BM134" s="203" t="s">
        <v>156</v>
      </c>
    </row>
    <row r="135" spans="1:65" s="2" customFormat="1" ht="16.5" customHeight="1">
      <c r="A135" s="35"/>
      <c r="B135" s="36"/>
      <c r="C135" s="192" t="s">
        <v>134</v>
      </c>
      <c r="D135" s="192" t="s">
        <v>241</v>
      </c>
      <c r="E135" s="193" t="s">
        <v>4911</v>
      </c>
      <c r="F135" s="194" t="s">
        <v>4912</v>
      </c>
      <c r="G135" s="195" t="s">
        <v>2089</v>
      </c>
      <c r="H135" s="196">
        <v>4</v>
      </c>
      <c r="I135" s="197"/>
      <c r="J135" s="198">
        <f t="shared" si="0"/>
        <v>0</v>
      </c>
      <c r="K135" s="194" t="s">
        <v>4904</v>
      </c>
      <c r="L135" s="40"/>
      <c r="M135" s="199" t="s">
        <v>1</v>
      </c>
      <c r="N135" s="200" t="s">
        <v>41</v>
      </c>
      <c r="O135" s="72"/>
      <c r="P135" s="201">
        <f t="shared" si="1"/>
        <v>0</v>
      </c>
      <c r="Q135" s="201">
        <v>0</v>
      </c>
      <c r="R135" s="201">
        <f t="shared" si="2"/>
        <v>0</v>
      </c>
      <c r="S135" s="201">
        <v>0</v>
      </c>
      <c r="T135" s="202">
        <f t="shared" si="3"/>
        <v>0</v>
      </c>
      <c r="U135" s="35"/>
      <c r="V135" s="35"/>
      <c r="W135" s="35"/>
      <c r="X135" s="35"/>
      <c r="Y135" s="35"/>
      <c r="Z135" s="35"/>
      <c r="AA135" s="35"/>
      <c r="AB135" s="35"/>
      <c r="AC135" s="35"/>
      <c r="AD135" s="35"/>
      <c r="AE135" s="35"/>
      <c r="AR135" s="203" t="s">
        <v>110</v>
      </c>
      <c r="AT135" s="203" t="s">
        <v>241</v>
      </c>
      <c r="AU135" s="203" t="s">
        <v>84</v>
      </c>
      <c r="AY135" s="18" t="s">
        <v>239</v>
      </c>
      <c r="BE135" s="204">
        <f t="shared" si="4"/>
        <v>0</v>
      </c>
      <c r="BF135" s="204">
        <f t="shared" si="5"/>
        <v>0</v>
      </c>
      <c r="BG135" s="204">
        <f t="shared" si="6"/>
        <v>0</v>
      </c>
      <c r="BH135" s="204">
        <f t="shared" si="7"/>
        <v>0</v>
      </c>
      <c r="BI135" s="204">
        <f t="shared" si="8"/>
        <v>0</v>
      </c>
      <c r="BJ135" s="18" t="s">
        <v>84</v>
      </c>
      <c r="BK135" s="204">
        <f t="shared" si="9"/>
        <v>0</v>
      </c>
      <c r="BL135" s="18" t="s">
        <v>110</v>
      </c>
      <c r="BM135" s="203" t="s">
        <v>162</v>
      </c>
    </row>
    <row r="136" spans="1:65" s="2" customFormat="1" ht="16.5" customHeight="1">
      <c r="A136" s="35"/>
      <c r="B136" s="36"/>
      <c r="C136" s="192" t="s">
        <v>150</v>
      </c>
      <c r="D136" s="192" t="s">
        <v>241</v>
      </c>
      <c r="E136" s="193" t="s">
        <v>4913</v>
      </c>
      <c r="F136" s="194" t="s">
        <v>4914</v>
      </c>
      <c r="G136" s="195" t="s">
        <v>2089</v>
      </c>
      <c r="H136" s="196">
        <v>64</v>
      </c>
      <c r="I136" s="197"/>
      <c r="J136" s="198">
        <f t="shared" si="0"/>
        <v>0</v>
      </c>
      <c r="K136" s="194" t="s">
        <v>4904</v>
      </c>
      <c r="L136" s="40"/>
      <c r="M136" s="199" t="s">
        <v>1</v>
      </c>
      <c r="N136" s="200" t="s">
        <v>41</v>
      </c>
      <c r="O136" s="72"/>
      <c r="P136" s="201">
        <f t="shared" si="1"/>
        <v>0</v>
      </c>
      <c r="Q136" s="201">
        <v>0</v>
      </c>
      <c r="R136" s="201">
        <f t="shared" si="2"/>
        <v>0</v>
      </c>
      <c r="S136" s="201">
        <v>0</v>
      </c>
      <c r="T136" s="202">
        <f t="shared" si="3"/>
        <v>0</v>
      </c>
      <c r="U136" s="35"/>
      <c r="V136" s="35"/>
      <c r="W136" s="35"/>
      <c r="X136" s="35"/>
      <c r="Y136" s="35"/>
      <c r="Z136" s="35"/>
      <c r="AA136" s="35"/>
      <c r="AB136" s="35"/>
      <c r="AC136" s="35"/>
      <c r="AD136" s="35"/>
      <c r="AE136" s="35"/>
      <c r="AR136" s="203" t="s">
        <v>110</v>
      </c>
      <c r="AT136" s="203" t="s">
        <v>241</v>
      </c>
      <c r="AU136" s="203" t="s">
        <v>84</v>
      </c>
      <c r="AY136" s="18" t="s">
        <v>239</v>
      </c>
      <c r="BE136" s="204">
        <f t="shared" si="4"/>
        <v>0</v>
      </c>
      <c r="BF136" s="204">
        <f t="shared" si="5"/>
        <v>0</v>
      </c>
      <c r="BG136" s="204">
        <f t="shared" si="6"/>
        <v>0</v>
      </c>
      <c r="BH136" s="204">
        <f t="shared" si="7"/>
        <v>0</v>
      </c>
      <c r="BI136" s="204">
        <f t="shared" si="8"/>
        <v>0</v>
      </c>
      <c r="BJ136" s="18" t="s">
        <v>84</v>
      </c>
      <c r="BK136" s="204">
        <f t="shared" si="9"/>
        <v>0</v>
      </c>
      <c r="BL136" s="18" t="s">
        <v>110</v>
      </c>
      <c r="BM136" s="203" t="s">
        <v>8</v>
      </c>
    </row>
    <row r="137" spans="1:65" s="2" customFormat="1" ht="16.5" customHeight="1">
      <c r="A137" s="35"/>
      <c r="B137" s="36"/>
      <c r="C137" s="192" t="s">
        <v>153</v>
      </c>
      <c r="D137" s="192" t="s">
        <v>241</v>
      </c>
      <c r="E137" s="193" t="s">
        <v>4915</v>
      </c>
      <c r="F137" s="194" t="s">
        <v>4916</v>
      </c>
      <c r="G137" s="195" t="s">
        <v>2089</v>
      </c>
      <c r="H137" s="196">
        <v>64</v>
      </c>
      <c r="I137" s="197"/>
      <c r="J137" s="198">
        <f t="shared" si="0"/>
        <v>0</v>
      </c>
      <c r="K137" s="194" t="s">
        <v>4904</v>
      </c>
      <c r="L137" s="40"/>
      <c r="M137" s="199" t="s">
        <v>1</v>
      </c>
      <c r="N137" s="200" t="s">
        <v>41</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110</v>
      </c>
      <c r="AT137" s="203" t="s">
        <v>241</v>
      </c>
      <c r="AU137" s="203" t="s">
        <v>84</v>
      </c>
      <c r="AY137" s="18" t="s">
        <v>239</v>
      </c>
      <c r="BE137" s="204">
        <f t="shared" si="4"/>
        <v>0</v>
      </c>
      <c r="BF137" s="204">
        <f t="shared" si="5"/>
        <v>0</v>
      </c>
      <c r="BG137" s="204">
        <f t="shared" si="6"/>
        <v>0</v>
      </c>
      <c r="BH137" s="204">
        <f t="shared" si="7"/>
        <v>0</v>
      </c>
      <c r="BI137" s="204">
        <f t="shared" si="8"/>
        <v>0</v>
      </c>
      <c r="BJ137" s="18" t="s">
        <v>84</v>
      </c>
      <c r="BK137" s="204">
        <f t="shared" si="9"/>
        <v>0</v>
      </c>
      <c r="BL137" s="18" t="s">
        <v>110</v>
      </c>
      <c r="BM137" s="203" t="s">
        <v>306</v>
      </c>
    </row>
    <row r="138" spans="1:65" s="2" customFormat="1" ht="16.5" customHeight="1">
      <c r="A138" s="35"/>
      <c r="B138" s="36"/>
      <c r="C138" s="192" t="s">
        <v>156</v>
      </c>
      <c r="D138" s="192" t="s">
        <v>241</v>
      </c>
      <c r="E138" s="193" t="s">
        <v>4917</v>
      </c>
      <c r="F138" s="194" t="s">
        <v>4918</v>
      </c>
      <c r="G138" s="195" t="s">
        <v>2089</v>
      </c>
      <c r="H138" s="196">
        <v>17</v>
      </c>
      <c r="I138" s="197"/>
      <c r="J138" s="198">
        <f t="shared" si="0"/>
        <v>0</v>
      </c>
      <c r="K138" s="194" t="s">
        <v>4904</v>
      </c>
      <c r="L138" s="40"/>
      <c r="M138" s="199" t="s">
        <v>1</v>
      </c>
      <c r="N138" s="200" t="s">
        <v>41</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110</v>
      </c>
      <c r="AT138" s="203" t="s">
        <v>241</v>
      </c>
      <c r="AU138" s="203" t="s">
        <v>84</v>
      </c>
      <c r="AY138" s="18" t="s">
        <v>239</v>
      </c>
      <c r="BE138" s="204">
        <f t="shared" si="4"/>
        <v>0</v>
      </c>
      <c r="BF138" s="204">
        <f t="shared" si="5"/>
        <v>0</v>
      </c>
      <c r="BG138" s="204">
        <f t="shared" si="6"/>
        <v>0</v>
      </c>
      <c r="BH138" s="204">
        <f t="shared" si="7"/>
        <v>0</v>
      </c>
      <c r="BI138" s="204">
        <f t="shared" si="8"/>
        <v>0</v>
      </c>
      <c r="BJ138" s="18" t="s">
        <v>84</v>
      </c>
      <c r="BK138" s="204">
        <f t="shared" si="9"/>
        <v>0</v>
      </c>
      <c r="BL138" s="18" t="s">
        <v>110</v>
      </c>
      <c r="BM138" s="203" t="s">
        <v>316</v>
      </c>
    </row>
    <row r="139" spans="1:65" s="2" customFormat="1" ht="16.5" customHeight="1">
      <c r="A139" s="35"/>
      <c r="B139" s="36"/>
      <c r="C139" s="192" t="s">
        <v>159</v>
      </c>
      <c r="D139" s="192" t="s">
        <v>241</v>
      </c>
      <c r="E139" s="193" t="s">
        <v>4919</v>
      </c>
      <c r="F139" s="194" t="s">
        <v>4920</v>
      </c>
      <c r="G139" s="195" t="s">
        <v>2089</v>
      </c>
      <c r="H139" s="196">
        <v>10</v>
      </c>
      <c r="I139" s="197"/>
      <c r="J139" s="198">
        <f t="shared" si="0"/>
        <v>0</v>
      </c>
      <c r="K139" s="194" t="s">
        <v>4904</v>
      </c>
      <c r="L139" s="40"/>
      <c r="M139" s="199" t="s">
        <v>1</v>
      </c>
      <c r="N139" s="200" t="s">
        <v>41</v>
      </c>
      <c r="O139" s="72"/>
      <c r="P139" s="201">
        <f t="shared" si="1"/>
        <v>0</v>
      </c>
      <c r="Q139" s="201">
        <v>0</v>
      </c>
      <c r="R139" s="201">
        <f t="shared" si="2"/>
        <v>0</v>
      </c>
      <c r="S139" s="201">
        <v>0</v>
      </c>
      <c r="T139" s="202">
        <f t="shared" si="3"/>
        <v>0</v>
      </c>
      <c r="U139" s="35"/>
      <c r="V139" s="35"/>
      <c r="W139" s="35"/>
      <c r="X139" s="35"/>
      <c r="Y139" s="35"/>
      <c r="Z139" s="35"/>
      <c r="AA139" s="35"/>
      <c r="AB139" s="35"/>
      <c r="AC139" s="35"/>
      <c r="AD139" s="35"/>
      <c r="AE139" s="35"/>
      <c r="AR139" s="203" t="s">
        <v>110</v>
      </c>
      <c r="AT139" s="203" t="s">
        <v>241</v>
      </c>
      <c r="AU139" s="203" t="s">
        <v>84</v>
      </c>
      <c r="AY139" s="18" t="s">
        <v>239</v>
      </c>
      <c r="BE139" s="204">
        <f t="shared" si="4"/>
        <v>0</v>
      </c>
      <c r="BF139" s="204">
        <f t="shared" si="5"/>
        <v>0</v>
      </c>
      <c r="BG139" s="204">
        <f t="shared" si="6"/>
        <v>0</v>
      </c>
      <c r="BH139" s="204">
        <f t="shared" si="7"/>
        <v>0</v>
      </c>
      <c r="BI139" s="204">
        <f t="shared" si="8"/>
        <v>0</v>
      </c>
      <c r="BJ139" s="18" t="s">
        <v>84</v>
      </c>
      <c r="BK139" s="204">
        <f t="shared" si="9"/>
        <v>0</v>
      </c>
      <c r="BL139" s="18" t="s">
        <v>110</v>
      </c>
      <c r="BM139" s="203" t="s">
        <v>289</v>
      </c>
    </row>
    <row r="140" spans="1:65" s="2" customFormat="1" ht="16.5" customHeight="1">
      <c r="A140" s="35"/>
      <c r="B140" s="36"/>
      <c r="C140" s="192" t="s">
        <v>162</v>
      </c>
      <c r="D140" s="192" t="s">
        <v>241</v>
      </c>
      <c r="E140" s="193" t="s">
        <v>4921</v>
      </c>
      <c r="F140" s="194" t="s">
        <v>4922</v>
      </c>
      <c r="G140" s="195" t="s">
        <v>2089</v>
      </c>
      <c r="H140" s="196">
        <v>10</v>
      </c>
      <c r="I140" s="197"/>
      <c r="J140" s="198">
        <f t="shared" si="0"/>
        <v>0</v>
      </c>
      <c r="K140" s="194" t="s">
        <v>4904</v>
      </c>
      <c r="L140" s="40"/>
      <c r="M140" s="199" t="s">
        <v>1</v>
      </c>
      <c r="N140" s="200" t="s">
        <v>41</v>
      </c>
      <c r="O140" s="72"/>
      <c r="P140" s="201">
        <f t="shared" si="1"/>
        <v>0</v>
      </c>
      <c r="Q140" s="201">
        <v>0</v>
      </c>
      <c r="R140" s="201">
        <f t="shared" si="2"/>
        <v>0</v>
      </c>
      <c r="S140" s="201">
        <v>0</v>
      </c>
      <c r="T140" s="202">
        <f t="shared" si="3"/>
        <v>0</v>
      </c>
      <c r="U140" s="35"/>
      <c r="V140" s="35"/>
      <c r="W140" s="35"/>
      <c r="X140" s="35"/>
      <c r="Y140" s="35"/>
      <c r="Z140" s="35"/>
      <c r="AA140" s="35"/>
      <c r="AB140" s="35"/>
      <c r="AC140" s="35"/>
      <c r="AD140" s="35"/>
      <c r="AE140" s="35"/>
      <c r="AR140" s="203" t="s">
        <v>110</v>
      </c>
      <c r="AT140" s="203" t="s">
        <v>241</v>
      </c>
      <c r="AU140" s="203" t="s">
        <v>84</v>
      </c>
      <c r="AY140" s="18" t="s">
        <v>239</v>
      </c>
      <c r="BE140" s="204">
        <f t="shared" si="4"/>
        <v>0</v>
      </c>
      <c r="BF140" s="204">
        <f t="shared" si="5"/>
        <v>0</v>
      </c>
      <c r="BG140" s="204">
        <f t="shared" si="6"/>
        <v>0</v>
      </c>
      <c r="BH140" s="204">
        <f t="shared" si="7"/>
        <v>0</v>
      </c>
      <c r="BI140" s="204">
        <f t="shared" si="8"/>
        <v>0</v>
      </c>
      <c r="BJ140" s="18" t="s">
        <v>84</v>
      </c>
      <c r="BK140" s="204">
        <f t="shared" si="9"/>
        <v>0</v>
      </c>
      <c r="BL140" s="18" t="s">
        <v>110</v>
      </c>
      <c r="BM140" s="203" t="s">
        <v>341</v>
      </c>
    </row>
    <row r="141" spans="1:65" s="2" customFormat="1" ht="21.75" customHeight="1">
      <c r="A141" s="35"/>
      <c r="B141" s="36"/>
      <c r="C141" s="192" t="s">
        <v>165</v>
      </c>
      <c r="D141" s="192" t="s">
        <v>241</v>
      </c>
      <c r="E141" s="193" t="s">
        <v>4923</v>
      </c>
      <c r="F141" s="194" t="s">
        <v>4924</v>
      </c>
      <c r="G141" s="195" t="s">
        <v>2089</v>
      </c>
      <c r="H141" s="196">
        <v>1</v>
      </c>
      <c r="I141" s="197"/>
      <c r="J141" s="198">
        <f t="shared" si="0"/>
        <v>0</v>
      </c>
      <c r="K141" s="194" t="s">
        <v>4904</v>
      </c>
      <c r="L141" s="40"/>
      <c r="M141" s="199" t="s">
        <v>1</v>
      </c>
      <c r="N141" s="200" t="s">
        <v>41</v>
      </c>
      <c r="O141" s="72"/>
      <c r="P141" s="201">
        <f t="shared" si="1"/>
        <v>0</v>
      </c>
      <c r="Q141" s="201">
        <v>0</v>
      </c>
      <c r="R141" s="201">
        <f t="shared" si="2"/>
        <v>0</v>
      </c>
      <c r="S141" s="201">
        <v>0</v>
      </c>
      <c r="T141" s="202">
        <f t="shared" si="3"/>
        <v>0</v>
      </c>
      <c r="U141" s="35"/>
      <c r="V141" s="35"/>
      <c r="W141" s="35"/>
      <c r="X141" s="35"/>
      <c r="Y141" s="35"/>
      <c r="Z141" s="35"/>
      <c r="AA141" s="35"/>
      <c r="AB141" s="35"/>
      <c r="AC141" s="35"/>
      <c r="AD141" s="35"/>
      <c r="AE141" s="35"/>
      <c r="AR141" s="203" t="s">
        <v>110</v>
      </c>
      <c r="AT141" s="203" t="s">
        <v>241</v>
      </c>
      <c r="AU141" s="203" t="s">
        <v>84</v>
      </c>
      <c r="AY141" s="18" t="s">
        <v>239</v>
      </c>
      <c r="BE141" s="204">
        <f t="shared" si="4"/>
        <v>0</v>
      </c>
      <c r="BF141" s="204">
        <f t="shared" si="5"/>
        <v>0</v>
      </c>
      <c r="BG141" s="204">
        <f t="shared" si="6"/>
        <v>0</v>
      </c>
      <c r="BH141" s="204">
        <f t="shared" si="7"/>
        <v>0</v>
      </c>
      <c r="BI141" s="204">
        <f t="shared" si="8"/>
        <v>0</v>
      </c>
      <c r="BJ141" s="18" t="s">
        <v>84</v>
      </c>
      <c r="BK141" s="204">
        <f t="shared" si="9"/>
        <v>0</v>
      </c>
      <c r="BL141" s="18" t="s">
        <v>110</v>
      </c>
      <c r="BM141" s="203" t="s">
        <v>351</v>
      </c>
    </row>
    <row r="142" spans="1:65" s="2" customFormat="1" ht="16.5" customHeight="1">
      <c r="A142" s="35"/>
      <c r="B142" s="36"/>
      <c r="C142" s="192" t="s">
        <v>8</v>
      </c>
      <c r="D142" s="192" t="s">
        <v>241</v>
      </c>
      <c r="E142" s="193" t="s">
        <v>4925</v>
      </c>
      <c r="F142" s="194" t="s">
        <v>4926</v>
      </c>
      <c r="G142" s="195" t="s">
        <v>2089</v>
      </c>
      <c r="H142" s="196">
        <v>2</v>
      </c>
      <c r="I142" s="197"/>
      <c r="J142" s="198">
        <f t="shared" si="0"/>
        <v>0</v>
      </c>
      <c r="K142" s="194" t="s">
        <v>4904</v>
      </c>
      <c r="L142" s="40"/>
      <c r="M142" s="199" t="s">
        <v>1</v>
      </c>
      <c r="N142" s="200" t="s">
        <v>41</v>
      </c>
      <c r="O142" s="72"/>
      <c r="P142" s="201">
        <f t="shared" si="1"/>
        <v>0</v>
      </c>
      <c r="Q142" s="201">
        <v>0</v>
      </c>
      <c r="R142" s="201">
        <f t="shared" si="2"/>
        <v>0</v>
      </c>
      <c r="S142" s="201">
        <v>0</v>
      </c>
      <c r="T142" s="202">
        <f t="shared" si="3"/>
        <v>0</v>
      </c>
      <c r="U142" s="35"/>
      <c r="V142" s="35"/>
      <c r="W142" s="35"/>
      <c r="X142" s="35"/>
      <c r="Y142" s="35"/>
      <c r="Z142" s="35"/>
      <c r="AA142" s="35"/>
      <c r="AB142" s="35"/>
      <c r="AC142" s="35"/>
      <c r="AD142" s="35"/>
      <c r="AE142" s="35"/>
      <c r="AR142" s="203" t="s">
        <v>110</v>
      </c>
      <c r="AT142" s="203" t="s">
        <v>241</v>
      </c>
      <c r="AU142" s="203" t="s">
        <v>84</v>
      </c>
      <c r="AY142" s="18" t="s">
        <v>239</v>
      </c>
      <c r="BE142" s="204">
        <f t="shared" si="4"/>
        <v>0</v>
      </c>
      <c r="BF142" s="204">
        <f t="shared" si="5"/>
        <v>0</v>
      </c>
      <c r="BG142" s="204">
        <f t="shared" si="6"/>
        <v>0</v>
      </c>
      <c r="BH142" s="204">
        <f t="shared" si="7"/>
        <v>0</v>
      </c>
      <c r="BI142" s="204">
        <f t="shared" si="8"/>
        <v>0</v>
      </c>
      <c r="BJ142" s="18" t="s">
        <v>84</v>
      </c>
      <c r="BK142" s="204">
        <f t="shared" si="9"/>
        <v>0</v>
      </c>
      <c r="BL142" s="18" t="s">
        <v>110</v>
      </c>
      <c r="BM142" s="203" t="s">
        <v>499</v>
      </c>
    </row>
    <row r="143" spans="1:65" s="2" customFormat="1" ht="16.5" customHeight="1">
      <c r="A143" s="35"/>
      <c r="B143" s="36"/>
      <c r="C143" s="192" t="s">
        <v>302</v>
      </c>
      <c r="D143" s="192" t="s">
        <v>241</v>
      </c>
      <c r="E143" s="193" t="s">
        <v>4927</v>
      </c>
      <c r="F143" s="194" t="s">
        <v>4928</v>
      </c>
      <c r="G143" s="195" t="s">
        <v>2089</v>
      </c>
      <c r="H143" s="196">
        <v>1</v>
      </c>
      <c r="I143" s="197"/>
      <c r="J143" s="198">
        <f t="shared" si="0"/>
        <v>0</v>
      </c>
      <c r="K143" s="194" t="s">
        <v>4904</v>
      </c>
      <c r="L143" s="40"/>
      <c r="M143" s="199" t="s">
        <v>1</v>
      </c>
      <c r="N143" s="200" t="s">
        <v>41</v>
      </c>
      <c r="O143" s="72"/>
      <c r="P143" s="201">
        <f t="shared" si="1"/>
        <v>0</v>
      </c>
      <c r="Q143" s="201">
        <v>0</v>
      </c>
      <c r="R143" s="201">
        <f t="shared" si="2"/>
        <v>0</v>
      </c>
      <c r="S143" s="201">
        <v>0</v>
      </c>
      <c r="T143" s="202">
        <f t="shared" si="3"/>
        <v>0</v>
      </c>
      <c r="U143" s="35"/>
      <c r="V143" s="35"/>
      <c r="W143" s="35"/>
      <c r="X143" s="35"/>
      <c r="Y143" s="35"/>
      <c r="Z143" s="35"/>
      <c r="AA143" s="35"/>
      <c r="AB143" s="35"/>
      <c r="AC143" s="35"/>
      <c r="AD143" s="35"/>
      <c r="AE143" s="35"/>
      <c r="AR143" s="203" t="s">
        <v>110</v>
      </c>
      <c r="AT143" s="203" t="s">
        <v>241</v>
      </c>
      <c r="AU143" s="203" t="s">
        <v>84</v>
      </c>
      <c r="AY143" s="18" t="s">
        <v>239</v>
      </c>
      <c r="BE143" s="204">
        <f t="shared" si="4"/>
        <v>0</v>
      </c>
      <c r="BF143" s="204">
        <f t="shared" si="5"/>
        <v>0</v>
      </c>
      <c r="BG143" s="204">
        <f t="shared" si="6"/>
        <v>0</v>
      </c>
      <c r="BH143" s="204">
        <f t="shared" si="7"/>
        <v>0</v>
      </c>
      <c r="BI143" s="204">
        <f t="shared" si="8"/>
        <v>0</v>
      </c>
      <c r="BJ143" s="18" t="s">
        <v>84</v>
      </c>
      <c r="BK143" s="204">
        <f t="shared" si="9"/>
        <v>0</v>
      </c>
      <c r="BL143" s="18" t="s">
        <v>110</v>
      </c>
      <c r="BM143" s="203" t="s">
        <v>510</v>
      </c>
    </row>
    <row r="144" spans="1:65" s="12" customFormat="1" ht="25.9" customHeight="1">
      <c r="B144" s="176"/>
      <c r="C144" s="177"/>
      <c r="D144" s="178" t="s">
        <v>75</v>
      </c>
      <c r="E144" s="179" t="s">
        <v>4929</v>
      </c>
      <c r="F144" s="179" t="s">
        <v>4930</v>
      </c>
      <c r="G144" s="177"/>
      <c r="H144" s="177"/>
      <c r="I144" s="180"/>
      <c r="J144" s="181">
        <f>BK144</f>
        <v>0</v>
      </c>
      <c r="K144" s="177"/>
      <c r="L144" s="182"/>
      <c r="M144" s="183"/>
      <c r="N144" s="184"/>
      <c r="O144" s="184"/>
      <c r="P144" s="185">
        <f>SUM(P145:P153)</f>
        <v>0</v>
      </c>
      <c r="Q144" s="184"/>
      <c r="R144" s="185">
        <f>SUM(R145:R153)</f>
        <v>0</v>
      </c>
      <c r="S144" s="184"/>
      <c r="T144" s="186">
        <f>SUM(T145:T153)</f>
        <v>0</v>
      </c>
      <c r="AR144" s="187" t="s">
        <v>84</v>
      </c>
      <c r="AT144" s="188" t="s">
        <v>75</v>
      </c>
      <c r="AU144" s="188" t="s">
        <v>76</v>
      </c>
      <c r="AY144" s="187" t="s">
        <v>239</v>
      </c>
      <c r="BK144" s="189">
        <f>SUM(BK145:BK153)</f>
        <v>0</v>
      </c>
    </row>
    <row r="145" spans="1:65" s="2" customFormat="1" ht="16.5" customHeight="1">
      <c r="A145" s="35"/>
      <c r="B145" s="36"/>
      <c r="C145" s="192" t="s">
        <v>306</v>
      </c>
      <c r="D145" s="192" t="s">
        <v>241</v>
      </c>
      <c r="E145" s="193" t="s">
        <v>4931</v>
      </c>
      <c r="F145" s="194" t="s">
        <v>4932</v>
      </c>
      <c r="G145" s="195" t="s">
        <v>513</v>
      </c>
      <c r="H145" s="196">
        <v>1490</v>
      </c>
      <c r="I145" s="197"/>
      <c r="J145" s="198">
        <f t="shared" ref="J145:J153" si="10">ROUND(I145*H145,2)</f>
        <v>0</v>
      </c>
      <c r="K145" s="194" t="s">
        <v>4904</v>
      </c>
      <c r="L145" s="40"/>
      <c r="M145" s="199" t="s">
        <v>1</v>
      </c>
      <c r="N145" s="200" t="s">
        <v>41</v>
      </c>
      <c r="O145" s="72"/>
      <c r="P145" s="201">
        <f t="shared" ref="P145:P153" si="11">O145*H145</f>
        <v>0</v>
      </c>
      <c r="Q145" s="201">
        <v>0</v>
      </c>
      <c r="R145" s="201">
        <f t="shared" ref="R145:R153" si="12">Q145*H145</f>
        <v>0</v>
      </c>
      <c r="S145" s="201">
        <v>0</v>
      </c>
      <c r="T145" s="202">
        <f t="shared" ref="T145:T153" si="13">S145*H145</f>
        <v>0</v>
      </c>
      <c r="U145" s="35"/>
      <c r="V145" s="35"/>
      <c r="W145" s="35"/>
      <c r="X145" s="35"/>
      <c r="Y145" s="35"/>
      <c r="Z145" s="35"/>
      <c r="AA145" s="35"/>
      <c r="AB145" s="35"/>
      <c r="AC145" s="35"/>
      <c r="AD145" s="35"/>
      <c r="AE145" s="35"/>
      <c r="AR145" s="203" t="s">
        <v>110</v>
      </c>
      <c r="AT145" s="203" t="s">
        <v>241</v>
      </c>
      <c r="AU145" s="203" t="s">
        <v>84</v>
      </c>
      <c r="AY145" s="18" t="s">
        <v>239</v>
      </c>
      <c r="BE145" s="204">
        <f t="shared" ref="BE145:BE153" si="14">IF(N145="základní",J145,0)</f>
        <v>0</v>
      </c>
      <c r="BF145" s="204">
        <f t="shared" ref="BF145:BF153" si="15">IF(N145="snížená",J145,0)</f>
        <v>0</v>
      </c>
      <c r="BG145" s="204">
        <f t="shared" ref="BG145:BG153" si="16">IF(N145="zákl. přenesená",J145,0)</f>
        <v>0</v>
      </c>
      <c r="BH145" s="204">
        <f t="shared" ref="BH145:BH153" si="17">IF(N145="sníž. přenesená",J145,0)</f>
        <v>0</v>
      </c>
      <c r="BI145" s="204">
        <f t="shared" ref="BI145:BI153" si="18">IF(N145="nulová",J145,0)</f>
        <v>0</v>
      </c>
      <c r="BJ145" s="18" t="s">
        <v>84</v>
      </c>
      <c r="BK145" s="204">
        <f t="shared" ref="BK145:BK153" si="19">ROUND(I145*H145,2)</f>
        <v>0</v>
      </c>
      <c r="BL145" s="18" t="s">
        <v>110</v>
      </c>
      <c r="BM145" s="203" t="s">
        <v>523</v>
      </c>
    </row>
    <row r="146" spans="1:65" s="2" customFormat="1" ht="16.5" customHeight="1">
      <c r="A146" s="35"/>
      <c r="B146" s="36"/>
      <c r="C146" s="192" t="s">
        <v>311</v>
      </c>
      <c r="D146" s="192" t="s">
        <v>241</v>
      </c>
      <c r="E146" s="193" t="s">
        <v>4933</v>
      </c>
      <c r="F146" s="194" t="s">
        <v>4934</v>
      </c>
      <c r="G146" s="195" t="s">
        <v>513</v>
      </c>
      <c r="H146" s="196">
        <v>840</v>
      </c>
      <c r="I146" s="197"/>
      <c r="J146" s="198">
        <f t="shared" si="10"/>
        <v>0</v>
      </c>
      <c r="K146" s="194" t="s">
        <v>4904</v>
      </c>
      <c r="L146" s="40"/>
      <c r="M146" s="199" t="s">
        <v>1</v>
      </c>
      <c r="N146" s="200" t="s">
        <v>41</v>
      </c>
      <c r="O146" s="72"/>
      <c r="P146" s="201">
        <f t="shared" si="11"/>
        <v>0</v>
      </c>
      <c r="Q146" s="201">
        <v>0</v>
      </c>
      <c r="R146" s="201">
        <f t="shared" si="12"/>
        <v>0</v>
      </c>
      <c r="S146" s="201">
        <v>0</v>
      </c>
      <c r="T146" s="202">
        <f t="shared" si="13"/>
        <v>0</v>
      </c>
      <c r="U146" s="35"/>
      <c r="V146" s="35"/>
      <c r="W146" s="35"/>
      <c r="X146" s="35"/>
      <c r="Y146" s="35"/>
      <c r="Z146" s="35"/>
      <c r="AA146" s="35"/>
      <c r="AB146" s="35"/>
      <c r="AC146" s="35"/>
      <c r="AD146" s="35"/>
      <c r="AE146" s="35"/>
      <c r="AR146" s="203" t="s">
        <v>110</v>
      </c>
      <c r="AT146" s="203" t="s">
        <v>241</v>
      </c>
      <c r="AU146" s="203" t="s">
        <v>84</v>
      </c>
      <c r="AY146" s="18" t="s">
        <v>239</v>
      </c>
      <c r="BE146" s="204">
        <f t="shared" si="14"/>
        <v>0</v>
      </c>
      <c r="BF146" s="204">
        <f t="shared" si="15"/>
        <v>0</v>
      </c>
      <c r="BG146" s="204">
        <f t="shared" si="16"/>
        <v>0</v>
      </c>
      <c r="BH146" s="204">
        <f t="shared" si="17"/>
        <v>0</v>
      </c>
      <c r="BI146" s="204">
        <f t="shared" si="18"/>
        <v>0</v>
      </c>
      <c r="BJ146" s="18" t="s">
        <v>84</v>
      </c>
      <c r="BK146" s="204">
        <f t="shared" si="19"/>
        <v>0</v>
      </c>
      <c r="BL146" s="18" t="s">
        <v>110</v>
      </c>
      <c r="BM146" s="203" t="s">
        <v>536</v>
      </c>
    </row>
    <row r="147" spans="1:65" s="2" customFormat="1" ht="16.5" customHeight="1">
      <c r="A147" s="35"/>
      <c r="B147" s="36"/>
      <c r="C147" s="192" t="s">
        <v>316</v>
      </c>
      <c r="D147" s="192" t="s">
        <v>241</v>
      </c>
      <c r="E147" s="193" t="s">
        <v>4935</v>
      </c>
      <c r="F147" s="194" t="s">
        <v>4936</v>
      </c>
      <c r="G147" s="195" t="s">
        <v>513</v>
      </c>
      <c r="H147" s="196">
        <v>50</v>
      </c>
      <c r="I147" s="197"/>
      <c r="J147" s="198">
        <f t="shared" si="10"/>
        <v>0</v>
      </c>
      <c r="K147" s="194" t="s">
        <v>4904</v>
      </c>
      <c r="L147" s="40"/>
      <c r="M147" s="199" t="s">
        <v>1</v>
      </c>
      <c r="N147" s="200" t="s">
        <v>41</v>
      </c>
      <c r="O147" s="72"/>
      <c r="P147" s="201">
        <f t="shared" si="11"/>
        <v>0</v>
      </c>
      <c r="Q147" s="201">
        <v>0</v>
      </c>
      <c r="R147" s="201">
        <f t="shared" si="12"/>
        <v>0</v>
      </c>
      <c r="S147" s="201">
        <v>0</v>
      </c>
      <c r="T147" s="202">
        <f t="shared" si="13"/>
        <v>0</v>
      </c>
      <c r="U147" s="35"/>
      <c r="V147" s="35"/>
      <c r="W147" s="35"/>
      <c r="X147" s="35"/>
      <c r="Y147" s="35"/>
      <c r="Z147" s="35"/>
      <c r="AA147" s="35"/>
      <c r="AB147" s="35"/>
      <c r="AC147" s="35"/>
      <c r="AD147" s="35"/>
      <c r="AE147" s="35"/>
      <c r="AR147" s="203" t="s">
        <v>110</v>
      </c>
      <c r="AT147" s="203" t="s">
        <v>241</v>
      </c>
      <c r="AU147" s="203" t="s">
        <v>84</v>
      </c>
      <c r="AY147" s="18" t="s">
        <v>239</v>
      </c>
      <c r="BE147" s="204">
        <f t="shared" si="14"/>
        <v>0</v>
      </c>
      <c r="BF147" s="204">
        <f t="shared" si="15"/>
        <v>0</v>
      </c>
      <c r="BG147" s="204">
        <f t="shared" si="16"/>
        <v>0</v>
      </c>
      <c r="BH147" s="204">
        <f t="shared" si="17"/>
        <v>0</v>
      </c>
      <c r="BI147" s="204">
        <f t="shared" si="18"/>
        <v>0</v>
      </c>
      <c r="BJ147" s="18" t="s">
        <v>84</v>
      </c>
      <c r="BK147" s="204">
        <f t="shared" si="19"/>
        <v>0</v>
      </c>
      <c r="BL147" s="18" t="s">
        <v>110</v>
      </c>
      <c r="BM147" s="203" t="s">
        <v>549</v>
      </c>
    </row>
    <row r="148" spans="1:65" s="2" customFormat="1" ht="16.5" customHeight="1">
      <c r="A148" s="35"/>
      <c r="B148" s="36"/>
      <c r="C148" s="192" t="s">
        <v>323</v>
      </c>
      <c r="D148" s="192" t="s">
        <v>241</v>
      </c>
      <c r="E148" s="193" t="s">
        <v>4937</v>
      </c>
      <c r="F148" s="194" t="s">
        <v>4938</v>
      </c>
      <c r="G148" s="195" t="s">
        <v>2089</v>
      </c>
      <c r="H148" s="196">
        <v>8</v>
      </c>
      <c r="I148" s="197"/>
      <c r="J148" s="198">
        <f t="shared" si="10"/>
        <v>0</v>
      </c>
      <c r="K148" s="194" t="s">
        <v>4904</v>
      </c>
      <c r="L148" s="40"/>
      <c r="M148" s="199" t="s">
        <v>1</v>
      </c>
      <c r="N148" s="200" t="s">
        <v>41</v>
      </c>
      <c r="O148" s="72"/>
      <c r="P148" s="201">
        <f t="shared" si="11"/>
        <v>0</v>
      </c>
      <c r="Q148" s="201">
        <v>0</v>
      </c>
      <c r="R148" s="201">
        <f t="shared" si="12"/>
        <v>0</v>
      </c>
      <c r="S148" s="201">
        <v>0</v>
      </c>
      <c r="T148" s="202">
        <f t="shared" si="13"/>
        <v>0</v>
      </c>
      <c r="U148" s="35"/>
      <c r="V148" s="35"/>
      <c r="W148" s="35"/>
      <c r="X148" s="35"/>
      <c r="Y148" s="35"/>
      <c r="Z148" s="35"/>
      <c r="AA148" s="35"/>
      <c r="AB148" s="35"/>
      <c r="AC148" s="35"/>
      <c r="AD148" s="35"/>
      <c r="AE148" s="35"/>
      <c r="AR148" s="203" t="s">
        <v>110</v>
      </c>
      <c r="AT148" s="203" t="s">
        <v>241</v>
      </c>
      <c r="AU148" s="203" t="s">
        <v>84</v>
      </c>
      <c r="AY148" s="18" t="s">
        <v>239</v>
      </c>
      <c r="BE148" s="204">
        <f t="shared" si="14"/>
        <v>0</v>
      </c>
      <c r="BF148" s="204">
        <f t="shared" si="15"/>
        <v>0</v>
      </c>
      <c r="BG148" s="204">
        <f t="shared" si="16"/>
        <v>0</v>
      </c>
      <c r="BH148" s="204">
        <f t="shared" si="17"/>
        <v>0</v>
      </c>
      <c r="BI148" s="204">
        <f t="shared" si="18"/>
        <v>0</v>
      </c>
      <c r="BJ148" s="18" t="s">
        <v>84</v>
      </c>
      <c r="BK148" s="204">
        <f t="shared" si="19"/>
        <v>0</v>
      </c>
      <c r="BL148" s="18" t="s">
        <v>110</v>
      </c>
      <c r="BM148" s="203" t="s">
        <v>562</v>
      </c>
    </row>
    <row r="149" spans="1:65" s="2" customFormat="1" ht="16.5" customHeight="1">
      <c r="A149" s="35"/>
      <c r="B149" s="36"/>
      <c r="C149" s="192" t="s">
        <v>289</v>
      </c>
      <c r="D149" s="192" t="s">
        <v>241</v>
      </c>
      <c r="E149" s="193" t="s">
        <v>4939</v>
      </c>
      <c r="F149" s="194" t="s">
        <v>4940</v>
      </c>
      <c r="G149" s="195" t="s">
        <v>513</v>
      </c>
      <c r="H149" s="196">
        <v>50</v>
      </c>
      <c r="I149" s="197"/>
      <c r="J149" s="198">
        <f t="shared" si="10"/>
        <v>0</v>
      </c>
      <c r="K149" s="194" t="s">
        <v>4904</v>
      </c>
      <c r="L149" s="40"/>
      <c r="M149" s="199" t="s">
        <v>1</v>
      </c>
      <c r="N149" s="200" t="s">
        <v>41</v>
      </c>
      <c r="O149" s="72"/>
      <c r="P149" s="201">
        <f t="shared" si="11"/>
        <v>0</v>
      </c>
      <c r="Q149" s="201">
        <v>0</v>
      </c>
      <c r="R149" s="201">
        <f t="shared" si="12"/>
        <v>0</v>
      </c>
      <c r="S149" s="201">
        <v>0</v>
      </c>
      <c r="T149" s="202">
        <f t="shared" si="13"/>
        <v>0</v>
      </c>
      <c r="U149" s="35"/>
      <c r="V149" s="35"/>
      <c r="W149" s="35"/>
      <c r="X149" s="35"/>
      <c r="Y149" s="35"/>
      <c r="Z149" s="35"/>
      <c r="AA149" s="35"/>
      <c r="AB149" s="35"/>
      <c r="AC149" s="35"/>
      <c r="AD149" s="35"/>
      <c r="AE149" s="35"/>
      <c r="AR149" s="203" t="s">
        <v>110</v>
      </c>
      <c r="AT149" s="203" t="s">
        <v>241</v>
      </c>
      <c r="AU149" s="203" t="s">
        <v>84</v>
      </c>
      <c r="AY149" s="18" t="s">
        <v>239</v>
      </c>
      <c r="BE149" s="204">
        <f t="shared" si="14"/>
        <v>0</v>
      </c>
      <c r="BF149" s="204">
        <f t="shared" si="15"/>
        <v>0</v>
      </c>
      <c r="BG149" s="204">
        <f t="shared" si="16"/>
        <v>0</v>
      </c>
      <c r="BH149" s="204">
        <f t="shared" si="17"/>
        <v>0</v>
      </c>
      <c r="BI149" s="204">
        <f t="shared" si="18"/>
        <v>0</v>
      </c>
      <c r="BJ149" s="18" t="s">
        <v>84</v>
      </c>
      <c r="BK149" s="204">
        <f t="shared" si="19"/>
        <v>0</v>
      </c>
      <c r="BL149" s="18" t="s">
        <v>110</v>
      </c>
      <c r="BM149" s="203" t="s">
        <v>572</v>
      </c>
    </row>
    <row r="150" spans="1:65" s="2" customFormat="1" ht="16.5" customHeight="1">
      <c r="A150" s="35"/>
      <c r="B150" s="36"/>
      <c r="C150" s="192" t="s">
        <v>334</v>
      </c>
      <c r="D150" s="192" t="s">
        <v>241</v>
      </c>
      <c r="E150" s="193" t="s">
        <v>4941</v>
      </c>
      <c r="F150" s="194" t="s">
        <v>4942</v>
      </c>
      <c r="G150" s="195" t="s">
        <v>2089</v>
      </c>
      <c r="H150" s="196">
        <v>1</v>
      </c>
      <c r="I150" s="197"/>
      <c r="J150" s="198">
        <f t="shared" si="10"/>
        <v>0</v>
      </c>
      <c r="K150" s="194" t="s">
        <v>4904</v>
      </c>
      <c r="L150" s="40"/>
      <c r="M150" s="199" t="s">
        <v>1</v>
      </c>
      <c r="N150" s="200" t="s">
        <v>41</v>
      </c>
      <c r="O150" s="72"/>
      <c r="P150" s="201">
        <f t="shared" si="11"/>
        <v>0</v>
      </c>
      <c r="Q150" s="201">
        <v>0</v>
      </c>
      <c r="R150" s="201">
        <f t="shared" si="12"/>
        <v>0</v>
      </c>
      <c r="S150" s="201">
        <v>0</v>
      </c>
      <c r="T150" s="202">
        <f t="shared" si="13"/>
        <v>0</v>
      </c>
      <c r="U150" s="35"/>
      <c r="V150" s="35"/>
      <c r="W150" s="35"/>
      <c r="X150" s="35"/>
      <c r="Y150" s="35"/>
      <c r="Z150" s="35"/>
      <c r="AA150" s="35"/>
      <c r="AB150" s="35"/>
      <c r="AC150" s="35"/>
      <c r="AD150" s="35"/>
      <c r="AE150" s="35"/>
      <c r="AR150" s="203" t="s">
        <v>110</v>
      </c>
      <c r="AT150" s="203" t="s">
        <v>241</v>
      </c>
      <c r="AU150" s="203" t="s">
        <v>84</v>
      </c>
      <c r="AY150" s="18" t="s">
        <v>239</v>
      </c>
      <c r="BE150" s="204">
        <f t="shared" si="14"/>
        <v>0</v>
      </c>
      <c r="BF150" s="204">
        <f t="shared" si="15"/>
        <v>0</v>
      </c>
      <c r="BG150" s="204">
        <f t="shared" si="16"/>
        <v>0</v>
      </c>
      <c r="BH150" s="204">
        <f t="shared" si="17"/>
        <v>0</v>
      </c>
      <c r="BI150" s="204">
        <f t="shared" si="18"/>
        <v>0</v>
      </c>
      <c r="BJ150" s="18" t="s">
        <v>84</v>
      </c>
      <c r="BK150" s="204">
        <f t="shared" si="19"/>
        <v>0</v>
      </c>
      <c r="BL150" s="18" t="s">
        <v>110</v>
      </c>
      <c r="BM150" s="203" t="s">
        <v>582</v>
      </c>
    </row>
    <row r="151" spans="1:65" s="2" customFormat="1" ht="16.5" customHeight="1">
      <c r="A151" s="35"/>
      <c r="B151" s="36"/>
      <c r="C151" s="192" t="s">
        <v>341</v>
      </c>
      <c r="D151" s="192" t="s">
        <v>241</v>
      </c>
      <c r="E151" s="193" t="s">
        <v>4943</v>
      </c>
      <c r="F151" s="194" t="s">
        <v>4944</v>
      </c>
      <c r="G151" s="195" t="s">
        <v>513</v>
      </c>
      <c r="H151" s="196">
        <v>245</v>
      </c>
      <c r="I151" s="197"/>
      <c r="J151" s="198">
        <f t="shared" si="10"/>
        <v>0</v>
      </c>
      <c r="K151" s="194" t="s">
        <v>4904</v>
      </c>
      <c r="L151" s="40"/>
      <c r="M151" s="199" t="s">
        <v>1</v>
      </c>
      <c r="N151" s="200" t="s">
        <v>41</v>
      </c>
      <c r="O151" s="72"/>
      <c r="P151" s="201">
        <f t="shared" si="11"/>
        <v>0</v>
      </c>
      <c r="Q151" s="201">
        <v>0</v>
      </c>
      <c r="R151" s="201">
        <f t="shared" si="12"/>
        <v>0</v>
      </c>
      <c r="S151" s="201">
        <v>0</v>
      </c>
      <c r="T151" s="202">
        <f t="shared" si="13"/>
        <v>0</v>
      </c>
      <c r="U151" s="35"/>
      <c r="V151" s="35"/>
      <c r="W151" s="35"/>
      <c r="X151" s="35"/>
      <c r="Y151" s="35"/>
      <c r="Z151" s="35"/>
      <c r="AA151" s="35"/>
      <c r="AB151" s="35"/>
      <c r="AC151" s="35"/>
      <c r="AD151" s="35"/>
      <c r="AE151" s="35"/>
      <c r="AR151" s="203" t="s">
        <v>110</v>
      </c>
      <c r="AT151" s="203" t="s">
        <v>241</v>
      </c>
      <c r="AU151" s="203" t="s">
        <v>84</v>
      </c>
      <c r="AY151" s="18" t="s">
        <v>239</v>
      </c>
      <c r="BE151" s="204">
        <f t="shared" si="14"/>
        <v>0</v>
      </c>
      <c r="BF151" s="204">
        <f t="shared" si="15"/>
        <v>0</v>
      </c>
      <c r="BG151" s="204">
        <f t="shared" si="16"/>
        <v>0</v>
      </c>
      <c r="BH151" s="204">
        <f t="shared" si="17"/>
        <v>0</v>
      </c>
      <c r="BI151" s="204">
        <f t="shared" si="18"/>
        <v>0</v>
      </c>
      <c r="BJ151" s="18" t="s">
        <v>84</v>
      </c>
      <c r="BK151" s="204">
        <f t="shared" si="19"/>
        <v>0</v>
      </c>
      <c r="BL151" s="18" t="s">
        <v>110</v>
      </c>
      <c r="BM151" s="203" t="s">
        <v>592</v>
      </c>
    </row>
    <row r="152" spans="1:65" s="2" customFormat="1" ht="24.2" customHeight="1">
      <c r="A152" s="35"/>
      <c r="B152" s="36"/>
      <c r="C152" s="192" t="s">
        <v>7</v>
      </c>
      <c r="D152" s="192" t="s">
        <v>241</v>
      </c>
      <c r="E152" s="193" t="s">
        <v>4945</v>
      </c>
      <c r="F152" s="194" t="s">
        <v>4946</v>
      </c>
      <c r="G152" s="195" t="s">
        <v>2089</v>
      </c>
      <c r="H152" s="196">
        <v>1</v>
      </c>
      <c r="I152" s="197"/>
      <c r="J152" s="198">
        <f t="shared" si="10"/>
        <v>0</v>
      </c>
      <c r="K152" s="194" t="s">
        <v>4904</v>
      </c>
      <c r="L152" s="40"/>
      <c r="M152" s="199" t="s">
        <v>1</v>
      </c>
      <c r="N152" s="200" t="s">
        <v>41</v>
      </c>
      <c r="O152" s="72"/>
      <c r="P152" s="201">
        <f t="shared" si="11"/>
        <v>0</v>
      </c>
      <c r="Q152" s="201">
        <v>0</v>
      </c>
      <c r="R152" s="201">
        <f t="shared" si="12"/>
        <v>0</v>
      </c>
      <c r="S152" s="201">
        <v>0</v>
      </c>
      <c r="T152" s="202">
        <f t="shared" si="13"/>
        <v>0</v>
      </c>
      <c r="U152" s="35"/>
      <c r="V152" s="35"/>
      <c r="W152" s="35"/>
      <c r="X152" s="35"/>
      <c r="Y152" s="35"/>
      <c r="Z152" s="35"/>
      <c r="AA152" s="35"/>
      <c r="AB152" s="35"/>
      <c r="AC152" s="35"/>
      <c r="AD152" s="35"/>
      <c r="AE152" s="35"/>
      <c r="AR152" s="203" t="s">
        <v>110</v>
      </c>
      <c r="AT152" s="203" t="s">
        <v>241</v>
      </c>
      <c r="AU152" s="203" t="s">
        <v>84</v>
      </c>
      <c r="AY152" s="18" t="s">
        <v>239</v>
      </c>
      <c r="BE152" s="204">
        <f t="shared" si="14"/>
        <v>0</v>
      </c>
      <c r="BF152" s="204">
        <f t="shared" si="15"/>
        <v>0</v>
      </c>
      <c r="BG152" s="204">
        <f t="shared" si="16"/>
        <v>0</v>
      </c>
      <c r="BH152" s="204">
        <f t="shared" si="17"/>
        <v>0</v>
      </c>
      <c r="BI152" s="204">
        <f t="shared" si="18"/>
        <v>0</v>
      </c>
      <c r="BJ152" s="18" t="s">
        <v>84</v>
      </c>
      <c r="BK152" s="204">
        <f t="shared" si="19"/>
        <v>0</v>
      </c>
      <c r="BL152" s="18" t="s">
        <v>110</v>
      </c>
      <c r="BM152" s="203" t="s">
        <v>604</v>
      </c>
    </row>
    <row r="153" spans="1:65" s="2" customFormat="1" ht="16.5" customHeight="1">
      <c r="A153" s="35"/>
      <c r="B153" s="36"/>
      <c r="C153" s="192" t="s">
        <v>351</v>
      </c>
      <c r="D153" s="192" t="s">
        <v>241</v>
      </c>
      <c r="E153" s="193" t="s">
        <v>4947</v>
      </c>
      <c r="F153" s="194" t="s">
        <v>4948</v>
      </c>
      <c r="G153" s="195" t="s">
        <v>2089</v>
      </c>
      <c r="H153" s="196">
        <v>100</v>
      </c>
      <c r="I153" s="197"/>
      <c r="J153" s="198">
        <f t="shared" si="10"/>
        <v>0</v>
      </c>
      <c r="K153" s="194" t="s">
        <v>4904</v>
      </c>
      <c r="L153" s="40"/>
      <c r="M153" s="199" t="s">
        <v>1</v>
      </c>
      <c r="N153" s="200" t="s">
        <v>41</v>
      </c>
      <c r="O153" s="72"/>
      <c r="P153" s="201">
        <f t="shared" si="11"/>
        <v>0</v>
      </c>
      <c r="Q153" s="201">
        <v>0</v>
      </c>
      <c r="R153" s="201">
        <f t="shared" si="12"/>
        <v>0</v>
      </c>
      <c r="S153" s="201">
        <v>0</v>
      </c>
      <c r="T153" s="202">
        <f t="shared" si="13"/>
        <v>0</v>
      </c>
      <c r="U153" s="35"/>
      <c r="V153" s="35"/>
      <c r="W153" s="35"/>
      <c r="X153" s="35"/>
      <c r="Y153" s="35"/>
      <c r="Z153" s="35"/>
      <c r="AA153" s="35"/>
      <c r="AB153" s="35"/>
      <c r="AC153" s="35"/>
      <c r="AD153" s="35"/>
      <c r="AE153" s="35"/>
      <c r="AR153" s="203" t="s">
        <v>110</v>
      </c>
      <c r="AT153" s="203" t="s">
        <v>241</v>
      </c>
      <c r="AU153" s="203" t="s">
        <v>84</v>
      </c>
      <c r="AY153" s="18" t="s">
        <v>239</v>
      </c>
      <c r="BE153" s="204">
        <f t="shared" si="14"/>
        <v>0</v>
      </c>
      <c r="BF153" s="204">
        <f t="shared" si="15"/>
        <v>0</v>
      </c>
      <c r="BG153" s="204">
        <f t="shared" si="16"/>
        <v>0</v>
      </c>
      <c r="BH153" s="204">
        <f t="shared" si="17"/>
        <v>0</v>
      </c>
      <c r="BI153" s="204">
        <f t="shared" si="18"/>
        <v>0</v>
      </c>
      <c r="BJ153" s="18" t="s">
        <v>84</v>
      </c>
      <c r="BK153" s="204">
        <f t="shared" si="19"/>
        <v>0</v>
      </c>
      <c r="BL153" s="18" t="s">
        <v>110</v>
      </c>
      <c r="BM153" s="203" t="s">
        <v>616</v>
      </c>
    </row>
    <row r="154" spans="1:65" s="12" customFormat="1" ht="25.9" customHeight="1">
      <c r="B154" s="176"/>
      <c r="C154" s="177"/>
      <c r="D154" s="178" t="s">
        <v>75</v>
      </c>
      <c r="E154" s="179" t="s">
        <v>4949</v>
      </c>
      <c r="F154" s="179" t="s">
        <v>4950</v>
      </c>
      <c r="G154" s="177"/>
      <c r="H154" s="177"/>
      <c r="I154" s="180"/>
      <c r="J154" s="181">
        <f>BK154</f>
        <v>0</v>
      </c>
      <c r="K154" s="177"/>
      <c r="L154" s="182"/>
      <c r="M154" s="183"/>
      <c r="N154" s="184"/>
      <c r="O154" s="184"/>
      <c r="P154" s="185">
        <f>SUM(P155:P167)</f>
        <v>0</v>
      </c>
      <c r="Q154" s="184"/>
      <c r="R154" s="185">
        <f>SUM(R155:R167)</f>
        <v>0</v>
      </c>
      <c r="S154" s="184"/>
      <c r="T154" s="186">
        <f>SUM(T155:T167)</f>
        <v>0</v>
      </c>
      <c r="AR154" s="187" t="s">
        <v>84</v>
      </c>
      <c r="AT154" s="188" t="s">
        <v>75</v>
      </c>
      <c r="AU154" s="188" t="s">
        <v>76</v>
      </c>
      <c r="AY154" s="187" t="s">
        <v>239</v>
      </c>
      <c r="BK154" s="189">
        <f>SUM(BK155:BK167)</f>
        <v>0</v>
      </c>
    </row>
    <row r="155" spans="1:65" s="2" customFormat="1" ht="16.5" customHeight="1">
      <c r="A155" s="35"/>
      <c r="B155" s="36"/>
      <c r="C155" s="192" t="s">
        <v>357</v>
      </c>
      <c r="D155" s="192" t="s">
        <v>241</v>
      </c>
      <c r="E155" s="193" t="s">
        <v>4951</v>
      </c>
      <c r="F155" s="194" t="s">
        <v>4952</v>
      </c>
      <c r="G155" s="195" t="s">
        <v>513</v>
      </c>
      <c r="H155" s="196">
        <v>112</v>
      </c>
      <c r="I155" s="197"/>
      <c r="J155" s="198">
        <f t="shared" ref="J155:J167" si="20">ROUND(I155*H155,2)</f>
        <v>0</v>
      </c>
      <c r="K155" s="194" t="s">
        <v>4904</v>
      </c>
      <c r="L155" s="40"/>
      <c r="M155" s="199" t="s">
        <v>1</v>
      </c>
      <c r="N155" s="200" t="s">
        <v>41</v>
      </c>
      <c r="O155" s="72"/>
      <c r="P155" s="201">
        <f t="shared" ref="P155:P167" si="21">O155*H155</f>
        <v>0</v>
      </c>
      <c r="Q155" s="201">
        <v>0</v>
      </c>
      <c r="R155" s="201">
        <f t="shared" ref="R155:R167" si="22">Q155*H155</f>
        <v>0</v>
      </c>
      <c r="S155" s="201">
        <v>0</v>
      </c>
      <c r="T155" s="202">
        <f t="shared" ref="T155:T167" si="23">S155*H155</f>
        <v>0</v>
      </c>
      <c r="U155" s="35"/>
      <c r="V155" s="35"/>
      <c r="W155" s="35"/>
      <c r="X155" s="35"/>
      <c r="Y155" s="35"/>
      <c r="Z155" s="35"/>
      <c r="AA155" s="35"/>
      <c r="AB155" s="35"/>
      <c r="AC155" s="35"/>
      <c r="AD155" s="35"/>
      <c r="AE155" s="35"/>
      <c r="AR155" s="203" t="s">
        <v>110</v>
      </c>
      <c r="AT155" s="203" t="s">
        <v>241</v>
      </c>
      <c r="AU155" s="203" t="s">
        <v>84</v>
      </c>
      <c r="AY155" s="18" t="s">
        <v>239</v>
      </c>
      <c r="BE155" s="204">
        <f t="shared" ref="BE155:BE167" si="24">IF(N155="základní",J155,0)</f>
        <v>0</v>
      </c>
      <c r="BF155" s="204">
        <f t="shared" ref="BF155:BF167" si="25">IF(N155="snížená",J155,0)</f>
        <v>0</v>
      </c>
      <c r="BG155" s="204">
        <f t="shared" ref="BG155:BG167" si="26">IF(N155="zákl. přenesená",J155,0)</f>
        <v>0</v>
      </c>
      <c r="BH155" s="204">
        <f t="shared" ref="BH155:BH167" si="27">IF(N155="sníž. přenesená",J155,0)</f>
        <v>0</v>
      </c>
      <c r="BI155" s="204">
        <f t="shared" ref="BI155:BI167" si="28">IF(N155="nulová",J155,0)</f>
        <v>0</v>
      </c>
      <c r="BJ155" s="18" t="s">
        <v>84</v>
      </c>
      <c r="BK155" s="204">
        <f t="shared" ref="BK155:BK167" si="29">ROUND(I155*H155,2)</f>
        <v>0</v>
      </c>
      <c r="BL155" s="18" t="s">
        <v>110</v>
      </c>
      <c r="BM155" s="203" t="s">
        <v>627</v>
      </c>
    </row>
    <row r="156" spans="1:65" s="2" customFormat="1" ht="16.5" customHeight="1">
      <c r="A156" s="35"/>
      <c r="B156" s="36"/>
      <c r="C156" s="192" t="s">
        <v>499</v>
      </c>
      <c r="D156" s="192" t="s">
        <v>241</v>
      </c>
      <c r="E156" s="193" t="s">
        <v>4953</v>
      </c>
      <c r="F156" s="194" t="s">
        <v>4954</v>
      </c>
      <c r="G156" s="195" t="s">
        <v>2089</v>
      </c>
      <c r="H156" s="196">
        <v>112</v>
      </c>
      <c r="I156" s="197"/>
      <c r="J156" s="198">
        <f t="shared" si="20"/>
        <v>0</v>
      </c>
      <c r="K156" s="194" t="s">
        <v>4904</v>
      </c>
      <c r="L156" s="40"/>
      <c r="M156" s="199" t="s">
        <v>1</v>
      </c>
      <c r="N156" s="200" t="s">
        <v>41</v>
      </c>
      <c r="O156" s="72"/>
      <c r="P156" s="201">
        <f t="shared" si="21"/>
        <v>0</v>
      </c>
      <c r="Q156" s="201">
        <v>0</v>
      </c>
      <c r="R156" s="201">
        <f t="shared" si="22"/>
        <v>0</v>
      </c>
      <c r="S156" s="201">
        <v>0</v>
      </c>
      <c r="T156" s="202">
        <f t="shared" si="23"/>
        <v>0</v>
      </c>
      <c r="U156" s="35"/>
      <c r="V156" s="35"/>
      <c r="W156" s="35"/>
      <c r="X156" s="35"/>
      <c r="Y156" s="35"/>
      <c r="Z156" s="35"/>
      <c r="AA156" s="35"/>
      <c r="AB156" s="35"/>
      <c r="AC156" s="35"/>
      <c r="AD156" s="35"/>
      <c r="AE156" s="35"/>
      <c r="AR156" s="203" t="s">
        <v>110</v>
      </c>
      <c r="AT156" s="203" t="s">
        <v>241</v>
      </c>
      <c r="AU156" s="203" t="s">
        <v>84</v>
      </c>
      <c r="AY156" s="18" t="s">
        <v>239</v>
      </c>
      <c r="BE156" s="204">
        <f t="shared" si="24"/>
        <v>0</v>
      </c>
      <c r="BF156" s="204">
        <f t="shared" si="25"/>
        <v>0</v>
      </c>
      <c r="BG156" s="204">
        <f t="shared" si="26"/>
        <v>0</v>
      </c>
      <c r="BH156" s="204">
        <f t="shared" si="27"/>
        <v>0</v>
      </c>
      <c r="BI156" s="204">
        <f t="shared" si="28"/>
        <v>0</v>
      </c>
      <c r="BJ156" s="18" t="s">
        <v>84</v>
      </c>
      <c r="BK156" s="204">
        <f t="shared" si="29"/>
        <v>0</v>
      </c>
      <c r="BL156" s="18" t="s">
        <v>110</v>
      </c>
      <c r="BM156" s="203" t="s">
        <v>639</v>
      </c>
    </row>
    <row r="157" spans="1:65" s="2" customFormat="1" ht="16.5" customHeight="1">
      <c r="A157" s="35"/>
      <c r="B157" s="36"/>
      <c r="C157" s="192" t="s">
        <v>505</v>
      </c>
      <c r="D157" s="192" t="s">
        <v>241</v>
      </c>
      <c r="E157" s="193" t="s">
        <v>4955</v>
      </c>
      <c r="F157" s="194" t="s">
        <v>4956</v>
      </c>
      <c r="G157" s="195" t="s">
        <v>2089</v>
      </c>
      <c r="H157" s="196">
        <v>6</v>
      </c>
      <c r="I157" s="197"/>
      <c r="J157" s="198">
        <f t="shared" si="20"/>
        <v>0</v>
      </c>
      <c r="K157" s="194" t="s">
        <v>4904</v>
      </c>
      <c r="L157" s="40"/>
      <c r="M157" s="199" t="s">
        <v>1</v>
      </c>
      <c r="N157" s="200" t="s">
        <v>41</v>
      </c>
      <c r="O157" s="72"/>
      <c r="P157" s="201">
        <f t="shared" si="21"/>
        <v>0</v>
      </c>
      <c r="Q157" s="201">
        <v>0</v>
      </c>
      <c r="R157" s="201">
        <f t="shared" si="22"/>
        <v>0</v>
      </c>
      <c r="S157" s="201">
        <v>0</v>
      </c>
      <c r="T157" s="202">
        <f t="shared" si="23"/>
        <v>0</v>
      </c>
      <c r="U157" s="35"/>
      <c r="V157" s="35"/>
      <c r="W157" s="35"/>
      <c r="X157" s="35"/>
      <c r="Y157" s="35"/>
      <c r="Z157" s="35"/>
      <c r="AA157" s="35"/>
      <c r="AB157" s="35"/>
      <c r="AC157" s="35"/>
      <c r="AD157" s="35"/>
      <c r="AE157" s="35"/>
      <c r="AR157" s="203" t="s">
        <v>110</v>
      </c>
      <c r="AT157" s="203" t="s">
        <v>241</v>
      </c>
      <c r="AU157" s="203" t="s">
        <v>84</v>
      </c>
      <c r="AY157" s="18" t="s">
        <v>239</v>
      </c>
      <c r="BE157" s="204">
        <f t="shared" si="24"/>
        <v>0</v>
      </c>
      <c r="BF157" s="204">
        <f t="shared" si="25"/>
        <v>0</v>
      </c>
      <c r="BG157" s="204">
        <f t="shared" si="26"/>
        <v>0</v>
      </c>
      <c r="BH157" s="204">
        <f t="shared" si="27"/>
        <v>0</v>
      </c>
      <c r="BI157" s="204">
        <f t="shared" si="28"/>
        <v>0</v>
      </c>
      <c r="BJ157" s="18" t="s">
        <v>84</v>
      </c>
      <c r="BK157" s="204">
        <f t="shared" si="29"/>
        <v>0</v>
      </c>
      <c r="BL157" s="18" t="s">
        <v>110</v>
      </c>
      <c r="BM157" s="203" t="s">
        <v>652</v>
      </c>
    </row>
    <row r="158" spans="1:65" s="2" customFormat="1" ht="16.5" customHeight="1">
      <c r="A158" s="35"/>
      <c r="B158" s="36"/>
      <c r="C158" s="192" t="s">
        <v>510</v>
      </c>
      <c r="D158" s="192" t="s">
        <v>241</v>
      </c>
      <c r="E158" s="193" t="s">
        <v>4957</v>
      </c>
      <c r="F158" s="194" t="s">
        <v>4958</v>
      </c>
      <c r="G158" s="195" t="s">
        <v>2089</v>
      </c>
      <c r="H158" s="196">
        <v>6</v>
      </c>
      <c r="I158" s="197"/>
      <c r="J158" s="198">
        <f t="shared" si="20"/>
        <v>0</v>
      </c>
      <c r="K158" s="194" t="s">
        <v>4904</v>
      </c>
      <c r="L158" s="40"/>
      <c r="M158" s="199" t="s">
        <v>1</v>
      </c>
      <c r="N158" s="200" t="s">
        <v>41</v>
      </c>
      <c r="O158" s="72"/>
      <c r="P158" s="201">
        <f t="shared" si="21"/>
        <v>0</v>
      </c>
      <c r="Q158" s="201">
        <v>0</v>
      </c>
      <c r="R158" s="201">
        <f t="shared" si="22"/>
        <v>0</v>
      </c>
      <c r="S158" s="201">
        <v>0</v>
      </c>
      <c r="T158" s="202">
        <f t="shared" si="23"/>
        <v>0</v>
      </c>
      <c r="U158" s="35"/>
      <c r="V158" s="35"/>
      <c r="W158" s="35"/>
      <c r="X158" s="35"/>
      <c r="Y158" s="35"/>
      <c r="Z158" s="35"/>
      <c r="AA158" s="35"/>
      <c r="AB158" s="35"/>
      <c r="AC158" s="35"/>
      <c r="AD158" s="35"/>
      <c r="AE158" s="35"/>
      <c r="AR158" s="203" t="s">
        <v>110</v>
      </c>
      <c r="AT158" s="203" t="s">
        <v>241</v>
      </c>
      <c r="AU158" s="203" t="s">
        <v>84</v>
      </c>
      <c r="AY158" s="18" t="s">
        <v>239</v>
      </c>
      <c r="BE158" s="204">
        <f t="shared" si="24"/>
        <v>0</v>
      </c>
      <c r="BF158" s="204">
        <f t="shared" si="25"/>
        <v>0</v>
      </c>
      <c r="BG158" s="204">
        <f t="shared" si="26"/>
        <v>0</v>
      </c>
      <c r="BH158" s="204">
        <f t="shared" si="27"/>
        <v>0</v>
      </c>
      <c r="BI158" s="204">
        <f t="shared" si="28"/>
        <v>0</v>
      </c>
      <c r="BJ158" s="18" t="s">
        <v>84</v>
      </c>
      <c r="BK158" s="204">
        <f t="shared" si="29"/>
        <v>0</v>
      </c>
      <c r="BL158" s="18" t="s">
        <v>110</v>
      </c>
      <c r="BM158" s="203" t="s">
        <v>665</v>
      </c>
    </row>
    <row r="159" spans="1:65" s="2" customFormat="1" ht="16.5" customHeight="1">
      <c r="A159" s="35"/>
      <c r="B159" s="36"/>
      <c r="C159" s="192" t="s">
        <v>517</v>
      </c>
      <c r="D159" s="192" t="s">
        <v>241</v>
      </c>
      <c r="E159" s="193" t="s">
        <v>4959</v>
      </c>
      <c r="F159" s="194" t="s">
        <v>4960</v>
      </c>
      <c r="G159" s="195" t="s">
        <v>2089</v>
      </c>
      <c r="H159" s="196">
        <v>112</v>
      </c>
      <c r="I159" s="197"/>
      <c r="J159" s="198">
        <f t="shared" si="20"/>
        <v>0</v>
      </c>
      <c r="K159" s="194" t="s">
        <v>4904</v>
      </c>
      <c r="L159" s="40"/>
      <c r="M159" s="199" t="s">
        <v>1</v>
      </c>
      <c r="N159" s="200" t="s">
        <v>41</v>
      </c>
      <c r="O159" s="72"/>
      <c r="P159" s="201">
        <f t="shared" si="21"/>
        <v>0</v>
      </c>
      <c r="Q159" s="201">
        <v>0</v>
      </c>
      <c r="R159" s="201">
        <f t="shared" si="22"/>
        <v>0</v>
      </c>
      <c r="S159" s="201">
        <v>0</v>
      </c>
      <c r="T159" s="202">
        <f t="shared" si="23"/>
        <v>0</v>
      </c>
      <c r="U159" s="35"/>
      <c r="V159" s="35"/>
      <c r="W159" s="35"/>
      <c r="X159" s="35"/>
      <c r="Y159" s="35"/>
      <c r="Z159" s="35"/>
      <c r="AA159" s="35"/>
      <c r="AB159" s="35"/>
      <c r="AC159" s="35"/>
      <c r="AD159" s="35"/>
      <c r="AE159" s="35"/>
      <c r="AR159" s="203" t="s">
        <v>110</v>
      </c>
      <c r="AT159" s="203" t="s">
        <v>241</v>
      </c>
      <c r="AU159" s="203" t="s">
        <v>84</v>
      </c>
      <c r="AY159" s="18" t="s">
        <v>239</v>
      </c>
      <c r="BE159" s="204">
        <f t="shared" si="24"/>
        <v>0</v>
      </c>
      <c r="BF159" s="204">
        <f t="shared" si="25"/>
        <v>0</v>
      </c>
      <c r="BG159" s="204">
        <f t="shared" si="26"/>
        <v>0</v>
      </c>
      <c r="BH159" s="204">
        <f t="shared" si="27"/>
        <v>0</v>
      </c>
      <c r="BI159" s="204">
        <f t="shared" si="28"/>
        <v>0</v>
      </c>
      <c r="BJ159" s="18" t="s">
        <v>84</v>
      </c>
      <c r="BK159" s="204">
        <f t="shared" si="29"/>
        <v>0</v>
      </c>
      <c r="BL159" s="18" t="s">
        <v>110</v>
      </c>
      <c r="BM159" s="203" t="s">
        <v>676</v>
      </c>
    </row>
    <row r="160" spans="1:65" s="2" customFormat="1" ht="16.5" customHeight="1">
      <c r="A160" s="35"/>
      <c r="B160" s="36"/>
      <c r="C160" s="192" t="s">
        <v>523</v>
      </c>
      <c r="D160" s="192" t="s">
        <v>241</v>
      </c>
      <c r="E160" s="193" t="s">
        <v>4961</v>
      </c>
      <c r="F160" s="194" t="s">
        <v>4962</v>
      </c>
      <c r="G160" s="195" t="s">
        <v>513</v>
      </c>
      <c r="H160" s="196">
        <v>112</v>
      </c>
      <c r="I160" s="197"/>
      <c r="J160" s="198">
        <f t="shared" si="20"/>
        <v>0</v>
      </c>
      <c r="K160" s="194" t="s">
        <v>4904</v>
      </c>
      <c r="L160" s="40"/>
      <c r="M160" s="199" t="s">
        <v>1</v>
      </c>
      <c r="N160" s="200" t="s">
        <v>41</v>
      </c>
      <c r="O160" s="72"/>
      <c r="P160" s="201">
        <f t="shared" si="21"/>
        <v>0</v>
      </c>
      <c r="Q160" s="201">
        <v>0</v>
      </c>
      <c r="R160" s="201">
        <f t="shared" si="22"/>
        <v>0</v>
      </c>
      <c r="S160" s="201">
        <v>0</v>
      </c>
      <c r="T160" s="202">
        <f t="shared" si="23"/>
        <v>0</v>
      </c>
      <c r="U160" s="35"/>
      <c r="V160" s="35"/>
      <c r="W160" s="35"/>
      <c r="X160" s="35"/>
      <c r="Y160" s="35"/>
      <c r="Z160" s="35"/>
      <c r="AA160" s="35"/>
      <c r="AB160" s="35"/>
      <c r="AC160" s="35"/>
      <c r="AD160" s="35"/>
      <c r="AE160" s="35"/>
      <c r="AR160" s="203" t="s">
        <v>110</v>
      </c>
      <c r="AT160" s="203" t="s">
        <v>241</v>
      </c>
      <c r="AU160" s="203" t="s">
        <v>84</v>
      </c>
      <c r="AY160" s="18" t="s">
        <v>239</v>
      </c>
      <c r="BE160" s="204">
        <f t="shared" si="24"/>
        <v>0</v>
      </c>
      <c r="BF160" s="204">
        <f t="shared" si="25"/>
        <v>0</v>
      </c>
      <c r="BG160" s="204">
        <f t="shared" si="26"/>
        <v>0</v>
      </c>
      <c r="BH160" s="204">
        <f t="shared" si="27"/>
        <v>0</v>
      </c>
      <c r="BI160" s="204">
        <f t="shared" si="28"/>
        <v>0</v>
      </c>
      <c r="BJ160" s="18" t="s">
        <v>84</v>
      </c>
      <c r="BK160" s="204">
        <f t="shared" si="29"/>
        <v>0</v>
      </c>
      <c r="BL160" s="18" t="s">
        <v>110</v>
      </c>
      <c r="BM160" s="203" t="s">
        <v>681</v>
      </c>
    </row>
    <row r="161" spans="1:65" s="2" customFormat="1" ht="16.5" customHeight="1">
      <c r="A161" s="35"/>
      <c r="B161" s="36"/>
      <c r="C161" s="192" t="s">
        <v>530</v>
      </c>
      <c r="D161" s="192" t="s">
        <v>241</v>
      </c>
      <c r="E161" s="193" t="s">
        <v>4963</v>
      </c>
      <c r="F161" s="194" t="s">
        <v>4964</v>
      </c>
      <c r="G161" s="195" t="s">
        <v>2089</v>
      </c>
      <c r="H161" s="196">
        <v>56</v>
      </c>
      <c r="I161" s="197"/>
      <c r="J161" s="198">
        <f t="shared" si="20"/>
        <v>0</v>
      </c>
      <c r="K161" s="194" t="s">
        <v>4904</v>
      </c>
      <c r="L161" s="40"/>
      <c r="M161" s="199" t="s">
        <v>1</v>
      </c>
      <c r="N161" s="200" t="s">
        <v>41</v>
      </c>
      <c r="O161" s="72"/>
      <c r="P161" s="201">
        <f t="shared" si="21"/>
        <v>0</v>
      </c>
      <c r="Q161" s="201">
        <v>0</v>
      </c>
      <c r="R161" s="201">
        <f t="shared" si="22"/>
        <v>0</v>
      </c>
      <c r="S161" s="201">
        <v>0</v>
      </c>
      <c r="T161" s="202">
        <f t="shared" si="23"/>
        <v>0</v>
      </c>
      <c r="U161" s="35"/>
      <c r="V161" s="35"/>
      <c r="W161" s="35"/>
      <c r="X161" s="35"/>
      <c r="Y161" s="35"/>
      <c r="Z161" s="35"/>
      <c r="AA161" s="35"/>
      <c r="AB161" s="35"/>
      <c r="AC161" s="35"/>
      <c r="AD161" s="35"/>
      <c r="AE161" s="35"/>
      <c r="AR161" s="203" t="s">
        <v>110</v>
      </c>
      <c r="AT161" s="203" t="s">
        <v>241</v>
      </c>
      <c r="AU161" s="203" t="s">
        <v>84</v>
      </c>
      <c r="AY161" s="18" t="s">
        <v>239</v>
      </c>
      <c r="BE161" s="204">
        <f t="shared" si="24"/>
        <v>0</v>
      </c>
      <c r="BF161" s="204">
        <f t="shared" si="25"/>
        <v>0</v>
      </c>
      <c r="BG161" s="204">
        <f t="shared" si="26"/>
        <v>0</v>
      </c>
      <c r="BH161" s="204">
        <f t="shared" si="27"/>
        <v>0</v>
      </c>
      <c r="BI161" s="204">
        <f t="shared" si="28"/>
        <v>0</v>
      </c>
      <c r="BJ161" s="18" t="s">
        <v>84</v>
      </c>
      <c r="BK161" s="204">
        <f t="shared" si="29"/>
        <v>0</v>
      </c>
      <c r="BL161" s="18" t="s">
        <v>110</v>
      </c>
      <c r="BM161" s="203" t="s">
        <v>686</v>
      </c>
    </row>
    <row r="162" spans="1:65" s="2" customFormat="1" ht="16.5" customHeight="1">
      <c r="A162" s="35"/>
      <c r="B162" s="36"/>
      <c r="C162" s="192" t="s">
        <v>536</v>
      </c>
      <c r="D162" s="192" t="s">
        <v>241</v>
      </c>
      <c r="E162" s="193" t="s">
        <v>4965</v>
      </c>
      <c r="F162" s="194" t="s">
        <v>4966</v>
      </c>
      <c r="G162" s="195" t="s">
        <v>2089</v>
      </c>
      <c r="H162" s="196">
        <v>56</v>
      </c>
      <c r="I162" s="197"/>
      <c r="J162" s="198">
        <f t="shared" si="20"/>
        <v>0</v>
      </c>
      <c r="K162" s="194" t="s">
        <v>4904</v>
      </c>
      <c r="L162" s="40"/>
      <c r="M162" s="199" t="s">
        <v>1</v>
      </c>
      <c r="N162" s="200" t="s">
        <v>41</v>
      </c>
      <c r="O162" s="72"/>
      <c r="P162" s="201">
        <f t="shared" si="21"/>
        <v>0</v>
      </c>
      <c r="Q162" s="201">
        <v>0</v>
      </c>
      <c r="R162" s="201">
        <f t="shared" si="22"/>
        <v>0</v>
      </c>
      <c r="S162" s="201">
        <v>0</v>
      </c>
      <c r="T162" s="202">
        <f t="shared" si="23"/>
        <v>0</v>
      </c>
      <c r="U162" s="35"/>
      <c r="V162" s="35"/>
      <c r="W162" s="35"/>
      <c r="X162" s="35"/>
      <c r="Y162" s="35"/>
      <c r="Z162" s="35"/>
      <c r="AA162" s="35"/>
      <c r="AB162" s="35"/>
      <c r="AC162" s="35"/>
      <c r="AD162" s="35"/>
      <c r="AE162" s="35"/>
      <c r="AR162" s="203" t="s">
        <v>110</v>
      </c>
      <c r="AT162" s="203" t="s">
        <v>241</v>
      </c>
      <c r="AU162" s="203" t="s">
        <v>84</v>
      </c>
      <c r="AY162" s="18" t="s">
        <v>239</v>
      </c>
      <c r="BE162" s="204">
        <f t="shared" si="24"/>
        <v>0</v>
      </c>
      <c r="BF162" s="204">
        <f t="shared" si="25"/>
        <v>0</v>
      </c>
      <c r="BG162" s="204">
        <f t="shared" si="26"/>
        <v>0</v>
      </c>
      <c r="BH162" s="204">
        <f t="shared" si="27"/>
        <v>0</v>
      </c>
      <c r="BI162" s="204">
        <f t="shared" si="28"/>
        <v>0</v>
      </c>
      <c r="BJ162" s="18" t="s">
        <v>84</v>
      </c>
      <c r="BK162" s="204">
        <f t="shared" si="29"/>
        <v>0</v>
      </c>
      <c r="BL162" s="18" t="s">
        <v>110</v>
      </c>
      <c r="BM162" s="203" t="s">
        <v>691</v>
      </c>
    </row>
    <row r="163" spans="1:65" s="2" customFormat="1" ht="16.5" customHeight="1">
      <c r="A163" s="35"/>
      <c r="B163" s="36"/>
      <c r="C163" s="192" t="s">
        <v>541</v>
      </c>
      <c r="D163" s="192" t="s">
        <v>241</v>
      </c>
      <c r="E163" s="193" t="s">
        <v>4967</v>
      </c>
      <c r="F163" s="194" t="s">
        <v>4968</v>
      </c>
      <c r="G163" s="195" t="s">
        <v>2089</v>
      </c>
      <c r="H163" s="196">
        <v>250</v>
      </c>
      <c r="I163" s="197"/>
      <c r="J163" s="198">
        <f t="shared" si="20"/>
        <v>0</v>
      </c>
      <c r="K163" s="194" t="s">
        <v>4904</v>
      </c>
      <c r="L163" s="40"/>
      <c r="M163" s="199" t="s">
        <v>1</v>
      </c>
      <c r="N163" s="200" t="s">
        <v>41</v>
      </c>
      <c r="O163" s="72"/>
      <c r="P163" s="201">
        <f t="shared" si="21"/>
        <v>0</v>
      </c>
      <c r="Q163" s="201">
        <v>0</v>
      </c>
      <c r="R163" s="201">
        <f t="shared" si="22"/>
        <v>0</v>
      </c>
      <c r="S163" s="201">
        <v>0</v>
      </c>
      <c r="T163" s="202">
        <f t="shared" si="23"/>
        <v>0</v>
      </c>
      <c r="U163" s="35"/>
      <c r="V163" s="35"/>
      <c r="W163" s="35"/>
      <c r="X163" s="35"/>
      <c r="Y163" s="35"/>
      <c r="Z163" s="35"/>
      <c r="AA163" s="35"/>
      <c r="AB163" s="35"/>
      <c r="AC163" s="35"/>
      <c r="AD163" s="35"/>
      <c r="AE163" s="35"/>
      <c r="AR163" s="203" t="s">
        <v>110</v>
      </c>
      <c r="AT163" s="203" t="s">
        <v>241</v>
      </c>
      <c r="AU163" s="203" t="s">
        <v>84</v>
      </c>
      <c r="AY163" s="18" t="s">
        <v>239</v>
      </c>
      <c r="BE163" s="204">
        <f t="shared" si="24"/>
        <v>0</v>
      </c>
      <c r="BF163" s="204">
        <f t="shared" si="25"/>
        <v>0</v>
      </c>
      <c r="BG163" s="204">
        <f t="shared" si="26"/>
        <v>0</v>
      </c>
      <c r="BH163" s="204">
        <f t="shared" si="27"/>
        <v>0</v>
      </c>
      <c r="BI163" s="204">
        <f t="shared" si="28"/>
        <v>0</v>
      </c>
      <c r="BJ163" s="18" t="s">
        <v>84</v>
      </c>
      <c r="BK163" s="204">
        <f t="shared" si="29"/>
        <v>0</v>
      </c>
      <c r="BL163" s="18" t="s">
        <v>110</v>
      </c>
      <c r="BM163" s="203" t="s">
        <v>698</v>
      </c>
    </row>
    <row r="164" spans="1:65" s="2" customFormat="1" ht="16.5" customHeight="1">
      <c r="A164" s="35"/>
      <c r="B164" s="36"/>
      <c r="C164" s="192" t="s">
        <v>549</v>
      </c>
      <c r="D164" s="192" t="s">
        <v>241</v>
      </c>
      <c r="E164" s="193" t="s">
        <v>4969</v>
      </c>
      <c r="F164" s="194" t="s">
        <v>4735</v>
      </c>
      <c r="G164" s="195" t="s">
        <v>2089</v>
      </c>
      <c r="H164" s="196">
        <v>250</v>
      </c>
      <c r="I164" s="197"/>
      <c r="J164" s="198">
        <f t="shared" si="20"/>
        <v>0</v>
      </c>
      <c r="K164" s="194" t="s">
        <v>4904</v>
      </c>
      <c r="L164" s="40"/>
      <c r="M164" s="199" t="s">
        <v>1</v>
      </c>
      <c r="N164" s="200" t="s">
        <v>41</v>
      </c>
      <c r="O164" s="72"/>
      <c r="P164" s="201">
        <f t="shared" si="21"/>
        <v>0</v>
      </c>
      <c r="Q164" s="201">
        <v>0</v>
      </c>
      <c r="R164" s="201">
        <f t="shared" si="22"/>
        <v>0</v>
      </c>
      <c r="S164" s="201">
        <v>0</v>
      </c>
      <c r="T164" s="202">
        <f t="shared" si="23"/>
        <v>0</v>
      </c>
      <c r="U164" s="35"/>
      <c r="V164" s="35"/>
      <c r="W164" s="35"/>
      <c r="X164" s="35"/>
      <c r="Y164" s="35"/>
      <c r="Z164" s="35"/>
      <c r="AA164" s="35"/>
      <c r="AB164" s="35"/>
      <c r="AC164" s="35"/>
      <c r="AD164" s="35"/>
      <c r="AE164" s="35"/>
      <c r="AR164" s="203" t="s">
        <v>110</v>
      </c>
      <c r="AT164" s="203" t="s">
        <v>241</v>
      </c>
      <c r="AU164" s="203" t="s">
        <v>84</v>
      </c>
      <c r="AY164" s="18" t="s">
        <v>239</v>
      </c>
      <c r="BE164" s="204">
        <f t="shared" si="24"/>
        <v>0</v>
      </c>
      <c r="BF164" s="204">
        <f t="shared" si="25"/>
        <v>0</v>
      </c>
      <c r="BG164" s="204">
        <f t="shared" si="26"/>
        <v>0</v>
      </c>
      <c r="BH164" s="204">
        <f t="shared" si="27"/>
        <v>0</v>
      </c>
      <c r="BI164" s="204">
        <f t="shared" si="28"/>
        <v>0</v>
      </c>
      <c r="BJ164" s="18" t="s">
        <v>84</v>
      </c>
      <c r="BK164" s="204">
        <f t="shared" si="29"/>
        <v>0</v>
      </c>
      <c r="BL164" s="18" t="s">
        <v>110</v>
      </c>
      <c r="BM164" s="203" t="s">
        <v>708</v>
      </c>
    </row>
    <row r="165" spans="1:65" s="2" customFormat="1" ht="16.5" customHeight="1">
      <c r="A165" s="35"/>
      <c r="B165" s="36"/>
      <c r="C165" s="192" t="s">
        <v>557</v>
      </c>
      <c r="D165" s="192" t="s">
        <v>241</v>
      </c>
      <c r="E165" s="193" t="s">
        <v>4970</v>
      </c>
      <c r="F165" s="194" t="s">
        <v>4971</v>
      </c>
      <c r="G165" s="195" t="s">
        <v>2089</v>
      </c>
      <c r="H165" s="196">
        <v>250</v>
      </c>
      <c r="I165" s="197"/>
      <c r="J165" s="198">
        <f t="shared" si="20"/>
        <v>0</v>
      </c>
      <c r="K165" s="194" t="s">
        <v>4904</v>
      </c>
      <c r="L165" s="40"/>
      <c r="M165" s="199" t="s">
        <v>1</v>
      </c>
      <c r="N165" s="200" t="s">
        <v>41</v>
      </c>
      <c r="O165" s="72"/>
      <c r="P165" s="201">
        <f t="shared" si="21"/>
        <v>0</v>
      </c>
      <c r="Q165" s="201">
        <v>0</v>
      </c>
      <c r="R165" s="201">
        <f t="shared" si="22"/>
        <v>0</v>
      </c>
      <c r="S165" s="201">
        <v>0</v>
      </c>
      <c r="T165" s="202">
        <f t="shared" si="23"/>
        <v>0</v>
      </c>
      <c r="U165" s="35"/>
      <c r="V165" s="35"/>
      <c r="W165" s="35"/>
      <c r="X165" s="35"/>
      <c r="Y165" s="35"/>
      <c r="Z165" s="35"/>
      <c r="AA165" s="35"/>
      <c r="AB165" s="35"/>
      <c r="AC165" s="35"/>
      <c r="AD165" s="35"/>
      <c r="AE165" s="35"/>
      <c r="AR165" s="203" t="s">
        <v>110</v>
      </c>
      <c r="AT165" s="203" t="s">
        <v>241</v>
      </c>
      <c r="AU165" s="203" t="s">
        <v>84</v>
      </c>
      <c r="AY165" s="18" t="s">
        <v>239</v>
      </c>
      <c r="BE165" s="204">
        <f t="shared" si="24"/>
        <v>0</v>
      </c>
      <c r="BF165" s="204">
        <f t="shared" si="25"/>
        <v>0</v>
      </c>
      <c r="BG165" s="204">
        <f t="shared" si="26"/>
        <v>0</v>
      </c>
      <c r="BH165" s="204">
        <f t="shared" si="27"/>
        <v>0</v>
      </c>
      <c r="BI165" s="204">
        <f t="shared" si="28"/>
        <v>0</v>
      </c>
      <c r="BJ165" s="18" t="s">
        <v>84</v>
      </c>
      <c r="BK165" s="204">
        <f t="shared" si="29"/>
        <v>0</v>
      </c>
      <c r="BL165" s="18" t="s">
        <v>110</v>
      </c>
      <c r="BM165" s="203" t="s">
        <v>718</v>
      </c>
    </row>
    <row r="166" spans="1:65" s="2" customFormat="1" ht="24.2" customHeight="1">
      <c r="A166" s="35"/>
      <c r="B166" s="36"/>
      <c r="C166" s="192" t="s">
        <v>562</v>
      </c>
      <c r="D166" s="192" t="s">
        <v>241</v>
      </c>
      <c r="E166" s="193" t="s">
        <v>4972</v>
      </c>
      <c r="F166" s="194" t="s">
        <v>4973</v>
      </c>
      <c r="G166" s="195" t="s">
        <v>2089</v>
      </c>
      <c r="H166" s="196">
        <v>250</v>
      </c>
      <c r="I166" s="197"/>
      <c r="J166" s="198">
        <f t="shared" si="20"/>
        <v>0</v>
      </c>
      <c r="K166" s="194" t="s">
        <v>4904</v>
      </c>
      <c r="L166" s="40"/>
      <c r="M166" s="199" t="s">
        <v>1</v>
      </c>
      <c r="N166" s="200" t="s">
        <v>41</v>
      </c>
      <c r="O166" s="72"/>
      <c r="P166" s="201">
        <f t="shared" si="21"/>
        <v>0</v>
      </c>
      <c r="Q166" s="201">
        <v>0</v>
      </c>
      <c r="R166" s="201">
        <f t="shared" si="22"/>
        <v>0</v>
      </c>
      <c r="S166" s="201">
        <v>0</v>
      </c>
      <c r="T166" s="202">
        <f t="shared" si="23"/>
        <v>0</v>
      </c>
      <c r="U166" s="35"/>
      <c r="V166" s="35"/>
      <c r="W166" s="35"/>
      <c r="X166" s="35"/>
      <c r="Y166" s="35"/>
      <c r="Z166" s="35"/>
      <c r="AA166" s="35"/>
      <c r="AB166" s="35"/>
      <c r="AC166" s="35"/>
      <c r="AD166" s="35"/>
      <c r="AE166" s="35"/>
      <c r="AR166" s="203" t="s">
        <v>110</v>
      </c>
      <c r="AT166" s="203" t="s">
        <v>241</v>
      </c>
      <c r="AU166" s="203" t="s">
        <v>84</v>
      </c>
      <c r="AY166" s="18" t="s">
        <v>239</v>
      </c>
      <c r="BE166" s="204">
        <f t="shared" si="24"/>
        <v>0</v>
      </c>
      <c r="BF166" s="204">
        <f t="shared" si="25"/>
        <v>0</v>
      </c>
      <c r="BG166" s="204">
        <f t="shared" si="26"/>
        <v>0</v>
      </c>
      <c r="BH166" s="204">
        <f t="shared" si="27"/>
        <v>0</v>
      </c>
      <c r="BI166" s="204">
        <f t="shared" si="28"/>
        <v>0</v>
      </c>
      <c r="BJ166" s="18" t="s">
        <v>84</v>
      </c>
      <c r="BK166" s="204">
        <f t="shared" si="29"/>
        <v>0</v>
      </c>
      <c r="BL166" s="18" t="s">
        <v>110</v>
      </c>
      <c r="BM166" s="203" t="s">
        <v>729</v>
      </c>
    </row>
    <row r="167" spans="1:65" s="2" customFormat="1" ht="16.5" customHeight="1">
      <c r="A167" s="35"/>
      <c r="B167" s="36"/>
      <c r="C167" s="192" t="s">
        <v>567</v>
      </c>
      <c r="D167" s="192" t="s">
        <v>241</v>
      </c>
      <c r="E167" s="193" t="s">
        <v>4974</v>
      </c>
      <c r="F167" s="194" t="s">
        <v>4975</v>
      </c>
      <c r="G167" s="195" t="s">
        <v>2089</v>
      </c>
      <c r="H167" s="196">
        <v>250</v>
      </c>
      <c r="I167" s="197"/>
      <c r="J167" s="198">
        <f t="shared" si="20"/>
        <v>0</v>
      </c>
      <c r="K167" s="194" t="s">
        <v>4904</v>
      </c>
      <c r="L167" s="40"/>
      <c r="M167" s="199" t="s">
        <v>1</v>
      </c>
      <c r="N167" s="200" t="s">
        <v>41</v>
      </c>
      <c r="O167" s="72"/>
      <c r="P167" s="201">
        <f t="shared" si="21"/>
        <v>0</v>
      </c>
      <c r="Q167" s="201">
        <v>0</v>
      </c>
      <c r="R167" s="201">
        <f t="shared" si="22"/>
        <v>0</v>
      </c>
      <c r="S167" s="201">
        <v>0</v>
      </c>
      <c r="T167" s="202">
        <f t="shared" si="23"/>
        <v>0</v>
      </c>
      <c r="U167" s="35"/>
      <c r="V167" s="35"/>
      <c r="W167" s="35"/>
      <c r="X167" s="35"/>
      <c r="Y167" s="35"/>
      <c r="Z167" s="35"/>
      <c r="AA167" s="35"/>
      <c r="AB167" s="35"/>
      <c r="AC167" s="35"/>
      <c r="AD167" s="35"/>
      <c r="AE167" s="35"/>
      <c r="AR167" s="203" t="s">
        <v>110</v>
      </c>
      <c r="AT167" s="203" t="s">
        <v>241</v>
      </c>
      <c r="AU167" s="203" t="s">
        <v>84</v>
      </c>
      <c r="AY167" s="18" t="s">
        <v>239</v>
      </c>
      <c r="BE167" s="204">
        <f t="shared" si="24"/>
        <v>0</v>
      </c>
      <c r="BF167" s="204">
        <f t="shared" si="25"/>
        <v>0</v>
      </c>
      <c r="BG167" s="204">
        <f t="shared" si="26"/>
        <v>0</v>
      </c>
      <c r="BH167" s="204">
        <f t="shared" si="27"/>
        <v>0</v>
      </c>
      <c r="BI167" s="204">
        <f t="shared" si="28"/>
        <v>0</v>
      </c>
      <c r="BJ167" s="18" t="s">
        <v>84</v>
      </c>
      <c r="BK167" s="204">
        <f t="shared" si="29"/>
        <v>0</v>
      </c>
      <c r="BL167" s="18" t="s">
        <v>110</v>
      </c>
      <c r="BM167" s="203" t="s">
        <v>739</v>
      </c>
    </row>
    <row r="168" spans="1:65" s="12" customFormat="1" ht="25.9" customHeight="1">
      <c r="B168" s="176"/>
      <c r="C168" s="177"/>
      <c r="D168" s="178" t="s">
        <v>75</v>
      </c>
      <c r="E168" s="179" t="s">
        <v>4976</v>
      </c>
      <c r="F168" s="179" t="s">
        <v>4977</v>
      </c>
      <c r="G168" s="177"/>
      <c r="H168" s="177"/>
      <c r="I168" s="180"/>
      <c r="J168" s="181">
        <f>BK168</f>
        <v>0</v>
      </c>
      <c r="K168" s="177"/>
      <c r="L168" s="182"/>
      <c r="M168" s="183"/>
      <c r="N168" s="184"/>
      <c r="O168" s="184"/>
      <c r="P168" s="185">
        <f>SUM(P169:P174)</f>
        <v>0</v>
      </c>
      <c r="Q168" s="184"/>
      <c r="R168" s="185">
        <f>SUM(R169:R174)</f>
        <v>0</v>
      </c>
      <c r="S168" s="184"/>
      <c r="T168" s="186">
        <f>SUM(T169:T174)</f>
        <v>0</v>
      </c>
      <c r="AR168" s="187" t="s">
        <v>84</v>
      </c>
      <c r="AT168" s="188" t="s">
        <v>75</v>
      </c>
      <c r="AU168" s="188" t="s">
        <v>76</v>
      </c>
      <c r="AY168" s="187" t="s">
        <v>239</v>
      </c>
      <c r="BK168" s="189">
        <f>SUM(BK169:BK174)</f>
        <v>0</v>
      </c>
    </row>
    <row r="169" spans="1:65" s="2" customFormat="1" ht="16.5" customHeight="1">
      <c r="A169" s="35"/>
      <c r="B169" s="36"/>
      <c r="C169" s="192" t="s">
        <v>572</v>
      </c>
      <c r="D169" s="192" t="s">
        <v>241</v>
      </c>
      <c r="E169" s="193" t="s">
        <v>4978</v>
      </c>
      <c r="F169" s="194" t="s">
        <v>4979</v>
      </c>
      <c r="G169" s="195" t="s">
        <v>513</v>
      </c>
      <c r="H169" s="196">
        <v>8</v>
      </c>
      <c r="I169" s="197"/>
      <c r="J169" s="198">
        <f t="shared" ref="J169:J174" si="30">ROUND(I169*H169,2)</f>
        <v>0</v>
      </c>
      <c r="K169" s="194" t="s">
        <v>4904</v>
      </c>
      <c r="L169" s="40"/>
      <c r="M169" s="199" t="s">
        <v>1</v>
      </c>
      <c r="N169" s="200" t="s">
        <v>41</v>
      </c>
      <c r="O169" s="72"/>
      <c r="P169" s="201">
        <f t="shared" ref="P169:P174" si="31">O169*H169</f>
        <v>0</v>
      </c>
      <c r="Q169" s="201">
        <v>0</v>
      </c>
      <c r="R169" s="201">
        <f t="shared" ref="R169:R174" si="32">Q169*H169</f>
        <v>0</v>
      </c>
      <c r="S169" s="201">
        <v>0</v>
      </c>
      <c r="T169" s="202">
        <f t="shared" ref="T169:T174" si="33">S169*H169</f>
        <v>0</v>
      </c>
      <c r="U169" s="35"/>
      <c r="V169" s="35"/>
      <c r="W169" s="35"/>
      <c r="X169" s="35"/>
      <c r="Y169" s="35"/>
      <c r="Z169" s="35"/>
      <c r="AA169" s="35"/>
      <c r="AB169" s="35"/>
      <c r="AC169" s="35"/>
      <c r="AD169" s="35"/>
      <c r="AE169" s="35"/>
      <c r="AR169" s="203" t="s">
        <v>110</v>
      </c>
      <c r="AT169" s="203" t="s">
        <v>241</v>
      </c>
      <c r="AU169" s="203" t="s">
        <v>84</v>
      </c>
      <c r="AY169" s="18" t="s">
        <v>239</v>
      </c>
      <c r="BE169" s="204">
        <f t="shared" ref="BE169:BE174" si="34">IF(N169="základní",J169,0)</f>
        <v>0</v>
      </c>
      <c r="BF169" s="204">
        <f t="shared" ref="BF169:BF174" si="35">IF(N169="snížená",J169,0)</f>
        <v>0</v>
      </c>
      <c r="BG169" s="204">
        <f t="shared" ref="BG169:BG174" si="36">IF(N169="zákl. přenesená",J169,0)</f>
        <v>0</v>
      </c>
      <c r="BH169" s="204">
        <f t="shared" ref="BH169:BH174" si="37">IF(N169="sníž. přenesená",J169,0)</f>
        <v>0</v>
      </c>
      <c r="BI169" s="204">
        <f t="shared" ref="BI169:BI174" si="38">IF(N169="nulová",J169,0)</f>
        <v>0</v>
      </c>
      <c r="BJ169" s="18" t="s">
        <v>84</v>
      </c>
      <c r="BK169" s="204">
        <f t="shared" ref="BK169:BK174" si="39">ROUND(I169*H169,2)</f>
        <v>0</v>
      </c>
      <c r="BL169" s="18" t="s">
        <v>110</v>
      </c>
      <c r="BM169" s="203" t="s">
        <v>746</v>
      </c>
    </row>
    <row r="170" spans="1:65" s="2" customFormat="1" ht="16.5" customHeight="1">
      <c r="A170" s="35"/>
      <c r="B170" s="36"/>
      <c r="C170" s="192" t="s">
        <v>577</v>
      </c>
      <c r="D170" s="192" t="s">
        <v>241</v>
      </c>
      <c r="E170" s="193" t="s">
        <v>4980</v>
      </c>
      <c r="F170" s="194" t="s">
        <v>4981</v>
      </c>
      <c r="G170" s="195" t="s">
        <v>2089</v>
      </c>
      <c r="H170" s="196">
        <v>8</v>
      </c>
      <c r="I170" s="197"/>
      <c r="J170" s="198">
        <f t="shared" si="30"/>
        <v>0</v>
      </c>
      <c r="K170" s="194" t="s">
        <v>4904</v>
      </c>
      <c r="L170" s="40"/>
      <c r="M170" s="199" t="s">
        <v>1</v>
      </c>
      <c r="N170" s="200" t="s">
        <v>41</v>
      </c>
      <c r="O170" s="72"/>
      <c r="P170" s="201">
        <f t="shared" si="31"/>
        <v>0</v>
      </c>
      <c r="Q170" s="201">
        <v>0</v>
      </c>
      <c r="R170" s="201">
        <f t="shared" si="32"/>
        <v>0</v>
      </c>
      <c r="S170" s="201">
        <v>0</v>
      </c>
      <c r="T170" s="202">
        <f t="shared" si="33"/>
        <v>0</v>
      </c>
      <c r="U170" s="35"/>
      <c r="V170" s="35"/>
      <c r="W170" s="35"/>
      <c r="X170" s="35"/>
      <c r="Y170" s="35"/>
      <c r="Z170" s="35"/>
      <c r="AA170" s="35"/>
      <c r="AB170" s="35"/>
      <c r="AC170" s="35"/>
      <c r="AD170" s="35"/>
      <c r="AE170" s="35"/>
      <c r="AR170" s="203" t="s">
        <v>110</v>
      </c>
      <c r="AT170" s="203" t="s">
        <v>241</v>
      </c>
      <c r="AU170" s="203" t="s">
        <v>84</v>
      </c>
      <c r="AY170" s="18" t="s">
        <v>239</v>
      </c>
      <c r="BE170" s="204">
        <f t="shared" si="34"/>
        <v>0</v>
      </c>
      <c r="BF170" s="204">
        <f t="shared" si="35"/>
        <v>0</v>
      </c>
      <c r="BG170" s="204">
        <f t="shared" si="36"/>
        <v>0</v>
      </c>
      <c r="BH170" s="204">
        <f t="shared" si="37"/>
        <v>0</v>
      </c>
      <c r="BI170" s="204">
        <f t="shared" si="38"/>
        <v>0</v>
      </c>
      <c r="BJ170" s="18" t="s">
        <v>84</v>
      </c>
      <c r="BK170" s="204">
        <f t="shared" si="39"/>
        <v>0</v>
      </c>
      <c r="BL170" s="18" t="s">
        <v>110</v>
      </c>
      <c r="BM170" s="203" t="s">
        <v>754</v>
      </c>
    </row>
    <row r="171" spans="1:65" s="2" customFormat="1" ht="16.5" customHeight="1">
      <c r="A171" s="35"/>
      <c r="B171" s="36"/>
      <c r="C171" s="192" t="s">
        <v>582</v>
      </c>
      <c r="D171" s="192" t="s">
        <v>241</v>
      </c>
      <c r="E171" s="193" t="s">
        <v>4982</v>
      </c>
      <c r="F171" s="194" t="s">
        <v>4983</v>
      </c>
      <c r="G171" s="195" t="s">
        <v>2089</v>
      </c>
      <c r="H171" s="196">
        <v>4</v>
      </c>
      <c r="I171" s="197"/>
      <c r="J171" s="198">
        <f t="shared" si="30"/>
        <v>0</v>
      </c>
      <c r="K171" s="194" t="s">
        <v>4904</v>
      </c>
      <c r="L171" s="40"/>
      <c r="M171" s="199" t="s">
        <v>1</v>
      </c>
      <c r="N171" s="200" t="s">
        <v>41</v>
      </c>
      <c r="O171" s="72"/>
      <c r="P171" s="201">
        <f t="shared" si="31"/>
        <v>0</v>
      </c>
      <c r="Q171" s="201">
        <v>0</v>
      </c>
      <c r="R171" s="201">
        <f t="shared" si="32"/>
        <v>0</v>
      </c>
      <c r="S171" s="201">
        <v>0</v>
      </c>
      <c r="T171" s="202">
        <f t="shared" si="33"/>
        <v>0</v>
      </c>
      <c r="U171" s="35"/>
      <c r="V171" s="35"/>
      <c r="W171" s="35"/>
      <c r="X171" s="35"/>
      <c r="Y171" s="35"/>
      <c r="Z171" s="35"/>
      <c r="AA171" s="35"/>
      <c r="AB171" s="35"/>
      <c r="AC171" s="35"/>
      <c r="AD171" s="35"/>
      <c r="AE171" s="35"/>
      <c r="AR171" s="203" t="s">
        <v>110</v>
      </c>
      <c r="AT171" s="203" t="s">
        <v>241</v>
      </c>
      <c r="AU171" s="203" t="s">
        <v>84</v>
      </c>
      <c r="AY171" s="18" t="s">
        <v>239</v>
      </c>
      <c r="BE171" s="204">
        <f t="shared" si="34"/>
        <v>0</v>
      </c>
      <c r="BF171" s="204">
        <f t="shared" si="35"/>
        <v>0</v>
      </c>
      <c r="BG171" s="204">
        <f t="shared" si="36"/>
        <v>0</v>
      </c>
      <c r="BH171" s="204">
        <f t="shared" si="37"/>
        <v>0</v>
      </c>
      <c r="BI171" s="204">
        <f t="shared" si="38"/>
        <v>0</v>
      </c>
      <c r="BJ171" s="18" t="s">
        <v>84</v>
      </c>
      <c r="BK171" s="204">
        <f t="shared" si="39"/>
        <v>0</v>
      </c>
      <c r="BL171" s="18" t="s">
        <v>110</v>
      </c>
      <c r="BM171" s="203" t="s">
        <v>762</v>
      </c>
    </row>
    <row r="172" spans="1:65" s="2" customFormat="1" ht="16.5" customHeight="1">
      <c r="A172" s="35"/>
      <c r="B172" s="36"/>
      <c r="C172" s="192" t="s">
        <v>587</v>
      </c>
      <c r="D172" s="192" t="s">
        <v>241</v>
      </c>
      <c r="E172" s="193" t="s">
        <v>4984</v>
      </c>
      <c r="F172" s="194" t="s">
        <v>4985</v>
      </c>
      <c r="G172" s="195" t="s">
        <v>2089</v>
      </c>
      <c r="H172" s="196">
        <v>40</v>
      </c>
      <c r="I172" s="197"/>
      <c r="J172" s="198">
        <f t="shared" si="30"/>
        <v>0</v>
      </c>
      <c r="K172" s="194" t="s">
        <v>4904</v>
      </c>
      <c r="L172" s="40"/>
      <c r="M172" s="199" t="s">
        <v>1</v>
      </c>
      <c r="N172" s="200" t="s">
        <v>41</v>
      </c>
      <c r="O172" s="72"/>
      <c r="P172" s="201">
        <f t="shared" si="31"/>
        <v>0</v>
      </c>
      <c r="Q172" s="201">
        <v>0</v>
      </c>
      <c r="R172" s="201">
        <f t="shared" si="32"/>
        <v>0</v>
      </c>
      <c r="S172" s="201">
        <v>0</v>
      </c>
      <c r="T172" s="202">
        <f t="shared" si="33"/>
        <v>0</v>
      </c>
      <c r="U172" s="35"/>
      <c r="V172" s="35"/>
      <c r="W172" s="35"/>
      <c r="X172" s="35"/>
      <c r="Y172" s="35"/>
      <c r="Z172" s="35"/>
      <c r="AA172" s="35"/>
      <c r="AB172" s="35"/>
      <c r="AC172" s="35"/>
      <c r="AD172" s="35"/>
      <c r="AE172" s="35"/>
      <c r="AR172" s="203" t="s">
        <v>110</v>
      </c>
      <c r="AT172" s="203" t="s">
        <v>241</v>
      </c>
      <c r="AU172" s="203" t="s">
        <v>84</v>
      </c>
      <c r="AY172" s="18" t="s">
        <v>239</v>
      </c>
      <c r="BE172" s="204">
        <f t="shared" si="34"/>
        <v>0</v>
      </c>
      <c r="BF172" s="204">
        <f t="shared" si="35"/>
        <v>0</v>
      </c>
      <c r="BG172" s="204">
        <f t="shared" si="36"/>
        <v>0</v>
      </c>
      <c r="BH172" s="204">
        <f t="shared" si="37"/>
        <v>0</v>
      </c>
      <c r="BI172" s="204">
        <f t="shared" si="38"/>
        <v>0</v>
      </c>
      <c r="BJ172" s="18" t="s">
        <v>84</v>
      </c>
      <c r="BK172" s="204">
        <f t="shared" si="39"/>
        <v>0</v>
      </c>
      <c r="BL172" s="18" t="s">
        <v>110</v>
      </c>
      <c r="BM172" s="203" t="s">
        <v>772</v>
      </c>
    </row>
    <row r="173" spans="1:65" s="2" customFormat="1" ht="16.5" customHeight="1">
      <c r="A173" s="35"/>
      <c r="B173" s="36"/>
      <c r="C173" s="192" t="s">
        <v>592</v>
      </c>
      <c r="D173" s="192" t="s">
        <v>241</v>
      </c>
      <c r="E173" s="193" t="s">
        <v>4986</v>
      </c>
      <c r="F173" s="194" t="s">
        <v>4987</v>
      </c>
      <c r="G173" s="195" t="s">
        <v>244</v>
      </c>
      <c r="H173" s="196">
        <v>0.8</v>
      </c>
      <c r="I173" s="197"/>
      <c r="J173" s="198">
        <f t="shared" si="30"/>
        <v>0</v>
      </c>
      <c r="K173" s="194" t="s">
        <v>4904</v>
      </c>
      <c r="L173" s="40"/>
      <c r="M173" s="199" t="s">
        <v>1</v>
      </c>
      <c r="N173" s="200" t="s">
        <v>41</v>
      </c>
      <c r="O173" s="72"/>
      <c r="P173" s="201">
        <f t="shared" si="31"/>
        <v>0</v>
      </c>
      <c r="Q173" s="201">
        <v>0</v>
      </c>
      <c r="R173" s="201">
        <f t="shared" si="32"/>
        <v>0</v>
      </c>
      <c r="S173" s="201">
        <v>0</v>
      </c>
      <c r="T173" s="202">
        <f t="shared" si="33"/>
        <v>0</v>
      </c>
      <c r="U173" s="35"/>
      <c r="V173" s="35"/>
      <c r="W173" s="35"/>
      <c r="X173" s="35"/>
      <c r="Y173" s="35"/>
      <c r="Z173" s="35"/>
      <c r="AA173" s="35"/>
      <c r="AB173" s="35"/>
      <c r="AC173" s="35"/>
      <c r="AD173" s="35"/>
      <c r="AE173" s="35"/>
      <c r="AR173" s="203" t="s">
        <v>110</v>
      </c>
      <c r="AT173" s="203" t="s">
        <v>241</v>
      </c>
      <c r="AU173" s="203" t="s">
        <v>84</v>
      </c>
      <c r="AY173" s="18" t="s">
        <v>239</v>
      </c>
      <c r="BE173" s="204">
        <f t="shared" si="34"/>
        <v>0</v>
      </c>
      <c r="BF173" s="204">
        <f t="shared" si="35"/>
        <v>0</v>
      </c>
      <c r="BG173" s="204">
        <f t="shared" si="36"/>
        <v>0</v>
      </c>
      <c r="BH173" s="204">
        <f t="shared" si="37"/>
        <v>0</v>
      </c>
      <c r="BI173" s="204">
        <f t="shared" si="38"/>
        <v>0</v>
      </c>
      <c r="BJ173" s="18" t="s">
        <v>84</v>
      </c>
      <c r="BK173" s="204">
        <f t="shared" si="39"/>
        <v>0</v>
      </c>
      <c r="BL173" s="18" t="s">
        <v>110</v>
      </c>
      <c r="BM173" s="203" t="s">
        <v>780</v>
      </c>
    </row>
    <row r="174" spans="1:65" s="2" customFormat="1" ht="16.5" customHeight="1">
      <c r="A174" s="35"/>
      <c r="B174" s="36"/>
      <c r="C174" s="192" t="s">
        <v>598</v>
      </c>
      <c r="D174" s="192" t="s">
        <v>241</v>
      </c>
      <c r="E174" s="193" t="s">
        <v>4988</v>
      </c>
      <c r="F174" s="194" t="s">
        <v>4989</v>
      </c>
      <c r="G174" s="195" t="s">
        <v>4860</v>
      </c>
      <c r="H174" s="196">
        <v>1</v>
      </c>
      <c r="I174" s="197"/>
      <c r="J174" s="198">
        <f t="shared" si="30"/>
        <v>0</v>
      </c>
      <c r="K174" s="194" t="s">
        <v>4904</v>
      </c>
      <c r="L174" s="40"/>
      <c r="M174" s="199" t="s">
        <v>1</v>
      </c>
      <c r="N174" s="200" t="s">
        <v>41</v>
      </c>
      <c r="O174" s="72"/>
      <c r="P174" s="201">
        <f t="shared" si="31"/>
        <v>0</v>
      </c>
      <c r="Q174" s="201">
        <v>0</v>
      </c>
      <c r="R174" s="201">
        <f t="shared" si="32"/>
        <v>0</v>
      </c>
      <c r="S174" s="201">
        <v>0</v>
      </c>
      <c r="T174" s="202">
        <f t="shared" si="33"/>
        <v>0</v>
      </c>
      <c r="U174" s="35"/>
      <c r="V174" s="35"/>
      <c r="W174" s="35"/>
      <c r="X174" s="35"/>
      <c r="Y174" s="35"/>
      <c r="Z174" s="35"/>
      <c r="AA174" s="35"/>
      <c r="AB174" s="35"/>
      <c r="AC174" s="35"/>
      <c r="AD174" s="35"/>
      <c r="AE174" s="35"/>
      <c r="AR174" s="203" t="s">
        <v>110</v>
      </c>
      <c r="AT174" s="203" t="s">
        <v>241</v>
      </c>
      <c r="AU174" s="203" t="s">
        <v>84</v>
      </c>
      <c r="AY174" s="18" t="s">
        <v>239</v>
      </c>
      <c r="BE174" s="204">
        <f t="shared" si="34"/>
        <v>0</v>
      </c>
      <c r="BF174" s="204">
        <f t="shared" si="35"/>
        <v>0</v>
      </c>
      <c r="BG174" s="204">
        <f t="shared" si="36"/>
        <v>0</v>
      </c>
      <c r="BH174" s="204">
        <f t="shared" si="37"/>
        <v>0</v>
      </c>
      <c r="BI174" s="204">
        <f t="shared" si="38"/>
        <v>0</v>
      </c>
      <c r="BJ174" s="18" t="s">
        <v>84</v>
      </c>
      <c r="BK174" s="204">
        <f t="shared" si="39"/>
        <v>0</v>
      </c>
      <c r="BL174" s="18" t="s">
        <v>110</v>
      </c>
      <c r="BM174" s="203" t="s">
        <v>791</v>
      </c>
    </row>
    <row r="175" spans="1:65" s="12" customFormat="1" ht="25.9" customHeight="1">
      <c r="B175" s="176"/>
      <c r="C175" s="177"/>
      <c r="D175" s="178" t="s">
        <v>75</v>
      </c>
      <c r="E175" s="179" t="s">
        <v>4990</v>
      </c>
      <c r="F175" s="179" t="s">
        <v>135</v>
      </c>
      <c r="G175" s="177"/>
      <c r="H175" s="177"/>
      <c r="I175" s="180"/>
      <c r="J175" s="181">
        <f>BK175</f>
        <v>0</v>
      </c>
      <c r="K175" s="177"/>
      <c r="L175" s="182"/>
      <c r="M175" s="183"/>
      <c r="N175" s="184"/>
      <c r="O175" s="184"/>
      <c r="P175" s="185">
        <f>SUM(P176:P183)</f>
        <v>0</v>
      </c>
      <c r="Q175" s="184"/>
      <c r="R175" s="185">
        <f>SUM(R176:R183)</f>
        <v>0</v>
      </c>
      <c r="S175" s="184"/>
      <c r="T175" s="186">
        <f>SUM(T176:T183)</f>
        <v>0</v>
      </c>
      <c r="AR175" s="187" t="s">
        <v>84</v>
      </c>
      <c r="AT175" s="188" t="s">
        <v>75</v>
      </c>
      <c r="AU175" s="188" t="s">
        <v>76</v>
      </c>
      <c r="AY175" s="187" t="s">
        <v>239</v>
      </c>
      <c r="BK175" s="189">
        <f>SUM(BK176:BK183)</f>
        <v>0</v>
      </c>
    </row>
    <row r="176" spans="1:65" s="2" customFormat="1" ht="16.5" customHeight="1">
      <c r="A176" s="35"/>
      <c r="B176" s="36"/>
      <c r="C176" s="192" t="s">
        <v>604</v>
      </c>
      <c r="D176" s="192" t="s">
        <v>241</v>
      </c>
      <c r="E176" s="193" t="s">
        <v>4991</v>
      </c>
      <c r="F176" s="194" t="s">
        <v>4992</v>
      </c>
      <c r="G176" s="195" t="s">
        <v>396</v>
      </c>
      <c r="H176" s="196">
        <v>40</v>
      </c>
      <c r="I176" s="197"/>
      <c r="J176" s="198">
        <f t="shared" ref="J176:J183" si="40">ROUND(I176*H176,2)</f>
        <v>0</v>
      </c>
      <c r="K176" s="194" t="s">
        <v>4904</v>
      </c>
      <c r="L176" s="40"/>
      <c r="M176" s="199" t="s">
        <v>1</v>
      </c>
      <c r="N176" s="200" t="s">
        <v>41</v>
      </c>
      <c r="O176" s="72"/>
      <c r="P176" s="201">
        <f t="shared" ref="P176:P183" si="41">O176*H176</f>
        <v>0</v>
      </c>
      <c r="Q176" s="201">
        <v>0</v>
      </c>
      <c r="R176" s="201">
        <f t="shared" ref="R176:R183" si="42">Q176*H176</f>
        <v>0</v>
      </c>
      <c r="S176" s="201">
        <v>0</v>
      </c>
      <c r="T176" s="202">
        <f t="shared" ref="T176:T183" si="43">S176*H176</f>
        <v>0</v>
      </c>
      <c r="U176" s="35"/>
      <c r="V176" s="35"/>
      <c r="W176" s="35"/>
      <c r="X176" s="35"/>
      <c r="Y176" s="35"/>
      <c r="Z176" s="35"/>
      <c r="AA176" s="35"/>
      <c r="AB176" s="35"/>
      <c r="AC176" s="35"/>
      <c r="AD176" s="35"/>
      <c r="AE176" s="35"/>
      <c r="AR176" s="203" t="s">
        <v>110</v>
      </c>
      <c r="AT176" s="203" t="s">
        <v>241</v>
      </c>
      <c r="AU176" s="203" t="s">
        <v>84</v>
      </c>
      <c r="AY176" s="18" t="s">
        <v>239</v>
      </c>
      <c r="BE176" s="204">
        <f t="shared" ref="BE176:BE183" si="44">IF(N176="základní",J176,0)</f>
        <v>0</v>
      </c>
      <c r="BF176" s="204">
        <f t="shared" ref="BF176:BF183" si="45">IF(N176="snížená",J176,0)</f>
        <v>0</v>
      </c>
      <c r="BG176" s="204">
        <f t="shared" ref="BG176:BG183" si="46">IF(N176="zákl. přenesená",J176,0)</f>
        <v>0</v>
      </c>
      <c r="BH176" s="204">
        <f t="shared" ref="BH176:BH183" si="47">IF(N176="sníž. přenesená",J176,0)</f>
        <v>0</v>
      </c>
      <c r="BI176" s="204">
        <f t="shared" ref="BI176:BI183" si="48">IF(N176="nulová",J176,0)</f>
        <v>0</v>
      </c>
      <c r="BJ176" s="18" t="s">
        <v>84</v>
      </c>
      <c r="BK176" s="204">
        <f t="shared" ref="BK176:BK183" si="49">ROUND(I176*H176,2)</f>
        <v>0</v>
      </c>
      <c r="BL176" s="18" t="s">
        <v>110</v>
      </c>
      <c r="BM176" s="203" t="s">
        <v>803</v>
      </c>
    </row>
    <row r="177" spans="1:65" s="2" customFormat="1" ht="16.5" customHeight="1">
      <c r="A177" s="35"/>
      <c r="B177" s="36"/>
      <c r="C177" s="192" t="s">
        <v>610</v>
      </c>
      <c r="D177" s="192" t="s">
        <v>241</v>
      </c>
      <c r="E177" s="193" t="s">
        <v>4993</v>
      </c>
      <c r="F177" s="194" t="s">
        <v>4994</v>
      </c>
      <c r="G177" s="195" t="s">
        <v>396</v>
      </c>
      <c r="H177" s="196">
        <v>24</v>
      </c>
      <c r="I177" s="197"/>
      <c r="J177" s="198">
        <f t="shared" si="40"/>
        <v>0</v>
      </c>
      <c r="K177" s="194" t="s">
        <v>4904</v>
      </c>
      <c r="L177" s="40"/>
      <c r="M177" s="199" t="s">
        <v>1</v>
      </c>
      <c r="N177" s="200" t="s">
        <v>41</v>
      </c>
      <c r="O177" s="72"/>
      <c r="P177" s="201">
        <f t="shared" si="41"/>
        <v>0</v>
      </c>
      <c r="Q177" s="201">
        <v>0</v>
      </c>
      <c r="R177" s="201">
        <f t="shared" si="42"/>
        <v>0</v>
      </c>
      <c r="S177" s="201">
        <v>0</v>
      </c>
      <c r="T177" s="202">
        <f t="shared" si="43"/>
        <v>0</v>
      </c>
      <c r="U177" s="35"/>
      <c r="V177" s="35"/>
      <c r="W177" s="35"/>
      <c r="X177" s="35"/>
      <c r="Y177" s="35"/>
      <c r="Z177" s="35"/>
      <c r="AA177" s="35"/>
      <c r="AB177" s="35"/>
      <c r="AC177" s="35"/>
      <c r="AD177" s="35"/>
      <c r="AE177" s="35"/>
      <c r="AR177" s="203" t="s">
        <v>110</v>
      </c>
      <c r="AT177" s="203" t="s">
        <v>241</v>
      </c>
      <c r="AU177" s="203" t="s">
        <v>84</v>
      </c>
      <c r="AY177" s="18" t="s">
        <v>239</v>
      </c>
      <c r="BE177" s="204">
        <f t="shared" si="44"/>
        <v>0</v>
      </c>
      <c r="BF177" s="204">
        <f t="shared" si="45"/>
        <v>0</v>
      </c>
      <c r="BG177" s="204">
        <f t="shared" si="46"/>
        <v>0</v>
      </c>
      <c r="BH177" s="204">
        <f t="shared" si="47"/>
        <v>0</v>
      </c>
      <c r="BI177" s="204">
        <f t="shared" si="48"/>
        <v>0</v>
      </c>
      <c r="BJ177" s="18" t="s">
        <v>84</v>
      </c>
      <c r="BK177" s="204">
        <f t="shared" si="49"/>
        <v>0</v>
      </c>
      <c r="BL177" s="18" t="s">
        <v>110</v>
      </c>
      <c r="BM177" s="203" t="s">
        <v>813</v>
      </c>
    </row>
    <row r="178" spans="1:65" s="2" customFormat="1" ht="16.5" customHeight="1">
      <c r="A178" s="35"/>
      <c r="B178" s="36"/>
      <c r="C178" s="192" t="s">
        <v>616</v>
      </c>
      <c r="D178" s="192" t="s">
        <v>241</v>
      </c>
      <c r="E178" s="193" t="s">
        <v>4995</v>
      </c>
      <c r="F178" s="194" t="s">
        <v>4996</v>
      </c>
      <c r="G178" s="195" t="s">
        <v>396</v>
      </c>
      <c r="H178" s="196">
        <v>20</v>
      </c>
      <c r="I178" s="197"/>
      <c r="J178" s="198">
        <f t="shared" si="40"/>
        <v>0</v>
      </c>
      <c r="K178" s="194" t="s">
        <v>4904</v>
      </c>
      <c r="L178" s="40"/>
      <c r="M178" s="199" t="s">
        <v>1</v>
      </c>
      <c r="N178" s="200" t="s">
        <v>41</v>
      </c>
      <c r="O178" s="72"/>
      <c r="P178" s="201">
        <f t="shared" si="41"/>
        <v>0</v>
      </c>
      <c r="Q178" s="201">
        <v>0</v>
      </c>
      <c r="R178" s="201">
        <f t="shared" si="42"/>
        <v>0</v>
      </c>
      <c r="S178" s="201">
        <v>0</v>
      </c>
      <c r="T178" s="202">
        <f t="shared" si="43"/>
        <v>0</v>
      </c>
      <c r="U178" s="35"/>
      <c r="V178" s="35"/>
      <c r="W178" s="35"/>
      <c r="X178" s="35"/>
      <c r="Y178" s="35"/>
      <c r="Z178" s="35"/>
      <c r="AA178" s="35"/>
      <c r="AB178" s="35"/>
      <c r="AC178" s="35"/>
      <c r="AD178" s="35"/>
      <c r="AE178" s="35"/>
      <c r="AR178" s="203" t="s">
        <v>110</v>
      </c>
      <c r="AT178" s="203" t="s">
        <v>241</v>
      </c>
      <c r="AU178" s="203" t="s">
        <v>84</v>
      </c>
      <c r="AY178" s="18" t="s">
        <v>239</v>
      </c>
      <c r="BE178" s="204">
        <f t="shared" si="44"/>
        <v>0</v>
      </c>
      <c r="BF178" s="204">
        <f t="shared" si="45"/>
        <v>0</v>
      </c>
      <c r="BG178" s="204">
        <f t="shared" si="46"/>
        <v>0</v>
      </c>
      <c r="BH178" s="204">
        <f t="shared" si="47"/>
        <v>0</v>
      </c>
      <c r="BI178" s="204">
        <f t="shared" si="48"/>
        <v>0</v>
      </c>
      <c r="BJ178" s="18" t="s">
        <v>84</v>
      </c>
      <c r="BK178" s="204">
        <f t="shared" si="49"/>
        <v>0</v>
      </c>
      <c r="BL178" s="18" t="s">
        <v>110</v>
      </c>
      <c r="BM178" s="203" t="s">
        <v>823</v>
      </c>
    </row>
    <row r="179" spans="1:65" s="2" customFormat="1" ht="16.5" customHeight="1">
      <c r="A179" s="35"/>
      <c r="B179" s="36"/>
      <c r="C179" s="192" t="s">
        <v>622</v>
      </c>
      <c r="D179" s="192" t="s">
        <v>241</v>
      </c>
      <c r="E179" s="193" t="s">
        <v>4997</v>
      </c>
      <c r="F179" s="194" t="s">
        <v>4998</v>
      </c>
      <c r="G179" s="195" t="s">
        <v>396</v>
      </c>
      <c r="H179" s="196">
        <v>16</v>
      </c>
      <c r="I179" s="197"/>
      <c r="J179" s="198">
        <f t="shared" si="40"/>
        <v>0</v>
      </c>
      <c r="K179" s="194" t="s">
        <v>4904</v>
      </c>
      <c r="L179" s="40"/>
      <c r="M179" s="199" t="s">
        <v>1</v>
      </c>
      <c r="N179" s="200" t="s">
        <v>41</v>
      </c>
      <c r="O179" s="72"/>
      <c r="P179" s="201">
        <f t="shared" si="41"/>
        <v>0</v>
      </c>
      <c r="Q179" s="201">
        <v>0</v>
      </c>
      <c r="R179" s="201">
        <f t="shared" si="42"/>
        <v>0</v>
      </c>
      <c r="S179" s="201">
        <v>0</v>
      </c>
      <c r="T179" s="202">
        <f t="shared" si="43"/>
        <v>0</v>
      </c>
      <c r="U179" s="35"/>
      <c r="V179" s="35"/>
      <c r="W179" s="35"/>
      <c r="X179" s="35"/>
      <c r="Y179" s="35"/>
      <c r="Z179" s="35"/>
      <c r="AA179" s="35"/>
      <c r="AB179" s="35"/>
      <c r="AC179" s="35"/>
      <c r="AD179" s="35"/>
      <c r="AE179" s="35"/>
      <c r="AR179" s="203" t="s">
        <v>110</v>
      </c>
      <c r="AT179" s="203" t="s">
        <v>241</v>
      </c>
      <c r="AU179" s="203" t="s">
        <v>84</v>
      </c>
      <c r="AY179" s="18" t="s">
        <v>239</v>
      </c>
      <c r="BE179" s="204">
        <f t="shared" si="44"/>
        <v>0</v>
      </c>
      <c r="BF179" s="204">
        <f t="shared" si="45"/>
        <v>0</v>
      </c>
      <c r="BG179" s="204">
        <f t="shared" si="46"/>
        <v>0</v>
      </c>
      <c r="BH179" s="204">
        <f t="shared" si="47"/>
        <v>0</v>
      </c>
      <c r="BI179" s="204">
        <f t="shared" si="48"/>
        <v>0</v>
      </c>
      <c r="BJ179" s="18" t="s">
        <v>84</v>
      </c>
      <c r="BK179" s="204">
        <f t="shared" si="49"/>
        <v>0</v>
      </c>
      <c r="BL179" s="18" t="s">
        <v>110</v>
      </c>
      <c r="BM179" s="203" t="s">
        <v>834</v>
      </c>
    </row>
    <row r="180" spans="1:65" s="2" customFormat="1" ht="16.5" customHeight="1">
      <c r="A180" s="35"/>
      <c r="B180" s="36"/>
      <c r="C180" s="192" t="s">
        <v>627</v>
      </c>
      <c r="D180" s="192" t="s">
        <v>241</v>
      </c>
      <c r="E180" s="193" t="s">
        <v>4999</v>
      </c>
      <c r="F180" s="194" t="s">
        <v>5000</v>
      </c>
      <c r="G180" s="195" t="s">
        <v>396</v>
      </c>
      <c r="H180" s="196">
        <v>20</v>
      </c>
      <c r="I180" s="197"/>
      <c r="J180" s="198">
        <f t="shared" si="40"/>
        <v>0</v>
      </c>
      <c r="K180" s="194" t="s">
        <v>4904</v>
      </c>
      <c r="L180" s="40"/>
      <c r="M180" s="199" t="s">
        <v>1</v>
      </c>
      <c r="N180" s="200" t="s">
        <v>41</v>
      </c>
      <c r="O180" s="72"/>
      <c r="P180" s="201">
        <f t="shared" si="41"/>
        <v>0</v>
      </c>
      <c r="Q180" s="201">
        <v>0</v>
      </c>
      <c r="R180" s="201">
        <f t="shared" si="42"/>
        <v>0</v>
      </c>
      <c r="S180" s="201">
        <v>0</v>
      </c>
      <c r="T180" s="202">
        <f t="shared" si="43"/>
        <v>0</v>
      </c>
      <c r="U180" s="35"/>
      <c r="V180" s="35"/>
      <c r="W180" s="35"/>
      <c r="X180" s="35"/>
      <c r="Y180" s="35"/>
      <c r="Z180" s="35"/>
      <c r="AA180" s="35"/>
      <c r="AB180" s="35"/>
      <c r="AC180" s="35"/>
      <c r="AD180" s="35"/>
      <c r="AE180" s="35"/>
      <c r="AR180" s="203" t="s">
        <v>110</v>
      </c>
      <c r="AT180" s="203" t="s">
        <v>241</v>
      </c>
      <c r="AU180" s="203" t="s">
        <v>84</v>
      </c>
      <c r="AY180" s="18" t="s">
        <v>239</v>
      </c>
      <c r="BE180" s="204">
        <f t="shared" si="44"/>
        <v>0</v>
      </c>
      <c r="BF180" s="204">
        <f t="shared" si="45"/>
        <v>0</v>
      </c>
      <c r="BG180" s="204">
        <f t="shared" si="46"/>
        <v>0</v>
      </c>
      <c r="BH180" s="204">
        <f t="shared" si="47"/>
        <v>0</v>
      </c>
      <c r="BI180" s="204">
        <f t="shared" si="48"/>
        <v>0</v>
      </c>
      <c r="BJ180" s="18" t="s">
        <v>84</v>
      </c>
      <c r="BK180" s="204">
        <f t="shared" si="49"/>
        <v>0</v>
      </c>
      <c r="BL180" s="18" t="s">
        <v>110</v>
      </c>
      <c r="BM180" s="203" t="s">
        <v>846</v>
      </c>
    </row>
    <row r="181" spans="1:65" s="2" customFormat="1" ht="16.5" customHeight="1">
      <c r="A181" s="35"/>
      <c r="B181" s="36"/>
      <c r="C181" s="192" t="s">
        <v>633</v>
      </c>
      <c r="D181" s="192" t="s">
        <v>241</v>
      </c>
      <c r="E181" s="193" t="s">
        <v>5001</v>
      </c>
      <c r="F181" s="194" t="s">
        <v>5002</v>
      </c>
      <c r="G181" s="195" t="s">
        <v>396</v>
      </c>
      <c r="H181" s="196">
        <v>12</v>
      </c>
      <c r="I181" s="197"/>
      <c r="J181" s="198">
        <f t="shared" si="40"/>
        <v>0</v>
      </c>
      <c r="K181" s="194" t="s">
        <v>4904</v>
      </c>
      <c r="L181" s="40"/>
      <c r="M181" s="199" t="s">
        <v>1</v>
      </c>
      <c r="N181" s="200" t="s">
        <v>41</v>
      </c>
      <c r="O181" s="72"/>
      <c r="P181" s="201">
        <f t="shared" si="41"/>
        <v>0</v>
      </c>
      <c r="Q181" s="201">
        <v>0</v>
      </c>
      <c r="R181" s="201">
        <f t="shared" si="42"/>
        <v>0</v>
      </c>
      <c r="S181" s="201">
        <v>0</v>
      </c>
      <c r="T181" s="202">
        <f t="shared" si="43"/>
        <v>0</v>
      </c>
      <c r="U181" s="35"/>
      <c r="V181" s="35"/>
      <c r="W181" s="35"/>
      <c r="X181" s="35"/>
      <c r="Y181" s="35"/>
      <c r="Z181" s="35"/>
      <c r="AA181" s="35"/>
      <c r="AB181" s="35"/>
      <c r="AC181" s="35"/>
      <c r="AD181" s="35"/>
      <c r="AE181" s="35"/>
      <c r="AR181" s="203" t="s">
        <v>110</v>
      </c>
      <c r="AT181" s="203" t="s">
        <v>241</v>
      </c>
      <c r="AU181" s="203" t="s">
        <v>84</v>
      </c>
      <c r="AY181" s="18" t="s">
        <v>239</v>
      </c>
      <c r="BE181" s="204">
        <f t="shared" si="44"/>
        <v>0</v>
      </c>
      <c r="BF181" s="204">
        <f t="shared" si="45"/>
        <v>0</v>
      </c>
      <c r="BG181" s="204">
        <f t="shared" si="46"/>
        <v>0</v>
      </c>
      <c r="BH181" s="204">
        <f t="shared" si="47"/>
        <v>0</v>
      </c>
      <c r="BI181" s="204">
        <f t="shared" si="48"/>
        <v>0</v>
      </c>
      <c r="BJ181" s="18" t="s">
        <v>84</v>
      </c>
      <c r="BK181" s="204">
        <f t="shared" si="49"/>
        <v>0</v>
      </c>
      <c r="BL181" s="18" t="s">
        <v>110</v>
      </c>
      <c r="BM181" s="203" t="s">
        <v>858</v>
      </c>
    </row>
    <row r="182" spans="1:65" s="2" customFormat="1" ht="16.5" customHeight="1">
      <c r="A182" s="35"/>
      <c r="B182" s="36"/>
      <c r="C182" s="192" t="s">
        <v>639</v>
      </c>
      <c r="D182" s="192" t="s">
        <v>241</v>
      </c>
      <c r="E182" s="193" t="s">
        <v>5003</v>
      </c>
      <c r="F182" s="194" t="s">
        <v>5004</v>
      </c>
      <c r="G182" s="195" t="s">
        <v>396</v>
      </c>
      <c r="H182" s="196">
        <v>8</v>
      </c>
      <c r="I182" s="197"/>
      <c r="J182" s="198">
        <f t="shared" si="40"/>
        <v>0</v>
      </c>
      <c r="K182" s="194" t="s">
        <v>4904</v>
      </c>
      <c r="L182" s="40"/>
      <c r="M182" s="199" t="s">
        <v>1</v>
      </c>
      <c r="N182" s="200" t="s">
        <v>41</v>
      </c>
      <c r="O182" s="72"/>
      <c r="P182" s="201">
        <f t="shared" si="41"/>
        <v>0</v>
      </c>
      <c r="Q182" s="201">
        <v>0</v>
      </c>
      <c r="R182" s="201">
        <f t="shared" si="42"/>
        <v>0</v>
      </c>
      <c r="S182" s="201">
        <v>0</v>
      </c>
      <c r="T182" s="202">
        <f t="shared" si="43"/>
        <v>0</v>
      </c>
      <c r="U182" s="35"/>
      <c r="V182" s="35"/>
      <c r="W182" s="35"/>
      <c r="X182" s="35"/>
      <c r="Y182" s="35"/>
      <c r="Z182" s="35"/>
      <c r="AA182" s="35"/>
      <c r="AB182" s="35"/>
      <c r="AC182" s="35"/>
      <c r="AD182" s="35"/>
      <c r="AE182" s="35"/>
      <c r="AR182" s="203" t="s">
        <v>110</v>
      </c>
      <c r="AT182" s="203" t="s">
        <v>241</v>
      </c>
      <c r="AU182" s="203" t="s">
        <v>84</v>
      </c>
      <c r="AY182" s="18" t="s">
        <v>239</v>
      </c>
      <c r="BE182" s="204">
        <f t="shared" si="44"/>
        <v>0</v>
      </c>
      <c r="BF182" s="204">
        <f t="shared" si="45"/>
        <v>0</v>
      </c>
      <c r="BG182" s="204">
        <f t="shared" si="46"/>
        <v>0</v>
      </c>
      <c r="BH182" s="204">
        <f t="shared" si="47"/>
        <v>0</v>
      </c>
      <c r="BI182" s="204">
        <f t="shared" si="48"/>
        <v>0</v>
      </c>
      <c r="BJ182" s="18" t="s">
        <v>84</v>
      </c>
      <c r="BK182" s="204">
        <f t="shared" si="49"/>
        <v>0</v>
      </c>
      <c r="BL182" s="18" t="s">
        <v>110</v>
      </c>
      <c r="BM182" s="203" t="s">
        <v>867</v>
      </c>
    </row>
    <row r="183" spans="1:65" s="2" customFormat="1" ht="16.5" customHeight="1">
      <c r="A183" s="35"/>
      <c r="B183" s="36"/>
      <c r="C183" s="192" t="s">
        <v>645</v>
      </c>
      <c r="D183" s="192" t="s">
        <v>241</v>
      </c>
      <c r="E183" s="193" t="s">
        <v>5005</v>
      </c>
      <c r="F183" s="194" t="s">
        <v>5006</v>
      </c>
      <c r="G183" s="195" t="s">
        <v>396</v>
      </c>
      <c r="H183" s="196">
        <v>2</v>
      </c>
      <c r="I183" s="197"/>
      <c r="J183" s="198">
        <f t="shared" si="40"/>
        <v>0</v>
      </c>
      <c r="K183" s="194" t="s">
        <v>4904</v>
      </c>
      <c r="L183" s="40"/>
      <c r="M183" s="277" t="s">
        <v>1</v>
      </c>
      <c r="N183" s="278" t="s">
        <v>41</v>
      </c>
      <c r="O183" s="224"/>
      <c r="P183" s="275">
        <f t="shared" si="41"/>
        <v>0</v>
      </c>
      <c r="Q183" s="275">
        <v>0</v>
      </c>
      <c r="R183" s="275">
        <f t="shared" si="42"/>
        <v>0</v>
      </c>
      <c r="S183" s="275">
        <v>0</v>
      </c>
      <c r="T183" s="276">
        <f t="shared" si="43"/>
        <v>0</v>
      </c>
      <c r="U183" s="35"/>
      <c r="V183" s="35"/>
      <c r="W183" s="35"/>
      <c r="X183" s="35"/>
      <c r="Y183" s="35"/>
      <c r="Z183" s="35"/>
      <c r="AA183" s="35"/>
      <c r="AB183" s="35"/>
      <c r="AC183" s="35"/>
      <c r="AD183" s="35"/>
      <c r="AE183" s="35"/>
      <c r="AR183" s="203" t="s">
        <v>110</v>
      </c>
      <c r="AT183" s="203" t="s">
        <v>241</v>
      </c>
      <c r="AU183" s="203" t="s">
        <v>84</v>
      </c>
      <c r="AY183" s="18" t="s">
        <v>239</v>
      </c>
      <c r="BE183" s="204">
        <f t="shared" si="44"/>
        <v>0</v>
      </c>
      <c r="BF183" s="204">
        <f t="shared" si="45"/>
        <v>0</v>
      </c>
      <c r="BG183" s="204">
        <f t="shared" si="46"/>
        <v>0</v>
      </c>
      <c r="BH183" s="204">
        <f t="shared" si="47"/>
        <v>0</v>
      </c>
      <c r="BI183" s="204">
        <f t="shared" si="48"/>
        <v>0</v>
      </c>
      <c r="BJ183" s="18" t="s">
        <v>84</v>
      </c>
      <c r="BK183" s="204">
        <f t="shared" si="49"/>
        <v>0</v>
      </c>
      <c r="BL183" s="18" t="s">
        <v>110</v>
      </c>
      <c r="BM183" s="203" t="s">
        <v>878</v>
      </c>
    </row>
    <row r="184" spans="1:65" s="2" customFormat="1" ht="6.95" customHeight="1">
      <c r="A184" s="35"/>
      <c r="B184" s="55"/>
      <c r="C184" s="56"/>
      <c r="D184" s="56"/>
      <c r="E184" s="56"/>
      <c r="F184" s="56"/>
      <c r="G184" s="56"/>
      <c r="H184" s="56"/>
      <c r="I184" s="56"/>
      <c r="J184" s="56"/>
      <c r="K184" s="56"/>
      <c r="L184" s="40"/>
      <c r="M184" s="35"/>
      <c r="O184" s="35"/>
      <c r="P184" s="35"/>
      <c r="Q184" s="35"/>
      <c r="R184" s="35"/>
      <c r="S184" s="35"/>
      <c r="T184" s="35"/>
      <c r="U184" s="35"/>
      <c r="V184" s="35"/>
      <c r="W184" s="35"/>
      <c r="X184" s="35"/>
      <c r="Y184" s="35"/>
      <c r="Z184" s="35"/>
      <c r="AA184" s="35"/>
      <c r="AB184" s="35"/>
      <c r="AC184" s="35"/>
      <c r="AD184" s="35"/>
      <c r="AE184" s="35"/>
    </row>
  </sheetData>
  <sheetProtection algorithmName="SHA-512" hashValue="nxm22vkKudnA5xAS5HQqJi7H5u48Ydcvj9qr++iN6KW14VVWooTgExGcj/mpL+Sej/eXRJ6QokvmJrmeRikeTw==" saltValue="8AYSECJ6hoQ6SI1TPJ3knO+6eYvJ4R8nZ0Yz48tNXJmqFn2Ie45LSmEYzmAFgvD5aoyTYQw1CVQF/g8El4ht1A==" spinCount="100000" sheet="1" objects="1" scenarios="1" formatColumns="0" formatRows="0" autoFilter="0"/>
  <autoFilter ref="C128:K183" xr:uid="{00000000-0009-0000-0000-000010000000}"/>
  <mergeCells count="15">
    <mergeCell ref="E115:H115"/>
    <mergeCell ref="E119:H119"/>
    <mergeCell ref="E117:H117"/>
    <mergeCell ref="E121:H121"/>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BM172"/>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143</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ht="12.75">
      <c r="B8" s="21"/>
      <c r="D8" s="120" t="s">
        <v>210</v>
      </c>
      <c r="L8" s="21"/>
    </row>
    <row r="9" spans="1:46" s="1" customFormat="1" ht="16.5" customHeight="1">
      <c r="B9" s="21"/>
      <c r="E9" s="325" t="s">
        <v>362</v>
      </c>
      <c r="F9" s="298"/>
      <c r="G9" s="298"/>
      <c r="H9" s="298"/>
      <c r="L9" s="21"/>
    </row>
    <row r="10" spans="1:46" s="1" customFormat="1" ht="12" customHeight="1">
      <c r="B10" s="21"/>
      <c r="D10" s="120" t="s">
        <v>363</v>
      </c>
      <c r="L10" s="21"/>
    </row>
    <row r="11" spans="1:46" s="2" customFormat="1" ht="16.5" customHeight="1">
      <c r="A11" s="35"/>
      <c r="B11" s="40"/>
      <c r="C11" s="35"/>
      <c r="D11" s="35"/>
      <c r="E11" s="335" t="s">
        <v>3106</v>
      </c>
      <c r="F11" s="328"/>
      <c r="G11" s="328"/>
      <c r="H11" s="328"/>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3107</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7" t="s">
        <v>5007</v>
      </c>
      <c r="F13" s="328"/>
      <c r="G13" s="328"/>
      <c r="H13" s="328"/>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9" t="str">
        <f>'Rekapitulace stavby'!E14</f>
        <v>Vyplň údaj</v>
      </c>
      <c r="F22" s="330"/>
      <c r="G22" s="330"/>
      <c r="H22" s="330"/>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31" t="s">
        <v>4895</v>
      </c>
      <c r="F31" s="331"/>
      <c r="G31" s="331"/>
      <c r="H31" s="331"/>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ROUND(J129,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ROUND((SUM(BE129:BE171)),  2)</f>
        <v>0</v>
      </c>
      <c r="G37" s="35"/>
      <c r="H37" s="35"/>
      <c r="I37" s="131">
        <v>0.21</v>
      </c>
      <c r="J37" s="130">
        <f>ROUND(((SUM(BE129:BE171))*I37),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ROUND((SUM(BF129:BF171)),  2)</f>
        <v>0</v>
      </c>
      <c r="G38" s="35"/>
      <c r="H38" s="35"/>
      <c r="I38" s="131">
        <v>0.12</v>
      </c>
      <c r="J38" s="130">
        <f>ROUND(((SUM(BF129:BF171))*I38),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ROUND((SUM(BG129:BG171)),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ROUND((SUM(BH129:BH171)),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ROUND((SUM(BI129:BI171)),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2" t="s">
        <v>362</v>
      </c>
      <c r="F87" s="283"/>
      <c r="G87" s="283"/>
      <c r="H87" s="283"/>
      <c r="I87" s="23"/>
      <c r="J87" s="23"/>
      <c r="K87" s="23"/>
      <c r="L87" s="21"/>
    </row>
    <row r="88" spans="1:31" s="1" customFormat="1" ht="12" customHeight="1">
      <c r="B88" s="22"/>
      <c r="C88" s="30" t="s">
        <v>363</v>
      </c>
      <c r="D88" s="23"/>
      <c r="E88" s="23"/>
      <c r="F88" s="23"/>
      <c r="G88" s="23"/>
      <c r="H88" s="23"/>
      <c r="I88" s="23"/>
      <c r="J88" s="23"/>
      <c r="K88" s="23"/>
      <c r="L88" s="21"/>
    </row>
    <row r="89" spans="1:31" s="2" customFormat="1" ht="16.5" customHeight="1">
      <c r="A89" s="35"/>
      <c r="B89" s="36"/>
      <c r="C89" s="37"/>
      <c r="D89" s="37"/>
      <c r="E89" s="336" t="s">
        <v>3106</v>
      </c>
      <c r="F89" s="334"/>
      <c r="G89" s="334"/>
      <c r="H89" s="334"/>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3107</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5" t="str">
        <f>E13</f>
        <v>2 - NOUZOVÝ ZVUKOVÝ SYSTÉM - NZS</v>
      </c>
      <c r="F91" s="334"/>
      <c r="G91" s="334"/>
      <c r="H91" s="334"/>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J129</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5008</v>
      </c>
      <c r="E101" s="157"/>
      <c r="F101" s="157"/>
      <c r="G101" s="157"/>
      <c r="H101" s="157"/>
      <c r="I101" s="157"/>
      <c r="J101" s="158">
        <f>J130</f>
        <v>0</v>
      </c>
      <c r="K101" s="155"/>
      <c r="L101" s="159"/>
    </row>
    <row r="102" spans="1:47" s="9" customFormat="1" ht="24.95" customHeight="1">
      <c r="B102" s="154"/>
      <c r="C102" s="155"/>
      <c r="D102" s="156" t="s">
        <v>4897</v>
      </c>
      <c r="E102" s="157"/>
      <c r="F102" s="157"/>
      <c r="G102" s="157"/>
      <c r="H102" s="157"/>
      <c r="I102" s="157"/>
      <c r="J102" s="158">
        <f>J142</f>
        <v>0</v>
      </c>
      <c r="K102" s="155"/>
      <c r="L102" s="159"/>
    </row>
    <row r="103" spans="1:47" s="9" customFormat="1" ht="24.95" customHeight="1">
      <c r="B103" s="154"/>
      <c r="C103" s="155"/>
      <c r="D103" s="156" t="s">
        <v>4898</v>
      </c>
      <c r="E103" s="157"/>
      <c r="F103" s="157"/>
      <c r="G103" s="157"/>
      <c r="H103" s="157"/>
      <c r="I103" s="157"/>
      <c r="J103" s="158">
        <f>J146</f>
        <v>0</v>
      </c>
      <c r="K103" s="155"/>
      <c r="L103" s="159"/>
    </row>
    <row r="104" spans="1:47" s="9" customFormat="1" ht="24.95" customHeight="1">
      <c r="B104" s="154"/>
      <c r="C104" s="155"/>
      <c r="D104" s="156" t="s">
        <v>4899</v>
      </c>
      <c r="E104" s="157"/>
      <c r="F104" s="157"/>
      <c r="G104" s="157"/>
      <c r="H104" s="157"/>
      <c r="I104" s="157"/>
      <c r="J104" s="158">
        <f>J160</f>
        <v>0</v>
      </c>
      <c r="K104" s="155"/>
      <c r="L104" s="159"/>
    </row>
    <row r="105" spans="1:47" s="9" customFormat="1" ht="24.95" customHeight="1">
      <c r="B105" s="154"/>
      <c r="C105" s="155"/>
      <c r="D105" s="156" t="s">
        <v>4900</v>
      </c>
      <c r="E105" s="157"/>
      <c r="F105" s="157"/>
      <c r="G105" s="157"/>
      <c r="H105" s="157"/>
      <c r="I105" s="157"/>
      <c r="J105" s="158">
        <f>J167</f>
        <v>0</v>
      </c>
      <c r="K105" s="155"/>
      <c r="L105" s="159"/>
    </row>
    <row r="106" spans="1:47" s="2" customFormat="1" ht="21.75" customHeight="1">
      <c r="A106" s="35"/>
      <c r="B106" s="36"/>
      <c r="C106" s="37"/>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47" s="2" customFormat="1" ht="6.95" customHeight="1">
      <c r="A107" s="35"/>
      <c r="B107" s="55"/>
      <c r="C107" s="56"/>
      <c r="D107" s="56"/>
      <c r="E107" s="56"/>
      <c r="F107" s="56"/>
      <c r="G107" s="56"/>
      <c r="H107" s="56"/>
      <c r="I107" s="56"/>
      <c r="J107" s="56"/>
      <c r="K107" s="56"/>
      <c r="L107" s="52"/>
      <c r="S107" s="35"/>
      <c r="T107" s="35"/>
      <c r="U107" s="35"/>
      <c r="V107" s="35"/>
      <c r="W107" s="35"/>
      <c r="X107" s="35"/>
      <c r="Y107" s="35"/>
      <c r="Z107" s="35"/>
      <c r="AA107" s="35"/>
      <c r="AB107" s="35"/>
      <c r="AC107" s="35"/>
      <c r="AD107" s="35"/>
      <c r="AE107" s="35"/>
    </row>
    <row r="111" spans="1:47" s="2" customFormat="1" ht="6.95" customHeight="1">
      <c r="A111" s="35"/>
      <c r="B111" s="57"/>
      <c r="C111" s="58"/>
      <c r="D111" s="58"/>
      <c r="E111" s="58"/>
      <c r="F111" s="58"/>
      <c r="G111" s="58"/>
      <c r="H111" s="58"/>
      <c r="I111" s="58"/>
      <c r="J111" s="58"/>
      <c r="K111" s="58"/>
      <c r="L111" s="52"/>
      <c r="S111" s="35"/>
      <c r="T111" s="35"/>
      <c r="U111" s="35"/>
      <c r="V111" s="35"/>
      <c r="W111" s="35"/>
      <c r="X111" s="35"/>
      <c r="Y111" s="35"/>
      <c r="Z111" s="35"/>
      <c r="AA111" s="35"/>
      <c r="AB111" s="35"/>
      <c r="AC111" s="35"/>
      <c r="AD111" s="35"/>
      <c r="AE111" s="35"/>
    </row>
    <row r="112" spans="1:47" s="2" customFormat="1" ht="24.95" customHeight="1">
      <c r="A112" s="35"/>
      <c r="B112" s="36"/>
      <c r="C112" s="24" t="s">
        <v>224</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31" s="2" customFormat="1" ht="6.95" customHeight="1">
      <c r="A113" s="35"/>
      <c r="B113" s="36"/>
      <c r="C113" s="37"/>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31" s="2" customFormat="1" ht="12" customHeight="1">
      <c r="A114" s="35"/>
      <c r="B114" s="36"/>
      <c r="C114" s="30" t="s">
        <v>16</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31" s="2" customFormat="1" ht="16.5" customHeight="1">
      <c r="A115" s="35"/>
      <c r="B115" s="36"/>
      <c r="C115" s="37"/>
      <c r="D115" s="37"/>
      <c r="E115" s="332" t="str">
        <f>E7</f>
        <v>NEMOCNICE TGM HODONÍN – VÝSTAVBA PAVILONU URGENTNÍHO PŘÍJMU ETAPA II.</v>
      </c>
      <c r="F115" s="333"/>
      <c r="G115" s="333"/>
      <c r="H115" s="333"/>
      <c r="I115" s="37"/>
      <c r="J115" s="37"/>
      <c r="K115" s="37"/>
      <c r="L115" s="52"/>
      <c r="S115" s="35"/>
      <c r="T115" s="35"/>
      <c r="U115" s="35"/>
      <c r="V115" s="35"/>
      <c r="W115" s="35"/>
      <c r="X115" s="35"/>
      <c r="Y115" s="35"/>
      <c r="Z115" s="35"/>
      <c r="AA115" s="35"/>
      <c r="AB115" s="35"/>
      <c r="AC115" s="35"/>
      <c r="AD115" s="35"/>
      <c r="AE115" s="35"/>
    </row>
    <row r="116" spans="1:31" s="1" customFormat="1" ht="12" customHeight="1">
      <c r="B116" s="22"/>
      <c r="C116" s="30" t="s">
        <v>210</v>
      </c>
      <c r="D116" s="23"/>
      <c r="E116" s="23"/>
      <c r="F116" s="23"/>
      <c r="G116" s="23"/>
      <c r="H116" s="23"/>
      <c r="I116" s="23"/>
      <c r="J116" s="23"/>
      <c r="K116" s="23"/>
      <c r="L116" s="21"/>
    </row>
    <row r="117" spans="1:31" s="1" customFormat="1" ht="16.5" customHeight="1">
      <c r="B117" s="22"/>
      <c r="C117" s="23"/>
      <c r="D117" s="23"/>
      <c r="E117" s="332" t="s">
        <v>362</v>
      </c>
      <c r="F117" s="283"/>
      <c r="G117" s="283"/>
      <c r="H117" s="283"/>
      <c r="I117" s="23"/>
      <c r="J117" s="23"/>
      <c r="K117" s="23"/>
      <c r="L117" s="21"/>
    </row>
    <row r="118" spans="1:31" s="1" customFormat="1" ht="12" customHeight="1">
      <c r="B118" s="22"/>
      <c r="C118" s="30" t="s">
        <v>363</v>
      </c>
      <c r="D118" s="23"/>
      <c r="E118" s="23"/>
      <c r="F118" s="23"/>
      <c r="G118" s="23"/>
      <c r="H118" s="23"/>
      <c r="I118" s="23"/>
      <c r="J118" s="23"/>
      <c r="K118" s="23"/>
      <c r="L118" s="21"/>
    </row>
    <row r="119" spans="1:31" s="2" customFormat="1" ht="16.5" customHeight="1">
      <c r="A119" s="35"/>
      <c r="B119" s="36"/>
      <c r="C119" s="37"/>
      <c r="D119" s="37"/>
      <c r="E119" s="336" t="s">
        <v>3106</v>
      </c>
      <c r="F119" s="334"/>
      <c r="G119" s="334"/>
      <c r="H119" s="334"/>
      <c r="I119" s="37"/>
      <c r="J119" s="37"/>
      <c r="K119" s="37"/>
      <c r="L119" s="52"/>
      <c r="S119" s="35"/>
      <c r="T119" s="35"/>
      <c r="U119" s="35"/>
      <c r="V119" s="35"/>
      <c r="W119" s="35"/>
      <c r="X119" s="35"/>
      <c r="Y119" s="35"/>
      <c r="Z119" s="35"/>
      <c r="AA119" s="35"/>
      <c r="AB119" s="35"/>
      <c r="AC119" s="35"/>
      <c r="AD119" s="35"/>
      <c r="AE119" s="35"/>
    </row>
    <row r="120" spans="1:31" s="2" customFormat="1" ht="12" customHeight="1">
      <c r="A120" s="35"/>
      <c r="B120" s="36"/>
      <c r="C120" s="30" t="s">
        <v>3107</v>
      </c>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31" s="2" customFormat="1" ht="16.5" customHeight="1">
      <c r="A121" s="35"/>
      <c r="B121" s="36"/>
      <c r="C121" s="37"/>
      <c r="D121" s="37"/>
      <c r="E121" s="305" t="str">
        <f>E13</f>
        <v>2 - NOUZOVÝ ZVUKOVÝ SYSTÉM - NZS</v>
      </c>
      <c r="F121" s="334"/>
      <c r="G121" s="334"/>
      <c r="H121" s="334"/>
      <c r="I121" s="37"/>
      <c r="J121" s="37"/>
      <c r="K121" s="37"/>
      <c r="L121" s="52"/>
      <c r="S121" s="35"/>
      <c r="T121" s="35"/>
      <c r="U121" s="35"/>
      <c r="V121" s="35"/>
      <c r="W121" s="35"/>
      <c r="X121" s="35"/>
      <c r="Y121" s="35"/>
      <c r="Z121" s="35"/>
      <c r="AA121" s="35"/>
      <c r="AB121" s="35"/>
      <c r="AC121" s="35"/>
      <c r="AD121" s="35"/>
      <c r="AE121" s="35"/>
    </row>
    <row r="122" spans="1:31" s="2" customFormat="1" ht="6.9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12" customHeight="1">
      <c r="A123" s="35"/>
      <c r="B123" s="36"/>
      <c r="C123" s="30" t="s">
        <v>20</v>
      </c>
      <c r="D123" s="37"/>
      <c r="E123" s="37"/>
      <c r="F123" s="28" t="str">
        <f>F16</f>
        <v xml:space="preserve"> </v>
      </c>
      <c r="G123" s="37"/>
      <c r="H123" s="37"/>
      <c r="I123" s="30" t="s">
        <v>22</v>
      </c>
      <c r="J123" s="67" t="str">
        <f>IF(J16="","",J16)</f>
        <v>23. 6. 2025</v>
      </c>
      <c r="K123" s="37"/>
      <c r="L123" s="52"/>
      <c r="S123" s="35"/>
      <c r="T123" s="35"/>
      <c r="U123" s="35"/>
      <c r="V123" s="35"/>
      <c r="W123" s="35"/>
      <c r="X123" s="35"/>
      <c r="Y123" s="35"/>
      <c r="Z123" s="35"/>
      <c r="AA123" s="35"/>
      <c r="AB123" s="35"/>
      <c r="AC123" s="35"/>
      <c r="AD123" s="35"/>
      <c r="AE123" s="35"/>
    </row>
    <row r="124" spans="1:31" s="2" customFormat="1" ht="6.9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31" s="2" customFormat="1" ht="15.2" customHeight="1">
      <c r="A125" s="35"/>
      <c r="B125" s="36"/>
      <c r="C125" s="30" t="s">
        <v>24</v>
      </c>
      <c r="D125" s="37"/>
      <c r="E125" s="37"/>
      <c r="F125" s="28" t="str">
        <f>E19</f>
        <v>NEMOCNICE TGM HODONÍN, p.o.</v>
      </c>
      <c r="G125" s="37"/>
      <c r="H125" s="37"/>
      <c r="I125" s="30" t="s">
        <v>30</v>
      </c>
      <c r="J125" s="33" t="str">
        <f>E25</f>
        <v>KANIA a.s.</v>
      </c>
      <c r="K125" s="37"/>
      <c r="L125" s="52"/>
      <c r="S125" s="35"/>
      <c r="T125" s="35"/>
      <c r="U125" s="35"/>
      <c r="V125" s="35"/>
      <c r="W125" s="35"/>
      <c r="X125" s="35"/>
      <c r="Y125" s="35"/>
      <c r="Z125" s="35"/>
      <c r="AA125" s="35"/>
      <c r="AB125" s="35"/>
      <c r="AC125" s="35"/>
      <c r="AD125" s="35"/>
      <c r="AE125" s="35"/>
    </row>
    <row r="126" spans="1:31" s="2" customFormat="1" ht="15.2" customHeight="1">
      <c r="A126" s="35"/>
      <c r="B126" s="36"/>
      <c r="C126" s="30" t="s">
        <v>28</v>
      </c>
      <c r="D126" s="37"/>
      <c r="E126" s="37"/>
      <c r="F126" s="28" t="str">
        <f>IF(E22="","",E22)</f>
        <v>Vyplň údaj</v>
      </c>
      <c r="G126" s="37"/>
      <c r="H126" s="37"/>
      <c r="I126" s="30" t="s">
        <v>33</v>
      </c>
      <c r="J126" s="33" t="str">
        <f>E28</f>
        <v xml:space="preserve"> </v>
      </c>
      <c r="K126" s="37"/>
      <c r="L126" s="52"/>
      <c r="S126" s="35"/>
      <c r="T126" s="35"/>
      <c r="U126" s="35"/>
      <c r="V126" s="35"/>
      <c r="W126" s="35"/>
      <c r="X126" s="35"/>
      <c r="Y126" s="35"/>
      <c r="Z126" s="35"/>
      <c r="AA126" s="35"/>
      <c r="AB126" s="35"/>
      <c r="AC126" s="35"/>
      <c r="AD126" s="35"/>
      <c r="AE126" s="35"/>
    </row>
    <row r="127" spans="1:31" s="2" customFormat="1" ht="10.35" customHeight="1">
      <c r="A127" s="35"/>
      <c r="B127" s="36"/>
      <c r="C127" s="37"/>
      <c r="D127" s="37"/>
      <c r="E127" s="37"/>
      <c r="F127" s="37"/>
      <c r="G127" s="37"/>
      <c r="H127" s="37"/>
      <c r="I127" s="37"/>
      <c r="J127" s="37"/>
      <c r="K127" s="37"/>
      <c r="L127" s="52"/>
      <c r="S127" s="35"/>
      <c r="T127" s="35"/>
      <c r="U127" s="35"/>
      <c r="V127" s="35"/>
      <c r="W127" s="35"/>
      <c r="X127" s="35"/>
      <c r="Y127" s="35"/>
      <c r="Z127" s="35"/>
      <c r="AA127" s="35"/>
      <c r="AB127" s="35"/>
      <c r="AC127" s="35"/>
      <c r="AD127" s="35"/>
      <c r="AE127" s="35"/>
    </row>
    <row r="128" spans="1:31" s="11" customFormat="1" ht="29.25" customHeight="1">
      <c r="A128" s="165"/>
      <c r="B128" s="166"/>
      <c r="C128" s="167" t="s">
        <v>225</v>
      </c>
      <c r="D128" s="168" t="s">
        <v>61</v>
      </c>
      <c r="E128" s="168" t="s">
        <v>57</v>
      </c>
      <c r="F128" s="168" t="s">
        <v>58</v>
      </c>
      <c r="G128" s="168" t="s">
        <v>226</v>
      </c>
      <c r="H128" s="168" t="s">
        <v>227</v>
      </c>
      <c r="I128" s="168" t="s">
        <v>228</v>
      </c>
      <c r="J128" s="168" t="s">
        <v>214</v>
      </c>
      <c r="K128" s="169" t="s">
        <v>229</v>
      </c>
      <c r="L128" s="170"/>
      <c r="M128" s="76" t="s">
        <v>1</v>
      </c>
      <c r="N128" s="77" t="s">
        <v>40</v>
      </c>
      <c r="O128" s="77" t="s">
        <v>230</v>
      </c>
      <c r="P128" s="77" t="s">
        <v>231</v>
      </c>
      <c r="Q128" s="77" t="s">
        <v>232</v>
      </c>
      <c r="R128" s="77" t="s">
        <v>233</v>
      </c>
      <c r="S128" s="77" t="s">
        <v>234</v>
      </c>
      <c r="T128" s="78" t="s">
        <v>235</v>
      </c>
      <c r="U128" s="165"/>
      <c r="V128" s="165"/>
      <c r="W128" s="165"/>
      <c r="X128" s="165"/>
      <c r="Y128" s="165"/>
      <c r="Z128" s="165"/>
      <c r="AA128" s="165"/>
      <c r="AB128" s="165"/>
      <c r="AC128" s="165"/>
      <c r="AD128" s="165"/>
      <c r="AE128" s="165"/>
    </row>
    <row r="129" spans="1:65" s="2" customFormat="1" ht="22.9" customHeight="1">
      <c r="A129" s="35"/>
      <c r="B129" s="36"/>
      <c r="C129" s="83" t="s">
        <v>236</v>
      </c>
      <c r="D129" s="37"/>
      <c r="E129" s="37"/>
      <c r="F129" s="37"/>
      <c r="G129" s="37"/>
      <c r="H129" s="37"/>
      <c r="I129" s="37"/>
      <c r="J129" s="171">
        <f>BK129</f>
        <v>0</v>
      </c>
      <c r="K129" s="37"/>
      <c r="L129" s="40"/>
      <c r="M129" s="79"/>
      <c r="N129" s="172"/>
      <c r="O129" s="80"/>
      <c r="P129" s="173">
        <f>P130+P142+P146+P160+P167</f>
        <v>0</v>
      </c>
      <c r="Q129" s="80"/>
      <c r="R129" s="173">
        <f>R130+R142+R146+R160+R167</f>
        <v>0</v>
      </c>
      <c r="S129" s="80"/>
      <c r="T129" s="174">
        <f>T130+T142+T146+T160+T167</f>
        <v>0</v>
      </c>
      <c r="U129" s="35"/>
      <c r="V129" s="35"/>
      <c r="W129" s="35"/>
      <c r="X129" s="35"/>
      <c r="Y129" s="35"/>
      <c r="Z129" s="35"/>
      <c r="AA129" s="35"/>
      <c r="AB129" s="35"/>
      <c r="AC129" s="35"/>
      <c r="AD129" s="35"/>
      <c r="AE129" s="35"/>
      <c r="AT129" s="18" t="s">
        <v>75</v>
      </c>
      <c r="AU129" s="18" t="s">
        <v>216</v>
      </c>
      <c r="BK129" s="175">
        <f>BK130+BK142+BK146+BK160+BK167</f>
        <v>0</v>
      </c>
    </row>
    <row r="130" spans="1:65" s="12" customFormat="1" ht="25.9" customHeight="1">
      <c r="B130" s="176"/>
      <c r="C130" s="177"/>
      <c r="D130" s="178" t="s">
        <v>75</v>
      </c>
      <c r="E130" s="179" t="s">
        <v>4713</v>
      </c>
      <c r="F130" s="179" t="s">
        <v>5009</v>
      </c>
      <c r="G130" s="177"/>
      <c r="H130" s="177"/>
      <c r="I130" s="180"/>
      <c r="J130" s="181">
        <f>BK130</f>
        <v>0</v>
      </c>
      <c r="K130" s="177"/>
      <c r="L130" s="182"/>
      <c r="M130" s="183"/>
      <c r="N130" s="184"/>
      <c r="O130" s="184"/>
      <c r="P130" s="185">
        <f>SUM(P131:P141)</f>
        <v>0</v>
      </c>
      <c r="Q130" s="184"/>
      <c r="R130" s="185">
        <f>SUM(R131:R141)</f>
        <v>0</v>
      </c>
      <c r="S130" s="184"/>
      <c r="T130" s="186">
        <f>SUM(T131:T141)</f>
        <v>0</v>
      </c>
      <c r="AR130" s="187" t="s">
        <v>84</v>
      </c>
      <c r="AT130" s="188" t="s">
        <v>75</v>
      </c>
      <c r="AU130" s="188" t="s">
        <v>76</v>
      </c>
      <c r="AY130" s="187" t="s">
        <v>239</v>
      </c>
      <c r="BK130" s="189">
        <f>SUM(BK131:BK141)</f>
        <v>0</v>
      </c>
    </row>
    <row r="131" spans="1:65" s="2" customFormat="1" ht="16.5" customHeight="1">
      <c r="A131" s="35"/>
      <c r="B131" s="36"/>
      <c r="C131" s="192" t="s">
        <v>84</v>
      </c>
      <c r="D131" s="192" t="s">
        <v>241</v>
      </c>
      <c r="E131" s="193" t="s">
        <v>5010</v>
      </c>
      <c r="F131" s="194" t="s">
        <v>5011</v>
      </c>
      <c r="G131" s="195" t="s">
        <v>2089</v>
      </c>
      <c r="H131" s="196">
        <v>2</v>
      </c>
      <c r="I131" s="197"/>
      <c r="J131" s="198">
        <f t="shared" ref="J131:J141" si="0">ROUND(I131*H131,2)</f>
        <v>0</v>
      </c>
      <c r="K131" s="194" t="s">
        <v>4904</v>
      </c>
      <c r="L131" s="40"/>
      <c r="M131" s="199" t="s">
        <v>1</v>
      </c>
      <c r="N131" s="200" t="s">
        <v>41</v>
      </c>
      <c r="O131" s="72"/>
      <c r="P131" s="201">
        <f t="shared" ref="P131:P141" si="1">O131*H131</f>
        <v>0</v>
      </c>
      <c r="Q131" s="201">
        <v>0</v>
      </c>
      <c r="R131" s="201">
        <f t="shared" ref="R131:R141" si="2">Q131*H131</f>
        <v>0</v>
      </c>
      <c r="S131" s="201">
        <v>0</v>
      </c>
      <c r="T131" s="202">
        <f t="shared" ref="T131:T141" si="3">S131*H131</f>
        <v>0</v>
      </c>
      <c r="U131" s="35"/>
      <c r="V131" s="35"/>
      <c r="W131" s="35"/>
      <c r="X131" s="35"/>
      <c r="Y131" s="35"/>
      <c r="Z131" s="35"/>
      <c r="AA131" s="35"/>
      <c r="AB131" s="35"/>
      <c r="AC131" s="35"/>
      <c r="AD131" s="35"/>
      <c r="AE131" s="35"/>
      <c r="AR131" s="203" t="s">
        <v>110</v>
      </c>
      <c r="AT131" s="203" t="s">
        <v>241</v>
      </c>
      <c r="AU131" s="203" t="s">
        <v>84</v>
      </c>
      <c r="AY131" s="18" t="s">
        <v>239</v>
      </c>
      <c r="BE131" s="204">
        <f t="shared" ref="BE131:BE141" si="4">IF(N131="základní",J131,0)</f>
        <v>0</v>
      </c>
      <c r="BF131" s="204">
        <f t="shared" ref="BF131:BF141" si="5">IF(N131="snížená",J131,0)</f>
        <v>0</v>
      </c>
      <c r="BG131" s="204">
        <f t="shared" ref="BG131:BG141" si="6">IF(N131="zákl. přenesená",J131,0)</f>
        <v>0</v>
      </c>
      <c r="BH131" s="204">
        <f t="shared" ref="BH131:BH141" si="7">IF(N131="sníž. přenesená",J131,0)</f>
        <v>0</v>
      </c>
      <c r="BI131" s="204">
        <f t="shared" ref="BI131:BI141" si="8">IF(N131="nulová",J131,0)</f>
        <v>0</v>
      </c>
      <c r="BJ131" s="18" t="s">
        <v>84</v>
      </c>
      <c r="BK131" s="204">
        <f t="shared" ref="BK131:BK141" si="9">ROUND(I131*H131,2)</f>
        <v>0</v>
      </c>
      <c r="BL131" s="18" t="s">
        <v>110</v>
      </c>
      <c r="BM131" s="203" t="s">
        <v>86</v>
      </c>
    </row>
    <row r="132" spans="1:65" s="2" customFormat="1" ht="16.5" customHeight="1">
      <c r="A132" s="35"/>
      <c r="B132" s="36"/>
      <c r="C132" s="192" t="s">
        <v>86</v>
      </c>
      <c r="D132" s="192" t="s">
        <v>241</v>
      </c>
      <c r="E132" s="193" t="s">
        <v>5012</v>
      </c>
      <c r="F132" s="194" t="s">
        <v>5013</v>
      </c>
      <c r="G132" s="195" t="s">
        <v>2089</v>
      </c>
      <c r="H132" s="196">
        <v>1</v>
      </c>
      <c r="I132" s="197"/>
      <c r="J132" s="198">
        <f t="shared" si="0"/>
        <v>0</v>
      </c>
      <c r="K132" s="194" t="s">
        <v>4904</v>
      </c>
      <c r="L132" s="40"/>
      <c r="M132" s="199" t="s">
        <v>1</v>
      </c>
      <c r="N132" s="200" t="s">
        <v>41</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110</v>
      </c>
      <c r="AT132" s="203" t="s">
        <v>241</v>
      </c>
      <c r="AU132" s="203" t="s">
        <v>84</v>
      </c>
      <c r="AY132" s="18" t="s">
        <v>239</v>
      </c>
      <c r="BE132" s="204">
        <f t="shared" si="4"/>
        <v>0</v>
      </c>
      <c r="BF132" s="204">
        <f t="shared" si="5"/>
        <v>0</v>
      </c>
      <c r="BG132" s="204">
        <f t="shared" si="6"/>
        <v>0</v>
      </c>
      <c r="BH132" s="204">
        <f t="shared" si="7"/>
        <v>0</v>
      </c>
      <c r="BI132" s="204">
        <f t="shared" si="8"/>
        <v>0</v>
      </c>
      <c r="BJ132" s="18" t="s">
        <v>84</v>
      </c>
      <c r="BK132" s="204">
        <f t="shared" si="9"/>
        <v>0</v>
      </c>
      <c r="BL132" s="18" t="s">
        <v>110</v>
      </c>
      <c r="BM132" s="203" t="s">
        <v>110</v>
      </c>
    </row>
    <row r="133" spans="1:65" s="2" customFormat="1" ht="16.5" customHeight="1">
      <c r="A133" s="35"/>
      <c r="B133" s="36"/>
      <c r="C133" s="192" t="s">
        <v>108</v>
      </c>
      <c r="D133" s="192" t="s">
        <v>241</v>
      </c>
      <c r="E133" s="193" t="s">
        <v>5014</v>
      </c>
      <c r="F133" s="194" t="s">
        <v>5015</v>
      </c>
      <c r="G133" s="195" t="s">
        <v>2089</v>
      </c>
      <c r="H133" s="196">
        <v>4</v>
      </c>
      <c r="I133" s="197"/>
      <c r="J133" s="198">
        <f t="shared" si="0"/>
        <v>0</v>
      </c>
      <c r="K133" s="194" t="s">
        <v>4904</v>
      </c>
      <c r="L133" s="40"/>
      <c r="M133" s="199" t="s">
        <v>1</v>
      </c>
      <c r="N133" s="200" t="s">
        <v>41</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110</v>
      </c>
      <c r="AT133" s="203" t="s">
        <v>241</v>
      </c>
      <c r="AU133" s="203" t="s">
        <v>84</v>
      </c>
      <c r="AY133" s="18" t="s">
        <v>239</v>
      </c>
      <c r="BE133" s="204">
        <f t="shared" si="4"/>
        <v>0</v>
      </c>
      <c r="BF133" s="204">
        <f t="shared" si="5"/>
        <v>0</v>
      </c>
      <c r="BG133" s="204">
        <f t="shared" si="6"/>
        <v>0</v>
      </c>
      <c r="BH133" s="204">
        <f t="shared" si="7"/>
        <v>0</v>
      </c>
      <c r="BI133" s="204">
        <f t="shared" si="8"/>
        <v>0</v>
      </c>
      <c r="BJ133" s="18" t="s">
        <v>84</v>
      </c>
      <c r="BK133" s="204">
        <f t="shared" si="9"/>
        <v>0</v>
      </c>
      <c r="BL133" s="18" t="s">
        <v>110</v>
      </c>
      <c r="BM133" s="203" t="s">
        <v>150</v>
      </c>
    </row>
    <row r="134" spans="1:65" s="2" customFormat="1" ht="16.5" customHeight="1">
      <c r="A134" s="35"/>
      <c r="B134" s="36"/>
      <c r="C134" s="192" t="s">
        <v>110</v>
      </c>
      <c r="D134" s="192" t="s">
        <v>241</v>
      </c>
      <c r="E134" s="193" t="s">
        <v>5016</v>
      </c>
      <c r="F134" s="194" t="s">
        <v>5017</v>
      </c>
      <c r="G134" s="195" t="s">
        <v>2089</v>
      </c>
      <c r="H134" s="196">
        <v>3</v>
      </c>
      <c r="I134" s="197"/>
      <c r="J134" s="198">
        <f t="shared" si="0"/>
        <v>0</v>
      </c>
      <c r="K134" s="194" t="s">
        <v>4904</v>
      </c>
      <c r="L134" s="40"/>
      <c r="M134" s="199" t="s">
        <v>1</v>
      </c>
      <c r="N134" s="200" t="s">
        <v>41</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110</v>
      </c>
      <c r="AT134" s="203" t="s">
        <v>241</v>
      </c>
      <c r="AU134" s="203" t="s">
        <v>84</v>
      </c>
      <c r="AY134" s="18" t="s">
        <v>239</v>
      </c>
      <c r="BE134" s="204">
        <f t="shared" si="4"/>
        <v>0</v>
      </c>
      <c r="BF134" s="204">
        <f t="shared" si="5"/>
        <v>0</v>
      </c>
      <c r="BG134" s="204">
        <f t="shared" si="6"/>
        <v>0</v>
      </c>
      <c r="BH134" s="204">
        <f t="shared" si="7"/>
        <v>0</v>
      </c>
      <c r="BI134" s="204">
        <f t="shared" si="8"/>
        <v>0</v>
      </c>
      <c r="BJ134" s="18" t="s">
        <v>84</v>
      </c>
      <c r="BK134" s="204">
        <f t="shared" si="9"/>
        <v>0</v>
      </c>
      <c r="BL134" s="18" t="s">
        <v>110</v>
      </c>
      <c r="BM134" s="203" t="s">
        <v>156</v>
      </c>
    </row>
    <row r="135" spans="1:65" s="2" customFormat="1" ht="16.5" customHeight="1">
      <c r="A135" s="35"/>
      <c r="B135" s="36"/>
      <c r="C135" s="192" t="s">
        <v>134</v>
      </c>
      <c r="D135" s="192" t="s">
        <v>241</v>
      </c>
      <c r="E135" s="193" t="s">
        <v>5018</v>
      </c>
      <c r="F135" s="194" t="s">
        <v>5019</v>
      </c>
      <c r="G135" s="195" t="s">
        <v>2089</v>
      </c>
      <c r="H135" s="196">
        <v>68</v>
      </c>
      <c r="I135" s="197"/>
      <c r="J135" s="198">
        <f t="shared" si="0"/>
        <v>0</v>
      </c>
      <c r="K135" s="194" t="s">
        <v>4904</v>
      </c>
      <c r="L135" s="40"/>
      <c r="M135" s="199" t="s">
        <v>1</v>
      </c>
      <c r="N135" s="200" t="s">
        <v>41</v>
      </c>
      <c r="O135" s="72"/>
      <c r="P135" s="201">
        <f t="shared" si="1"/>
        <v>0</v>
      </c>
      <c r="Q135" s="201">
        <v>0</v>
      </c>
      <c r="R135" s="201">
        <f t="shared" si="2"/>
        <v>0</v>
      </c>
      <c r="S135" s="201">
        <v>0</v>
      </c>
      <c r="T135" s="202">
        <f t="shared" si="3"/>
        <v>0</v>
      </c>
      <c r="U135" s="35"/>
      <c r="V135" s="35"/>
      <c r="W135" s="35"/>
      <c r="X135" s="35"/>
      <c r="Y135" s="35"/>
      <c r="Z135" s="35"/>
      <c r="AA135" s="35"/>
      <c r="AB135" s="35"/>
      <c r="AC135" s="35"/>
      <c r="AD135" s="35"/>
      <c r="AE135" s="35"/>
      <c r="AR135" s="203" t="s">
        <v>110</v>
      </c>
      <c r="AT135" s="203" t="s">
        <v>241</v>
      </c>
      <c r="AU135" s="203" t="s">
        <v>84</v>
      </c>
      <c r="AY135" s="18" t="s">
        <v>239</v>
      </c>
      <c r="BE135" s="204">
        <f t="shared" si="4"/>
        <v>0</v>
      </c>
      <c r="BF135" s="204">
        <f t="shared" si="5"/>
        <v>0</v>
      </c>
      <c r="BG135" s="204">
        <f t="shared" si="6"/>
        <v>0</v>
      </c>
      <c r="BH135" s="204">
        <f t="shared" si="7"/>
        <v>0</v>
      </c>
      <c r="BI135" s="204">
        <f t="shared" si="8"/>
        <v>0</v>
      </c>
      <c r="BJ135" s="18" t="s">
        <v>84</v>
      </c>
      <c r="BK135" s="204">
        <f t="shared" si="9"/>
        <v>0</v>
      </c>
      <c r="BL135" s="18" t="s">
        <v>110</v>
      </c>
      <c r="BM135" s="203" t="s">
        <v>162</v>
      </c>
    </row>
    <row r="136" spans="1:65" s="2" customFormat="1" ht="16.5" customHeight="1">
      <c r="A136" s="35"/>
      <c r="B136" s="36"/>
      <c r="C136" s="192" t="s">
        <v>150</v>
      </c>
      <c r="D136" s="192" t="s">
        <v>241</v>
      </c>
      <c r="E136" s="193" t="s">
        <v>5020</v>
      </c>
      <c r="F136" s="194" t="s">
        <v>5021</v>
      </c>
      <c r="G136" s="195" t="s">
        <v>2089</v>
      </c>
      <c r="H136" s="196">
        <v>68</v>
      </c>
      <c r="I136" s="197"/>
      <c r="J136" s="198">
        <f t="shared" si="0"/>
        <v>0</v>
      </c>
      <c r="K136" s="194" t="s">
        <v>4904</v>
      </c>
      <c r="L136" s="40"/>
      <c r="M136" s="199" t="s">
        <v>1</v>
      </c>
      <c r="N136" s="200" t="s">
        <v>41</v>
      </c>
      <c r="O136" s="72"/>
      <c r="P136" s="201">
        <f t="shared" si="1"/>
        <v>0</v>
      </c>
      <c r="Q136" s="201">
        <v>0</v>
      </c>
      <c r="R136" s="201">
        <f t="shared" si="2"/>
        <v>0</v>
      </c>
      <c r="S136" s="201">
        <v>0</v>
      </c>
      <c r="T136" s="202">
        <f t="shared" si="3"/>
        <v>0</v>
      </c>
      <c r="U136" s="35"/>
      <c r="V136" s="35"/>
      <c r="W136" s="35"/>
      <c r="X136" s="35"/>
      <c r="Y136" s="35"/>
      <c r="Z136" s="35"/>
      <c r="AA136" s="35"/>
      <c r="AB136" s="35"/>
      <c r="AC136" s="35"/>
      <c r="AD136" s="35"/>
      <c r="AE136" s="35"/>
      <c r="AR136" s="203" t="s">
        <v>110</v>
      </c>
      <c r="AT136" s="203" t="s">
        <v>241</v>
      </c>
      <c r="AU136" s="203" t="s">
        <v>84</v>
      </c>
      <c r="AY136" s="18" t="s">
        <v>239</v>
      </c>
      <c r="BE136" s="204">
        <f t="shared" si="4"/>
        <v>0</v>
      </c>
      <c r="BF136" s="204">
        <f t="shared" si="5"/>
        <v>0</v>
      </c>
      <c r="BG136" s="204">
        <f t="shared" si="6"/>
        <v>0</v>
      </c>
      <c r="BH136" s="204">
        <f t="shared" si="7"/>
        <v>0</v>
      </c>
      <c r="BI136" s="204">
        <f t="shared" si="8"/>
        <v>0</v>
      </c>
      <c r="BJ136" s="18" t="s">
        <v>84</v>
      </c>
      <c r="BK136" s="204">
        <f t="shared" si="9"/>
        <v>0</v>
      </c>
      <c r="BL136" s="18" t="s">
        <v>110</v>
      </c>
      <c r="BM136" s="203" t="s">
        <v>8</v>
      </c>
    </row>
    <row r="137" spans="1:65" s="2" customFormat="1" ht="16.5" customHeight="1">
      <c r="A137" s="35"/>
      <c r="B137" s="36"/>
      <c r="C137" s="192" t="s">
        <v>153</v>
      </c>
      <c r="D137" s="192" t="s">
        <v>241</v>
      </c>
      <c r="E137" s="193" t="s">
        <v>5022</v>
      </c>
      <c r="F137" s="194" t="s">
        <v>5023</v>
      </c>
      <c r="G137" s="195" t="s">
        <v>2089</v>
      </c>
      <c r="H137" s="196">
        <v>1</v>
      </c>
      <c r="I137" s="197"/>
      <c r="J137" s="198">
        <f t="shared" si="0"/>
        <v>0</v>
      </c>
      <c r="K137" s="194" t="s">
        <v>4904</v>
      </c>
      <c r="L137" s="40"/>
      <c r="M137" s="199" t="s">
        <v>1</v>
      </c>
      <c r="N137" s="200" t="s">
        <v>41</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110</v>
      </c>
      <c r="AT137" s="203" t="s">
        <v>241</v>
      </c>
      <c r="AU137" s="203" t="s">
        <v>84</v>
      </c>
      <c r="AY137" s="18" t="s">
        <v>239</v>
      </c>
      <c r="BE137" s="204">
        <f t="shared" si="4"/>
        <v>0</v>
      </c>
      <c r="BF137" s="204">
        <f t="shared" si="5"/>
        <v>0</v>
      </c>
      <c r="BG137" s="204">
        <f t="shared" si="6"/>
        <v>0</v>
      </c>
      <c r="BH137" s="204">
        <f t="shared" si="7"/>
        <v>0</v>
      </c>
      <c r="BI137" s="204">
        <f t="shared" si="8"/>
        <v>0</v>
      </c>
      <c r="BJ137" s="18" t="s">
        <v>84</v>
      </c>
      <c r="BK137" s="204">
        <f t="shared" si="9"/>
        <v>0</v>
      </c>
      <c r="BL137" s="18" t="s">
        <v>110</v>
      </c>
      <c r="BM137" s="203" t="s">
        <v>306</v>
      </c>
    </row>
    <row r="138" spans="1:65" s="2" customFormat="1" ht="16.5" customHeight="1">
      <c r="A138" s="35"/>
      <c r="B138" s="36"/>
      <c r="C138" s="192" t="s">
        <v>156</v>
      </c>
      <c r="D138" s="192" t="s">
        <v>241</v>
      </c>
      <c r="E138" s="193" t="s">
        <v>5024</v>
      </c>
      <c r="F138" s="194" t="s">
        <v>5025</v>
      </c>
      <c r="G138" s="195" t="s">
        <v>2089</v>
      </c>
      <c r="H138" s="196">
        <v>2</v>
      </c>
      <c r="I138" s="197"/>
      <c r="J138" s="198">
        <f t="shared" si="0"/>
        <v>0</v>
      </c>
      <c r="K138" s="194" t="s">
        <v>4904</v>
      </c>
      <c r="L138" s="40"/>
      <c r="M138" s="199" t="s">
        <v>1</v>
      </c>
      <c r="N138" s="200" t="s">
        <v>41</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110</v>
      </c>
      <c r="AT138" s="203" t="s">
        <v>241</v>
      </c>
      <c r="AU138" s="203" t="s">
        <v>84</v>
      </c>
      <c r="AY138" s="18" t="s">
        <v>239</v>
      </c>
      <c r="BE138" s="204">
        <f t="shared" si="4"/>
        <v>0</v>
      </c>
      <c r="BF138" s="204">
        <f t="shared" si="5"/>
        <v>0</v>
      </c>
      <c r="BG138" s="204">
        <f t="shared" si="6"/>
        <v>0</v>
      </c>
      <c r="BH138" s="204">
        <f t="shared" si="7"/>
        <v>0</v>
      </c>
      <c r="BI138" s="204">
        <f t="shared" si="8"/>
        <v>0</v>
      </c>
      <c r="BJ138" s="18" t="s">
        <v>84</v>
      </c>
      <c r="BK138" s="204">
        <f t="shared" si="9"/>
        <v>0</v>
      </c>
      <c r="BL138" s="18" t="s">
        <v>110</v>
      </c>
      <c r="BM138" s="203" t="s">
        <v>316</v>
      </c>
    </row>
    <row r="139" spans="1:65" s="2" customFormat="1" ht="16.5" customHeight="1">
      <c r="A139" s="35"/>
      <c r="B139" s="36"/>
      <c r="C139" s="192" t="s">
        <v>159</v>
      </c>
      <c r="D139" s="192" t="s">
        <v>241</v>
      </c>
      <c r="E139" s="193" t="s">
        <v>5026</v>
      </c>
      <c r="F139" s="194" t="s">
        <v>5027</v>
      </c>
      <c r="G139" s="195" t="s">
        <v>2089</v>
      </c>
      <c r="H139" s="196">
        <v>2</v>
      </c>
      <c r="I139" s="197"/>
      <c r="J139" s="198">
        <f t="shared" si="0"/>
        <v>0</v>
      </c>
      <c r="K139" s="194" t="s">
        <v>4904</v>
      </c>
      <c r="L139" s="40"/>
      <c r="M139" s="199" t="s">
        <v>1</v>
      </c>
      <c r="N139" s="200" t="s">
        <v>41</v>
      </c>
      <c r="O139" s="72"/>
      <c r="P139" s="201">
        <f t="shared" si="1"/>
        <v>0</v>
      </c>
      <c r="Q139" s="201">
        <v>0</v>
      </c>
      <c r="R139" s="201">
        <f t="shared" si="2"/>
        <v>0</v>
      </c>
      <c r="S139" s="201">
        <v>0</v>
      </c>
      <c r="T139" s="202">
        <f t="shared" si="3"/>
        <v>0</v>
      </c>
      <c r="U139" s="35"/>
      <c r="V139" s="35"/>
      <c r="W139" s="35"/>
      <c r="X139" s="35"/>
      <c r="Y139" s="35"/>
      <c r="Z139" s="35"/>
      <c r="AA139" s="35"/>
      <c r="AB139" s="35"/>
      <c r="AC139" s="35"/>
      <c r="AD139" s="35"/>
      <c r="AE139" s="35"/>
      <c r="AR139" s="203" t="s">
        <v>110</v>
      </c>
      <c r="AT139" s="203" t="s">
        <v>241</v>
      </c>
      <c r="AU139" s="203" t="s">
        <v>84</v>
      </c>
      <c r="AY139" s="18" t="s">
        <v>239</v>
      </c>
      <c r="BE139" s="204">
        <f t="shared" si="4"/>
        <v>0</v>
      </c>
      <c r="BF139" s="204">
        <f t="shared" si="5"/>
        <v>0</v>
      </c>
      <c r="BG139" s="204">
        <f t="shared" si="6"/>
        <v>0</v>
      </c>
      <c r="BH139" s="204">
        <f t="shared" si="7"/>
        <v>0</v>
      </c>
      <c r="BI139" s="204">
        <f t="shared" si="8"/>
        <v>0</v>
      </c>
      <c r="BJ139" s="18" t="s">
        <v>84</v>
      </c>
      <c r="BK139" s="204">
        <f t="shared" si="9"/>
        <v>0</v>
      </c>
      <c r="BL139" s="18" t="s">
        <v>110</v>
      </c>
      <c r="BM139" s="203" t="s">
        <v>289</v>
      </c>
    </row>
    <row r="140" spans="1:65" s="2" customFormat="1" ht="16.5" customHeight="1">
      <c r="A140" s="35"/>
      <c r="B140" s="36"/>
      <c r="C140" s="192" t="s">
        <v>162</v>
      </c>
      <c r="D140" s="192" t="s">
        <v>241</v>
      </c>
      <c r="E140" s="193" t="s">
        <v>5028</v>
      </c>
      <c r="F140" s="194" t="s">
        <v>5029</v>
      </c>
      <c r="G140" s="195" t="s">
        <v>2089</v>
      </c>
      <c r="H140" s="196">
        <v>1</v>
      </c>
      <c r="I140" s="197"/>
      <c r="J140" s="198">
        <f t="shared" si="0"/>
        <v>0</v>
      </c>
      <c r="K140" s="194" t="s">
        <v>4904</v>
      </c>
      <c r="L140" s="40"/>
      <c r="M140" s="199" t="s">
        <v>1</v>
      </c>
      <c r="N140" s="200" t="s">
        <v>41</v>
      </c>
      <c r="O140" s="72"/>
      <c r="P140" s="201">
        <f t="shared" si="1"/>
        <v>0</v>
      </c>
      <c r="Q140" s="201">
        <v>0</v>
      </c>
      <c r="R140" s="201">
        <f t="shared" si="2"/>
        <v>0</v>
      </c>
      <c r="S140" s="201">
        <v>0</v>
      </c>
      <c r="T140" s="202">
        <f t="shared" si="3"/>
        <v>0</v>
      </c>
      <c r="U140" s="35"/>
      <c r="V140" s="35"/>
      <c r="W140" s="35"/>
      <c r="X140" s="35"/>
      <c r="Y140" s="35"/>
      <c r="Z140" s="35"/>
      <c r="AA140" s="35"/>
      <c r="AB140" s="35"/>
      <c r="AC140" s="35"/>
      <c r="AD140" s="35"/>
      <c r="AE140" s="35"/>
      <c r="AR140" s="203" t="s">
        <v>110</v>
      </c>
      <c r="AT140" s="203" t="s">
        <v>241</v>
      </c>
      <c r="AU140" s="203" t="s">
        <v>84</v>
      </c>
      <c r="AY140" s="18" t="s">
        <v>239</v>
      </c>
      <c r="BE140" s="204">
        <f t="shared" si="4"/>
        <v>0</v>
      </c>
      <c r="BF140" s="204">
        <f t="shared" si="5"/>
        <v>0</v>
      </c>
      <c r="BG140" s="204">
        <f t="shared" si="6"/>
        <v>0</v>
      </c>
      <c r="BH140" s="204">
        <f t="shared" si="7"/>
        <v>0</v>
      </c>
      <c r="BI140" s="204">
        <f t="shared" si="8"/>
        <v>0</v>
      </c>
      <c r="BJ140" s="18" t="s">
        <v>84</v>
      </c>
      <c r="BK140" s="204">
        <f t="shared" si="9"/>
        <v>0</v>
      </c>
      <c r="BL140" s="18" t="s">
        <v>110</v>
      </c>
      <c r="BM140" s="203" t="s">
        <v>341</v>
      </c>
    </row>
    <row r="141" spans="1:65" s="2" customFormat="1" ht="16.5" customHeight="1">
      <c r="A141" s="35"/>
      <c r="B141" s="36"/>
      <c r="C141" s="192" t="s">
        <v>165</v>
      </c>
      <c r="D141" s="192" t="s">
        <v>241</v>
      </c>
      <c r="E141" s="193" t="s">
        <v>5030</v>
      </c>
      <c r="F141" s="194" t="s">
        <v>5031</v>
      </c>
      <c r="G141" s="195" t="s">
        <v>2089</v>
      </c>
      <c r="H141" s="196">
        <v>1</v>
      </c>
      <c r="I141" s="197"/>
      <c r="J141" s="198">
        <f t="shared" si="0"/>
        <v>0</v>
      </c>
      <c r="K141" s="194" t="s">
        <v>4904</v>
      </c>
      <c r="L141" s="40"/>
      <c r="M141" s="199" t="s">
        <v>1</v>
      </c>
      <c r="N141" s="200" t="s">
        <v>41</v>
      </c>
      <c r="O141" s="72"/>
      <c r="P141" s="201">
        <f t="shared" si="1"/>
        <v>0</v>
      </c>
      <c r="Q141" s="201">
        <v>0</v>
      </c>
      <c r="R141" s="201">
        <f t="shared" si="2"/>
        <v>0</v>
      </c>
      <c r="S141" s="201">
        <v>0</v>
      </c>
      <c r="T141" s="202">
        <f t="shared" si="3"/>
        <v>0</v>
      </c>
      <c r="U141" s="35"/>
      <c r="V141" s="35"/>
      <c r="W141" s="35"/>
      <c r="X141" s="35"/>
      <c r="Y141" s="35"/>
      <c r="Z141" s="35"/>
      <c r="AA141" s="35"/>
      <c r="AB141" s="35"/>
      <c r="AC141" s="35"/>
      <c r="AD141" s="35"/>
      <c r="AE141" s="35"/>
      <c r="AR141" s="203" t="s">
        <v>110</v>
      </c>
      <c r="AT141" s="203" t="s">
        <v>241</v>
      </c>
      <c r="AU141" s="203" t="s">
        <v>84</v>
      </c>
      <c r="AY141" s="18" t="s">
        <v>239</v>
      </c>
      <c r="BE141" s="204">
        <f t="shared" si="4"/>
        <v>0</v>
      </c>
      <c r="BF141" s="204">
        <f t="shared" si="5"/>
        <v>0</v>
      </c>
      <c r="BG141" s="204">
        <f t="shared" si="6"/>
        <v>0</v>
      </c>
      <c r="BH141" s="204">
        <f t="shared" si="7"/>
        <v>0</v>
      </c>
      <c r="BI141" s="204">
        <f t="shared" si="8"/>
        <v>0</v>
      </c>
      <c r="BJ141" s="18" t="s">
        <v>84</v>
      </c>
      <c r="BK141" s="204">
        <f t="shared" si="9"/>
        <v>0</v>
      </c>
      <c r="BL141" s="18" t="s">
        <v>110</v>
      </c>
      <c r="BM141" s="203" t="s">
        <v>351</v>
      </c>
    </row>
    <row r="142" spans="1:65" s="12" customFormat="1" ht="25.9" customHeight="1">
      <c r="B142" s="176"/>
      <c r="C142" s="177"/>
      <c r="D142" s="178" t="s">
        <v>75</v>
      </c>
      <c r="E142" s="179" t="s">
        <v>4929</v>
      </c>
      <c r="F142" s="179" t="s">
        <v>4930</v>
      </c>
      <c r="G142" s="177"/>
      <c r="H142" s="177"/>
      <c r="I142" s="180"/>
      <c r="J142" s="181">
        <f>BK142</f>
        <v>0</v>
      </c>
      <c r="K142" s="177"/>
      <c r="L142" s="182"/>
      <c r="M142" s="183"/>
      <c r="N142" s="184"/>
      <c r="O142" s="184"/>
      <c r="P142" s="185">
        <f>SUM(P143:P145)</f>
        <v>0</v>
      </c>
      <c r="Q142" s="184"/>
      <c r="R142" s="185">
        <f>SUM(R143:R145)</f>
        <v>0</v>
      </c>
      <c r="S142" s="184"/>
      <c r="T142" s="186">
        <f>SUM(T143:T145)</f>
        <v>0</v>
      </c>
      <c r="AR142" s="187" t="s">
        <v>84</v>
      </c>
      <c r="AT142" s="188" t="s">
        <v>75</v>
      </c>
      <c r="AU142" s="188" t="s">
        <v>76</v>
      </c>
      <c r="AY142" s="187" t="s">
        <v>239</v>
      </c>
      <c r="BK142" s="189">
        <f>SUM(BK143:BK145)</f>
        <v>0</v>
      </c>
    </row>
    <row r="143" spans="1:65" s="2" customFormat="1" ht="16.5" customHeight="1">
      <c r="A143" s="35"/>
      <c r="B143" s="36"/>
      <c r="C143" s="192" t="s">
        <v>8</v>
      </c>
      <c r="D143" s="192" t="s">
        <v>241</v>
      </c>
      <c r="E143" s="193" t="s">
        <v>5032</v>
      </c>
      <c r="F143" s="194" t="s">
        <v>5033</v>
      </c>
      <c r="G143" s="195" t="s">
        <v>513</v>
      </c>
      <c r="H143" s="196">
        <v>80</v>
      </c>
      <c r="I143" s="197"/>
      <c r="J143" s="198">
        <f>ROUND(I143*H143,2)</f>
        <v>0</v>
      </c>
      <c r="K143" s="194" t="s">
        <v>4904</v>
      </c>
      <c r="L143" s="40"/>
      <c r="M143" s="199" t="s">
        <v>1</v>
      </c>
      <c r="N143" s="200" t="s">
        <v>41</v>
      </c>
      <c r="O143" s="72"/>
      <c r="P143" s="201">
        <f>O143*H143</f>
        <v>0</v>
      </c>
      <c r="Q143" s="201">
        <v>0</v>
      </c>
      <c r="R143" s="201">
        <f>Q143*H143</f>
        <v>0</v>
      </c>
      <c r="S143" s="201">
        <v>0</v>
      </c>
      <c r="T143" s="202">
        <f>S143*H143</f>
        <v>0</v>
      </c>
      <c r="U143" s="35"/>
      <c r="V143" s="35"/>
      <c r="W143" s="35"/>
      <c r="X143" s="35"/>
      <c r="Y143" s="35"/>
      <c r="Z143" s="35"/>
      <c r="AA143" s="35"/>
      <c r="AB143" s="35"/>
      <c r="AC143" s="35"/>
      <c r="AD143" s="35"/>
      <c r="AE143" s="35"/>
      <c r="AR143" s="203" t="s">
        <v>110</v>
      </c>
      <c r="AT143" s="203" t="s">
        <v>241</v>
      </c>
      <c r="AU143" s="203" t="s">
        <v>84</v>
      </c>
      <c r="AY143" s="18" t="s">
        <v>239</v>
      </c>
      <c r="BE143" s="204">
        <f>IF(N143="základní",J143,0)</f>
        <v>0</v>
      </c>
      <c r="BF143" s="204">
        <f>IF(N143="snížená",J143,0)</f>
        <v>0</v>
      </c>
      <c r="BG143" s="204">
        <f>IF(N143="zákl. přenesená",J143,0)</f>
        <v>0</v>
      </c>
      <c r="BH143" s="204">
        <f>IF(N143="sníž. přenesená",J143,0)</f>
        <v>0</v>
      </c>
      <c r="BI143" s="204">
        <f>IF(N143="nulová",J143,0)</f>
        <v>0</v>
      </c>
      <c r="BJ143" s="18" t="s">
        <v>84</v>
      </c>
      <c r="BK143" s="204">
        <f>ROUND(I143*H143,2)</f>
        <v>0</v>
      </c>
      <c r="BL143" s="18" t="s">
        <v>110</v>
      </c>
      <c r="BM143" s="203" t="s">
        <v>499</v>
      </c>
    </row>
    <row r="144" spans="1:65" s="2" customFormat="1" ht="16.5" customHeight="1">
      <c r="A144" s="35"/>
      <c r="B144" s="36"/>
      <c r="C144" s="192" t="s">
        <v>302</v>
      </c>
      <c r="D144" s="192" t="s">
        <v>241</v>
      </c>
      <c r="E144" s="193" t="s">
        <v>5034</v>
      </c>
      <c r="F144" s="194" t="s">
        <v>5035</v>
      </c>
      <c r="G144" s="195" t="s">
        <v>513</v>
      </c>
      <c r="H144" s="196">
        <v>820</v>
      </c>
      <c r="I144" s="197"/>
      <c r="J144" s="198">
        <f>ROUND(I144*H144,2)</f>
        <v>0</v>
      </c>
      <c r="K144" s="194" t="s">
        <v>4904</v>
      </c>
      <c r="L144" s="40"/>
      <c r="M144" s="199" t="s">
        <v>1</v>
      </c>
      <c r="N144" s="200" t="s">
        <v>41</v>
      </c>
      <c r="O144" s="72"/>
      <c r="P144" s="201">
        <f>O144*H144</f>
        <v>0</v>
      </c>
      <c r="Q144" s="201">
        <v>0</v>
      </c>
      <c r="R144" s="201">
        <f>Q144*H144</f>
        <v>0</v>
      </c>
      <c r="S144" s="201">
        <v>0</v>
      </c>
      <c r="T144" s="202">
        <f>S144*H144</f>
        <v>0</v>
      </c>
      <c r="U144" s="35"/>
      <c r="V144" s="35"/>
      <c r="W144" s="35"/>
      <c r="X144" s="35"/>
      <c r="Y144" s="35"/>
      <c r="Z144" s="35"/>
      <c r="AA144" s="35"/>
      <c r="AB144" s="35"/>
      <c r="AC144" s="35"/>
      <c r="AD144" s="35"/>
      <c r="AE144" s="35"/>
      <c r="AR144" s="203" t="s">
        <v>110</v>
      </c>
      <c r="AT144" s="203" t="s">
        <v>241</v>
      </c>
      <c r="AU144" s="203" t="s">
        <v>84</v>
      </c>
      <c r="AY144" s="18" t="s">
        <v>239</v>
      </c>
      <c r="BE144" s="204">
        <f>IF(N144="základní",J144,0)</f>
        <v>0</v>
      </c>
      <c r="BF144" s="204">
        <f>IF(N144="snížená",J144,0)</f>
        <v>0</v>
      </c>
      <c r="BG144" s="204">
        <f>IF(N144="zákl. přenesená",J144,0)</f>
        <v>0</v>
      </c>
      <c r="BH144" s="204">
        <f>IF(N144="sníž. přenesená",J144,0)</f>
        <v>0</v>
      </c>
      <c r="BI144" s="204">
        <f>IF(N144="nulová",J144,0)</f>
        <v>0</v>
      </c>
      <c r="BJ144" s="18" t="s">
        <v>84</v>
      </c>
      <c r="BK144" s="204">
        <f>ROUND(I144*H144,2)</f>
        <v>0</v>
      </c>
      <c r="BL144" s="18" t="s">
        <v>110</v>
      </c>
      <c r="BM144" s="203" t="s">
        <v>510</v>
      </c>
    </row>
    <row r="145" spans="1:65" s="2" customFormat="1" ht="16.5" customHeight="1">
      <c r="A145" s="35"/>
      <c r="B145" s="36"/>
      <c r="C145" s="192" t="s">
        <v>306</v>
      </c>
      <c r="D145" s="192" t="s">
        <v>241</v>
      </c>
      <c r="E145" s="193" t="s">
        <v>5036</v>
      </c>
      <c r="F145" s="194" t="s">
        <v>4938</v>
      </c>
      <c r="G145" s="195" t="s">
        <v>2089</v>
      </c>
      <c r="H145" s="196">
        <v>8</v>
      </c>
      <c r="I145" s="197"/>
      <c r="J145" s="198">
        <f>ROUND(I145*H145,2)</f>
        <v>0</v>
      </c>
      <c r="K145" s="194" t="s">
        <v>4904</v>
      </c>
      <c r="L145" s="40"/>
      <c r="M145" s="199" t="s">
        <v>1</v>
      </c>
      <c r="N145" s="200" t="s">
        <v>41</v>
      </c>
      <c r="O145" s="72"/>
      <c r="P145" s="201">
        <f>O145*H145</f>
        <v>0</v>
      </c>
      <c r="Q145" s="201">
        <v>0</v>
      </c>
      <c r="R145" s="201">
        <f>Q145*H145</f>
        <v>0</v>
      </c>
      <c r="S145" s="201">
        <v>0</v>
      </c>
      <c r="T145" s="202">
        <f>S145*H145</f>
        <v>0</v>
      </c>
      <c r="U145" s="35"/>
      <c r="V145" s="35"/>
      <c r="W145" s="35"/>
      <c r="X145" s="35"/>
      <c r="Y145" s="35"/>
      <c r="Z145" s="35"/>
      <c r="AA145" s="35"/>
      <c r="AB145" s="35"/>
      <c r="AC145" s="35"/>
      <c r="AD145" s="35"/>
      <c r="AE145" s="35"/>
      <c r="AR145" s="203" t="s">
        <v>110</v>
      </c>
      <c r="AT145" s="203" t="s">
        <v>241</v>
      </c>
      <c r="AU145" s="203" t="s">
        <v>84</v>
      </c>
      <c r="AY145" s="18" t="s">
        <v>239</v>
      </c>
      <c r="BE145" s="204">
        <f>IF(N145="základní",J145,0)</f>
        <v>0</v>
      </c>
      <c r="BF145" s="204">
        <f>IF(N145="snížená",J145,0)</f>
        <v>0</v>
      </c>
      <c r="BG145" s="204">
        <f>IF(N145="zákl. přenesená",J145,0)</f>
        <v>0</v>
      </c>
      <c r="BH145" s="204">
        <f>IF(N145="sníž. přenesená",J145,0)</f>
        <v>0</v>
      </c>
      <c r="BI145" s="204">
        <f>IF(N145="nulová",J145,0)</f>
        <v>0</v>
      </c>
      <c r="BJ145" s="18" t="s">
        <v>84</v>
      </c>
      <c r="BK145" s="204">
        <f>ROUND(I145*H145,2)</f>
        <v>0</v>
      </c>
      <c r="BL145" s="18" t="s">
        <v>110</v>
      </c>
      <c r="BM145" s="203" t="s">
        <v>523</v>
      </c>
    </row>
    <row r="146" spans="1:65" s="12" customFormat="1" ht="25.9" customHeight="1">
      <c r="B146" s="176"/>
      <c r="C146" s="177"/>
      <c r="D146" s="178" t="s">
        <v>75</v>
      </c>
      <c r="E146" s="179" t="s">
        <v>4949</v>
      </c>
      <c r="F146" s="179" t="s">
        <v>4950</v>
      </c>
      <c r="G146" s="177"/>
      <c r="H146" s="177"/>
      <c r="I146" s="180"/>
      <c r="J146" s="181">
        <f>BK146</f>
        <v>0</v>
      </c>
      <c r="K146" s="177"/>
      <c r="L146" s="182"/>
      <c r="M146" s="183"/>
      <c r="N146" s="184"/>
      <c r="O146" s="184"/>
      <c r="P146" s="185">
        <f>SUM(P147:P159)</f>
        <v>0</v>
      </c>
      <c r="Q146" s="184"/>
      <c r="R146" s="185">
        <f>SUM(R147:R159)</f>
        <v>0</v>
      </c>
      <c r="S146" s="184"/>
      <c r="T146" s="186">
        <f>SUM(T147:T159)</f>
        <v>0</v>
      </c>
      <c r="AR146" s="187" t="s">
        <v>84</v>
      </c>
      <c r="AT146" s="188" t="s">
        <v>75</v>
      </c>
      <c r="AU146" s="188" t="s">
        <v>76</v>
      </c>
      <c r="AY146" s="187" t="s">
        <v>239</v>
      </c>
      <c r="BK146" s="189">
        <f>SUM(BK147:BK159)</f>
        <v>0</v>
      </c>
    </row>
    <row r="147" spans="1:65" s="2" customFormat="1" ht="16.5" customHeight="1">
      <c r="A147" s="35"/>
      <c r="B147" s="36"/>
      <c r="C147" s="192" t="s">
        <v>311</v>
      </c>
      <c r="D147" s="192" t="s">
        <v>241</v>
      </c>
      <c r="E147" s="193" t="s">
        <v>5037</v>
      </c>
      <c r="F147" s="194" t="s">
        <v>4952</v>
      </c>
      <c r="G147" s="195" t="s">
        <v>513</v>
      </c>
      <c r="H147" s="196">
        <v>144</v>
      </c>
      <c r="I147" s="197"/>
      <c r="J147" s="198">
        <f t="shared" ref="J147:J159" si="10">ROUND(I147*H147,2)</f>
        <v>0</v>
      </c>
      <c r="K147" s="194" t="s">
        <v>4904</v>
      </c>
      <c r="L147" s="40"/>
      <c r="M147" s="199" t="s">
        <v>1</v>
      </c>
      <c r="N147" s="200" t="s">
        <v>41</v>
      </c>
      <c r="O147" s="72"/>
      <c r="P147" s="201">
        <f t="shared" ref="P147:P159" si="11">O147*H147</f>
        <v>0</v>
      </c>
      <c r="Q147" s="201">
        <v>0</v>
      </c>
      <c r="R147" s="201">
        <f t="shared" ref="R147:R159" si="12">Q147*H147</f>
        <v>0</v>
      </c>
      <c r="S147" s="201">
        <v>0</v>
      </c>
      <c r="T147" s="202">
        <f t="shared" ref="T147:T159" si="13">S147*H147</f>
        <v>0</v>
      </c>
      <c r="U147" s="35"/>
      <c r="V147" s="35"/>
      <c r="W147" s="35"/>
      <c r="X147" s="35"/>
      <c r="Y147" s="35"/>
      <c r="Z147" s="35"/>
      <c r="AA147" s="35"/>
      <c r="AB147" s="35"/>
      <c r="AC147" s="35"/>
      <c r="AD147" s="35"/>
      <c r="AE147" s="35"/>
      <c r="AR147" s="203" t="s">
        <v>110</v>
      </c>
      <c r="AT147" s="203" t="s">
        <v>241</v>
      </c>
      <c r="AU147" s="203" t="s">
        <v>84</v>
      </c>
      <c r="AY147" s="18" t="s">
        <v>239</v>
      </c>
      <c r="BE147" s="204">
        <f t="shared" ref="BE147:BE159" si="14">IF(N147="základní",J147,0)</f>
        <v>0</v>
      </c>
      <c r="BF147" s="204">
        <f t="shared" ref="BF147:BF159" si="15">IF(N147="snížená",J147,0)</f>
        <v>0</v>
      </c>
      <c r="BG147" s="204">
        <f t="shared" ref="BG147:BG159" si="16">IF(N147="zákl. přenesená",J147,0)</f>
        <v>0</v>
      </c>
      <c r="BH147" s="204">
        <f t="shared" ref="BH147:BH159" si="17">IF(N147="sníž. přenesená",J147,0)</f>
        <v>0</v>
      </c>
      <c r="BI147" s="204">
        <f t="shared" ref="BI147:BI159" si="18">IF(N147="nulová",J147,0)</f>
        <v>0</v>
      </c>
      <c r="BJ147" s="18" t="s">
        <v>84</v>
      </c>
      <c r="BK147" s="204">
        <f t="shared" ref="BK147:BK159" si="19">ROUND(I147*H147,2)</f>
        <v>0</v>
      </c>
      <c r="BL147" s="18" t="s">
        <v>110</v>
      </c>
      <c r="BM147" s="203" t="s">
        <v>536</v>
      </c>
    </row>
    <row r="148" spans="1:65" s="2" customFormat="1" ht="16.5" customHeight="1">
      <c r="A148" s="35"/>
      <c r="B148" s="36"/>
      <c r="C148" s="192" t="s">
        <v>316</v>
      </c>
      <c r="D148" s="192" t="s">
        <v>241</v>
      </c>
      <c r="E148" s="193" t="s">
        <v>5038</v>
      </c>
      <c r="F148" s="194" t="s">
        <v>4954</v>
      </c>
      <c r="G148" s="195" t="s">
        <v>2089</v>
      </c>
      <c r="H148" s="196">
        <v>144</v>
      </c>
      <c r="I148" s="197"/>
      <c r="J148" s="198">
        <f t="shared" si="10"/>
        <v>0</v>
      </c>
      <c r="K148" s="194" t="s">
        <v>4904</v>
      </c>
      <c r="L148" s="40"/>
      <c r="M148" s="199" t="s">
        <v>1</v>
      </c>
      <c r="N148" s="200" t="s">
        <v>41</v>
      </c>
      <c r="O148" s="72"/>
      <c r="P148" s="201">
        <f t="shared" si="11"/>
        <v>0</v>
      </c>
      <c r="Q148" s="201">
        <v>0</v>
      </c>
      <c r="R148" s="201">
        <f t="shared" si="12"/>
        <v>0</v>
      </c>
      <c r="S148" s="201">
        <v>0</v>
      </c>
      <c r="T148" s="202">
        <f t="shared" si="13"/>
        <v>0</v>
      </c>
      <c r="U148" s="35"/>
      <c r="V148" s="35"/>
      <c r="W148" s="35"/>
      <c r="X148" s="35"/>
      <c r="Y148" s="35"/>
      <c r="Z148" s="35"/>
      <c r="AA148" s="35"/>
      <c r="AB148" s="35"/>
      <c r="AC148" s="35"/>
      <c r="AD148" s="35"/>
      <c r="AE148" s="35"/>
      <c r="AR148" s="203" t="s">
        <v>110</v>
      </c>
      <c r="AT148" s="203" t="s">
        <v>241</v>
      </c>
      <c r="AU148" s="203" t="s">
        <v>84</v>
      </c>
      <c r="AY148" s="18" t="s">
        <v>239</v>
      </c>
      <c r="BE148" s="204">
        <f t="shared" si="14"/>
        <v>0</v>
      </c>
      <c r="BF148" s="204">
        <f t="shared" si="15"/>
        <v>0</v>
      </c>
      <c r="BG148" s="204">
        <f t="shared" si="16"/>
        <v>0</v>
      </c>
      <c r="BH148" s="204">
        <f t="shared" si="17"/>
        <v>0</v>
      </c>
      <c r="BI148" s="204">
        <f t="shared" si="18"/>
        <v>0</v>
      </c>
      <c r="BJ148" s="18" t="s">
        <v>84</v>
      </c>
      <c r="BK148" s="204">
        <f t="shared" si="19"/>
        <v>0</v>
      </c>
      <c r="BL148" s="18" t="s">
        <v>110</v>
      </c>
      <c r="BM148" s="203" t="s">
        <v>549</v>
      </c>
    </row>
    <row r="149" spans="1:65" s="2" customFormat="1" ht="16.5" customHeight="1">
      <c r="A149" s="35"/>
      <c r="B149" s="36"/>
      <c r="C149" s="192" t="s">
        <v>323</v>
      </c>
      <c r="D149" s="192" t="s">
        <v>241</v>
      </c>
      <c r="E149" s="193" t="s">
        <v>5039</v>
      </c>
      <c r="F149" s="194" t="s">
        <v>4956</v>
      </c>
      <c r="G149" s="195" t="s">
        <v>2089</v>
      </c>
      <c r="H149" s="196">
        <v>10</v>
      </c>
      <c r="I149" s="197"/>
      <c r="J149" s="198">
        <f t="shared" si="10"/>
        <v>0</v>
      </c>
      <c r="K149" s="194" t="s">
        <v>4904</v>
      </c>
      <c r="L149" s="40"/>
      <c r="M149" s="199" t="s">
        <v>1</v>
      </c>
      <c r="N149" s="200" t="s">
        <v>41</v>
      </c>
      <c r="O149" s="72"/>
      <c r="P149" s="201">
        <f t="shared" si="11"/>
        <v>0</v>
      </c>
      <c r="Q149" s="201">
        <v>0</v>
      </c>
      <c r="R149" s="201">
        <f t="shared" si="12"/>
        <v>0</v>
      </c>
      <c r="S149" s="201">
        <v>0</v>
      </c>
      <c r="T149" s="202">
        <f t="shared" si="13"/>
        <v>0</v>
      </c>
      <c r="U149" s="35"/>
      <c r="V149" s="35"/>
      <c r="W149" s="35"/>
      <c r="X149" s="35"/>
      <c r="Y149" s="35"/>
      <c r="Z149" s="35"/>
      <c r="AA149" s="35"/>
      <c r="AB149" s="35"/>
      <c r="AC149" s="35"/>
      <c r="AD149" s="35"/>
      <c r="AE149" s="35"/>
      <c r="AR149" s="203" t="s">
        <v>110</v>
      </c>
      <c r="AT149" s="203" t="s">
        <v>241</v>
      </c>
      <c r="AU149" s="203" t="s">
        <v>84</v>
      </c>
      <c r="AY149" s="18" t="s">
        <v>239</v>
      </c>
      <c r="BE149" s="204">
        <f t="shared" si="14"/>
        <v>0</v>
      </c>
      <c r="BF149" s="204">
        <f t="shared" si="15"/>
        <v>0</v>
      </c>
      <c r="BG149" s="204">
        <f t="shared" si="16"/>
        <v>0</v>
      </c>
      <c r="BH149" s="204">
        <f t="shared" si="17"/>
        <v>0</v>
      </c>
      <c r="BI149" s="204">
        <f t="shared" si="18"/>
        <v>0</v>
      </c>
      <c r="BJ149" s="18" t="s">
        <v>84</v>
      </c>
      <c r="BK149" s="204">
        <f t="shared" si="19"/>
        <v>0</v>
      </c>
      <c r="BL149" s="18" t="s">
        <v>110</v>
      </c>
      <c r="BM149" s="203" t="s">
        <v>562</v>
      </c>
    </row>
    <row r="150" spans="1:65" s="2" customFormat="1" ht="16.5" customHeight="1">
      <c r="A150" s="35"/>
      <c r="B150" s="36"/>
      <c r="C150" s="192" t="s">
        <v>289</v>
      </c>
      <c r="D150" s="192" t="s">
        <v>241</v>
      </c>
      <c r="E150" s="193" t="s">
        <v>5040</v>
      </c>
      <c r="F150" s="194" t="s">
        <v>4958</v>
      </c>
      <c r="G150" s="195" t="s">
        <v>2089</v>
      </c>
      <c r="H150" s="196">
        <v>10</v>
      </c>
      <c r="I150" s="197"/>
      <c r="J150" s="198">
        <f t="shared" si="10"/>
        <v>0</v>
      </c>
      <c r="K150" s="194" t="s">
        <v>4904</v>
      </c>
      <c r="L150" s="40"/>
      <c r="M150" s="199" t="s">
        <v>1</v>
      </c>
      <c r="N150" s="200" t="s">
        <v>41</v>
      </c>
      <c r="O150" s="72"/>
      <c r="P150" s="201">
        <f t="shared" si="11"/>
        <v>0</v>
      </c>
      <c r="Q150" s="201">
        <v>0</v>
      </c>
      <c r="R150" s="201">
        <f t="shared" si="12"/>
        <v>0</v>
      </c>
      <c r="S150" s="201">
        <v>0</v>
      </c>
      <c r="T150" s="202">
        <f t="shared" si="13"/>
        <v>0</v>
      </c>
      <c r="U150" s="35"/>
      <c r="V150" s="35"/>
      <c r="W150" s="35"/>
      <c r="X150" s="35"/>
      <c r="Y150" s="35"/>
      <c r="Z150" s="35"/>
      <c r="AA150" s="35"/>
      <c r="AB150" s="35"/>
      <c r="AC150" s="35"/>
      <c r="AD150" s="35"/>
      <c r="AE150" s="35"/>
      <c r="AR150" s="203" t="s">
        <v>110</v>
      </c>
      <c r="AT150" s="203" t="s">
        <v>241</v>
      </c>
      <c r="AU150" s="203" t="s">
        <v>84</v>
      </c>
      <c r="AY150" s="18" t="s">
        <v>239</v>
      </c>
      <c r="BE150" s="204">
        <f t="shared" si="14"/>
        <v>0</v>
      </c>
      <c r="BF150" s="204">
        <f t="shared" si="15"/>
        <v>0</v>
      </c>
      <c r="BG150" s="204">
        <f t="shared" si="16"/>
        <v>0</v>
      </c>
      <c r="BH150" s="204">
        <f t="shared" si="17"/>
        <v>0</v>
      </c>
      <c r="BI150" s="204">
        <f t="shared" si="18"/>
        <v>0</v>
      </c>
      <c r="BJ150" s="18" t="s">
        <v>84</v>
      </c>
      <c r="BK150" s="204">
        <f t="shared" si="19"/>
        <v>0</v>
      </c>
      <c r="BL150" s="18" t="s">
        <v>110</v>
      </c>
      <c r="BM150" s="203" t="s">
        <v>572</v>
      </c>
    </row>
    <row r="151" spans="1:65" s="2" customFormat="1" ht="16.5" customHeight="1">
      <c r="A151" s="35"/>
      <c r="B151" s="36"/>
      <c r="C151" s="192" t="s">
        <v>334</v>
      </c>
      <c r="D151" s="192" t="s">
        <v>241</v>
      </c>
      <c r="E151" s="193" t="s">
        <v>5041</v>
      </c>
      <c r="F151" s="194" t="s">
        <v>4960</v>
      </c>
      <c r="G151" s="195" t="s">
        <v>2089</v>
      </c>
      <c r="H151" s="196">
        <v>144</v>
      </c>
      <c r="I151" s="197"/>
      <c r="J151" s="198">
        <f t="shared" si="10"/>
        <v>0</v>
      </c>
      <c r="K151" s="194" t="s">
        <v>4904</v>
      </c>
      <c r="L151" s="40"/>
      <c r="M151" s="199" t="s">
        <v>1</v>
      </c>
      <c r="N151" s="200" t="s">
        <v>41</v>
      </c>
      <c r="O151" s="72"/>
      <c r="P151" s="201">
        <f t="shared" si="11"/>
        <v>0</v>
      </c>
      <c r="Q151" s="201">
        <v>0</v>
      </c>
      <c r="R151" s="201">
        <f t="shared" si="12"/>
        <v>0</v>
      </c>
      <c r="S151" s="201">
        <v>0</v>
      </c>
      <c r="T151" s="202">
        <f t="shared" si="13"/>
        <v>0</v>
      </c>
      <c r="U151" s="35"/>
      <c r="V151" s="35"/>
      <c r="W151" s="35"/>
      <c r="X151" s="35"/>
      <c r="Y151" s="35"/>
      <c r="Z151" s="35"/>
      <c r="AA151" s="35"/>
      <c r="AB151" s="35"/>
      <c r="AC151" s="35"/>
      <c r="AD151" s="35"/>
      <c r="AE151" s="35"/>
      <c r="AR151" s="203" t="s">
        <v>110</v>
      </c>
      <c r="AT151" s="203" t="s">
        <v>241</v>
      </c>
      <c r="AU151" s="203" t="s">
        <v>84</v>
      </c>
      <c r="AY151" s="18" t="s">
        <v>239</v>
      </c>
      <c r="BE151" s="204">
        <f t="shared" si="14"/>
        <v>0</v>
      </c>
      <c r="BF151" s="204">
        <f t="shared" si="15"/>
        <v>0</v>
      </c>
      <c r="BG151" s="204">
        <f t="shared" si="16"/>
        <v>0</v>
      </c>
      <c r="BH151" s="204">
        <f t="shared" si="17"/>
        <v>0</v>
      </c>
      <c r="BI151" s="204">
        <f t="shared" si="18"/>
        <v>0</v>
      </c>
      <c r="BJ151" s="18" t="s">
        <v>84</v>
      </c>
      <c r="BK151" s="204">
        <f t="shared" si="19"/>
        <v>0</v>
      </c>
      <c r="BL151" s="18" t="s">
        <v>110</v>
      </c>
      <c r="BM151" s="203" t="s">
        <v>582</v>
      </c>
    </row>
    <row r="152" spans="1:65" s="2" customFormat="1" ht="16.5" customHeight="1">
      <c r="A152" s="35"/>
      <c r="B152" s="36"/>
      <c r="C152" s="192" t="s">
        <v>341</v>
      </c>
      <c r="D152" s="192" t="s">
        <v>241</v>
      </c>
      <c r="E152" s="193" t="s">
        <v>5042</v>
      </c>
      <c r="F152" s="194" t="s">
        <v>4962</v>
      </c>
      <c r="G152" s="195" t="s">
        <v>513</v>
      </c>
      <c r="H152" s="196">
        <v>144</v>
      </c>
      <c r="I152" s="197"/>
      <c r="J152" s="198">
        <f t="shared" si="10"/>
        <v>0</v>
      </c>
      <c r="K152" s="194" t="s">
        <v>4904</v>
      </c>
      <c r="L152" s="40"/>
      <c r="M152" s="199" t="s">
        <v>1</v>
      </c>
      <c r="N152" s="200" t="s">
        <v>41</v>
      </c>
      <c r="O152" s="72"/>
      <c r="P152" s="201">
        <f t="shared" si="11"/>
        <v>0</v>
      </c>
      <c r="Q152" s="201">
        <v>0</v>
      </c>
      <c r="R152" s="201">
        <f t="shared" si="12"/>
        <v>0</v>
      </c>
      <c r="S152" s="201">
        <v>0</v>
      </c>
      <c r="T152" s="202">
        <f t="shared" si="13"/>
        <v>0</v>
      </c>
      <c r="U152" s="35"/>
      <c r="V152" s="35"/>
      <c r="W152" s="35"/>
      <c r="X152" s="35"/>
      <c r="Y152" s="35"/>
      <c r="Z152" s="35"/>
      <c r="AA152" s="35"/>
      <c r="AB152" s="35"/>
      <c r="AC152" s="35"/>
      <c r="AD152" s="35"/>
      <c r="AE152" s="35"/>
      <c r="AR152" s="203" t="s">
        <v>110</v>
      </c>
      <c r="AT152" s="203" t="s">
        <v>241</v>
      </c>
      <c r="AU152" s="203" t="s">
        <v>84</v>
      </c>
      <c r="AY152" s="18" t="s">
        <v>239</v>
      </c>
      <c r="BE152" s="204">
        <f t="shared" si="14"/>
        <v>0</v>
      </c>
      <c r="BF152" s="204">
        <f t="shared" si="15"/>
        <v>0</v>
      </c>
      <c r="BG152" s="204">
        <f t="shared" si="16"/>
        <v>0</v>
      </c>
      <c r="BH152" s="204">
        <f t="shared" si="17"/>
        <v>0</v>
      </c>
      <c r="BI152" s="204">
        <f t="shared" si="18"/>
        <v>0</v>
      </c>
      <c r="BJ152" s="18" t="s">
        <v>84</v>
      </c>
      <c r="BK152" s="204">
        <f t="shared" si="19"/>
        <v>0</v>
      </c>
      <c r="BL152" s="18" t="s">
        <v>110</v>
      </c>
      <c r="BM152" s="203" t="s">
        <v>592</v>
      </c>
    </row>
    <row r="153" spans="1:65" s="2" customFormat="1" ht="16.5" customHeight="1">
      <c r="A153" s="35"/>
      <c r="B153" s="36"/>
      <c r="C153" s="192" t="s">
        <v>7</v>
      </c>
      <c r="D153" s="192" t="s">
        <v>241</v>
      </c>
      <c r="E153" s="193" t="s">
        <v>5043</v>
      </c>
      <c r="F153" s="194" t="s">
        <v>4964</v>
      </c>
      <c r="G153" s="195" t="s">
        <v>2089</v>
      </c>
      <c r="H153" s="196">
        <v>160</v>
      </c>
      <c r="I153" s="197"/>
      <c r="J153" s="198">
        <f t="shared" si="10"/>
        <v>0</v>
      </c>
      <c r="K153" s="194" t="s">
        <v>4904</v>
      </c>
      <c r="L153" s="40"/>
      <c r="M153" s="199" t="s">
        <v>1</v>
      </c>
      <c r="N153" s="200" t="s">
        <v>41</v>
      </c>
      <c r="O153" s="72"/>
      <c r="P153" s="201">
        <f t="shared" si="11"/>
        <v>0</v>
      </c>
      <c r="Q153" s="201">
        <v>0</v>
      </c>
      <c r="R153" s="201">
        <f t="shared" si="12"/>
        <v>0</v>
      </c>
      <c r="S153" s="201">
        <v>0</v>
      </c>
      <c r="T153" s="202">
        <f t="shared" si="13"/>
        <v>0</v>
      </c>
      <c r="U153" s="35"/>
      <c r="V153" s="35"/>
      <c r="W153" s="35"/>
      <c r="X153" s="35"/>
      <c r="Y153" s="35"/>
      <c r="Z153" s="35"/>
      <c r="AA153" s="35"/>
      <c r="AB153" s="35"/>
      <c r="AC153" s="35"/>
      <c r="AD153" s="35"/>
      <c r="AE153" s="35"/>
      <c r="AR153" s="203" t="s">
        <v>110</v>
      </c>
      <c r="AT153" s="203" t="s">
        <v>241</v>
      </c>
      <c r="AU153" s="203" t="s">
        <v>84</v>
      </c>
      <c r="AY153" s="18" t="s">
        <v>239</v>
      </c>
      <c r="BE153" s="204">
        <f t="shared" si="14"/>
        <v>0</v>
      </c>
      <c r="BF153" s="204">
        <f t="shared" si="15"/>
        <v>0</v>
      </c>
      <c r="BG153" s="204">
        <f t="shared" si="16"/>
        <v>0</v>
      </c>
      <c r="BH153" s="204">
        <f t="shared" si="17"/>
        <v>0</v>
      </c>
      <c r="BI153" s="204">
        <f t="shared" si="18"/>
        <v>0</v>
      </c>
      <c r="BJ153" s="18" t="s">
        <v>84</v>
      </c>
      <c r="BK153" s="204">
        <f t="shared" si="19"/>
        <v>0</v>
      </c>
      <c r="BL153" s="18" t="s">
        <v>110</v>
      </c>
      <c r="BM153" s="203" t="s">
        <v>604</v>
      </c>
    </row>
    <row r="154" spans="1:65" s="2" customFormat="1" ht="16.5" customHeight="1">
      <c r="A154" s="35"/>
      <c r="B154" s="36"/>
      <c r="C154" s="192" t="s">
        <v>351</v>
      </c>
      <c r="D154" s="192" t="s">
        <v>241</v>
      </c>
      <c r="E154" s="193" t="s">
        <v>5044</v>
      </c>
      <c r="F154" s="194" t="s">
        <v>4966</v>
      </c>
      <c r="G154" s="195" t="s">
        <v>2089</v>
      </c>
      <c r="H154" s="196">
        <v>120</v>
      </c>
      <c r="I154" s="197"/>
      <c r="J154" s="198">
        <f t="shared" si="10"/>
        <v>0</v>
      </c>
      <c r="K154" s="194" t="s">
        <v>4904</v>
      </c>
      <c r="L154" s="40"/>
      <c r="M154" s="199" t="s">
        <v>1</v>
      </c>
      <c r="N154" s="200" t="s">
        <v>41</v>
      </c>
      <c r="O154" s="72"/>
      <c r="P154" s="201">
        <f t="shared" si="11"/>
        <v>0</v>
      </c>
      <c r="Q154" s="201">
        <v>0</v>
      </c>
      <c r="R154" s="201">
        <f t="shared" si="12"/>
        <v>0</v>
      </c>
      <c r="S154" s="201">
        <v>0</v>
      </c>
      <c r="T154" s="202">
        <f t="shared" si="13"/>
        <v>0</v>
      </c>
      <c r="U154" s="35"/>
      <c r="V154" s="35"/>
      <c r="W154" s="35"/>
      <c r="X154" s="35"/>
      <c r="Y154" s="35"/>
      <c r="Z154" s="35"/>
      <c r="AA154" s="35"/>
      <c r="AB154" s="35"/>
      <c r="AC154" s="35"/>
      <c r="AD154" s="35"/>
      <c r="AE154" s="35"/>
      <c r="AR154" s="203" t="s">
        <v>110</v>
      </c>
      <c r="AT154" s="203" t="s">
        <v>241</v>
      </c>
      <c r="AU154" s="203" t="s">
        <v>84</v>
      </c>
      <c r="AY154" s="18" t="s">
        <v>239</v>
      </c>
      <c r="BE154" s="204">
        <f t="shared" si="14"/>
        <v>0</v>
      </c>
      <c r="BF154" s="204">
        <f t="shared" si="15"/>
        <v>0</v>
      </c>
      <c r="BG154" s="204">
        <f t="shared" si="16"/>
        <v>0</v>
      </c>
      <c r="BH154" s="204">
        <f t="shared" si="17"/>
        <v>0</v>
      </c>
      <c r="BI154" s="204">
        <f t="shared" si="18"/>
        <v>0</v>
      </c>
      <c r="BJ154" s="18" t="s">
        <v>84</v>
      </c>
      <c r="BK154" s="204">
        <f t="shared" si="19"/>
        <v>0</v>
      </c>
      <c r="BL154" s="18" t="s">
        <v>110</v>
      </c>
      <c r="BM154" s="203" t="s">
        <v>616</v>
      </c>
    </row>
    <row r="155" spans="1:65" s="2" customFormat="1" ht="16.5" customHeight="1">
      <c r="A155" s="35"/>
      <c r="B155" s="36"/>
      <c r="C155" s="192" t="s">
        <v>357</v>
      </c>
      <c r="D155" s="192" t="s">
        <v>241</v>
      </c>
      <c r="E155" s="193" t="s">
        <v>5045</v>
      </c>
      <c r="F155" s="194" t="s">
        <v>4968</v>
      </c>
      <c r="G155" s="195" t="s">
        <v>2089</v>
      </c>
      <c r="H155" s="196">
        <v>560</v>
      </c>
      <c r="I155" s="197"/>
      <c r="J155" s="198">
        <f t="shared" si="10"/>
        <v>0</v>
      </c>
      <c r="K155" s="194" t="s">
        <v>4904</v>
      </c>
      <c r="L155" s="40"/>
      <c r="M155" s="199" t="s">
        <v>1</v>
      </c>
      <c r="N155" s="200" t="s">
        <v>41</v>
      </c>
      <c r="O155" s="72"/>
      <c r="P155" s="201">
        <f t="shared" si="11"/>
        <v>0</v>
      </c>
      <c r="Q155" s="201">
        <v>0</v>
      </c>
      <c r="R155" s="201">
        <f t="shared" si="12"/>
        <v>0</v>
      </c>
      <c r="S155" s="201">
        <v>0</v>
      </c>
      <c r="T155" s="202">
        <f t="shared" si="13"/>
        <v>0</v>
      </c>
      <c r="U155" s="35"/>
      <c r="V155" s="35"/>
      <c r="W155" s="35"/>
      <c r="X155" s="35"/>
      <c r="Y155" s="35"/>
      <c r="Z155" s="35"/>
      <c r="AA155" s="35"/>
      <c r="AB155" s="35"/>
      <c r="AC155" s="35"/>
      <c r="AD155" s="35"/>
      <c r="AE155" s="35"/>
      <c r="AR155" s="203" t="s">
        <v>110</v>
      </c>
      <c r="AT155" s="203" t="s">
        <v>241</v>
      </c>
      <c r="AU155" s="203" t="s">
        <v>84</v>
      </c>
      <c r="AY155" s="18" t="s">
        <v>239</v>
      </c>
      <c r="BE155" s="204">
        <f t="shared" si="14"/>
        <v>0</v>
      </c>
      <c r="BF155" s="204">
        <f t="shared" si="15"/>
        <v>0</v>
      </c>
      <c r="BG155" s="204">
        <f t="shared" si="16"/>
        <v>0</v>
      </c>
      <c r="BH155" s="204">
        <f t="shared" si="17"/>
        <v>0</v>
      </c>
      <c r="BI155" s="204">
        <f t="shared" si="18"/>
        <v>0</v>
      </c>
      <c r="BJ155" s="18" t="s">
        <v>84</v>
      </c>
      <c r="BK155" s="204">
        <f t="shared" si="19"/>
        <v>0</v>
      </c>
      <c r="BL155" s="18" t="s">
        <v>110</v>
      </c>
      <c r="BM155" s="203" t="s">
        <v>627</v>
      </c>
    </row>
    <row r="156" spans="1:65" s="2" customFormat="1" ht="16.5" customHeight="1">
      <c r="A156" s="35"/>
      <c r="B156" s="36"/>
      <c r="C156" s="192" t="s">
        <v>499</v>
      </c>
      <c r="D156" s="192" t="s">
        <v>241</v>
      </c>
      <c r="E156" s="193" t="s">
        <v>5046</v>
      </c>
      <c r="F156" s="194" t="s">
        <v>4735</v>
      </c>
      <c r="G156" s="195" t="s">
        <v>2089</v>
      </c>
      <c r="H156" s="196">
        <v>560</v>
      </c>
      <c r="I156" s="197"/>
      <c r="J156" s="198">
        <f t="shared" si="10"/>
        <v>0</v>
      </c>
      <c r="K156" s="194" t="s">
        <v>4904</v>
      </c>
      <c r="L156" s="40"/>
      <c r="M156" s="199" t="s">
        <v>1</v>
      </c>
      <c r="N156" s="200" t="s">
        <v>41</v>
      </c>
      <c r="O156" s="72"/>
      <c r="P156" s="201">
        <f t="shared" si="11"/>
        <v>0</v>
      </c>
      <c r="Q156" s="201">
        <v>0</v>
      </c>
      <c r="R156" s="201">
        <f t="shared" si="12"/>
        <v>0</v>
      </c>
      <c r="S156" s="201">
        <v>0</v>
      </c>
      <c r="T156" s="202">
        <f t="shared" si="13"/>
        <v>0</v>
      </c>
      <c r="U156" s="35"/>
      <c r="V156" s="35"/>
      <c r="W156" s="35"/>
      <c r="X156" s="35"/>
      <c r="Y156" s="35"/>
      <c r="Z156" s="35"/>
      <c r="AA156" s="35"/>
      <c r="AB156" s="35"/>
      <c r="AC156" s="35"/>
      <c r="AD156" s="35"/>
      <c r="AE156" s="35"/>
      <c r="AR156" s="203" t="s">
        <v>110</v>
      </c>
      <c r="AT156" s="203" t="s">
        <v>241</v>
      </c>
      <c r="AU156" s="203" t="s">
        <v>84</v>
      </c>
      <c r="AY156" s="18" t="s">
        <v>239</v>
      </c>
      <c r="BE156" s="204">
        <f t="shared" si="14"/>
        <v>0</v>
      </c>
      <c r="BF156" s="204">
        <f t="shared" si="15"/>
        <v>0</v>
      </c>
      <c r="BG156" s="204">
        <f t="shared" si="16"/>
        <v>0</v>
      </c>
      <c r="BH156" s="204">
        <f t="shared" si="17"/>
        <v>0</v>
      </c>
      <c r="BI156" s="204">
        <f t="shared" si="18"/>
        <v>0</v>
      </c>
      <c r="BJ156" s="18" t="s">
        <v>84</v>
      </c>
      <c r="BK156" s="204">
        <f t="shared" si="19"/>
        <v>0</v>
      </c>
      <c r="BL156" s="18" t="s">
        <v>110</v>
      </c>
      <c r="BM156" s="203" t="s">
        <v>639</v>
      </c>
    </row>
    <row r="157" spans="1:65" s="2" customFormat="1" ht="16.5" customHeight="1">
      <c r="A157" s="35"/>
      <c r="B157" s="36"/>
      <c r="C157" s="192" t="s">
        <v>505</v>
      </c>
      <c r="D157" s="192" t="s">
        <v>241</v>
      </c>
      <c r="E157" s="193" t="s">
        <v>5047</v>
      </c>
      <c r="F157" s="194" t="s">
        <v>4971</v>
      </c>
      <c r="G157" s="195" t="s">
        <v>2089</v>
      </c>
      <c r="H157" s="196">
        <v>560</v>
      </c>
      <c r="I157" s="197"/>
      <c r="J157" s="198">
        <f t="shared" si="10"/>
        <v>0</v>
      </c>
      <c r="K157" s="194" t="s">
        <v>4904</v>
      </c>
      <c r="L157" s="40"/>
      <c r="M157" s="199" t="s">
        <v>1</v>
      </c>
      <c r="N157" s="200" t="s">
        <v>41</v>
      </c>
      <c r="O157" s="72"/>
      <c r="P157" s="201">
        <f t="shared" si="11"/>
        <v>0</v>
      </c>
      <c r="Q157" s="201">
        <v>0</v>
      </c>
      <c r="R157" s="201">
        <f t="shared" si="12"/>
        <v>0</v>
      </c>
      <c r="S157" s="201">
        <v>0</v>
      </c>
      <c r="T157" s="202">
        <f t="shared" si="13"/>
        <v>0</v>
      </c>
      <c r="U157" s="35"/>
      <c r="V157" s="35"/>
      <c r="W157" s="35"/>
      <c r="X157" s="35"/>
      <c r="Y157" s="35"/>
      <c r="Z157" s="35"/>
      <c r="AA157" s="35"/>
      <c r="AB157" s="35"/>
      <c r="AC157" s="35"/>
      <c r="AD157" s="35"/>
      <c r="AE157" s="35"/>
      <c r="AR157" s="203" t="s">
        <v>110</v>
      </c>
      <c r="AT157" s="203" t="s">
        <v>241</v>
      </c>
      <c r="AU157" s="203" t="s">
        <v>84</v>
      </c>
      <c r="AY157" s="18" t="s">
        <v>239</v>
      </c>
      <c r="BE157" s="204">
        <f t="shared" si="14"/>
        <v>0</v>
      </c>
      <c r="BF157" s="204">
        <f t="shared" si="15"/>
        <v>0</v>
      </c>
      <c r="BG157" s="204">
        <f t="shared" si="16"/>
        <v>0</v>
      </c>
      <c r="BH157" s="204">
        <f t="shared" si="17"/>
        <v>0</v>
      </c>
      <c r="BI157" s="204">
        <f t="shared" si="18"/>
        <v>0</v>
      </c>
      <c r="BJ157" s="18" t="s">
        <v>84</v>
      </c>
      <c r="BK157" s="204">
        <f t="shared" si="19"/>
        <v>0</v>
      </c>
      <c r="BL157" s="18" t="s">
        <v>110</v>
      </c>
      <c r="BM157" s="203" t="s">
        <v>652</v>
      </c>
    </row>
    <row r="158" spans="1:65" s="2" customFormat="1" ht="24.2" customHeight="1">
      <c r="A158" s="35"/>
      <c r="B158" s="36"/>
      <c r="C158" s="192" t="s">
        <v>510</v>
      </c>
      <c r="D158" s="192" t="s">
        <v>241</v>
      </c>
      <c r="E158" s="193" t="s">
        <v>5048</v>
      </c>
      <c r="F158" s="194" t="s">
        <v>5049</v>
      </c>
      <c r="G158" s="195" t="s">
        <v>2089</v>
      </c>
      <c r="H158" s="196">
        <v>480</v>
      </c>
      <c r="I158" s="197"/>
      <c r="J158" s="198">
        <f t="shared" si="10"/>
        <v>0</v>
      </c>
      <c r="K158" s="194" t="s">
        <v>4904</v>
      </c>
      <c r="L158" s="40"/>
      <c r="M158" s="199" t="s">
        <v>1</v>
      </c>
      <c r="N158" s="200" t="s">
        <v>41</v>
      </c>
      <c r="O158" s="72"/>
      <c r="P158" s="201">
        <f t="shared" si="11"/>
        <v>0</v>
      </c>
      <c r="Q158" s="201">
        <v>0</v>
      </c>
      <c r="R158" s="201">
        <f t="shared" si="12"/>
        <v>0</v>
      </c>
      <c r="S158" s="201">
        <v>0</v>
      </c>
      <c r="T158" s="202">
        <f t="shared" si="13"/>
        <v>0</v>
      </c>
      <c r="U158" s="35"/>
      <c r="V158" s="35"/>
      <c r="W158" s="35"/>
      <c r="X158" s="35"/>
      <c r="Y158" s="35"/>
      <c r="Z158" s="35"/>
      <c r="AA158" s="35"/>
      <c r="AB158" s="35"/>
      <c r="AC158" s="35"/>
      <c r="AD158" s="35"/>
      <c r="AE158" s="35"/>
      <c r="AR158" s="203" t="s">
        <v>110</v>
      </c>
      <c r="AT158" s="203" t="s">
        <v>241</v>
      </c>
      <c r="AU158" s="203" t="s">
        <v>84</v>
      </c>
      <c r="AY158" s="18" t="s">
        <v>239</v>
      </c>
      <c r="BE158" s="204">
        <f t="shared" si="14"/>
        <v>0</v>
      </c>
      <c r="BF158" s="204">
        <f t="shared" si="15"/>
        <v>0</v>
      </c>
      <c r="BG158" s="204">
        <f t="shared" si="16"/>
        <v>0</v>
      </c>
      <c r="BH158" s="204">
        <f t="shared" si="17"/>
        <v>0</v>
      </c>
      <c r="BI158" s="204">
        <f t="shared" si="18"/>
        <v>0</v>
      </c>
      <c r="BJ158" s="18" t="s">
        <v>84</v>
      </c>
      <c r="BK158" s="204">
        <f t="shared" si="19"/>
        <v>0</v>
      </c>
      <c r="BL158" s="18" t="s">
        <v>110</v>
      </c>
      <c r="BM158" s="203" t="s">
        <v>665</v>
      </c>
    </row>
    <row r="159" spans="1:65" s="2" customFormat="1" ht="16.5" customHeight="1">
      <c r="A159" s="35"/>
      <c r="B159" s="36"/>
      <c r="C159" s="192" t="s">
        <v>517</v>
      </c>
      <c r="D159" s="192" t="s">
        <v>241</v>
      </c>
      <c r="E159" s="193" t="s">
        <v>5050</v>
      </c>
      <c r="F159" s="194" t="s">
        <v>4975</v>
      </c>
      <c r="G159" s="195" t="s">
        <v>2089</v>
      </c>
      <c r="H159" s="196">
        <v>480</v>
      </c>
      <c r="I159" s="197"/>
      <c r="J159" s="198">
        <f t="shared" si="10"/>
        <v>0</v>
      </c>
      <c r="K159" s="194" t="s">
        <v>4904</v>
      </c>
      <c r="L159" s="40"/>
      <c r="M159" s="199" t="s">
        <v>1</v>
      </c>
      <c r="N159" s="200" t="s">
        <v>41</v>
      </c>
      <c r="O159" s="72"/>
      <c r="P159" s="201">
        <f t="shared" si="11"/>
        <v>0</v>
      </c>
      <c r="Q159" s="201">
        <v>0</v>
      </c>
      <c r="R159" s="201">
        <f t="shared" si="12"/>
        <v>0</v>
      </c>
      <c r="S159" s="201">
        <v>0</v>
      </c>
      <c r="T159" s="202">
        <f t="shared" si="13"/>
        <v>0</v>
      </c>
      <c r="U159" s="35"/>
      <c r="V159" s="35"/>
      <c r="W159" s="35"/>
      <c r="X159" s="35"/>
      <c r="Y159" s="35"/>
      <c r="Z159" s="35"/>
      <c r="AA159" s="35"/>
      <c r="AB159" s="35"/>
      <c r="AC159" s="35"/>
      <c r="AD159" s="35"/>
      <c r="AE159" s="35"/>
      <c r="AR159" s="203" t="s">
        <v>110</v>
      </c>
      <c r="AT159" s="203" t="s">
        <v>241</v>
      </c>
      <c r="AU159" s="203" t="s">
        <v>84</v>
      </c>
      <c r="AY159" s="18" t="s">
        <v>239</v>
      </c>
      <c r="BE159" s="204">
        <f t="shared" si="14"/>
        <v>0</v>
      </c>
      <c r="BF159" s="204">
        <f t="shared" si="15"/>
        <v>0</v>
      </c>
      <c r="BG159" s="204">
        <f t="shared" si="16"/>
        <v>0</v>
      </c>
      <c r="BH159" s="204">
        <f t="shared" si="17"/>
        <v>0</v>
      </c>
      <c r="BI159" s="204">
        <f t="shared" si="18"/>
        <v>0</v>
      </c>
      <c r="BJ159" s="18" t="s">
        <v>84</v>
      </c>
      <c r="BK159" s="204">
        <f t="shared" si="19"/>
        <v>0</v>
      </c>
      <c r="BL159" s="18" t="s">
        <v>110</v>
      </c>
      <c r="BM159" s="203" t="s">
        <v>676</v>
      </c>
    </row>
    <row r="160" spans="1:65" s="12" customFormat="1" ht="25.9" customHeight="1">
      <c r="B160" s="176"/>
      <c r="C160" s="177"/>
      <c r="D160" s="178" t="s">
        <v>75</v>
      </c>
      <c r="E160" s="179" t="s">
        <v>4976</v>
      </c>
      <c r="F160" s="179" t="s">
        <v>4977</v>
      </c>
      <c r="G160" s="177"/>
      <c r="H160" s="177"/>
      <c r="I160" s="180"/>
      <c r="J160" s="181">
        <f>BK160</f>
        <v>0</v>
      </c>
      <c r="K160" s="177"/>
      <c r="L160" s="182"/>
      <c r="M160" s="183"/>
      <c r="N160" s="184"/>
      <c r="O160" s="184"/>
      <c r="P160" s="185">
        <f>SUM(P161:P166)</f>
        <v>0</v>
      </c>
      <c r="Q160" s="184"/>
      <c r="R160" s="185">
        <f>SUM(R161:R166)</f>
        <v>0</v>
      </c>
      <c r="S160" s="184"/>
      <c r="T160" s="186">
        <f>SUM(T161:T166)</f>
        <v>0</v>
      </c>
      <c r="AR160" s="187" t="s">
        <v>84</v>
      </c>
      <c r="AT160" s="188" t="s">
        <v>75</v>
      </c>
      <c r="AU160" s="188" t="s">
        <v>76</v>
      </c>
      <c r="AY160" s="187" t="s">
        <v>239</v>
      </c>
      <c r="BK160" s="189">
        <f>SUM(BK161:BK166)</f>
        <v>0</v>
      </c>
    </row>
    <row r="161" spans="1:65" s="2" customFormat="1" ht="16.5" customHeight="1">
      <c r="A161" s="35"/>
      <c r="B161" s="36"/>
      <c r="C161" s="192" t="s">
        <v>523</v>
      </c>
      <c r="D161" s="192" t="s">
        <v>241</v>
      </c>
      <c r="E161" s="193" t="s">
        <v>5051</v>
      </c>
      <c r="F161" s="194" t="s">
        <v>4979</v>
      </c>
      <c r="G161" s="195" t="s">
        <v>513</v>
      </c>
      <c r="H161" s="196">
        <v>8</v>
      </c>
      <c r="I161" s="197"/>
      <c r="J161" s="198">
        <f t="shared" ref="J161:J166" si="20">ROUND(I161*H161,2)</f>
        <v>0</v>
      </c>
      <c r="K161" s="194" t="s">
        <v>4904</v>
      </c>
      <c r="L161" s="40"/>
      <c r="M161" s="199" t="s">
        <v>1</v>
      </c>
      <c r="N161" s="200" t="s">
        <v>41</v>
      </c>
      <c r="O161" s="72"/>
      <c r="P161" s="201">
        <f t="shared" ref="P161:P166" si="21">O161*H161</f>
        <v>0</v>
      </c>
      <c r="Q161" s="201">
        <v>0</v>
      </c>
      <c r="R161" s="201">
        <f t="shared" ref="R161:R166" si="22">Q161*H161</f>
        <v>0</v>
      </c>
      <c r="S161" s="201">
        <v>0</v>
      </c>
      <c r="T161" s="202">
        <f t="shared" ref="T161:T166" si="23">S161*H161</f>
        <v>0</v>
      </c>
      <c r="U161" s="35"/>
      <c r="V161" s="35"/>
      <c r="W161" s="35"/>
      <c r="X161" s="35"/>
      <c r="Y161" s="35"/>
      <c r="Z161" s="35"/>
      <c r="AA161" s="35"/>
      <c r="AB161" s="35"/>
      <c r="AC161" s="35"/>
      <c r="AD161" s="35"/>
      <c r="AE161" s="35"/>
      <c r="AR161" s="203" t="s">
        <v>110</v>
      </c>
      <c r="AT161" s="203" t="s">
        <v>241</v>
      </c>
      <c r="AU161" s="203" t="s">
        <v>84</v>
      </c>
      <c r="AY161" s="18" t="s">
        <v>239</v>
      </c>
      <c r="BE161" s="204">
        <f t="shared" ref="BE161:BE166" si="24">IF(N161="základní",J161,0)</f>
        <v>0</v>
      </c>
      <c r="BF161" s="204">
        <f t="shared" ref="BF161:BF166" si="25">IF(N161="snížená",J161,0)</f>
        <v>0</v>
      </c>
      <c r="BG161" s="204">
        <f t="shared" ref="BG161:BG166" si="26">IF(N161="zákl. přenesená",J161,0)</f>
        <v>0</v>
      </c>
      <c r="BH161" s="204">
        <f t="shared" ref="BH161:BH166" si="27">IF(N161="sníž. přenesená",J161,0)</f>
        <v>0</v>
      </c>
      <c r="BI161" s="204">
        <f t="shared" ref="BI161:BI166" si="28">IF(N161="nulová",J161,0)</f>
        <v>0</v>
      </c>
      <c r="BJ161" s="18" t="s">
        <v>84</v>
      </c>
      <c r="BK161" s="204">
        <f t="shared" ref="BK161:BK166" si="29">ROUND(I161*H161,2)</f>
        <v>0</v>
      </c>
      <c r="BL161" s="18" t="s">
        <v>110</v>
      </c>
      <c r="BM161" s="203" t="s">
        <v>681</v>
      </c>
    </row>
    <row r="162" spans="1:65" s="2" customFormat="1" ht="16.5" customHeight="1">
      <c r="A162" s="35"/>
      <c r="B162" s="36"/>
      <c r="C162" s="192" t="s">
        <v>530</v>
      </c>
      <c r="D162" s="192" t="s">
        <v>241</v>
      </c>
      <c r="E162" s="193" t="s">
        <v>5052</v>
      </c>
      <c r="F162" s="194" t="s">
        <v>4981</v>
      </c>
      <c r="G162" s="195" t="s">
        <v>2089</v>
      </c>
      <c r="H162" s="196">
        <v>8</v>
      </c>
      <c r="I162" s="197"/>
      <c r="J162" s="198">
        <f t="shared" si="20"/>
        <v>0</v>
      </c>
      <c r="K162" s="194" t="s">
        <v>4904</v>
      </c>
      <c r="L162" s="40"/>
      <c r="M162" s="199" t="s">
        <v>1</v>
      </c>
      <c r="N162" s="200" t="s">
        <v>41</v>
      </c>
      <c r="O162" s="72"/>
      <c r="P162" s="201">
        <f t="shared" si="21"/>
        <v>0</v>
      </c>
      <c r="Q162" s="201">
        <v>0</v>
      </c>
      <c r="R162" s="201">
        <f t="shared" si="22"/>
        <v>0</v>
      </c>
      <c r="S162" s="201">
        <v>0</v>
      </c>
      <c r="T162" s="202">
        <f t="shared" si="23"/>
        <v>0</v>
      </c>
      <c r="U162" s="35"/>
      <c r="V162" s="35"/>
      <c r="W162" s="35"/>
      <c r="X162" s="35"/>
      <c r="Y162" s="35"/>
      <c r="Z162" s="35"/>
      <c r="AA162" s="35"/>
      <c r="AB162" s="35"/>
      <c r="AC162" s="35"/>
      <c r="AD162" s="35"/>
      <c r="AE162" s="35"/>
      <c r="AR162" s="203" t="s">
        <v>110</v>
      </c>
      <c r="AT162" s="203" t="s">
        <v>241</v>
      </c>
      <c r="AU162" s="203" t="s">
        <v>84</v>
      </c>
      <c r="AY162" s="18" t="s">
        <v>239</v>
      </c>
      <c r="BE162" s="204">
        <f t="shared" si="24"/>
        <v>0</v>
      </c>
      <c r="BF162" s="204">
        <f t="shared" si="25"/>
        <v>0</v>
      </c>
      <c r="BG162" s="204">
        <f t="shared" si="26"/>
        <v>0</v>
      </c>
      <c r="BH162" s="204">
        <f t="shared" si="27"/>
        <v>0</v>
      </c>
      <c r="BI162" s="204">
        <f t="shared" si="28"/>
        <v>0</v>
      </c>
      <c r="BJ162" s="18" t="s">
        <v>84</v>
      </c>
      <c r="BK162" s="204">
        <f t="shared" si="29"/>
        <v>0</v>
      </c>
      <c r="BL162" s="18" t="s">
        <v>110</v>
      </c>
      <c r="BM162" s="203" t="s">
        <v>686</v>
      </c>
    </row>
    <row r="163" spans="1:65" s="2" customFormat="1" ht="16.5" customHeight="1">
      <c r="A163" s="35"/>
      <c r="B163" s="36"/>
      <c r="C163" s="192" t="s">
        <v>536</v>
      </c>
      <c r="D163" s="192" t="s">
        <v>241</v>
      </c>
      <c r="E163" s="193" t="s">
        <v>5053</v>
      </c>
      <c r="F163" s="194" t="s">
        <v>4983</v>
      </c>
      <c r="G163" s="195" t="s">
        <v>2089</v>
      </c>
      <c r="H163" s="196">
        <v>8</v>
      </c>
      <c r="I163" s="197"/>
      <c r="J163" s="198">
        <f t="shared" si="20"/>
        <v>0</v>
      </c>
      <c r="K163" s="194" t="s">
        <v>4904</v>
      </c>
      <c r="L163" s="40"/>
      <c r="M163" s="199" t="s">
        <v>1</v>
      </c>
      <c r="N163" s="200" t="s">
        <v>41</v>
      </c>
      <c r="O163" s="72"/>
      <c r="P163" s="201">
        <f t="shared" si="21"/>
        <v>0</v>
      </c>
      <c r="Q163" s="201">
        <v>0</v>
      </c>
      <c r="R163" s="201">
        <f t="shared" si="22"/>
        <v>0</v>
      </c>
      <c r="S163" s="201">
        <v>0</v>
      </c>
      <c r="T163" s="202">
        <f t="shared" si="23"/>
        <v>0</v>
      </c>
      <c r="U163" s="35"/>
      <c r="V163" s="35"/>
      <c r="W163" s="35"/>
      <c r="X163" s="35"/>
      <c r="Y163" s="35"/>
      <c r="Z163" s="35"/>
      <c r="AA163" s="35"/>
      <c r="AB163" s="35"/>
      <c r="AC163" s="35"/>
      <c r="AD163" s="35"/>
      <c r="AE163" s="35"/>
      <c r="AR163" s="203" t="s">
        <v>110</v>
      </c>
      <c r="AT163" s="203" t="s">
        <v>241</v>
      </c>
      <c r="AU163" s="203" t="s">
        <v>84</v>
      </c>
      <c r="AY163" s="18" t="s">
        <v>239</v>
      </c>
      <c r="BE163" s="204">
        <f t="shared" si="24"/>
        <v>0</v>
      </c>
      <c r="BF163" s="204">
        <f t="shared" si="25"/>
        <v>0</v>
      </c>
      <c r="BG163" s="204">
        <f t="shared" si="26"/>
        <v>0</v>
      </c>
      <c r="BH163" s="204">
        <f t="shared" si="27"/>
        <v>0</v>
      </c>
      <c r="BI163" s="204">
        <f t="shared" si="28"/>
        <v>0</v>
      </c>
      <c r="BJ163" s="18" t="s">
        <v>84</v>
      </c>
      <c r="BK163" s="204">
        <f t="shared" si="29"/>
        <v>0</v>
      </c>
      <c r="BL163" s="18" t="s">
        <v>110</v>
      </c>
      <c r="BM163" s="203" t="s">
        <v>691</v>
      </c>
    </row>
    <row r="164" spans="1:65" s="2" customFormat="1" ht="16.5" customHeight="1">
      <c r="A164" s="35"/>
      <c r="B164" s="36"/>
      <c r="C164" s="192" t="s">
        <v>541</v>
      </c>
      <c r="D164" s="192" t="s">
        <v>241</v>
      </c>
      <c r="E164" s="193" t="s">
        <v>5054</v>
      </c>
      <c r="F164" s="194" t="s">
        <v>4987</v>
      </c>
      <c r="G164" s="195" t="s">
        <v>244</v>
      </c>
      <c r="H164" s="196">
        <v>0.8</v>
      </c>
      <c r="I164" s="197"/>
      <c r="J164" s="198">
        <f t="shared" si="20"/>
        <v>0</v>
      </c>
      <c r="K164" s="194" t="s">
        <v>4904</v>
      </c>
      <c r="L164" s="40"/>
      <c r="M164" s="199" t="s">
        <v>1</v>
      </c>
      <c r="N164" s="200" t="s">
        <v>41</v>
      </c>
      <c r="O164" s="72"/>
      <c r="P164" s="201">
        <f t="shared" si="21"/>
        <v>0</v>
      </c>
      <c r="Q164" s="201">
        <v>0</v>
      </c>
      <c r="R164" s="201">
        <f t="shared" si="22"/>
        <v>0</v>
      </c>
      <c r="S164" s="201">
        <v>0</v>
      </c>
      <c r="T164" s="202">
        <f t="shared" si="23"/>
        <v>0</v>
      </c>
      <c r="U164" s="35"/>
      <c r="V164" s="35"/>
      <c r="W164" s="35"/>
      <c r="X164" s="35"/>
      <c r="Y164" s="35"/>
      <c r="Z164" s="35"/>
      <c r="AA164" s="35"/>
      <c r="AB164" s="35"/>
      <c r="AC164" s="35"/>
      <c r="AD164" s="35"/>
      <c r="AE164" s="35"/>
      <c r="AR164" s="203" t="s">
        <v>110</v>
      </c>
      <c r="AT164" s="203" t="s">
        <v>241</v>
      </c>
      <c r="AU164" s="203" t="s">
        <v>84</v>
      </c>
      <c r="AY164" s="18" t="s">
        <v>239</v>
      </c>
      <c r="BE164" s="204">
        <f t="shared" si="24"/>
        <v>0</v>
      </c>
      <c r="BF164" s="204">
        <f t="shared" si="25"/>
        <v>0</v>
      </c>
      <c r="BG164" s="204">
        <f t="shared" si="26"/>
        <v>0</v>
      </c>
      <c r="BH164" s="204">
        <f t="shared" si="27"/>
        <v>0</v>
      </c>
      <c r="BI164" s="204">
        <f t="shared" si="28"/>
        <v>0</v>
      </c>
      <c r="BJ164" s="18" t="s">
        <v>84</v>
      </c>
      <c r="BK164" s="204">
        <f t="shared" si="29"/>
        <v>0</v>
      </c>
      <c r="BL164" s="18" t="s">
        <v>110</v>
      </c>
      <c r="BM164" s="203" t="s">
        <v>698</v>
      </c>
    </row>
    <row r="165" spans="1:65" s="2" customFormat="1" ht="16.5" customHeight="1">
      <c r="A165" s="35"/>
      <c r="B165" s="36"/>
      <c r="C165" s="192" t="s">
        <v>549</v>
      </c>
      <c r="D165" s="192" t="s">
        <v>241</v>
      </c>
      <c r="E165" s="193" t="s">
        <v>5055</v>
      </c>
      <c r="F165" s="194" t="s">
        <v>5056</v>
      </c>
      <c r="G165" s="195" t="s">
        <v>2089</v>
      </c>
      <c r="H165" s="196">
        <v>450</v>
      </c>
      <c r="I165" s="197"/>
      <c r="J165" s="198">
        <f t="shared" si="20"/>
        <v>0</v>
      </c>
      <c r="K165" s="194" t="s">
        <v>4904</v>
      </c>
      <c r="L165" s="40"/>
      <c r="M165" s="199" t="s">
        <v>1</v>
      </c>
      <c r="N165" s="200" t="s">
        <v>41</v>
      </c>
      <c r="O165" s="72"/>
      <c r="P165" s="201">
        <f t="shared" si="21"/>
        <v>0</v>
      </c>
      <c r="Q165" s="201">
        <v>0</v>
      </c>
      <c r="R165" s="201">
        <f t="shared" si="22"/>
        <v>0</v>
      </c>
      <c r="S165" s="201">
        <v>0</v>
      </c>
      <c r="T165" s="202">
        <f t="shared" si="23"/>
        <v>0</v>
      </c>
      <c r="U165" s="35"/>
      <c r="V165" s="35"/>
      <c r="W165" s="35"/>
      <c r="X165" s="35"/>
      <c r="Y165" s="35"/>
      <c r="Z165" s="35"/>
      <c r="AA165" s="35"/>
      <c r="AB165" s="35"/>
      <c r="AC165" s="35"/>
      <c r="AD165" s="35"/>
      <c r="AE165" s="35"/>
      <c r="AR165" s="203" t="s">
        <v>110</v>
      </c>
      <c r="AT165" s="203" t="s">
        <v>241</v>
      </c>
      <c r="AU165" s="203" t="s">
        <v>84</v>
      </c>
      <c r="AY165" s="18" t="s">
        <v>239</v>
      </c>
      <c r="BE165" s="204">
        <f t="shared" si="24"/>
        <v>0</v>
      </c>
      <c r="BF165" s="204">
        <f t="shared" si="25"/>
        <v>0</v>
      </c>
      <c r="BG165" s="204">
        <f t="shared" si="26"/>
        <v>0</v>
      </c>
      <c r="BH165" s="204">
        <f t="shared" si="27"/>
        <v>0</v>
      </c>
      <c r="BI165" s="204">
        <f t="shared" si="28"/>
        <v>0</v>
      </c>
      <c r="BJ165" s="18" t="s">
        <v>84</v>
      </c>
      <c r="BK165" s="204">
        <f t="shared" si="29"/>
        <v>0</v>
      </c>
      <c r="BL165" s="18" t="s">
        <v>110</v>
      </c>
      <c r="BM165" s="203" t="s">
        <v>708</v>
      </c>
    </row>
    <row r="166" spans="1:65" s="2" customFormat="1" ht="16.5" customHeight="1">
      <c r="A166" s="35"/>
      <c r="B166" s="36"/>
      <c r="C166" s="192" t="s">
        <v>557</v>
      </c>
      <c r="D166" s="192" t="s">
        <v>241</v>
      </c>
      <c r="E166" s="193" t="s">
        <v>5057</v>
      </c>
      <c r="F166" s="194" t="s">
        <v>4989</v>
      </c>
      <c r="G166" s="195" t="s">
        <v>4860</v>
      </c>
      <c r="H166" s="196">
        <v>1</v>
      </c>
      <c r="I166" s="197"/>
      <c r="J166" s="198">
        <f t="shared" si="20"/>
        <v>0</v>
      </c>
      <c r="K166" s="194" t="s">
        <v>4904</v>
      </c>
      <c r="L166" s="40"/>
      <c r="M166" s="199" t="s">
        <v>1</v>
      </c>
      <c r="N166" s="200" t="s">
        <v>41</v>
      </c>
      <c r="O166" s="72"/>
      <c r="P166" s="201">
        <f t="shared" si="21"/>
        <v>0</v>
      </c>
      <c r="Q166" s="201">
        <v>0</v>
      </c>
      <c r="R166" s="201">
        <f t="shared" si="22"/>
        <v>0</v>
      </c>
      <c r="S166" s="201">
        <v>0</v>
      </c>
      <c r="T166" s="202">
        <f t="shared" si="23"/>
        <v>0</v>
      </c>
      <c r="U166" s="35"/>
      <c r="V166" s="35"/>
      <c r="W166" s="35"/>
      <c r="X166" s="35"/>
      <c r="Y166" s="35"/>
      <c r="Z166" s="35"/>
      <c r="AA166" s="35"/>
      <c r="AB166" s="35"/>
      <c r="AC166" s="35"/>
      <c r="AD166" s="35"/>
      <c r="AE166" s="35"/>
      <c r="AR166" s="203" t="s">
        <v>110</v>
      </c>
      <c r="AT166" s="203" t="s">
        <v>241</v>
      </c>
      <c r="AU166" s="203" t="s">
        <v>84</v>
      </c>
      <c r="AY166" s="18" t="s">
        <v>239</v>
      </c>
      <c r="BE166" s="204">
        <f t="shared" si="24"/>
        <v>0</v>
      </c>
      <c r="BF166" s="204">
        <f t="shared" si="25"/>
        <v>0</v>
      </c>
      <c r="BG166" s="204">
        <f t="shared" si="26"/>
        <v>0</v>
      </c>
      <c r="BH166" s="204">
        <f t="shared" si="27"/>
        <v>0</v>
      </c>
      <c r="BI166" s="204">
        <f t="shared" si="28"/>
        <v>0</v>
      </c>
      <c r="BJ166" s="18" t="s">
        <v>84</v>
      </c>
      <c r="BK166" s="204">
        <f t="shared" si="29"/>
        <v>0</v>
      </c>
      <c r="BL166" s="18" t="s">
        <v>110</v>
      </c>
      <c r="BM166" s="203" t="s">
        <v>718</v>
      </c>
    </row>
    <row r="167" spans="1:65" s="12" customFormat="1" ht="25.9" customHeight="1">
      <c r="B167" s="176"/>
      <c r="C167" s="177"/>
      <c r="D167" s="178" t="s">
        <v>75</v>
      </c>
      <c r="E167" s="179" t="s">
        <v>4990</v>
      </c>
      <c r="F167" s="179" t="s">
        <v>135</v>
      </c>
      <c r="G167" s="177"/>
      <c r="H167" s="177"/>
      <c r="I167" s="180"/>
      <c r="J167" s="181">
        <f>BK167</f>
        <v>0</v>
      </c>
      <c r="K167" s="177"/>
      <c r="L167" s="182"/>
      <c r="M167" s="183"/>
      <c r="N167" s="184"/>
      <c r="O167" s="184"/>
      <c r="P167" s="185">
        <f>SUM(P168:P171)</f>
        <v>0</v>
      </c>
      <c r="Q167" s="184"/>
      <c r="R167" s="185">
        <f>SUM(R168:R171)</f>
        <v>0</v>
      </c>
      <c r="S167" s="184"/>
      <c r="T167" s="186">
        <f>SUM(T168:T171)</f>
        <v>0</v>
      </c>
      <c r="AR167" s="187" t="s">
        <v>84</v>
      </c>
      <c r="AT167" s="188" t="s">
        <v>75</v>
      </c>
      <c r="AU167" s="188" t="s">
        <v>76</v>
      </c>
      <c r="AY167" s="187" t="s">
        <v>239</v>
      </c>
      <c r="BK167" s="189">
        <f>SUM(BK168:BK171)</f>
        <v>0</v>
      </c>
    </row>
    <row r="168" spans="1:65" s="2" customFormat="1" ht="16.5" customHeight="1">
      <c r="A168" s="35"/>
      <c r="B168" s="36"/>
      <c r="C168" s="192" t="s">
        <v>562</v>
      </c>
      <c r="D168" s="192" t="s">
        <v>241</v>
      </c>
      <c r="E168" s="193" t="s">
        <v>5058</v>
      </c>
      <c r="F168" s="194" t="s">
        <v>5059</v>
      </c>
      <c r="G168" s="195" t="s">
        <v>396</v>
      </c>
      <c r="H168" s="196">
        <v>16</v>
      </c>
      <c r="I168" s="197"/>
      <c r="J168" s="198">
        <f>ROUND(I168*H168,2)</f>
        <v>0</v>
      </c>
      <c r="K168" s="194" t="s">
        <v>4904</v>
      </c>
      <c r="L168" s="40"/>
      <c r="M168" s="199" t="s">
        <v>1</v>
      </c>
      <c r="N168" s="200" t="s">
        <v>41</v>
      </c>
      <c r="O168" s="72"/>
      <c r="P168" s="201">
        <f>O168*H168</f>
        <v>0</v>
      </c>
      <c r="Q168" s="201">
        <v>0</v>
      </c>
      <c r="R168" s="201">
        <f>Q168*H168</f>
        <v>0</v>
      </c>
      <c r="S168" s="201">
        <v>0</v>
      </c>
      <c r="T168" s="202">
        <f>S168*H168</f>
        <v>0</v>
      </c>
      <c r="U168" s="35"/>
      <c r="V168" s="35"/>
      <c r="W168" s="35"/>
      <c r="X168" s="35"/>
      <c r="Y168" s="35"/>
      <c r="Z168" s="35"/>
      <c r="AA168" s="35"/>
      <c r="AB168" s="35"/>
      <c r="AC168" s="35"/>
      <c r="AD168" s="35"/>
      <c r="AE168" s="35"/>
      <c r="AR168" s="203" t="s">
        <v>110</v>
      </c>
      <c r="AT168" s="203" t="s">
        <v>241</v>
      </c>
      <c r="AU168" s="203" t="s">
        <v>84</v>
      </c>
      <c r="AY168" s="18" t="s">
        <v>239</v>
      </c>
      <c r="BE168" s="204">
        <f>IF(N168="základní",J168,0)</f>
        <v>0</v>
      </c>
      <c r="BF168" s="204">
        <f>IF(N168="snížená",J168,0)</f>
        <v>0</v>
      </c>
      <c r="BG168" s="204">
        <f>IF(N168="zákl. přenesená",J168,0)</f>
        <v>0</v>
      </c>
      <c r="BH168" s="204">
        <f>IF(N168="sníž. přenesená",J168,0)</f>
        <v>0</v>
      </c>
      <c r="BI168" s="204">
        <f>IF(N168="nulová",J168,0)</f>
        <v>0</v>
      </c>
      <c r="BJ168" s="18" t="s">
        <v>84</v>
      </c>
      <c r="BK168" s="204">
        <f>ROUND(I168*H168,2)</f>
        <v>0</v>
      </c>
      <c r="BL168" s="18" t="s">
        <v>110</v>
      </c>
      <c r="BM168" s="203" t="s">
        <v>729</v>
      </c>
    </row>
    <row r="169" spans="1:65" s="2" customFormat="1" ht="16.5" customHeight="1">
      <c r="A169" s="35"/>
      <c r="B169" s="36"/>
      <c r="C169" s="192" t="s">
        <v>567</v>
      </c>
      <c r="D169" s="192" t="s">
        <v>241</v>
      </c>
      <c r="E169" s="193" t="s">
        <v>5060</v>
      </c>
      <c r="F169" s="194" t="s">
        <v>4996</v>
      </c>
      <c r="G169" s="195" t="s">
        <v>396</v>
      </c>
      <c r="H169" s="196">
        <v>12</v>
      </c>
      <c r="I169" s="197"/>
      <c r="J169" s="198">
        <f>ROUND(I169*H169,2)</f>
        <v>0</v>
      </c>
      <c r="K169" s="194" t="s">
        <v>4904</v>
      </c>
      <c r="L169" s="40"/>
      <c r="M169" s="199" t="s">
        <v>1</v>
      </c>
      <c r="N169" s="200" t="s">
        <v>41</v>
      </c>
      <c r="O169" s="72"/>
      <c r="P169" s="201">
        <f>O169*H169</f>
        <v>0</v>
      </c>
      <c r="Q169" s="201">
        <v>0</v>
      </c>
      <c r="R169" s="201">
        <f>Q169*H169</f>
        <v>0</v>
      </c>
      <c r="S169" s="201">
        <v>0</v>
      </c>
      <c r="T169" s="202">
        <f>S169*H169</f>
        <v>0</v>
      </c>
      <c r="U169" s="35"/>
      <c r="V169" s="35"/>
      <c r="W169" s="35"/>
      <c r="X169" s="35"/>
      <c r="Y169" s="35"/>
      <c r="Z169" s="35"/>
      <c r="AA169" s="35"/>
      <c r="AB169" s="35"/>
      <c r="AC169" s="35"/>
      <c r="AD169" s="35"/>
      <c r="AE169" s="35"/>
      <c r="AR169" s="203" t="s">
        <v>110</v>
      </c>
      <c r="AT169" s="203" t="s">
        <v>241</v>
      </c>
      <c r="AU169" s="203" t="s">
        <v>84</v>
      </c>
      <c r="AY169" s="18" t="s">
        <v>239</v>
      </c>
      <c r="BE169" s="204">
        <f>IF(N169="základní",J169,0)</f>
        <v>0</v>
      </c>
      <c r="BF169" s="204">
        <f>IF(N169="snížená",J169,0)</f>
        <v>0</v>
      </c>
      <c r="BG169" s="204">
        <f>IF(N169="zákl. přenesená",J169,0)</f>
        <v>0</v>
      </c>
      <c r="BH169" s="204">
        <f>IF(N169="sníž. přenesená",J169,0)</f>
        <v>0</v>
      </c>
      <c r="BI169" s="204">
        <f>IF(N169="nulová",J169,0)</f>
        <v>0</v>
      </c>
      <c r="BJ169" s="18" t="s">
        <v>84</v>
      </c>
      <c r="BK169" s="204">
        <f>ROUND(I169*H169,2)</f>
        <v>0</v>
      </c>
      <c r="BL169" s="18" t="s">
        <v>110</v>
      </c>
      <c r="BM169" s="203" t="s">
        <v>739</v>
      </c>
    </row>
    <row r="170" spans="1:65" s="2" customFormat="1" ht="16.5" customHeight="1">
      <c r="A170" s="35"/>
      <c r="B170" s="36"/>
      <c r="C170" s="192" t="s">
        <v>572</v>
      </c>
      <c r="D170" s="192" t="s">
        <v>241</v>
      </c>
      <c r="E170" s="193" t="s">
        <v>5061</v>
      </c>
      <c r="F170" s="194" t="s">
        <v>4998</v>
      </c>
      <c r="G170" s="195" t="s">
        <v>396</v>
      </c>
      <c r="H170" s="196">
        <v>8</v>
      </c>
      <c r="I170" s="197"/>
      <c r="J170" s="198">
        <f>ROUND(I170*H170,2)</f>
        <v>0</v>
      </c>
      <c r="K170" s="194" t="s">
        <v>4904</v>
      </c>
      <c r="L170" s="40"/>
      <c r="M170" s="199" t="s">
        <v>1</v>
      </c>
      <c r="N170" s="200" t="s">
        <v>41</v>
      </c>
      <c r="O170" s="72"/>
      <c r="P170" s="201">
        <f>O170*H170</f>
        <v>0</v>
      </c>
      <c r="Q170" s="201">
        <v>0</v>
      </c>
      <c r="R170" s="201">
        <f>Q170*H170</f>
        <v>0</v>
      </c>
      <c r="S170" s="201">
        <v>0</v>
      </c>
      <c r="T170" s="202">
        <f>S170*H170</f>
        <v>0</v>
      </c>
      <c r="U170" s="35"/>
      <c r="V170" s="35"/>
      <c r="W170" s="35"/>
      <c r="X170" s="35"/>
      <c r="Y170" s="35"/>
      <c r="Z170" s="35"/>
      <c r="AA170" s="35"/>
      <c r="AB170" s="35"/>
      <c r="AC170" s="35"/>
      <c r="AD170" s="35"/>
      <c r="AE170" s="35"/>
      <c r="AR170" s="203" t="s">
        <v>110</v>
      </c>
      <c r="AT170" s="203" t="s">
        <v>241</v>
      </c>
      <c r="AU170" s="203" t="s">
        <v>84</v>
      </c>
      <c r="AY170" s="18" t="s">
        <v>239</v>
      </c>
      <c r="BE170" s="204">
        <f>IF(N170="základní",J170,0)</f>
        <v>0</v>
      </c>
      <c r="BF170" s="204">
        <f>IF(N170="snížená",J170,0)</f>
        <v>0</v>
      </c>
      <c r="BG170" s="204">
        <f>IF(N170="zákl. přenesená",J170,0)</f>
        <v>0</v>
      </c>
      <c r="BH170" s="204">
        <f>IF(N170="sníž. přenesená",J170,0)</f>
        <v>0</v>
      </c>
      <c r="BI170" s="204">
        <f>IF(N170="nulová",J170,0)</f>
        <v>0</v>
      </c>
      <c r="BJ170" s="18" t="s">
        <v>84</v>
      </c>
      <c r="BK170" s="204">
        <f>ROUND(I170*H170,2)</f>
        <v>0</v>
      </c>
      <c r="BL170" s="18" t="s">
        <v>110</v>
      </c>
      <c r="BM170" s="203" t="s">
        <v>746</v>
      </c>
    </row>
    <row r="171" spans="1:65" s="2" customFormat="1" ht="16.5" customHeight="1">
      <c r="A171" s="35"/>
      <c r="B171" s="36"/>
      <c r="C171" s="192" t="s">
        <v>577</v>
      </c>
      <c r="D171" s="192" t="s">
        <v>241</v>
      </c>
      <c r="E171" s="193" t="s">
        <v>5062</v>
      </c>
      <c r="F171" s="194" t="s">
        <v>5002</v>
      </c>
      <c r="G171" s="195" t="s">
        <v>396</v>
      </c>
      <c r="H171" s="196">
        <v>8</v>
      </c>
      <c r="I171" s="197"/>
      <c r="J171" s="198">
        <f>ROUND(I171*H171,2)</f>
        <v>0</v>
      </c>
      <c r="K171" s="194" t="s">
        <v>4904</v>
      </c>
      <c r="L171" s="40"/>
      <c r="M171" s="277" t="s">
        <v>1</v>
      </c>
      <c r="N171" s="278" t="s">
        <v>41</v>
      </c>
      <c r="O171" s="224"/>
      <c r="P171" s="275">
        <f>O171*H171</f>
        <v>0</v>
      </c>
      <c r="Q171" s="275">
        <v>0</v>
      </c>
      <c r="R171" s="275">
        <f>Q171*H171</f>
        <v>0</v>
      </c>
      <c r="S171" s="275">
        <v>0</v>
      </c>
      <c r="T171" s="276">
        <f>S171*H171</f>
        <v>0</v>
      </c>
      <c r="U171" s="35"/>
      <c r="V171" s="35"/>
      <c r="W171" s="35"/>
      <c r="X171" s="35"/>
      <c r="Y171" s="35"/>
      <c r="Z171" s="35"/>
      <c r="AA171" s="35"/>
      <c r="AB171" s="35"/>
      <c r="AC171" s="35"/>
      <c r="AD171" s="35"/>
      <c r="AE171" s="35"/>
      <c r="AR171" s="203" t="s">
        <v>110</v>
      </c>
      <c r="AT171" s="203" t="s">
        <v>241</v>
      </c>
      <c r="AU171" s="203" t="s">
        <v>84</v>
      </c>
      <c r="AY171" s="18" t="s">
        <v>239</v>
      </c>
      <c r="BE171" s="204">
        <f>IF(N171="základní",J171,0)</f>
        <v>0</v>
      </c>
      <c r="BF171" s="204">
        <f>IF(N171="snížená",J171,0)</f>
        <v>0</v>
      </c>
      <c r="BG171" s="204">
        <f>IF(N171="zákl. přenesená",J171,0)</f>
        <v>0</v>
      </c>
      <c r="BH171" s="204">
        <f>IF(N171="sníž. přenesená",J171,0)</f>
        <v>0</v>
      </c>
      <c r="BI171" s="204">
        <f>IF(N171="nulová",J171,0)</f>
        <v>0</v>
      </c>
      <c r="BJ171" s="18" t="s">
        <v>84</v>
      </c>
      <c r="BK171" s="204">
        <f>ROUND(I171*H171,2)</f>
        <v>0</v>
      </c>
      <c r="BL171" s="18" t="s">
        <v>110</v>
      </c>
      <c r="BM171" s="203" t="s">
        <v>754</v>
      </c>
    </row>
    <row r="172" spans="1:65" s="2" customFormat="1" ht="6.95" customHeight="1">
      <c r="A172" s="35"/>
      <c r="B172" s="55"/>
      <c r="C172" s="56"/>
      <c r="D172" s="56"/>
      <c r="E172" s="56"/>
      <c r="F172" s="56"/>
      <c r="G172" s="56"/>
      <c r="H172" s="56"/>
      <c r="I172" s="56"/>
      <c r="J172" s="56"/>
      <c r="K172" s="56"/>
      <c r="L172" s="40"/>
      <c r="M172" s="35"/>
      <c r="O172" s="35"/>
      <c r="P172" s="35"/>
      <c r="Q172" s="35"/>
      <c r="R172" s="35"/>
      <c r="S172" s="35"/>
      <c r="T172" s="35"/>
      <c r="U172" s="35"/>
      <c r="V172" s="35"/>
      <c r="W172" s="35"/>
      <c r="X172" s="35"/>
      <c r="Y172" s="35"/>
      <c r="Z172" s="35"/>
      <c r="AA172" s="35"/>
      <c r="AB172" s="35"/>
      <c r="AC172" s="35"/>
      <c r="AD172" s="35"/>
      <c r="AE172" s="35"/>
    </row>
  </sheetData>
  <sheetProtection algorithmName="SHA-512" hashValue="8hl5xITc13rKneCHtpIb9Ah9ClW4SvDLwT6fRp7NjtLWAwk7yZgqt8kbL25WYR1//32XOoMepXrUW945iiD6Lw==" saltValue="dC0ZsuNK0RSgJg89hXuHF6v09+Rigb6UPidyUx02TapMq7IdSnYn9Bjyi9DiZFerly2T037zDOpUGuv6hfeYzQ==" spinCount="100000" sheet="1" objects="1" scenarios="1" formatColumns="0" formatRows="0" autoFilter="0"/>
  <autoFilter ref="C128:K171" xr:uid="{00000000-0009-0000-0000-000011000000}"/>
  <mergeCells count="15">
    <mergeCell ref="E115:H115"/>
    <mergeCell ref="E119:H119"/>
    <mergeCell ref="E117:H117"/>
    <mergeCell ref="E121:H121"/>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2:BM149"/>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145</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ht="12.75">
      <c r="B8" s="21"/>
      <c r="D8" s="120" t="s">
        <v>210</v>
      </c>
      <c r="L8" s="21"/>
    </row>
    <row r="9" spans="1:46" s="1" customFormat="1" ht="16.5" customHeight="1">
      <c r="B9" s="21"/>
      <c r="E9" s="325" t="s">
        <v>362</v>
      </c>
      <c r="F9" s="298"/>
      <c r="G9" s="298"/>
      <c r="H9" s="298"/>
      <c r="L9" s="21"/>
    </row>
    <row r="10" spans="1:46" s="1" customFormat="1" ht="12" customHeight="1">
      <c r="B10" s="21"/>
      <c r="D10" s="120" t="s">
        <v>363</v>
      </c>
      <c r="L10" s="21"/>
    </row>
    <row r="11" spans="1:46" s="2" customFormat="1" ht="16.5" customHeight="1">
      <c r="A11" s="35"/>
      <c r="B11" s="40"/>
      <c r="C11" s="35"/>
      <c r="D11" s="35"/>
      <c r="E11" s="335" t="s">
        <v>3106</v>
      </c>
      <c r="F11" s="328"/>
      <c r="G11" s="328"/>
      <c r="H11" s="328"/>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3107</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7" t="s">
        <v>5063</v>
      </c>
      <c r="F13" s="328"/>
      <c r="G13" s="328"/>
      <c r="H13" s="328"/>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9" t="str">
        <f>'Rekapitulace stavby'!E14</f>
        <v>Vyplň údaj</v>
      </c>
      <c r="F22" s="330"/>
      <c r="G22" s="330"/>
      <c r="H22" s="330"/>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31" t="s">
        <v>4895</v>
      </c>
      <c r="F31" s="331"/>
      <c r="G31" s="331"/>
      <c r="H31" s="331"/>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ROUND(J126,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ROUND((SUM(BE126:BE148)),  2)</f>
        <v>0</v>
      </c>
      <c r="G37" s="35"/>
      <c r="H37" s="35"/>
      <c r="I37" s="131">
        <v>0.21</v>
      </c>
      <c r="J37" s="130">
        <f>ROUND(((SUM(BE126:BE148))*I37),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ROUND((SUM(BF126:BF148)),  2)</f>
        <v>0</v>
      </c>
      <c r="G38" s="35"/>
      <c r="H38" s="35"/>
      <c r="I38" s="131">
        <v>0.12</v>
      </c>
      <c r="J38" s="130">
        <f>ROUND(((SUM(BF126:BF148))*I38),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ROUND((SUM(BG126:BG148)),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ROUND((SUM(BH126:BH148)),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ROUND((SUM(BI126:BI148)),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2" t="s">
        <v>362</v>
      </c>
      <c r="F87" s="283"/>
      <c r="G87" s="283"/>
      <c r="H87" s="283"/>
      <c r="I87" s="23"/>
      <c r="J87" s="23"/>
      <c r="K87" s="23"/>
      <c r="L87" s="21"/>
    </row>
    <row r="88" spans="1:31" s="1" customFormat="1" ht="12" customHeight="1">
      <c r="B88" s="22"/>
      <c r="C88" s="30" t="s">
        <v>363</v>
      </c>
      <c r="D88" s="23"/>
      <c r="E88" s="23"/>
      <c r="F88" s="23"/>
      <c r="G88" s="23"/>
      <c r="H88" s="23"/>
      <c r="I88" s="23"/>
      <c r="J88" s="23"/>
      <c r="K88" s="23"/>
      <c r="L88" s="21"/>
    </row>
    <row r="89" spans="1:31" s="2" customFormat="1" ht="16.5" customHeight="1">
      <c r="A89" s="35"/>
      <c r="B89" s="36"/>
      <c r="C89" s="37"/>
      <c r="D89" s="37"/>
      <c r="E89" s="336" t="s">
        <v>3106</v>
      </c>
      <c r="F89" s="334"/>
      <c r="G89" s="334"/>
      <c r="H89" s="334"/>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3107</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5" t="str">
        <f>E13</f>
        <v>3 - KAMEROVÝ SYSTÉM - CCTV</v>
      </c>
      <c r="F91" s="334"/>
      <c r="G91" s="334"/>
      <c r="H91" s="334"/>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J126</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5064</v>
      </c>
      <c r="E101" s="157"/>
      <c r="F101" s="157"/>
      <c r="G101" s="157"/>
      <c r="H101" s="157"/>
      <c r="I101" s="157"/>
      <c r="J101" s="158">
        <f>J127</f>
        <v>0</v>
      </c>
      <c r="K101" s="155"/>
      <c r="L101" s="159"/>
    </row>
    <row r="102" spans="1:47" s="9" customFormat="1" ht="24.95" customHeight="1">
      <c r="B102" s="154"/>
      <c r="C102" s="155"/>
      <c r="D102" s="156" t="s">
        <v>5065</v>
      </c>
      <c r="E102" s="157"/>
      <c r="F102" s="157"/>
      <c r="G102" s="157"/>
      <c r="H102" s="157"/>
      <c r="I102" s="157"/>
      <c r="J102" s="158">
        <f>J145</f>
        <v>0</v>
      </c>
      <c r="K102" s="155"/>
      <c r="L102" s="159"/>
    </row>
    <row r="103" spans="1:47" s="2" customFormat="1" ht="21.75" customHeight="1">
      <c r="A103" s="35"/>
      <c r="B103" s="36"/>
      <c r="C103" s="37"/>
      <c r="D103" s="37"/>
      <c r="E103" s="37"/>
      <c r="F103" s="37"/>
      <c r="G103" s="37"/>
      <c r="H103" s="37"/>
      <c r="I103" s="37"/>
      <c r="J103" s="37"/>
      <c r="K103" s="37"/>
      <c r="L103" s="52"/>
      <c r="S103" s="35"/>
      <c r="T103" s="35"/>
      <c r="U103" s="35"/>
      <c r="V103" s="35"/>
      <c r="W103" s="35"/>
      <c r="X103" s="35"/>
      <c r="Y103" s="35"/>
      <c r="Z103" s="35"/>
      <c r="AA103" s="35"/>
      <c r="AB103" s="35"/>
      <c r="AC103" s="35"/>
      <c r="AD103" s="35"/>
      <c r="AE103" s="35"/>
    </row>
    <row r="104" spans="1:47" s="2" customFormat="1" ht="6.95" customHeight="1">
      <c r="A104" s="35"/>
      <c r="B104" s="55"/>
      <c r="C104" s="56"/>
      <c r="D104" s="56"/>
      <c r="E104" s="56"/>
      <c r="F104" s="56"/>
      <c r="G104" s="56"/>
      <c r="H104" s="56"/>
      <c r="I104" s="56"/>
      <c r="J104" s="56"/>
      <c r="K104" s="56"/>
      <c r="L104" s="52"/>
      <c r="S104" s="35"/>
      <c r="T104" s="35"/>
      <c r="U104" s="35"/>
      <c r="V104" s="35"/>
      <c r="W104" s="35"/>
      <c r="X104" s="35"/>
      <c r="Y104" s="35"/>
      <c r="Z104" s="35"/>
      <c r="AA104" s="35"/>
      <c r="AB104" s="35"/>
      <c r="AC104" s="35"/>
      <c r="AD104" s="35"/>
      <c r="AE104" s="35"/>
    </row>
    <row r="108" spans="1:47" s="2" customFormat="1" ht="6.95" customHeight="1">
      <c r="A108" s="35"/>
      <c r="B108" s="57"/>
      <c r="C108" s="58"/>
      <c r="D108" s="58"/>
      <c r="E108" s="58"/>
      <c r="F108" s="58"/>
      <c r="G108" s="58"/>
      <c r="H108" s="58"/>
      <c r="I108" s="58"/>
      <c r="J108" s="58"/>
      <c r="K108" s="58"/>
      <c r="L108" s="52"/>
      <c r="S108" s="35"/>
      <c r="T108" s="35"/>
      <c r="U108" s="35"/>
      <c r="V108" s="35"/>
      <c r="W108" s="35"/>
      <c r="X108" s="35"/>
      <c r="Y108" s="35"/>
      <c r="Z108" s="35"/>
      <c r="AA108" s="35"/>
      <c r="AB108" s="35"/>
      <c r="AC108" s="35"/>
      <c r="AD108" s="35"/>
      <c r="AE108" s="35"/>
    </row>
    <row r="109" spans="1:47" s="2" customFormat="1" ht="24.95" customHeight="1">
      <c r="A109" s="35"/>
      <c r="B109" s="36"/>
      <c r="C109" s="24" t="s">
        <v>224</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6.95"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2" customHeight="1">
      <c r="A111" s="35"/>
      <c r="B111" s="36"/>
      <c r="C111" s="30" t="s">
        <v>16</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6.5" customHeight="1">
      <c r="A112" s="35"/>
      <c r="B112" s="36"/>
      <c r="C112" s="37"/>
      <c r="D112" s="37"/>
      <c r="E112" s="332" t="str">
        <f>E7</f>
        <v>NEMOCNICE TGM HODONÍN – VÝSTAVBA PAVILONU URGENTNÍHO PŘÍJMU ETAPA II.</v>
      </c>
      <c r="F112" s="333"/>
      <c r="G112" s="333"/>
      <c r="H112" s="333"/>
      <c r="I112" s="37"/>
      <c r="J112" s="37"/>
      <c r="K112" s="37"/>
      <c r="L112" s="52"/>
      <c r="S112" s="35"/>
      <c r="T112" s="35"/>
      <c r="U112" s="35"/>
      <c r="V112" s="35"/>
      <c r="W112" s="35"/>
      <c r="X112" s="35"/>
      <c r="Y112" s="35"/>
      <c r="Z112" s="35"/>
      <c r="AA112" s="35"/>
      <c r="AB112" s="35"/>
      <c r="AC112" s="35"/>
      <c r="AD112" s="35"/>
      <c r="AE112" s="35"/>
    </row>
    <row r="113" spans="1:65" s="1" customFormat="1" ht="12" customHeight="1">
      <c r="B113" s="22"/>
      <c r="C113" s="30" t="s">
        <v>210</v>
      </c>
      <c r="D113" s="23"/>
      <c r="E113" s="23"/>
      <c r="F113" s="23"/>
      <c r="G113" s="23"/>
      <c r="H113" s="23"/>
      <c r="I113" s="23"/>
      <c r="J113" s="23"/>
      <c r="K113" s="23"/>
      <c r="L113" s="21"/>
    </row>
    <row r="114" spans="1:65" s="1" customFormat="1" ht="16.5" customHeight="1">
      <c r="B114" s="22"/>
      <c r="C114" s="23"/>
      <c r="D114" s="23"/>
      <c r="E114" s="332" t="s">
        <v>362</v>
      </c>
      <c r="F114" s="283"/>
      <c r="G114" s="283"/>
      <c r="H114" s="283"/>
      <c r="I114" s="23"/>
      <c r="J114" s="23"/>
      <c r="K114" s="23"/>
      <c r="L114" s="21"/>
    </row>
    <row r="115" spans="1:65" s="1" customFormat="1" ht="12" customHeight="1">
      <c r="B115" s="22"/>
      <c r="C115" s="30" t="s">
        <v>363</v>
      </c>
      <c r="D115" s="23"/>
      <c r="E115" s="23"/>
      <c r="F115" s="23"/>
      <c r="G115" s="23"/>
      <c r="H115" s="23"/>
      <c r="I115" s="23"/>
      <c r="J115" s="23"/>
      <c r="K115" s="23"/>
      <c r="L115" s="21"/>
    </row>
    <row r="116" spans="1:65" s="2" customFormat="1" ht="16.5" customHeight="1">
      <c r="A116" s="35"/>
      <c r="B116" s="36"/>
      <c r="C116" s="37"/>
      <c r="D116" s="37"/>
      <c r="E116" s="336" t="s">
        <v>3106</v>
      </c>
      <c r="F116" s="334"/>
      <c r="G116" s="334"/>
      <c r="H116" s="334"/>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3107</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6.5" customHeight="1">
      <c r="A118" s="35"/>
      <c r="B118" s="36"/>
      <c r="C118" s="37"/>
      <c r="D118" s="37"/>
      <c r="E118" s="305" t="str">
        <f>E13</f>
        <v>3 - KAMEROVÝ SYSTÉM - CCTV</v>
      </c>
      <c r="F118" s="334"/>
      <c r="G118" s="334"/>
      <c r="H118" s="334"/>
      <c r="I118" s="37"/>
      <c r="J118" s="37"/>
      <c r="K118" s="37"/>
      <c r="L118" s="52"/>
      <c r="S118" s="35"/>
      <c r="T118" s="35"/>
      <c r="U118" s="35"/>
      <c r="V118" s="35"/>
      <c r="W118" s="35"/>
      <c r="X118" s="35"/>
      <c r="Y118" s="35"/>
      <c r="Z118" s="35"/>
      <c r="AA118" s="35"/>
      <c r="AB118" s="35"/>
      <c r="AC118" s="35"/>
      <c r="AD118" s="35"/>
      <c r="AE118" s="35"/>
    </row>
    <row r="119" spans="1:65"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12" customHeight="1">
      <c r="A120" s="35"/>
      <c r="B120" s="36"/>
      <c r="C120" s="30" t="s">
        <v>20</v>
      </c>
      <c r="D120" s="37"/>
      <c r="E120" s="37"/>
      <c r="F120" s="28" t="str">
        <f>F16</f>
        <v xml:space="preserve"> </v>
      </c>
      <c r="G120" s="37"/>
      <c r="H120" s="37"/>
      <c r="I120" s="30" t="s">
        <v>22</v>
      </c>
      <c r="J120" s="67" t="str">
        <f>IF(J16="","",J16)</f>
        <v>23. 6. 2025</v>
      </c>
      <c r="K120" s="37"/>
      <c r="L120" s="52"/>
      <c r="S120" s="35"/>
      <c r="T120" s="35"/>
      <c r="U120" s="35"/>
      <c r="V120" s="35"/>
      <c r="W120" s="35"/>
      <c r="X120" s="35"/>
      <c r="Y120" s="35"/>
      <c r="Z120" s="35"/>
      <c r="AA120" s="35"/>
      <c r="AB120" s="35"/>
      <c r="AC120" s="35"/>
      <c r="AD120" s="35"/>
      <c r="AE120" s="35"/>
    </row>
    <row r="121" spans="1:65"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2" customFormat="1" ht="15.2" customHeight="1">
      <c r="A122" s="35"/>
      <c r="B122" s="36"/>
      <c r="C122" s="30" t="s">
        <v>24</v>
      </c>
      <c r="D122" s="37"/>
      <c r="E122" s="37"/>
      <c r="F122" s="28" t="str">
        <f>E19</f>
        <v>NEMOCNICE TGM HODONÍN, p.o.</v>
      </c>
      <c r="G122" s="37"/>
      <c r="H122" s="37"/>
      <c r="I122" s="30" t="s">
        <v>30</v>
      </c>
      <c r="J122" s="33" t="str">
        <f>E25</f>
        <v>KANIA a.s.</v>
      </c>
      <c r="K122" s="37"/>
      <c r="L122" s="52"/>
      <c r="S122" s="35"/>
      <c r="T122" s="35"/>
      <c r="U122" s="35"/>
      <c r="V122" s="35"/>
      <c r="W122" s="35"/>
      <c r="X122" s="35"/>
      <c r="Y122" s="35"/>
      <c r="Z122" s="35"/>
      <c r="AA122" s="35"/>
      <c r="AB122" s="35"/>
      <c r="AC122" s="35"/>
      <c r="AD122" s="35"/>
      <c r="AE122" s="35"/>
    </row>
    <row r="123" spans="1:65" s="2" customFormat="1" ht="15.2" customHeight="1">
      <c r="A123" s="35"/>
      <c r="B123" s="36"/>
      <c r="C123" s="30" t="s">
        <v>28</v>
      </c>
      <c r="D123" s="37"/>
      <c r="E123" s="37"/>
      <c r="F123" s="28" t="str">
        <f>IF(E22="","",E22)</f>
        <v>Vyplň údaj</v>
      </c>
      <c r="G123" s="37"/>
      <c r="H123" s="37"/>
      <c r="I123" s="30" t="s">
        <v>33</v>
      </c>
      <c r="J123" s="33" t="str">
        <f>E28</f>
        <v xml:space="preserve"> </v>
      </c>
      <c r="K123" s="37"/>
      <c r="L123" s="52"/>
      <c r="S123" s="35"/>
      <c r="T123" s="35"/>
      <c r="U123" s="35"/>
      <c r="V123" s="35"/>
      <c r="W123" s="35"/>
      <c r="X123" s="35"/>
      <c r="Y123" s="35"/>
      <c r="Z123" s="35"/>
      <c r="AA123" s="35"/>
      <c r="AB123" s="35"/>
      <c r="AC123" s="35"/>
      <c r="AD123" s="35"/>
      <c r="AE123" s="35"/>
    </row>
    <row r="124" spans="1:65" s="2" customFormat="1" ht="10.3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5" s="11" customFormat="1" ht="29.25" customHeight="1">
      <c r="A125" s="165"/>
      <c r="B125" s="166"/>
      <c r="C125" s="167" t="s">
        <v>225</v>
      </c>
      <c r="D125" s="168" t="s">
        <v>61</v>
      </c>
      <c r="E125" s="168" t="s">
        <v>57</v>
      </c>
      <c r="F125" s="168" t="s">
        <v>58</v>
      </c>
      <c r="G125" s="168" t="s">
        <v>226</v>
      </c>
      <c r="H125" s="168" t="s">
        <v>227</v>
      </c>
      <c r="I125" s="168" t="s">
        <v>228</v>
      </c>
      <c r="J125" s="168" t="s">
        <v>214</v>
      </c>
      <c r="K125" s="169" t="s">
        <v>229</v>
      </c>
      <c r="L125" s="170"/>
      <c r="M125" s="76" t="s">
        <v>1</v>
      </c>
      <c r="N125" s="77" t="s">
        <v>40</v>
      </c>
      <c r="O125" s="77" t="s">
        <v>230</v>
      </c>
      <c r="P125" s="77" t="s">
        <v>231</v>
      </c>
      <c r="Q125" s="77" t="s">
        <v>232</v>
      </c>
      <c r="R125" s="77" t="s">
        <v>233</v>
      </c>
      <c r="S125" s="77" t="s">
        <v>234</v>
      </c>
      <c r="T125" s="78" t="s">
        <v>235</v>
      </c>
      <c r="U125" s="165"/>
      <c r="V125" s="165"/>
      <c r="W125" s="165"/>
      <c r="X125" s="165"/>
      <c r="Y125" s="165"/>
      <c r="Z125" s="165"/>
      <c r="AA125" s="165"/>
      <c r="AB125" s="165"/>
      <c r="AC125" s="165"/>
      <c r="AD125" s="165"/>
      <c r="AE125" s="165"/>
    </row>
    <row r="126" spans="1:65" s="2" customFormat="1" ht="22.9" customHeight="1">
      <c r="A126" s="35"/>
      <c r="B126" s="36"/>
      <c r="C126" s="83" t="s">
        <v>236</v>
      </c>
      <c r="D126" s="37"/>
      <c r="E126" s="37"/>
      <c r="F126" s="37"/>
      <c r="G126" s="37"/>
      <c r="H126" s="37"/>
      <c r="I126" s="37"/>
      <c r="J126" s="171">
        <f>BK126</f>
        <v>0</v>
      </c>
      <c r="K126" s="37"/>
      <c r="L126" s="40"/>
      <c r="M126" s="79"/>
      <c r="N126" s="172"/>
      <c r="O126" s="80"/>
      <c r="P126" s="173">
        <f>P127+P145</f>
        <v>0</v>
      </c>
      <c r="Q126" s="80"/>
      <c r="R126" s="173">
        <f>R127+R145</f>
        <v>0</v>
      </c>
      <c r="S126" s="80"/>
      <c r="T126" s="174">
        <f>T127+T145</f>
        <v>0</v>
      </c>
      <c r="U126" s="35"/>
      <c r="V126" s="35"/>
      <c r="W126" s="35"/>
      <c r="X126" s="35"/>
      <c r="Y126" s="35"/>
      <c r="Z126" s="35"/>
      <c r="AA126" s="35"/>
      <c r="AB126" s="35"/>
      <c r="AC126" s="35"/>
      <c r="AD126" s="35"/>
      <c r="AE126" s="35"/>
      <c r="AT126" s="18" t="s">
        <v>75</v>
      </c>
      <c r="AU126" s="18" t="s">
        <v>216</v>
      </c>
      <c r="BK126" s="175">
        <f>BK127+BK145</f>
        <v>0</v>
      </c>
    </row>
    <row r="127" spans="1:65" s="12" customFormat="1" ht="25.9" customHeight="1">
      <c r="B127" s="176"/>
      <c r="C127" s="177"/>
      <c r="D127" s="178" t="s">
        <v>75</v>
      </c>
      <c r="E127" s="179" t="s">
        <v>4713</v>
      </c>
      <c r="F127" s="179" t="s">
        <v>5066</v>
      </c>
      <c r="G127" s="177"/>
      <c r="H127" s="177"/>
      <c r="I127" s="180"/>
      <c r="J127" s="181">
        <f>BK127</f>
        <v>0</v>
      </c>
      <c r="K127" s="177"/>
      <c r="L127" s="182"/>
      <c r="M127" s="183"/>
      <c r="N127" s="184"/>
      <c r="O127" s="184"/>
      <c r="P127" s="185">
        <f>SUM(P128:P144)</f>
        <v>0</v>
      </c>
      <c r="Q127" s="184"/>
      <c r="R127" s="185">
        <f>SUM(R128:R144)</f>
        <v>0</v>
      </c>
      <c r="S127" s="184"/>
      <c r="T127" s="186">
        <f>SUM(T128:T144)</f>
        <v>0</v>
      </c>
      <c r="AR127" s="187" t="s">
        <v>84</v>
      </c>
      <c r="AT127" s="188" t="s">
        <v>75</v>
      </c>
      <c r="AU127" s="188" t="s">
        <v>76</v>
      </c>
      <c r="AY127" s="187" t="s">
        <v>239</v>
      </c>
      <c r="BK127" s="189">
        <f>SUM(BK128:BK144)</f>
        <v>0</v>
      </c>
    </row>
    <row r="128" spans="1:65" s="2" customFormat="1" ht="16.5" customHeight="1">
      <c r="A128" s="35"/>
      <c r="B128" s="36"/>
      <c r="C128" s="192" t="s">
        <v>84</v>
      </c>
      <c r="D128" s="192" t="s">
        <v>241</v>
      </c>
      <c r="E128" s="193" t="s">
        <v>5067</v>
      </c>
      <c r="F128" s="194" t="s">
        <v>5068</v>
      </c>
      <c r="G128" s="195" t="s">
        <v>2089</v>
      </c>
      <c r="H128" s="196">
        <v>5</v>
      </c>
      <c r="I128" s="197"/>
      <c r="J128" s="198">
        <f t="shared" ref="J128:J135" si="0">ROUND(I128*H128,2)</f>
        <v>0</v>
      </c>
      <c r="K128" s="194" t="s">
        <v>4904</v>
      </c>
      <c r="L128" s="40"/>
      <c r="M128" s="199" t="s">
        <v>1</v>
      </c>
      <c r="N128" s="200" t="s">
        <v>41</v>
      </c>
      <c r="O128" s="72"/>
      <c r="P128" s="201">
        <f t="shared" ref="P128:P135" si="1">O128*H128</f>
        <v>0</v>
      </c>
      <c r="Q128" s="201">
        <v>0</v>
      </c>
      <c r="R128" s="201">
        <f t="shared" ref="R128:R135" si="2">Q128*H128</f>
        <v>0</v>
      </c>
      <c r="S128" s="201">
        <v>0</v>
      </c>
      <c r="T128" s="202">
        <f t="shared" ref="T128:T135" si="3">S128*H128</f>
        <v>0</v>
      </c>
      <c r="U128" s="35"/>
      <c r="V128" s="35"/>
      <c r="W128" s="35"/>
      <c r="X128" s="35"/>
      <c r="Y128" s="35"/>
      <c r="Z128" s="35"/>
      <c r="AA128" s="35"/>
      <c r="AB128" s="35"/>
      <c r="AC128" s="35"/>
      <c r="AD128" s="35"/>
      <c r="AE128" s="35"/>
      <c r="AR128" s="203" t="s">
        <v>110</v>
      </c>
      <c r="AT128" s="203" t="s">
        <v>241</v>
      </c>
      <c r="AU128" s="203" t="s">
        <v>84</v>
      </c>
      <c r="AY128" s="18" t="s">
        <v>239</v>
      </c>
      <c r="BE128" s="204">
        <f t="shared" ref="BE128:BE135" si="4">IF(N128="základní",J128,0)</f>
        <v>0</v>
      </c>
      <c r="BF128" s="204">
        <f t="shared" ref="BF128:BF135" si="5">IF(N128="snížená",J128,0)</f>
        <v>0</v>
      </c>
      <c r="BG128" s="204">
        <f t="shared" ref="BG128:BG135" si="6">IF(N128="zákl. přenesená",J128,0)</f>
        <v>0</v>
      </c>
      <c r="BH128" s="204">
        <f t="shared" ref="BH128:BH135" si="7">IF(N128="sníž. přenesená",J128,0)</f>
        <v>0</v>
      </c>
      <c r="BI128" s="204">
        <f t="shared" ref="BI128:BI135" si="8">IF(N128="nulová",J128,0)</f>
        <v>0</v>
      </c>
      <c r="BJ128" s="18" t="s">
        <v>84</v>
      </c>
      <c r="BK128" s="204">
        <f t="shared" ref="BK128:BK135" si="9">ROUND(I128*H128,2)</f>
        <v>0</v>
      </c>
      <c r="BL128" s="18" t="s">
        <v>110</v>
      </c>
      <c r="BM128" s="203" t="s">
        <v>86</v>
      </c>
    </row>
    <row r="129" spans="1:65" s="2" customFormat="1" ht="16.5" customHeight="1">
      <c r="A129" s="35"/>
      <c r="B129" s="36"/>
      <c r="C129" s="192" t="s">
        <v>86</v>
      </c>
      <c r="D129" s="192" t="s">
        <v>241</v>
      </c>
      <c r="E129" s="193" t="s">
        <v>5069</v>
      </c>
      <c r="F129" s="194" t="s">
        <v>5070</v>
      </c>
      <c r="G129" s="195" t="s">
        <v>2089</v>
      </c>
      <c r="H129" s="196">
        <v>3</v>
      </c>
      <c r="I129" s="197"/>
      <c r="J129" s="198">
        <f t="shared" si="0"/>
        <v>0</v>
      </c>
      <c r="K129" s="194" t="s">
        <v>4904</v>
      </c>
      <c r="L129" s="40"/>
      <c r="M129" s="199" t="s">
        <v>1</v>
      </c>
      <c r="N129" s="200" t="s">
        <v>41</v>
      </c>
      <c r="O129" s="72"/>
      <c r="P129" s="201">
        <f t="shared" si="1"/>
        <v>0</v>
      </c>
      <c r="Q129" s="201">
        <v>0</v>
      </c>
      <c r="R129" s="201">
        <f t="shared" si="2"/>
        <v>0</v>
      </c>
      <c r="S129" s="201">
        <v>0</v>
      </c>
      <c r="T129" s="202">
        <f t="shared" si="3"/>
        <v>0</v>
      </c>
      <c r="U129" s="35"/>
      <c r="V129" s="35"/>
      <c r="W129" s="35"/>
      <c r="X129" s="35"/>
      <c r="Y129" s="35"/>
      <c r="Z129" s="35"/>
      <c r="AA129" s="35"/>
      <c r="AB129" s="35"/>
      <c r="AC129" s="35"/>
      <c r="AD129" s="35"/>
      <c r="AE129" s="35"/>
      <c r="AR129" s="203" t="s">
        <v>110</v>
      </c>
      <c r="AT129" s="203" t="s">
        <v>241</v>
      </c>
      <c r="AU129" s="203" t="s">
        <v>84</v>
      </c>
      <c r="AY129" s="18" t="s">
        <v>239</v>
      </c>
      <c r="BE129" s="204">
        <f t="shared" si="4"/>
        <v>0</v>
      </c>
      <c r="BF129" s="204">
        <f t="shared" si="5"/>
        <v>0</v>
      </c>
      <c r="BG129" s="204">
        <f t="shared" si="6"/>
        <v>0</v>
      </c>
      <c r="BH129" s="204">
        <f t="shared" si="7"/>
        <v>0</v>
      </c>
      <c r="BI129" s="204">
        <f t="shared" si="8"/>
        <v>0</v>
      </c>
      <c r="BJ129" s="18" t="s">
        <v>84</v>
      </c>
      <c r="BK129" s="204">
        <f t="shared" si="9"/>
        <v>0</v>
      </c>
      <c r="BL129" s="18" t="s">
        <v>110</v>
      </c>
      <c r="BM129" s="203" t="s">
        <v>110</v>
      </c>
    </row>
    <row r="130" spans="1:65" s="2" customFormat="1" ht="16.5" customHeight="1">
      <c r="A130" s="35"/>
      <c r="B130" s="36"/>
      <c r="C130" s="192" t="s">
        <v>108</v>
      </c>
      <c r="D130" s="192" t="s">
        <v>241</v>
      </c>
      <c r="E130" s="193" t="s">
        <v>5071</v>
      </c>
      <c r="F130" s="194" t="s">
        <v>5072</v>
      </c>
      <c r="G130" s="195" t="s">
        <v>2089</v>
      </c>
      <c r="H130" s="196">
        <v>8</v>
      </c>
      <c r="I130" s="197"/>
      <c r="J130" s="198">
        <f t="shared" si="0"/>
        <v>0</v>
      </c>
      <c r="K130" s="194" t="s">
        <v>4904</v>
      </c>
      <c r="L130" s="40"/>
      <c r="M130" s="199" t="s">
        <v>1</v>
      </c>
      <c r="N130" s="200" t="s">
        <v>41</v>
      </c>
      <c r="O130" s="72"/>
      <c r="P130" s="201">
        <f t="shared" si="1"/>
        <v>0</v>
      </c>
      <c r="Q130" s="201">
        <v>0</v>
      </c>
      <c r="R130" s="201">
        <f t="shared" si="2"/>
        <v>0</v>
      </c>
      <c r="S130" s="201">
        <v>0</v>
      </c>
      <c r="T130" s="202">
        <f t="shared" si="3"/>
        <v>0</v>
      </c>
      <c r="U130" s="35"/>
      <c r="V130" s="35"/>
      <c r="W130" s="35"/>
      <c r="X130" s="35"/>
      <c r="Y130" s="35"/>
      <c r="Z130" s="35"/>
      <c r="AA130" s="35"/>
      <c r="AB130" s="35"/>
      <c r="AC130" s="35"/>
      <c r="AD130" s="35"/>
      <c r="AE130" s="35"/>
      <c r="AR130" s="203" t="s">
        <v>110</v>
      </c>
      <c r="AT130" s="203" t="s">
        <v>241</v>
      </c>
      <c r="AU130" s="203" t="s">
        <v>84</v>
      </c>
      <c r="AY130" s="18" t="s">
        <v>239</v>
      </c>
      <c r="BE130" s="204">
        <f t="shared" si="4"/>
        <v>0</v>
      </c>
      <c r="BF130" s="204">
        <f t="shared" si="5"/>
        <v>0</v>
      </c>
      <c r="BG130" s="204">
        <f t="shared" si="6"/>
        <v>0</v>
      </c>
      <c r="BH130" s="204">
        <f t="shared" si="7"/>
        <v>0</v>
      </c>
      <c r="BI130" s="204">
        <f t="shared" si="8"/>
        <v>0</v>
      </c>
      <c r="BJ130" s="18" t="s">
        <v>84</v>
      </c>
      <c r="BK130" s="204">
        <f t="shared" si="9"/>
        <v>0</v>
      </c>
      <c r="BL130" s="18" t="s">
        <v>110</v>
      </c>
      <c r="BM130" s="203" t="s">
        <v>150</v>
      </c>
    </row>
    <row r="131" spans="1:65" s="2" customFormat="1" ht="21.75" customHeight="1">
      <c r="A131" s="35"/>
      <c r="B131" s="36"/>
      <c r="C131" s="192" t="s">
        <v>110</v>
      </c>
      <c r="D131" s="192" t="s">
        <v>241</v>
      </c>
      <c r="E131" s="193" t="s">
        <v>5073</v>
      </c>
      <c r="F131" s="194" t="s">
        <v>5074</v>
      </c>
      <c r="G131" s="195" t="s">
        <v>2089</v>
      </c>
      <c r="H131" s="196">
        <v>1</v>
      </c>
      <c r="I131" s="197"/>
      <c r="J131" s="198">
        <f t="shared" si="0"/>
        <v>0</v>
      </c>
      <c r="K131" s="194" t="s">
        <v>4904</v>
      </c>
      <c r="L131" s="40"/>
      <c r="M131" s="199" t="s">
        <v>1</v>
      </c>
      <c r="N131" s="200" t="s">
        <v>41</v>
      </c>
      <c r="O131" s="72"/>
      <c r="P131" s="201">
        <f t="shared" si="1"/>
        <v>0</v>
      </c>
      <c r="Q131" s="201">
        <v>0</v>
      </c>
      <c r="R131" s="201">
        <f t="shared" si="2"/>
        <v>0</v>
      </c>
      <c r="S131" s="201">
        <v>0</v>
      </c>
      <c r="T131" s="202">
        <f t="shared" si="3"/>
        <v>0</v>
      </c>
      <c r="U131" s="35"/>
      <c r="V131" s="35"/>
      <c r="W131" s="35"/>
      <c r="X131" s="35"/>
      <c r="Y131" s="35"/>
      <c r="Z131" s="35"/>
      <c r="AA131" s="35"/>
      <c r="AB131" s="35"/>
      <c r="AC131" s="35"/>
      <c r="AD131" s="35"/>
      <c r="AE131" s="35"/>
      <c r="AR131" s="203" t="s">
        <v>110</v>
      </c>
      <c r="AT131" s="203" t="s">
        <v>241</v>
      </c>
      <c r="AU131" s="203" t="s">
        <v>84</v>
      </c>
      <c r="AY131" s="18" t="s">
        <v>239</v>
      </c>
      <c r="BE131" s="204">
        <f t="shared" si="4"/>
        <v>0</v>
      </c>
      <c r="BF131" s="204">
        <f t="shared" si="5"/>
        <v>0</v>
      </c>
      <c r="BG131" s="204">
        <f t="shared" si="6"/>
        <v>0</v>
      </c>
      <c r="BH131" s="204">
        <f t="shared" si="7"/>
        <v>0</v>
      </c>
      <c r="BI131" s="204">
        <f t="shared" si="8"/>
        <v>0</v>
      </c>
      <c r="BJ131" s="18" t="s">
        <v>84</v>
      </c>
      <c r="BK131" s="204">
        <f t="shared" si="9"/>
        <v>0</v>
      </c>
      <c r="BL131" s="18" t="s">
        <v>110</v>
      </c>
      <c r="BM131" s="203" t="s">
        <v>156</v>
      </c>
    </row>
    <row r="132" spans="1:65" s="2" customFormat="1" ht="16.5" customHeight="1">
      <c r="A132" s="35"/>
      <c r="B132" s="36"/>
      <c r="C132" s="192" t="s">
        <v>134</v>
      </c>
      <c r="D132" s="192" t="s">
        <v>241</v>
      </c>
      <c r="E132" s="193" t="s">
        <v>5075</v>
      </c>
      <c r="F132" s="194" t="s">
        <v>5076</v>
      </c>
      <c r="G132" s="195" t="s">
        <v>2089</v>
      </c>
      <c r="H132" s="196">
        <v>2</v>
      </c>
      <c r="I132" s="197"/>
      <c r="J132" s="198">
        <f t="shared" si="0"/>
        <v>0</v>
      </c>
      <c r="K132" s="194" t="s">
        <v>4904</v>
      </c>
      <c r="L132" s="40"/>
      <c r="M132" s="199" t="s">
        <v>1</v>
      </c>
      <c r="N132" s="200" t="s">
        <v>41</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110</v>
      </c>
      <c r="AT132" s="203" t="s">
        <v>241</v>
      </c>
      <c r="AU132" s="203" t="s">
        <v>84</v>
      </c>
      <c r="AY132" s="18" t="s">
        <v>239</v>
      </c>
      <c r="BE132" s="204">
        <f t="shared" si="4"/>
        <v>0</v>
      </c>
      <c r="BF132" s="204">
        <f t="shared" si="5"/>
        <v>0</v>
      </c>
      <c r="BG132" s="204">
        <f t="shared" si="6"/>
        <v>0</v>
      </c>
      <c r="BH132" s="204">
        <f t="shared" si="7"/>
        <v>0</v>
      </c>
      <c r="BI132" s="204">
        <f t="shared" si="8"/>
        <v>0</v>
      </c>
      <c r="BJ132" s="18" t="s">
        <v>84</v>
      </c>
      <c r="BK132" s="204">
        <f t="shared" si="9"/>
        <v>0</v>
      </c>
      <c r="BL132" s="18" t="s">
        <v>110</v>
      </c>
      <c r="BM132" s="203" t="s">
        <v>162</v>
      </c>
    </row>
    <row r="133" spans="1:65" s="2" customFormat="1" ht="16.5" customHeight="1">
      <c r="A133" s="35"/>
      <c r="B133" s="36"/>
      <c r="C133" s="192" t="s">
        <v>150</v>
      </c>
      <c r="D133" s="192" t="s">
        <v>241</v>
      </c>
      <c r="E133" s="193" t="s">
        <v>5077</v>
      </c>
      <c r="F133" s="194" t="s">
        <v>5078</v>
      </c>
      <c r="G133" s="195" t="s">
        <v>2089</v>
      </c>
      <c r="H133" s="196">
        <v>8</v>
      </c>
      <c r="I133" s="197"/>
      <c r="J133" s="198">
        <f t="shared" si="0"/>
        <v>0</v>
      </c>
      <c r="K133" s="194" t="s">
        <v>4904</v>
      </c>
      <c r="L133" s="40"/>
      <c r="M133" s="199" t="s">
        <v>1</v>
      </c>
      <c r="N133" s="200" t="s">
        <v>41</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110</v>
      </c>
      <c r="AT133" s="203" t="s">
        <v>241</v>
      </c>
      <c r="AU133" s="203" t="s">
        <v>84</v>
      </c>
      <c r="AY133" s="18" t="s">
        <v>239</v>
      </c>
      <c r="BE133" s="204">
        <f t="shared" si="4"/>
        <v>0</v>
      </c>
      <c r="BF133" s="204">
        <f t="shared" si="5"/>
        <v>0</v>
      </c>
      <c r="BG133" s="204">
        <f t="shared" si="6"/>
        <v>0</v>
      </c>
      <c r="BH133" s="204">
        <f t="shared" si="7"/>
        <v>0</v>
      </c>
      <c r="BI133" s="204">
        <f t="shared" si="8"/>
        <v>0</v>
      </c>
      <c r="BJ133" s="18" t="s">
        <v>84</v>
      </c>
      <c r="BK133" s="204">
        <f t="shared" si="9"/>
        <v>0</v>
      </c>
      <c r="BL133" s="18" t="s">
        <v>110</v>
      </c>
      <c r="BM133" s="203" t="s">
        <v>8</v>
      </c>
    </row>
    <row r="134" spans="1:65" s="2" customFormat="1" ht="16.5" customHeight="1">
      <c r="A134" s="35"/>
      <c r="B134" s="36"/>
      <c r="C134" s="192" t="s">
        <v>153</v>
      </c>
      <c r="D134" s="192" t="s">
        <v>241</v>
      </c>
      <c r="E134" s="193" t="s">
        <v>5079</v>
      </c>
      <c r="F134" s="194" t="s">
        <v>5080</v>
      </c>
      <c r="G134" s="195" t="s">
        <v>2089</v>
      </c>
      <c r="H134" s="196">
        <v>1</v>
      </c>
      <c r="I134" s="197"/>
      <c r="J134" s="198">
        <f t="shared" si="0"/>
        <v>0</v>
      </c>
      <c r="K134" s="194" t="s">
        <v>4904</v>
      </c>
      <c r="L134" s="40"/>
      <c r="M134" s="199" t="s">
        <v>1</v>
      </c>
      <c r="N134" s="200" t="s">
        <v>41</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110</v>
      </c>
      <c r="AT134" s="203" t="s">
        <v>241</v>
      </c>
      <c r="AU134" s="203" t="s">
        <v>84</v>
      </c>
      <c r="AY134" s="18" t="s">
        <v>239</v>
      </c>
      <c r="BE134" s="204">
        <f t="shared" si="4"/>
        <v>0</v>
      </c>
      <c r="BF134" s="204">
        <f t="shared" si="5"/>
        <v>0</v>
      </c>
      <c r="BG134" s="204">
        <f t="shared" si="6"/>
        <v>0</v>
      </c>
      <c r="BH134" s="204">
        <f t="shared" si="7"/>
        <v>0</v>
      </c>
      <c r="BI134" s="204">
        <f t="shared" si="8"/>
        <v>0</v>
      </c>
      <c r="BJ134" s="18" t="s">
        <v>84</v>
      </c>
      <c r="BK134" s="204">
        <f t="shared" si="9"/>
        <v>0</v>
      </c>
      <c r="BL134" s="18" t="s">
        <v>110</v>
      </c>
      <c r="BM134" s="203" t="s">
        <v>306</v>
      </c>
    </row>
    <row r="135" spans="1:65" s="2" customFormat="1" ht="16.5" customHeight="1">
      <c r="A135" s="35"/>
      <c r="B135" s="36"/>
      <c r="C135" s="192" t="s">
        <v>156</v>
      </c>
      <c r="D135" s="192" t="s">
        <v>241</v>
      </c>
      <c r="E135" s="193" t="s">
        <v>5081</v>
      </c>
      <c r="F135" s="194" t="s">
        <v>5082</v>
      </c>
      <c r="G135" s="195" t="s">
        <v>2089</v>
      </c>
      <c r="H135" s="196">
        <v>1</v>
      </c>
      <c r="I135" s="197"/>
      <c r="J135" s="198">
        <f t="shared" si="0"/>
        <v>0</v>
      </c>
      <c r="K135" s="194" t="s">
        <v>4904</v>
      </c>
      <c r="L135" s="40"/>
      <c r="M135" s="199" t="s">
        <v>1</v>
      </c>
      <c r="N135" s="200" t="s">
        <v>41</v>
      </c>
      <c r="O135" s="72"/>
      <c r="P135" s="201">
        <f t="shared" si="1"/>
        <v>0</v>
      </c>
      <c r="Q135" s="201">
        <v>0</v>
      </c>
      <c r="R135" s="201">
        <f t="shared" si="2"/>
        <v>0</v>
      </c>
      <c r="S135" s="201">
        <v>0</v>
      </c>
      <c r="T135" s="202">
        <f t="shared" si="3"/>
        <v>0</v>
      </c>
      <c r="U135" s="35"/>
      <c r="V135" s="35"/>
      <c r="W135" s="35"/>
      <c r="X135" s="35"/>
      <c r="Y135" s="35"/>
      <c r="Z135" s="35"/>
      <c r="AA135" s="35"/>
      <c r="AB135" s="35"/>
      <c r="AC135" s="35"/>
      <c r="AD135" s="35"/>
      <c r="AE135" s="35"/>
      <c r="AR135" s="203" t="s">
        <v>110</v>
      </c>
      <c r="AT135" s="203" t="s">
        <v>241</v>
      </c>
      <c r="AU135" s="203" t="s">
        <v>84</v>
      </c>
      <c r="AY135" s="18" t="s">
        <v>239</v>
      </c>
      <c r="BE135" s="204">
        <f t="shared" si="4"/>
        <v>0</v>
      </c>
      <c r="BF135" s="204">
        <f t="shared" si="5"/>
        <v>0</v>
      </c>
      <c r="BG135" s="204">
        <f t="shared" si="6"/>
        <v>0</v>
      </c>
      <c r="BH135" s="204">
        <f t="shared" si="7"/>
        <v>0</v>
      </c>
      <c r="BI135" s="204">
        <f t="shared" si="8"/>
        <v>0</v>
      </c>
      <c r="BJ135" s="18" t="s">
        <v>84</v>
      </c>
      <c r="BK135" s="204">
        <f t="shared" si="9"/>
        <v>0</v>
      </c>
      <c r="BL135" s="18" t="s">
        <v>110</v>
      </c>
      <c r="BM135" s="203" t="s">
        <v>316</v>
      </c>
    </row>
    <row r="136" spans="1:65" s="2" customFormat="1" ht="39">
      <c r="A136" s="35"/>
      <c r="B136" s="36"/>
      <c r="C136" s="37"/>
      <c r="D136" s="212" t="s">
        <v>294</v>
      </c>
      <c r="E136" s="37"/>
      <c r="F136" s="221" t="s">
        <v>5083</v>
      </c>
      <c r="G136" s="37"/>
      <c r="H136" s="37"/>
      <c r="I136" s="207"/>
      <c r="J136" s="37"/>
      <c r="K136" s="37"/>
      <c r="L136" s="40"/>
      <c r="M136" s="208"/>
      <c r="N136" s="209"/>
      <c r="O136" s="72"/>
      <c r="P136" s="72"/>
      <c r="Q136" s="72"/>
      <c r="R136" s="72"/>
      <c r="S136" s="72"/>
      <c r="T136" s="73"/>
      <c r="U136" s="35"/>
      <c r="V136" s="35"/>
      <c r="W136" s="35"/>
      <c r="X136" s="35"/>
      <c r="Y136" s="35"/>
      <c r="Z136" s="35"/>
      <c r="AA136" s="35"/>
      <c r="AB136" s="35"/>
      <c r="AC136" s="35"/>
      <c r="AD136" s="35"/>
      <c r="AE136" s="35"/>
      <c r="AT136" s="18" t="s">
        <v>294</v>
      </c>
      <c r="AU136" s="18" t="s">
        <v>84</v>
      </c>
    </row>
    <row r="137" spans="1:65" s="2" customFormat="1" ht="16.5" customHeight="1">
      <c r="A137" s="35"/>
      <c r="B137" s="36"/>
      <c r="C137" s="192" t="s">
        <v>159</v>
      </c>
      <c r="D137" s="192" t="s">
        <v>241</v>
      </c>
      <c r="E137" s="193" t="s">
        <v>5084</v>
      </c>
      <c r="F137" s="194" t="s">
        <v>5085</v>
      </c>
      <c r="G137" s="195" t="s">
        <v>513</v>
      </c>
      <c r="H137" s="196">
        <v>250</v>
      </c>
      <c r="I137" s="197"/>
      <c r="J137" s="198">
        <f t="shared" ref="J137:J144" si="10">ROUND(I137*H137,2)</f>
        <v>0</v>
      </c>
      <c r="K137" s="194" t="s">
        <v>4904</v>
      </c>
      <c r="L137" s="40"/>
      <c r="M137" s="199" t="s">
        <v>1</v>
      </c>
      <c r="N137" s="200" t="s">
        <v>41</v>
      </c>
      <c r="O137" s="72"/>
      <c r="P137" s="201">
        <f t="shared" ref="P137:P144" si="11">O137*H137</f>
        <v>0</v>
      </c>
      <c r="Q137" s="201">
        <v>0</v>
      </c>
      <c r="R137" s="201">
        <f t="shared" ref="R137:R144" si="12">Q137*H137</f>
        <v>0</v>
      </c>
      <c r="S137" s="201">
        <v>0</v>
      </c>
      <c r="T137" s="202">
        <f t="shared" ref="T137:T144" si="13">S137*H137</f>
        <v>0</v>
      </c>
      <c r="U137" s="35"/>
      <c r="V137" s="35"/>
      <c r="W137" s="35"/>
      <c r="X137" s="35"/>
      <c r="Y137" s="35"/>
      <c r="Z137" s="35"/>
      <c r="AA137" s="35"/>
      <c r="AB137" s="35"/>
      <c r="AC137" s="35"/>
      <c r="AD137" s="35"/>
      <c r="AE137" s="35"/>
      <c r="AR137" s="203" t="s">
        <v>110</v>
      </c>
      <c r="AT137" s="203" t="s">
        <v>241</v>
      </c>
      <c r="AU137" s="203" t="s">
        <v>84</v>
      </c>
      <c r="AY137" s="18" t="s">
        <v>239</v>
      </c>
      <c r="BE137" s="204">
        <f t="shared" ref="BE137:BE144" si="14">IF(N137="základní",J137,0)</f>
        <v>0</v>
      </c>
      <c r="BF137" s="204">
        <f t="shared" ref="BF137:BF144" si="15">IF(N137="snížená",J137,0)</f>
        <v>0</v>
      </c>
      <c r="BG137" s="204">
        <f t="shared" ref="BG137:BG144" si="16">IF(N137="zákl. přenesená",J137,0)</f>
        <v>0</v>
      </c>
      <c r="BH137" s="204">
        <f t="shared" ref="BH137:BH144" si="17">IF(N137="sníž. přenesená",J137,0)</f>
        <v>0</v>
      </c>
      <c r="BI137" s="204">
        <f t="shared" ref="BI137:BI144" si="18">IF(N137="nulová",J137,0)</f>
        <v>0</v>
      </c>
      <c r="BJ137" s="18" t="s">
        <v>84</v>
      </c>
      <c r="BK137" s="204">
        <f t="shared" ref="BK137:BK144" si="19">ROUND(I137*H137,2)</f>
        <v>0</v>
      </c>
      <c r="BL137" s="18" t="s">
        <v>110</v>
      </c>
      <c r="BM137" s="203" t="s">
        <v>289</v>
      </c>
    </row>
    <row r="138" spans="1:65" s="2" customFormat="1" ht="16.5" customHeight="1">
      <c r="A138" s="35"/>
      <c r="B138" s="36"/>
      <c r="C138" s="192" t="s">
        <v>162</v>
      </c>
      <c r="D138" s="192" t="s">
        <v>241</v>
      </c>
      <c r="E138" s="193" t="s">
        <v>5086</v>
      </c>
      <c r="F138" s="194" t="s">
        <v>5087</v>
      </c>
      <c r="G138" s="195" t="s">
        <v>513</v>
      </c>
      <c r="H138" s="196">
        <v>350</v>
      </c>
      <c r="I138" s="197"/>
      <c r="J138" s="198">
        <f t="shared" si="10"/>
        <v>0</v>
      </c>
      <c r="K138" s="194" t="s">
        <v>4904</v>
      </c>
      <c r="L138" s="40"/>
      <c r="M138" s="199" t="s">
        <v>1</v>
      </c>
      <c r="N138" s="200" t="s">
        <v>41</v>
      </c>
      <c r="O138" s="72"/>
      <c r="P138" s="201">
        <f t="shared" si="11"/>
        <v>0</v>
      </c>
      <c r="Q138" s="201">
        <v>0</v>
      </c>
      <c r="R138" s="201">
        <f t="shared" si="12"/>
        <v>0</v>
      </c>
      <c r="S138" s="201">
        <v>0</v>
      </c>
      <c r="T138" s="202">
        <f t="shared" si="13"/>
        <v>0</v>
      </c>
      <c r="U138" s="35"/>
      <c r="V138" s="35"/>
      <c r="W138" s="35"/>
      <c r="X138" s="35"/>
      <c r="Y138" s="35"/>
      <c r="Z138" s="35"/>
      <c r="AA138" s="35"/>
      <c r="AB138" s="35"/>
      <c r="AC138" s="35"/>
      <c r="AD138" s="35"/>
      <c r="AE138" s="35"/>
      <c r="AR138" s="203" t="s">
        <v>110</v>
      </c>
      <c r="AT138" s="203" t="s">
        <v>241</v>
      </c>
      <c r="AU138" s="203" t="s">
        <v>84</v>
      </c>
      <c r="AY138" s="18" t="s">
        <v>239</v>
      </c>
      <c r="BE138" s="204">
        <f t="shared" si="14"/>
        <v>0</v>
      </c>
      <c r="BF138" s="204">
        <f t="shared" si="15"/>
        <v>0</v>
      </c>
      <c r="BG138" s="204">
        <f t="shared" si="16"/>
        <v>0</v>
      </c>
      <c r="BH138" s="204">
        <f t="shared" si="17"/>
        <v>0</v>
      </c>
      <c r="BI138" s="204">
        <f t="shared" si="18"/>
        <v>0</v>
      </c>
      <c r="BJ138" s="18" t="s">
        <v>84</v>
      </c>
      <c r="BK138" s="204">
        <f t="shared" si="19"/>
        <v>0</v>
      </c>
      <c r="BL138" s="18" t="s">
        <v>110</v>
      </c>
      <c r="BM138" s="203" t="s">
        <v>341</v>
      </c>
    </row>
    <row r="139" spans="1:65" s="2" customFormat="1" ht="16.5" customHeight="1">
      <c r="A139" s="35"/>
      <c r="B139" s="36"/>
      <c r="C139" s="192" t="s">
        <v>165</v>
      </c>
      <c r="D139" s="192" t="s">
        <v>241</v>
      </c>
      <c r="E139" s="193" t="s">
        <v>5088</v>
      </c>
      <c r="F139" s="194" t="s">
        <v>5089</v>
      </c>
      <c r="G139" s="195" t="s">
        <v>2089</v>
      </c>
      <c r="H139" s="196">
        <v>3</v>
      </c>
      <c r="I139" s="197"/>
      <c r="J139" s="198">
        <f t="shared" si="10"/>
        <v>0</v>
      </c>
      <c r="K139" s="194" t="s">
        <v>4904</v>
      </c>
      <c r="L139" s="40"/>
      <c r="M139" s="199" t="s">
        <v>1</v>
      </c>
      <c r="N139" s="200" t="s">
        <v>41</v>
      </c>
      <c r="O139" s="72"/>
      <c r="P139" s="201">
        <f t="shared" si="11"/>
        <v>0</v>
      </c>
      <c r="Q139" s="201">
        <v>0</v>
      </c>
      <c r="R139" s="201">
        <f t="shared" si="12"/>
        <v>0</v>
      </c>
      <c r="S139" s="201">
        <v>0</v>
      </c>
      <c r="T139" s="202">
        <f t="shared" si="13"/>
        <v>0</v>
      </c>
      <c r="U139" s="35"/>
      <c r="V139" s="35"/>
      <c r="W139" s="35"/>
      <c r="X139" s="35"/>
      <c r="Y139" s="35"/>
      <c r="Z139" s="35"/>
      <c r="AA139" s="35"/>
      <c r="AB139" s="35"/>
      <c r="AC139" s="35"/>
      <c r="AD139" s="35"/>
      <c r="AE139" s="35"/>
      <c r="AR139" s="203" t="s">
        <v>110</v>
      </c>
      <c r="AT139" s="203" t="s">
        <v>241</v>
      </c>
      <c r="AU139" s="203" t="s">
        <v>84</v>
      </c>
      <c r="AY139" s="18" t="s">
        <v>239</v>
      </c>
      <c r="BE139" s="204">
        <f t="shared" si="14"/>
        <v>0</v>
      </c>
      <c r="BF139" s="204">
        <f t="shared" si="15"/>
        <v>0</v>
      </c>
      <c r="BG139" s="204">
        <f t="shared" si="16"/>
        <v>0</v>
      </c>
      <c r="BH139" s="204">
        <f t="shared" si="17"/>
        <v>0</v>
      </c>
      <c r="BI139" s="204">
        <f t="shared" si="18"/>
        <v>0</v>
      </c>
      <c r="BJ139" s="18" t="s">
        <v>84</v>
      </c>
      <c r="BK139" s="204">
        <f t="shared" si="19"/>
        <v>0</v>
      </c>
      <c r="BL139" s="18" t="s">
        <v>110</v>
      </c>
      <c r="BM139" s="203" t="s">
        <v>351</v>
      </c>
    </row>
    <row r="140" spans="1:65" s="2" customFormat="1" ht="16.5" customHeight="1">
      <c r="A140" s="35"/>
      <c r="B140" s="36"/>
      <c r="C140" s="192" t="s">
        <v>8</v>
      </c>
      <c r="D140" s="192" t="s">
        <v>241</v>
      </c>
      <c r="E140" s="193" t="s">
        <v>5090</v>
      </c>
      <c r="F140" s="194" t="s">
        <v>5091</v>
      </c>
      <c r="G140" s="195" t="s">
        <v>513</v>
      </c>
      <c r="H140" s="196">
        <v>180</v>
      </c>
      <c r="I140" s="197"/>
      <c r="J140" s="198">
        <f t="shared" si="10"/>
        <v>0</v>
      </c>
      <c r="K140" s="194" t="s">
        <v>4904</v>
      </c>
      <c r="L140" s="40"/>
      <c r="M140" s="199" t="s">
        <v>1</v>
      </c>
      <c r="N140" s="200" t="s">
        <v>41</v>
      </c>
      <c r="O140" s="72"/>
      <c r="P140" s="201">
        <f t="shared" si="11"/>
        <v>0</v>
      </c>
      <c r="Q140" s="201">
        <v>0</v>
      </c>
      <c r="R140" s="201">
        <f t="shared" si="12"/>
        <v>0</v>
      </c>
      <c r="S140" s="201">
        <v>0</v>
      </c>
      <c r="T140" s="202">
        <f t="shared" si="13"/>
        <v>0</v>
      </c>
      <c r="U140" s="35"/>
      <c r="V140" s="35"/>
      <c r="W140" s="35"/>
      <c r="X140" s="35"/>
      <c r="Y140" s="35"/>
      <c r="Z140" s="35"/>
      <c r="AA140" s="35"/>
      <c r="AB140" s="35"/>
      <c r="AC140" s="35"/>
      <c r="AD140" s="35"/>
      <c r="AE140" s="35"/>
      <c r="AR140" s="203" t="s">
        <v>110</v>
      </c>
      <c r="AT140" s="203" t="s">
        <v>241</v>
      </c>
      <c r="AU140" s="203" t="s">
        <v>84</v>
      </c>
      <c r="AY140" s="18" t="s">
        <v>239</v>
      </c>
      <c r="BE140" s="204">
        <f t="shared" si="14"/>
        <v>0</v>
      </c>
      <c r="BF140" s="204">
        <f t="shared" si="15"/>
        <v>0</v>
      </c>
      <c r="BG140" s="204">
        <f t="shared" si="16"/>
        <v>0</v>
      </c>
      <c r="BH140" s="204">
        <f t="shared" si="17"/>
        <v>0</v>
      </c>
      <c r="BI140" s="204">
        <f t="shared" si="18"/>
        <v>0</v>
      </c>
      <c r="BJ140" s="18" t="s">
        <v>84</v>
      </c>
      <c r="BK140" s="204">
        <f t="shared" si="19"/>
        <v>0</v>
      </c>
      <c r="BL140" s="18" t="s">
        <v>110</v>
      </c>
      <c r="BM140" s="203" t="s">
        <v>499</v>
      </c>
    </row>
    <row r="141" spans="1:65" s="2" customFormat="1" ht="16.5" customHeight="1">
      <c r="A141" s="35"/>
      <c r="B141" s="36"/>
      <c r="C141" s="192" t="s">
        <v>302</v>
      </c>
      <c r="D141" s="192" t="s">
        <v>241</v>
      </c>
      <c r="E141" s="193" t="s">
        <v>5092</v>
      </c>
      <c r="F141" s="194" t="s">
        <v>5093</v>
      </c>
      <c r="G141" s="195" t="s">
        <v>2089</v>
      </c>
      <c r="H141" s="196">
        <v>1</v>
      </c>
      <c r="I141" s="197"/>
      <c r="J141" s="198">
        <f t="shared" si="10"/>
        <v>0</v>
      </c>
      <c r="K141" s="194" t="s">
        <v>4904</v>
      </c>
      <c r="L141" s="40"/>
      <c r="M141" s="199" t="s">
        <v>1</v>
      </c>
      <c r="N141" s="200" t="s">
        <v>41</v>
      </c>
      <c r="O141" s="72"/>
      <c r="P141" s="201">
        <f t="shared" si="11"/>
        <v>0</v>
      </c>
      <c r="Q141" s="201">
        <v>0</v>
      </c>
      <c r="R141" s="201">
        <f t="shared" si="12"/>
        <v>0</v>
      </c>
      <c r="S141" s="201">
        <v>0</v>
      </c>
      <c r="T141" s="202">
        <f t="shared" si="13"/>
        <v>0</v>
      </c>
      <c r="U141" s="35"/>
      <c r="V141" s="35"/>
      <c r="W141" s="35"/>
      <c r="X141" s="35"/>
      <c r="Y141" s="35"/>
      <c r="Z141" s="35"/>
      <c r="AA141" s="35"/>
      <c r="AB141" s="35"/>
      <c r="AC141" s="35"/>
      <c r="AD141" s="35"/>
      <c r="AE141" s="35"/>
      <c r="AR141" s="203" t="s">
        <v>110</v>
      </c>
      <c r="AT141" s="203" t="s">
        <v>241</v>
      </c>
      <c r="AU141" s="203" t="s">
        <v>84</v>
      </c>
      <c r="AY141" s="18" t="s">
        <v>239</v>
      </c>
      <c r="BE141" s="204">
        <f t="shared" si="14"/>
        <v>0</v>
      </c>
      <c r="BF141" s="204">
        <f t="shared" si="15"/>
        <v>0</v>
      </c>
      <c r="BG141" s="204">
        <f t="shared" si="16"/>
        <v>0</v>
      </c>
      <c r="BH141" s="204">
        <f t="shared" si="17"/>
        <v>0</v>
      </c>
      <c r="BI141" s="204">
        <f t="shared" si="18"/>
        <v>0</v>
      </c>
      <c r="BJ141" s="18" t="s">
        <v>84</v>
      </c>
      <c r="BK141" s="204">
        <f t="shared" si="19"/>
        <v>0</v>
      </c>
      <c r="BL141" s="18" t="s">
        <v>110</v>
      </c>
      <c r="BM141" s="203" t="s">
        <v>510</v>
      </c>
    </row>
    <row r="142" spans="1:65" s="2" customFormat="1" ht="16.5" customHeight="1">
      <c r="A142" s="35"/>
      <c r="B142" s="36"/>
      <c r="C142" s="192" t="s">
        <v>306</v>
      </c>
      <c r="D142" s="192" t="s">
        <v>241</v>
      </c>
      <c r="E142" s="193" t="s">
        <v>5094</v>
      </c>
      <c r="F142" s="194" t="s">
        <v>5095</v>
      </c>
      <c r="G142" s="195" t="s">
        <v>2089</v>
      </c>
      <c r="H142" s="196">
        <v>9</v>
      </c>
      <c r="I142" s="197"/>
      <c r="J142" s="198">
        <f t="shared" si="10"/>
        <v>0</v>
      </c>
      <c r="K142" s="194" t="s">
        <v>4904</v>
      </c>
      <c r="L142" s="40"/>
      <c r="M142" s="199" t="s">
        <v>1</v>
      </c>
      <c r="N142" s="200" t="s">
        <v>41</v>
      </c>
      <c r="O142" s="72"/>
      <c r="P142" s="201">
        <f t="shared" si="11"/>
        <v>0</v>
      </c>
      <c r="Q142" s="201">
        <v>0</v>
      </c>
      <c r="R142" s="201">
        <f t="shared" si="12"/>
        <v>0</v>
      </c>
      <c r="S142" s="201">
        <v>0</v>
      </c>
      <c r="T142" s="202">
        <f t="shared" si="13"/>
        <v>0</v>
      </c>
      <c r="U142" s="35"/>
      <c r="V142" s="35"/>
      <c r="W142" s="35"/>
      <c r="X142" s="35"/>
      <c r="Y142" s="35"/>
      <c r="Z142" s="35"/>
      <c r="AA142" s="35"/>
      <c r="AB142" s="35"/>
      <c r="AC142" s="35"/>
      <c r="AD142" s="35"/>
      <c r="AE142" s="35"/>
      <c r="AR142" s="203" t="s">
        <v>110</v>
      </c>
      <c r="AT142" s="203" t="s">
        <v>241</v>
      </c>
      <c r="AU142" s="203" t="s">
        <v>84</v>
      </c>
      <c r="AY142" s="18" t="s">
        <v>239</v>
      </c>
      <c r="BE142" s="204">
        <f t="shared" si="14"/>
        <v>0</v>
      </c>
      <c r="BF142" s="204">
        <f t="shared" si="15"/>
        <v>0</v>
      </c>
      <c r="BG142" s="204">
        <f t="shared" si="16"/>
        <v>0</v>
      </c>
      <c r="BH142" s="204">
        <f t="shared" si="17"/>
        <v>0</v>
      </c>
      <c r="BI142" s="204">
        <f t="shared" si="18"/>
        <v>0</v>
      </c>
      <c r="BJ142" s="18" t="s">
        <v>84</v>
      </c>
      <c r="BK142" s="204">
        <f t="shared" si="19"/>
        <v>0</v>
      </c>
      <c r="BL142" s="18" t="s">
        <v>110</v>
      </c>
      <c r="BM142" s="203" t="s">
        <v>523</v>
      </c>
    </row>
    <row r="143" spans="1:65" s="2" customFormat="1" ht="16.5" customHeight="1">
      <c r="A143" s="35"/>
      <c r="B143" s="36"/>
      <c r="C143" s="192" t="s">
        <v>311</v>
      </c>
      <c r="D143" s="192" t="s">
        <v>241</v>
      </c>
      <c r="E143" s="193" t="s">
        <v>5096</v>
      </c>
      <c r="F143" s="194" t="s">
        <v>5097</v>
      </c>
      <c r="G143" s="195" t="s">
        <v>2089</v>
      </c>
      <c r="H143" s="196">
        <v>2</v>
      </c>
      <c r="I143" s="197"/>
      <c r="J143" s="198">
        <f t="shared" si="10"/>
        <v>0</v>
      </c>
      <c r="K143" s="194" t="s">
        <v>4904</v>
      </c>
      <c r="L143" s="40"/>
      <c r="M143" s="199" t="s">
        <v>1</v>
      </c>
      <c r="N143" s="200" t="s">
        <v>41</v>
      </c>
      <c r="O143" s="72"/>
      <c r="P143" s="201">
        <f t="shared" si="11"/>
        <v>0</v>
      </c>
      <c r="Q143" s="201">
        <v>0</v>
      </c>
      <c r="R143" s="201">
        <f t="shared" si="12"/>
        <v>0</v>
      </c>
      <c r="S143" s="201">
        <v>0</v>
      </c>
      <c r="T143" s="202">
        <f t="shared" si="13"/>
        <v>0</v>
      </c>
      <c r="U143" s="35"/>
      <c r="V143" s="35"/>
      <c r="W143" s="35"/>
      <c r="X143" s="35"/>
      <c r="Y143" s="35"/>
      <c r="Z143" s="35"/>
      <c r="AA143" s="35"/>
      <c r="AB143" s="35"/>
      <c r="AC143" s="35"/>
      <c r="AD143" s="35"/>
      <c r="AE143" s="35"/>
      <c r="AR143" s="203" t="s">
        <v>110</v>
      </c>
      <c r="AT143" s="203" t="s">
        <v>241</v>
      </c>
      <c r="AU143" s="203" t="s">
        <v>84</v>
      </c>
      <c r="AY143" s="18" t="s">
        <v>239</v>
      </c>
      <c r="BE143" s="204">
        <f t="shared" si="14"/>
        <v>0</v>
      </c>
      <c r="BF143" s="204">
        <f t="shared" si="15"/>
        <v>0</v>
      </c>
      <c r="BG143" s="204">
        <f t="shared" si="16"/>
        <v>0</v>
      </c>
      <c r="BH143" s="204">
        <f t="shared" si="17"/>
        <v>0</v>
      </c>
      <c r="BI143" s="204">
        <f t="shared" si="18"/>
        <v>0</v>
      </c>
      <c r="BJ143" s="18" t="s">
        <v>84</v>
      </c>
      <c r="BK143" s="204">
        <f t="shared" si="19"/>
        <v>0</v>
      </c>
      <c r="BL143" s="18" t="s">
        <v>110</v>
      </c>
      <c r="BM143" s="203" t="s">
        <v>536</v>
      </c>
    </row>
    <row r="144" spans="1:65" s="2" customFormat="1" ht="16.5" customHeight="1">
      <c r="A144" s="35"/>
      <c r="B144" s="36"/>
      <c r="C144" s="192" t="s">
        <v>316</v>
      </c>
      <c r="D144" s="192" t="s">
        <v>241</v>
      </c>
      <c r="E144" s="193" t="s">
        <v>5098</v>
      </c>
      <c r="F144" s="194" t="s">
        <v>4989</v>
      </c>
      <c r="G144" s="195" t="s">
        <v>4860</v>
      </c>
      <c r="H144" s="196">
        <v>1</v>
      </c>
      <c r="I144" s="197"/>
      <c r="J144" s="198">
        <f t="shared" si="10"/>
        <v>0</v>
      </c>
      <c r="K144" s="194" t="s">
        <v>4904</v>
      </c>
      <c r="L144" s="40"/>
      <c r="M144" s="199" t="s">
        <v>1</v>
      </c>
      <c r="N144" s="200" t="s">
        <v>41</v>
      </c>
      <c r="O144" s="72"/>
      <c r="P144" s="201">
        <f t="shared" si="11"/>
        <v>0</v>
      </c>
      <c r="Q144" s="201">
        <v>0</v>
      </c>
      <c r="R144" s="201">
        <f t="shared" si="12"/>
        <v>0</v>
      </c>
      <c r="S144" s="201">
        <v>0</v>
      </c>
      <c r="T144" s="202">
        <f t="shared" si="13"/>
        <v>0</v>
      </c>
      <c r="U144" s="35"/>
      <c r="V144" s="35"/>
      <c r="W144" s="35"/>
      <c r="X144" s="35"/>
      <c r="Y144" s="35"/>
      <c r="Z144" s="35"/>
      <c r="AA144" s="35"/>
      <c r="AB144" s="35"/>
      <c r="AC144" s="35"/>
      <c r="AD144" s="35"/>
      <c r="AE144" s="35"/>
      <c r="AR144" s="203" t="s">
        <v>110</v>
      </c>
      <c r="AT144" s="203" t="s">
        <v>241</v>
      </c>
      <c r="AU144" s="203" t="s">
        <v>84</v>
      </c>
      <c r="AY144" s="18" t="s">
        <v>239</v>
      </c>
      <c r="BE144" s="204">
        <f t="shared" si="14"/>
        <v>0</v>
      </c>
      <c r="BF144" s="204">
        <f t="shared" si="15"/>
        <v>0</v>
      </c>
      <c r="BG144" s="204">
        <f t="shared" si="16"/>
        <v>0</v>
      </c>
      <c r="BH144" s="204">
        <f t="shared" si="17"/>
        <v>0</v>
      </c>
      <c r="BI144" s="204">
        <f t="shared" si="18"/>
        <v>0</v>
      </c>
      <c r="BJ144" s="18" t="s">
        <v>84</v>
      </c>
      <c r="BK144" s="204">
        <f t="shared" si="19"/>
        <v>0</v>
      </c>
      <c r="BL144" s="18" t="s">
        <v>110</v>
      </c>
      <c r="BM144" s="203" t="s">
        <v>549</v>
      </c>
    </row>
    <row r="145" spans="1:65" s="12" customFormat="1" ht="25.9" customHeight="1">
      <c r="B145" s="176"/>
      <c r="C145" s="177"/>
      <c r="D145" s="178" t="s">
        <v>75</v>
      </c>
      <c r="E145" s="179" t="s">
        <v>4929</v>
      </c>
      <c r="F145" s="179" t="s">
        <v>135</v>
      </c>
      <c r="G145" s="177"/>
      <c r="H145" s="177"/>
      <c r="I145" s="180"/>
      <c r="J145" s="181">
        <f>BK145</f>
        <v>0</v>
      </c>
      <c r="K145" s="177"/>
      <c r="L145" s="182"/>
      <c r="M145" s="183"/>
      <c r="N145" s="184"/>
      <c r="O145" s="184"/>
      <c r="P145" s="185">
        <f>SUM(P146:P148)</f>
        <v>0</v>
      </c>
      <c r="Q145" s="184"/>
      <c r="R145" s="185">
        <f>SUM(R146:R148)</f>
        <v>0</v>
      </c>
      <c r="S145" s="184"/>
      <c r="T145" s="186">
        <f>SUM(T146:T148)</f>
        <v>0</v>
      </c>
      <c r="AR145" s="187" t="s">
        <v>84</v>
      </c>
      <c r="AT145" s="188" t="s">
        <v>75</v>
      </c>
      <c r="AU145" s="188" t="s">
        <v>76</v>
      </c>
      <c r="AY145" s="187" t="s">
        <v>239</v>
      </c>
      <c r="BK145" s="189">
        <f>SUM(BK146:BK148)</f>
        <v>0</v>
      </c>
    </row>
    <row r="146" spans="1:65" s="2" customFormat="1" ht="16.5" customHeight="1">
      <c r="A146" s="35"/>
      <c r="B146" s="36"/>
      <c r="C146" s="192" t="s">
        <v>323</v>
      </c>
      <c r="D146" s="192" t="s">
        <v>241</v>
      </c>
      <c r="E146" s="193" t="s">
        <v>5099</v>
      </c>
      <c r="F146" s="194" t="s">
        <v>4998</v>
      </c>
      <c r="G146" s="195" t="s">
        <v>396</v>
      </c>
      <c r="H146" s="196">
        <v>8</v>
      </c>
      <c r="I146" s="197"/>
      <c r="J146" s="198">
        <f>ROUND(I146*H146,2)</f>
        <v>0</v>
      </c>
      <c r="K146" s="194" t="s">
        <v>4904</v>
      </c>
      <c r="L146" s="40"/>
      <c r="M146" s="199" t="s">
        <v>1</v>
      </c>
      <c r="N146" s="200" t="s">
        <v>41</v>
      </c>
      <c r="O146" s="72"/>
      <c r="P146" s="201">
        <f>O146*H146</f>
        <v>0</v>
      </c>
      <c r="Q146" s="201">
        <v>0</v>
      </c>
      <c r="R146" s="201">
        <f>Q146*H146</f>
        <v>0</v>
      </c>
      <c r="S146" s="201">
        <v>0</v>
      </c>
      <c r="T146" s="202">
        <f>S146*H146</f>
        <v>0</v>
      </c>
      <c r="U146" s="35"/>
      <c r="V146" s="35"/>
      <c r="W146" s="35"/>
      <c r="X146" s="35"/>
      <c r="Y146" s="35"/>
      <c r="Z146" s="35"/>
      <c r="AA146" s="35"/>
      <c r="AB146" s="35"/>
      <c r="AC146" s="35"/>
      <c r="AD146" s="35"/>
      <c r="AE146" s="35"/>
      <c r="AR146" s="203" t="s">
        <v>110</v>
      </c>
      <c r="AT146" s="203" t="s">
        <v>241</v>
      </c>
      <c r="AU146" s="203" t="s">
        <v>84</v>
      </c>
      <c r="AY146" s="18" t="s">
        <v>239</v>
      </c>
      <c r="BE146" s="204">
        <f>IF(N146="základní",J146,0)</f>
        <v>0</v>
      </c>
      <c r="BF146" s="204">
        <f>IF(N146="snížená",J146,0)</f>
        <v>0</v>
      </c>
      <c r="BG146" s="204">
        <f>IF(N146="zákl. přenesená",J146,0)</f>
        <v>0</v>
      </c>
      <c r="BH146" s="204">
        <f>IF(N146="sníž. přenesená",J146,0)</f>
        <v>0</v>
      </c>
      <c r="BI146" s="204">
        <f>IF(N146="nulová",J146,0)</f>
        <v>0</v>
      </c>
      <c r="BJ146" s="18" t="s">
        <v>84</v>
      </c>
      <c r="BK146" s="204">
        <f>ROUND(I146*H146,2)</f>
        <v>0</v>
      </c>
      <c r="BL146" s="18" t="s">
        <v>110</v>
      </c>
      <c r="BM146" s="203" t="s">
        <v>562</v>
      </c>
    </row>
    <row r="147" spans="1:65" s="2" customFormat="1" ht="16.5" customHeight="1">
      <c r="A147" s="35"/>
      <c r="B147" s="36"/>
      <c r="C147" s="192" t="s">
        <v>289</v>
      </c>
      <c r="D147" s="192" t="s">
        <v>241</v>
      </c>
      <c r="E147" s="193" t="s">
        <v>5100</v>
      </c>
      <c r="F147" s="194" t="s">
        <v>5000</v>
      </c>
      <c r="G147" s="195" t="s">
        <v>396</v>
      </c>
      <c r="H147" s="196">
        <v>8</v>
      </c>
      <c r="I147" s="197"/>
      <c r="J147" s="198">
        <f>ROUND(I147*H147,2)</f>
        <v>0</v>
      </c>
      <c r="K147" s="194" t="s">
        <v>4904</v>
      </c>
      <c r="L147" s="40"/>
      <c r="M147" s="199" t="s">
        <v>1</v>
      </c>
      <c r="N147" s="200" t="s">
        <v>41</v>
      </c>
      <c r="O147" s="72"/>
      <c r="P147" s="201">
        <f>O147*H147</f>
        <v>0</v>
      </c>
      <c r="Q147" s="201">
        <v>0</v>
      </c>
      <c r="R147" s="201">
        <f>Q147*H147</f>
        <v>0</v>
      </c>
      <c r="S147" s="201">
        <v>0</v>
      </c>
      <c r="T147" s="202">
        <f>S147*H147</f>
        <v>0</v>
      </c>
      <c r="U147" s="35"/>
      <c r="V147" s="35"/>
      <c r="W147" s="35"/>
      <c r="X147" s="35"/>
      <c r="Y147" s="35"/>
      <c r="Z147" s="35"/>
      <c r="AA147" s="35"/>
      <c r="AB147" s="35"/>
      <c r="AC147" s="35"/>
      <c r="AD147" s="35"/>
      <c r="AE147" s="35"/>
      <c r="AR147" s="203" t="s">
        <v>110</v>
      </c>
      <c r="AT147" s="203" t="s">
        <v>241</v>
      </c>
      <c r="AU147" s="203" t="s">
        <v>84</v>
      </c>
      <c r="AY147" s="18" t="s">
        <v>239</v>
      </c>
      <c r="BE147" s="204">
        <f>IF(N147="základní",J147,0)</f>
        <v>0</v>
      </c>
      <c r="BF147" s="204">
        <f>IF(N147="snížená",J147,0)</f>
        <v>0</v>
      </c>
      <c r="BG147" s="204">
        <f>IF(N147="zákl. přenesená",J147,0)</f>
        <v>0</v>
      </c>
      <c r="BH147" s="204">
        <f>IF(N147="sníž. přenesená",J147,0)</f>
        <v>0</v>
      </c>
      <c r="BI147" s="204">
        <f>IF(N147="nulová",J147,0)</f>
        <v>0</v>
      </c>
      <c r="BJ147" s="18" t="s">
        <v>84</v>
      </c>
      <c r="BK147" s="204">
        <f>ROUND(I147*H147,2)</f>
        <v>0</v>
      </c>
      <c r="BL147" s="18" t="s">
        <v>110</v>
      </c>
      <c r="BM147" s="203" t="s">
        <v>572</v>
      </c>
    </row>
    <row r="148" spans="1:65" s="2" customFormat="1" ht="16.5" customHeight="1">
      <c r="A148" s="35"/>
      <c r="B148" s="36"/>
      <c r="C148" s="192" t="s">
        <v>334</v>
      </c>
      <c r="D148" s="192" t="s">
        <v>241</v>
      </c>
      <c r="E148" s="193" t="s">
        <v>5101</v>
      </c>
      <c r="F148" s="194" t="s">
        <v>5002</v>
      </c>
      <c r="G148" s="195" t="s">
        <v>396</v>
      </c>
      <c r="H148" s="196">
        <v>8</v>
      </c>
      <c r="I148" s="197"/>
      <c r="J148" s="198">
        <f>ROUND(I148*H148,2)</f>
        <v>0</v>
      </c>
      <c r="K148" s="194" t="s">
        <v>4904</v>
      </c>
      <c r="L148" s="40"/>
      <c r="M148" s="277" t="s">
        <v>1</v>
      </c>
      <c r="N148" s="278" t="s">
        <v>41</v>
      </c>
      <c r="O148" s="224"/>
      <c r="P148" s="275">
        <f>O148*H148</f>
        <v>0</v>
      </c>
      <c r="Q148" s="275">
        <v>0</v>
      </c>
      <c r="R148" s="275">
        <f>Q148*H148</f>
        <v>0</v>
      </c>
      <c r="S148" s="275">
        <v>0</v>
      </c>
      <c r="T148" s="276">
        <f>S148*H148</f>
        <v>0</v>
      </c>
      <c r="U148" s="35"/>
      <c r="V148" s="35"/>
      <c r="W148" s="35"/>
      <c r="X148" s="35"/>
      <c r="Y148" s="35"/>
      <c r="Z148" s="35"/>
      <c r="AA148" s="35"/>
      <c r="AB148" s="35"/>
      <c r="AC148" s="35"/>
      <c r="AD148" s="35"/>
      <c r="AE148" s="35"/>
      <c r="AR148" s="203" t="s">
        <v>110</v>
      </c>
      <c r="AT148" s="203" t="s">
        <v>241</v>
      </c>
      <c r="AU148" s="203" t="s">
        <v>84</v>
      </c>
      <c r="AY148" s="18" t="s">
        <v>239</v>
      </c>
      <c r="BE148" s="204">
        <f>IF(N148="základní",J148,0)</f>
        <v>0</v>
      </c>
      <c r="BF148" s="204">
        <f>IF(N148="snížená",J148,0)</f>
        <v>0</v>
      </c>
      <c r="BG148" s="204">
        <f>IF(N148="zákl. přenesená",J148,0)</f>
        <v>0</v>
      </c>
      <c r="BH148" s="204">
        <f>IF(N148="sníž. přenesená",J148,0)</f>
        <v>0</v>
      </c>
      <c r="BI148" s="204">
        <f>IF(N148="nulová",J148,0)</f>
        <v>0</v>
      </c>
      <c r="BJ148" s="18" t="s">
        <v>84</v>
      </c>
      <c r="BK148" s="204">
        <f>ROUND(I148*H148,2)</f>
        <v>0</v>
      </c>
      <c r="BL148" s="18" t="s">
        <v>110</v>
      </c>
      <c r="BM148" s="203" t="s">
        <v>582</v>
      </c>
    </row>
    <row r="149" spans="1:65" s="2" customFormat="1" ht="6.95" customHeight="1">
      <c r="A149" s="35"/>
      <c r="B149" s="55"/>
      <c r="C149" s="56"/>
      <c r="D149" s="56"/>
      <c r="E149" s="56"/>
      <c r="F149" s="56"/>
      <c r="G149" s="56"/>
      <c r="H149" s="56"/>
      <c r="I149" s="56"/>
      <c r="J149" s="56"/>
      <c r="K149" s="56"/>
      <c r="L149" s="40"/>
      <c r="M149" s="35"/>
      <c r="O149" s="35"/>
      <c r="P149" s="35"/>
      <c r="Q149" s="35"/>
      <c r="R149" s="35"/>
      <c r="S149" s="35"/>
      <c r="T149" s="35"/>
      <c r="U149" s="35"/>
      <c r="V149" s="35"/>
      <c r="W149" s="35"/>
      <c r="X149" s="35"/>
      <c r="Y149" s="35"/>
      <c r="Z149" s="35"/>
      <c r="AA149" s="35"/>
      <c r="AB149" s="35"/>
      <c r="AC149" s="35"/>
      <c r="AD149" s="35"/>
      <c r="AE149" s="35"/>
    </row>
  </sheetData>
  <sheetProtection algorithmName="SHA-512" hashValue="96Od9nj4A737SDBh05MNQB+6e4/AKGVIa7ms/ooOyH7CRGfiXCg4iNi2g7ZuXaV264aLm1B329Vepj+7PRfw/w==" saltValue="9LskeECrAdnBP+jonEreMNPh6pW7jEziEVRa2TYUU2g52rUHMhUcZlZEcScFY7rxgspaBRdlmMGUCOf96uKQvA==" spinCount="100000" sheet="1" objects="1" scenarios="1" formatColumns="0" formatRows="0" autoFilter="0"/>
  <autoFilter ref="C125:K148" xr:uid="{00000000-0009-0000-0000-000012000000}"/>
  <mergeCells count="15">
    <mergeCell ref="E112:H112"/>
    <mergeCell ref="E116:H116"/>
    <mergeCell ref="E114:H114"/>
    <mergeCell ref="E118:H118"/>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BM182"/>
  <sheetViews>
    <sheetView showGridLines="0" topLeftCell="A94" workbookViewId="0">
      <selection activeCell="A147" sqref="A126:XFD147"/>
    </sheetView>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85</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s="2" customFormat="1" ht="12" customHeight="1">
      <c r="A8" s="35"/>
      <c r="B8" s="40"/>
      <c r="C8" s="35"/>
      <c r="D8" s="120" t="s">
        <v>210</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327" t="s">
        <v>211</v>
      </c>
      <c r="F9" s="328"/>
      <c r="G9" s="328"/>
      <c r="H9" s="328"/>
      <c r="I9" s="35"/>
      <c r="J9" s="35"/>
      <c r="K9" s="35"/>
      <c r="L9" s="52"/>
      <c r="S9" s="35"/>
      <c r="T9" s="35"/>
      <c r="U9" s="35"/>
      <c r="V9" s="35"/>
      <c r="W9" s="35"/>
      <c r="X9" s="35"/>
      <c r="Y9" s="35"/>
      <c r="Z9" s="35"/>
      <c r="AA9" s="35"/>
      <c r="AB9" s="35"/>
      <c r="AC9" s="35"/>
      <c r="AD9" s="35"/>
      <c r="AE9" s="35"/>
    </row>
    <row r="10" spans="1:46" s="2" customFormat="1" ht="11.25">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20" t="s">
        <v>18</v>
      </c>
      <c r="E11" s="35"/>
      <c r="F11" s="111" t="s">
        <v>1</v>
      </c>
      <c r="G11" s="35"/>
      <c r="H11" s="35"/>
      <c r="I11" s="120" t="s">
        <v>19</v>
      </c>
      <c r="J11" s="111" t="s">
        <v>1</v>
      </c>
      <c r="K11" s="35"/>
      <c r="L11" s="52"/>
      <c r="S11" s="35"/>
      <c r="T11" s="35"/>
      <c r="U11" s="35"/>
      <c r="V11" s="35"/>
      <c r="W11" s="35"/>
      <c r="X11" s="35"/>
      <c r="Y11" s="35"/>
      <c r="Z11" s="35"/>
      <c r="AA11" s="35"/>
      <c r="AB11" s="35"/>
      <c r="AC11" s="35"/>
      <c r="AD11" s="35"/>
      <c r="AE11" s="35"/>
    </row>
    <row r="12" spans="1:46" s="2" customFormat="1" ht="12" customHeight="1">
      <c r="A12" s="35"/>
      <c r="B12" s="40"/>
      <c r="C12" s="35"/>
      <c r="D12" s="120" t="s">
        <v>20</v>
      </c>
      <c r="E12" s="35"/>
      <c r="F12" s="111" t="s">
        <v>21</v>
      </c>
      <c r="G12" s="35"/>
      <c r="H12" s="35"/>
      <c r="I12" s="120" t="s">
        <v>22</v>
      </c>
      <c r="J12" s="121" t="str">
        <f>'Rekapitulace stavby'!AN8</f>
        <v>23. 6. 2025</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20" t="s">
        <v>24</v>
      </c>
      <c r="E14" s="35"/>
      <c r="F14" s="35"/>
      <c r="G14" s="35"/>
      <c r="H14" s="35"/>
      <c r="I14" s="120" t="s">
        <v>25</v>
      </c>
      <c r="J14" s="111"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1" t="s">
        <v>26</v>
      </c>
      <c r="F15" s="35"/>
      <c r="G15" s="35"/>
      <c r="H15" s="35"/>
      <c r="I15" s="120" t="s">
        <v>27</v>
      </c>
      <c r="J15" s="111"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20" t="s">
        <v>28</v>
      </c>
      <c r="E17" s="35"/>
      <c r="F17" s="35"/>
      <c r="G17" s="35"/>
      <c r="H17" s="35"/>
      <c r="I17" s="120" t="s">
        <v>25</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329" t="str">
        <f>'Rekapitulace stavby'!E14</f>
        <v>Vyplň údaj</v>
      </c>
      <c r="F18" s="330"/>
      <c r="G18" s="330"/>
      <c r="H18" s="330"/>
      <c r="I18" s="120"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20" t="s">
        <v>30</v>
      </c>
      <c r="E20" s="35"/>
      <c r="F20" s="35"/>
      <c r="G20" s="35"/>
      <c r="H20" s="35"/>
      <c r="I20" s="120" t="s">
        <v>25</v>
      </c>
      <c r="J20" s="111"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1" t="s">
        <v>31</v>
      </c>
      <c r="F21" s="35"/>
      <c r="G21" s="35"/>
      <c r="H21" s="35"/>
      <c r="I21" s="120" t="s">
        <v>27</v>
      </c>
      <c r="J21" s="111"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20" t="s">
        <v>33</v>
      </c>
      <c r="E23" s="35"/>
      <c r="F23" s="35"/>
      <c r="G23" s="35"/>
      <c r="H23" s="35"/>
      <c r="I23" s="120" t="s">
        <v>25</v>
      </c>
      <c r="J23" s="111" t="str">
        <f>IF('Rekapitulace stavby'!AN19="","",'Rekapitulace stavby'!AN19)</f>
        <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1" t="str">
        <f>IF('Rekapitulace stavby'!E20="","",'Rekapitulace stavby'!E20)</f>
        <v xml:space="preserve"> </v>
      </c>
      <c r="F24" s="35"/>
      <c r="G24" s="35"/>
      <c r="H24" s="35"/>
      <c r="I24" s="120" t="s">
        <v>27</v>
      </c>
      <c r="J24" s="111" t="str">
        <f>IF('Rekapitulace stavby'!AN20="","",'Rekapitulace stavby'!AN20)</f>
        <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20" t="s">
        <v>34</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19.25" customHeight="1">
      <c r="A27" s="122"/>
      <c r="B27" s="123"/>
      <c r="C27" s="122"/>
      <c r="D27" s="122"/>
      <c r="E27" s="331" t="s">
        <v>35</v>
      </c>
      <c r="F27" s="331"/>
      <c r="G27" s="331"/>
      <c r="H27" s="331"/>
      <c r="I27" s="122"/>
      <c r="J27" s="122"/>
      <c r="K27" s="122"/>
      <c r="L27" s="124"/>
      <c r="S27" s="122"/>
      <c r="T27" s="122"/>
      <c r="U27" s="122"/>
      <c r="V27" s="122"/>
      <c r="W27" s="122"/>
      <c r="X27" s="122"/>
      <c r="Y27" s="122"/>
      <c r="Z27" s="122"/>
      <c r="AA27" s="122"/>
      <c r="AB27" s="122"/>
      <c r="AC27" s="122"/>
      <c r="AD27" s="122"/>
      <c r="AE27" s="122"/>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5"/>
      <c r="E29" s="125"/>
      <c r="F29" s="125"/>
      <c r="G29" s="125"/>
      <c r="H29" s="125"/>
      <c r="I29" s="125"/>
      <c r="J29" s="125"/>
      <c r="K29" s="125"/>
      <c r="L29" s="52"/>
      <c r="S29" s="35"/>
      <c r="T29" s="35"/>
      <c r="U29" s="35"/>
      <c r="V29" s="35"/>
      <c r="W29" s="35"/>
      <c r="X29" s="35"/>
      <c r="Y29" s="35"/>
      <c r="Z29" s="35"/>
      <c r="AA29" s="35"/>
      <c r="AB29" s="35"/>
      <c r="AC29" s="35"/>
      <c r="AD29" s="35"/>
      <c r="AE29" s="35"/>
    </row>
    <row r="30" spans="1:31" s="2" customFormat="1" ht="25.35" customHeight="1">
      <c r="A30" s="35"/>
      <c r="B30" s="40"/>
      <c r="C30" s="35"/>
      <c r="D30" s="126" t="s">
        <v>36</v>
      </c>
      <c r="E30" s="35"/>
      <c r="F30" s="35"/>
      <c r="G30" s="35"/>
      <c r="H30" s="35"/>
      <c r="I30" s="35"/>
      <c r="J30" s="127">
        <f>ROUND(J123,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8" t="s">
        <v>38</v>
      </c>
      <c r="G32" s="35"/>
      <c r="H32" s="35"/>
      <c r="I32" s="128" t="s">
        <v>37</v>
      </c>
      <c r="J32" s="128" t="s">
        <v>39</v>
      </c>
      <c r="K32" s="35"/>
      <c r="L32" s="52"/>
      <c r="S32" s="35"/>
      <c r="T32" s="35"/>
      <c r="U32" s="35"/>
      <c r="V32" s="35"/>
      <c r="W32" s="35"/>
      <c r="X32" s="35"/>
      <c r="Y32" s="35"/>
      <c r="Z32" s="35"/>
      <c r="AA32" s="35"/>
      <c r="AB32" s="35"/>
      <c r="AC32" s="35"/>
      <c r="AD32" s="35"/>
      <c r="AE32" s="35"/>
    </row>
    <row r="33" spans="1:31" s="2" customFormat="1" ht="14.45" customHeight="1">
      <c r="A33" s="35"/>
      <c r="B33" s="40"/>
      <c r="C33" s="35"/>
      <c r="D33" s="129" t="s">
        <v>40</v>
      </c>
      <c r="E33" s="120" t="s">
        <v>41</v>
      </c>
      <c r="F33" s="130">
        <f>ROUND((SUM(BE123:BE181)),  2)</f>
        <v>0</v>
      </c>
      <c r="G33" s="35"/>
      <c r="H33" s="35"/>
      <c r="I33" s="131">
        <v>0.21</v>
      </c>
      <c r="J33" s="130">
        <f>ROUND(((SUM(BE123:BE181))*I33),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20" t="s">
        <v>42</v>
      </c>
      <c r="F34" s="130">
        <f>ROUND((SUM(BF123:BF181)),  2)</f>
        <v>0</v>
      </c>
      <c r="G34" s="35"/>
      <c r="H34" s="35"/>
      <c r="I34" s="131">
        <v>0.12</v>
      </c>
      <c r="J34" s="130">
        <f>ROUND(((SUM(BF123:BF181))*I34),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20" t="s">
        <v>43</v>
      </c>
      <c r="F35" s="130">
        <f>ROUND((SUM(BG123:BG181)),  2)</f>
        <v>0</v>
      </c>
      <c r="G35" s="35"/>
      <c r="H35" s="35"/>
      <c r="I35" s="131">
        <v>0.21</v>
      </c>
      <c r="J35" s="130">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20" t="s">
        <v>44</v>
      </c>
      <c r="F36" s="130">
        <f>ROUND((SUM(BH123:BH181)),  2)</f>
        <v>0</v>
      </c>
      <c r="G36" s="35"/>
      <c r="H36" s="35"/>
      <c r="I36" s="131">
        <v>0.12</v>
      </c>
      <c r="J36" s="130">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45</v>
      </c>
      <c r="F37" s="130">
        <f>ROUND((SUM(BI123:BI181)),  2)</f>
        <v>0</v>
      </c>
      <c r="G37" s="35"/>
      <c r="H37" s="35"/>
      <c r="I37" s="131">
        <v>0</v>
      </c>
      <c r="J37" s="130">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2"/>
      <c r="D39" s="133" t="s">
        <v>46</v>
      </c>
      <c r="E39" s="134"/>
      <c r="F39" s="134"/>
      <c r="G39" s="135" t="s">
        <v>47</v>
      </c>
      <c r="H39" s="136" t="s">
        <v>48</v>
      </c>
      <c r="I39" s="134"/>
      <c r="J39" s="137">
        <f>SUM(J30:J37)</f>
        <v>0</v>
      </c>
      <c r="K39" s="138"/>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47"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47"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210</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305" t="str">
        <f>E9</f>
        <v>D.1 - Příprava území</v>
      </c>
      <c r="F87" s="334"/>
      <c r="G87" s="334"/>
      <c r="H87" s="334"/>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 xml:space="preserve"> </v>
      </c>
      <c r="G89" s="37"/>
      <c r="H89" s="37"/>
      <c r="I89" s="30" t="s">
        <v>22</v>
      </c>
      <c r="J89" s="67" t="str">
        <f>IF(J12="","",J12)</f>
        <v>23. 6. 2025</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24</v>
      </c>
      <c r="D91" s="37"/>
      <c r="E91" s="37"/>
      <c r="F91" s="28" t="str">
        <f>E15</f>
        <v>NEMOCNICE TGM HODONÍN, p.o.</v>
      </c>
      <c r="G91" s="37"/>
      <c r="H91" s="37"/>
      <c r="I91" s="30" t="s">
        <v>30</v>
      </c>
      <c r="J91" s="33" t="str">
        <f>E21</f>
        <v>KANIA a.s.</v>
      </c>
      <c r="K91" s="37"/>
      <c r="L91" s="52"/>
      <c r="S91" s="35"/>
      <c r="T91" s="35"/>
      <c r="U91" s="35"/>
      <c r="V91" s="35"/>
      <c r="W91" s="35"/>
      <c r="X91" s="35"/>
      <c r="Y91" s="35"/>
      <c r="Z91" s="35"/>
      <c r="AA91" s="35"/>
      <c r="AB91" s="35"/>
      <c r="AC91" s="35"/>
      <c r="AD91" s="35"/>
      <c r="AE91" s="35"/>
    </row>
    <row r="92" spans="1:47" s="2" customFormat="1" ht="15.2" customHeight="1">
      <c r="A92" s="35"/>
      <c r="B92" s="36"/>
      <c r="C92" s="30" t="s">
        <v>28</v>
      </c>
      <c r="D92" s="37"/>
      <c r="E92" s="37"/>
      <c r="F92" s="28" t="str">
        <f>IF(E18="","",E18)</f>
        <v>Vyplň údaj</v>
      </c>
      <c r="G92" s="37"/>
      <c r="H92" s="37"/>
      <c r="I92" s="30" t="s">
        <v>33</v>
      </c>
      <c r="J92" s="33" t="str">
        <f>E24</f>
        <v xml:space="preserve"> </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50" t="s">
        <v>213</v>
      </c>
      <c r="D94" s="151"/>
      <c r="E94" s="151"/>
      <c r="F94" s="151"/>
      <c r="G94" s="151"/>
      <c r="H94" s="151"/>
      <c r="I94" s="151"/>
      <c r="J94" s="152" t="s">
        <v>214</v>
      </c>
      <c r="K94" s="151"/>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3" t="s">
        <v>215</v>
      </c>
      <c r="D96" s="37"/>
      <c r="E96" s="37"/>
      <c r="F96" s="37"/>
      <c r="G96" s="37"/>
      <c r="H96" s="37"/>
      <c r="I96" s="37"/>
      <c r="J96" s="85">
        <f>J123</f>
        <v>0</v>
      </c>
      <c r="K96" s="37"/>
      <c r="L96" s="52"/>
      <c r="S96" s="35"/>
      <c r="T96" s="35"/>
      <c r="U96" s="35"/>
      <c r="V96" s="35"/>
      <c r="W96" s="35"/>
      <c r="X96" s="35"/>
      <c r="Y96" s="35"/>
      <c r="Z96" s="35"/>
      <c r="AA96" s="35"/>
      <c r="AB96" s="35"/>
      <c r="AC96" s="35"/>
      <c r="AD96" s="35"/>
      <c r="AE96" s="35"/>
      <c r="AU96" s="18" t="s">
        <v>216</v>
      </c>
    </row>
    <row r="97" spans="1:31" s="9" customFormat="1" ht="24.95" customHeight="1">
      <c r="B97" s="154"/>
      <c r="C97" s="155"/>
      <c r="D97" s="156" t="s">
        <v>217</v>
      </c>
      <c r="E97" s="157"/>
      <c r="F97" s="157"/>
      <c r="G97" s="157"/>
      <c r="H97" s="157"/>
      <c r="I97" s="157"/>
      <c r="J97" s="158">
        <f>J124</f>
        <v>0</v>
      </c>
      <c r="K97" s="155"/>
      <c r="L97" s="159"/>
    </row>
    <row r="98" spans="1:31" s="10" customFormat="1" ht="19.899999999999999" customHeight="1">
      <c r="B98" s="160"/>
      <c r="C98" s="105"/>
      <c r="D98" s="161" t="s">
        <v>218</v>
      </c>
      <c r="E98" s="162"/>
      <c r="F98" s="162"/>
      <c r="G98" s="162"/>
      <c r="H98" s="162"/>
      <c r="I98" s="162"/>
      <c r="J98" s="163">
        <f>J125</f>
        <v>0</v>
      </c>
      <c r="K98" s="105"/>
      <c r="L98" s="164"/>
    </row>
    <row r="99" spans="1:31" s="10" customFormat="1" ht="14.85" customHeight="1">
      <c r="B99" s="160"/>
      <c r="C99" s="105"/>
      <c r="D99" s="161" t="s">
        <v>219</v>
      </c>
      <c r="E99" s="162"/>
      <c r="F99" s="162"/>
      <c r="G99" s="162"/>
      <c r="H99" s="162"/>
      <c r="I99" s="162"/>
      <c r="J99" s="163">
        <f>J148</f>
        <v>0</v>
      </c>
      <c r="K99" s="105"/>
      <c r="L99" s="164"/>
    </row>
    <row r="100" spans="1:31" s="10" customFormat="1" ht="19.899999999999999" customHeight="1">
      <c r="B100" s="160"/>
      <c r="C100" s="105"/>
      <c r="D100" s="161" t="s">
        <v>220</v>
      </c>
      <c r="E100" s="162"/>
      <c r="F100" s="162"/>
      <c r="G100" s="162"/>
      <c r="H100" s="162"/>
      <c r="I100" s="162"/>
      <c r="J100" s="163">
        <f>J151</f>
        <v>0</v>
      </c>
      <c r="K100" s="105"/>
      <c r="L100" s="164"/>
    </row>
    <row r="101" spans="1:31" s="10" customFormat="1" ht="19.899999999999999" customHeight="1">
      <c r="B101" s="160"/>
      <c r="C101" s="105"/>
      <c r="D101" s="161" t="s">
        <v>221</v>
      </c>
      <c r="E101" s="162"/>
      <c r="F101" s="162"/>
      <c r="G101" s="162"/>
      <c r="H101" s="162"/>
      <c r="I101" s="162"/>
      <c r="J101" s="163">
        <f>J160</f>
        <v>0</v>
      </c>
      <c r="K101" s="105"/>
      <c r="L101" s="164"/>
    </row>
    <row r="102" spans="1:31" s="10" customFormat="1" ht="14.85" customHeight="1">
      <c r="B102" s="160"/>
      <c r="C102" s="105"/>
      <c r="D102" s="161" t="s">
        <v>222</v>
      </c>
      <c r="E102" s="162"/>
      <c r="F102" s="162"/>
      <c r="G102" s="162"/>
      <c r="H102" s="162"/>
      <c r="I102" s="162"/>
      <c r="J102" s="163">
        <f>J169</f>
        <v>0</v>
      </c>
      <c r="K102" s="105"/>
      <c r="L102" s="164"/>
    </row>
    <row r="103" spans="1:31" s="10" customFormat="1" ht="19.899999999999999" customHeight="1">
      <c r="B103" s="160"/>
      <c r="C103" s="105"/>
      <c r="D103" s="161" t="s">
        <v>223</v>
      </c>
      <c r="E103" s="162"/>
      <c r="F103" s="162"/>
      <c r="G103" s="162"/>
      <c r="H103" s="162"/>
      <c r="I103" s="162"/>
      <c r="J103" s="163">
        <f>J172</f>
        <v>0</v>
      </c>
      <c r="K103" s="105"/>
      <c r="L103" s="164"/>
    </row>
    <row r="104" spans="1:31" s="2" customFormat="1" ht="21.75" customHeight="1">
      <c r="A104" s="35"/>
      <c r="B104" s="36"/>
      <c r="C104" s="37"/>
      <c r="D104" s="37"/>
      <c r="E104" s="37"/>
      <c r="F104" s="37"/>
      <c r="G104" s="37"/>
      <c r="H104" s="37"/>
      <c r="I104" s="37"/>
      <c r="J104" s="37"/>
      <c r="K104" s="37"/>
      <c r="L104" s="52"/>
      <c r="S104" s="35"/>
      <c r="T104" s="35"/>
      <c r="U104" s="35"/>
      <c r="V104" s="35"/>
      <c r="W104" s="35"/>
      <c r="X104" s="35"/>
      <c r="Y104" s="35"/>
      <c r="Z104" s="35"/>
      <c r="AA104" s="35"/>
      <c r="AB104" s="35"/>
      <c r="AC104" s="35"/>
      <c r="AD104" s="35"/>
      <c r="AE104" s="35"/>
    </row>
    <row r="105" spans="1:31" s="2" customFormat="1" ht="6.95" customHeight="1">
      <c r="A105" s="35"/>
      <c r="B105" s="55"/>
      <c r="C105" s="56"/>
      <c r="D105" s="56"/>
      <c r="E105" s="56"/>
      <c r="F105" s="56"/>
      <c r="G105" s="56"/>
      <c r="H105" s="56"/>
      <c r="I105" s="56"/>
      <c r="J105" s="56"/>
      <c r="K105" s="56"/>
      <c r="L105" s="52"/>
      <c r="S105" s="35"/>
      <c r="T105" s="35"/>
      <c r="U105" s="35"/>
      <c r="V105" s="35"/>
      <c r="W105" s="35"/>
      <c r="X105" s="35"/>
      <c r="Y105" s="35"/>
      <c r="Z105" s="35"/>
      <c r="AA105" s="35"/>
      <c r="AB105" s="35"/>
      <c r="AC105" s="35"/>
      <c r="AD105" s="35"/>
      <c r="AE105" s="35"/>
    </row>
    <row r="109" spans="1:31" s="2" customFormat="1" ht="6.95" customHeight="1">
      <c r="A109" s="35"/>
      <c r="B109" s="57"/>
      <c r="C109" s="58"/>
      <c r="D109" s="58"/>
      <c r="E109" s="58"/>
      <c r="F109" s="58"/>
      <c r="G109" s="58"/>
      <c r="H109" s="58"/>
      <c r="I109" s="58"/>
      <c r="J109" s="58"/>
      <c r="K109" s="58"/>
      <c r="L109" s="52"/>
      <c r="S109" s="35"/>
      <c r="T109" s="35"/>
      <c r="U109" s="35"/>
      <c r="V109" s="35"/>
      <c r="W109" s="35"/>
      <c r="X109" s="35"/>
      <c r="Y109" s="35"/>
      <c r="Z109" s="35"/>
      <c r="AA109" s="35"/>
      <c r="AB109" s="35"/>
      <c r="AC109" s="35"/>
      <c r="AD109" s="35"/>
      <c r="AE109" s="35"/>
    </row>
    <row r="110" spans="1:31" s="2" customFormat="1" ht="24.95" customHeight="1">
      <c r="A110" s="35"/>
      <c r="B110" s="36"/>
      <c r="C110" s="24" t="s">
        <v>224</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31" s="2" customFormat="1" ht="6.9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31" s="2" customFormat="1" ht="12" customHeight="1">
      <c r="A112" s="35"/>
      <c r="B112" s="36"/>
      <c r="C112" s="30" t="s">
        <v>16</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6.5" customHeight="1">
      <c r="A113" s="35"/>
      <c r="B113" s="36"/>
      <c r="C113" s="37"/>
      <c r="D113" s="37"/>
      <c r="E113" s="332" t="str">
        <f>E7</f>
        <v>NEMOCNICE TGM HODONÍN – VÝSTAVBA PAVILONU URGENTNÍHO PŘÍJMU ETAPA II.</v>
      </c>
      <c r="F113" s="333"/>
      <c r="G113" s="333"/>
      <c r="H113" s="333"/>
      <c r="I113" s="37"/>
      <c r="J113" s="37"/>
      <c r="K113" s="37"/>
      <c r="L113" s="52"/>
      <c r="S113" s="35"/>
      <c r="T113" s="35"/>
      <c r="U113" s="35"/>
      <c r="V113" s="35"/>
      <c r="W113" s="35"/>
      <c r="X113" s="35"/>
      <c r="Y113" s="35"/>
      <c r="Z113" s="35"/>
      <c r="AA113" s="35"/>
      <c r="AB113" s="35"/>
      <c r="AC113" s="35"/>
      <c r="AD113" s="35"/>
      <c r="AE113" s="35"/>
    </row>
    <row r="114" spans="1:65" s="2" customFormat="1" ht="12" customHeight="1">
      <c r="A114" s="35"/>
      <c r="B114" s="36"/>
      <c r="C114" s="30" t="s">
        <v>210</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6.5" customHeight="1">
      <c r="A115" s="35"/>
      <c r="B115" s="36"/>
      <c r="C115" s="37"/>
      <c r="D115" s="37"/>
      <c r="E115" s="305" t="str">
        <f>E9</f>
        <v>D.1 - Příprava území</v>
      </c>
      <c r="F115" s="334"/>
      <c r="G115" s="334"/>
      <c r="H115" s="334"/>
      <c r="I115" s="37"/>
      <c r="J115" s="37"/>
      <c r="K115" s="37"/>
      <c r="L115" s="52"/>
      <c r="S115" s="35"/>
      <c r="T115" s="35"/>
      <c r="U115" s="35"/>
      <c r="V115" s="35"/>
      <c r="W115" s="35"/>
      <c r="X115" s="35"/>
      <c r="Y115" s="35"/>
      <c r="Z115" s="35"/>
      <c r="AA115" s="35"/>
      <c r="AB115" s="35"/>
      <c r="AC115" s="35"/>
      <c r="AD115" s="35"/>
      <c r="AE115" s="35"/>
    </row>
    <row r="116" spans="1:65" s="2" customFormat="1" ht="6.95"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20</v>
      </c>
      <c r="D117" s="37"/>
      <c r="E117" s="37"/>
      <c r="F117" s="28" t="str">
        <f>F12</f>
        <v xml:space="preserve"> </v>
      </c>
      <c r="G117" s="37"/>
      <c r="H117" s="37"/>
      <c r="I117" s="30" t="s">
        <v>22</v>
      </c>
      <c r="J117" s="67" t="str">
        <f>IF(J12="","",J12)</f>
        <v>23. 6. 2025</v>
      </c>
      <c r="K117" s="37"/>
      <c r="L117" s="52"/>
      <c r="S117" s="35"/>
      <c r="T117" s="35"/>
      <c r="U117" s="35"/>
      <c r="V117" s="35"/>
      <c r="W117" s="35"/>
      <c r="X117" s="35"/>
      <c r="Y117" s="35"/>
      <c r="Z117" s="35"/>
      <c r="AA117" s="35"/>
      <c r="AB117" s="35"/>
      <c r="AC117" s="35"/>
      <c r="AD117" s="35"/>
      <c r="AE117" s="35"/>
    </row>
    <row r="118" spans="1:65" s="2" customFormat="1" ht="6.95"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15.2" customHeight="1">
      <c r="A119" s="35"/>
      <c r="B119" s="36"/>
      <c r="C119" s="30" t="s">
        <v>24</v>
      </c>
      <c r="D119" s="37"/>
      <c r="E119" s="37"/>
      <c r="F119" s="28" t="str">
        <f>E15</f>
        <v>NEMOCNICE TGM HODONÍN, p.o.</v>
      </c>
      <c r="G119" s="37"/>
      <c r="H119" s="37"/>
      <c r="I119" s="30" t="s">
        <v>30</v>
      </c>
      <c r="J119" s="33" t="str">
        <f>E21</f>
        <v>KANIA a.s.</v>
      </c>
      <c r="K119" s="37"/>
      <c r="L119" s="52"/>
      <c r="S119" s="35"/>
      <c r="T119" s="35"/>
      <c r="U119" s="35"/>
      <c r="V119" s="35"/>
      <c r="W119" s="35"/>
      <c r="X119" s="35"/>
      <c r="Y119" s="35"/>
      <c r="Z119" s="35"/>
      <c r="AA119" s="35"/>
      <c r="AB119" s="35"/>
      <c r="AC119" s="35"/>
      <c r="AD119" s="35"/>
      <c r="AE119" s="35"/>
    </row>
    <row r="120" spans="1:65" s="2" customFormat="1" ht="15.2" customHeight="1">
      <c r="A120" s="35"/>
      <c r="B120" s="36"/>
      <c r="C120" s="30" t="s">
        <v>28</v>
      </c>
      <c r="D120" s="37"/>
      <c r="E120" s="37"/>
      <c r="F120" s="28" t="str">
        <f>IF(E18="","",E18)</f>
        <v>Vyplň údaj</v>
      </c>
      <c r="G120" s="37"/>
      <c r="H120" s="37"/>
      <c r="I120" s="30" t="s">
        <v>33</v>
      </c>
      <c r="J120" s="33" t="str">
        <f>E24</f>
        <v xml:space="preserve"> </v>
      </c>
      <c r="K120" s="37"/>
      <c r="L120" s="52"/>
      <c r="S120" s="35"/>
      <c r="T120" s="35"/>
      <c r="U120" s="35"/>
      <c r="V120" s="35"/>
      <c r="W120" s="35"/>
      <c r="X120" s="35"/>
      <c r="Y120" s="35"/>
      <c r="Z120" s="35"/>
      <c r="AA120" s="35"/>
      <c r="AB120" s="35"/>
      <c r="AC120" s="35"/>
      <c r="AD120" s="35"/>
      <c r="AE120" s="35"/>
    </row>
    <row r="121" spans="1:65" s="2" customFormat="1" ht="10.3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11" customFormat="1" ht="29.25" customHeight="1">
      <c r="A122" s="165"/>
      <c r="B122" s="166"/>
      <c r="C122" s="167" t="s">
        <v>225</v>
      </c>
      <c r="D122" s="168" t="s">
        <v>61</v>
      </c>
      <c r="E122" s="168" t="s">
        <v>57</v>
      </c>
      <c r="F122" s="168" t="s">
        <v>58</v>
      </c>
      <c r="G122" s="168" t="s">
        <v>226</v>
      </c>
      <c r="H122" s="168" t="s">
        <v>227</v>
      </c>
      <c r="I122" s="168" t="s">
        <v>228</v>
      </c>
      <c r="J122" s="168" t="s">
        <v>214</v>
      </c>
      <c r="K122" s="169" t="s">
        <v>229</v>
      </c>
      <c r="L122" s="170"/>
      <c r="M122" s="76" t="s">
        <v>1</v>
      </c>
      <c r="N122" s="77" t="s">
        <v>40</v>
      </c>
      <c r="O122" s="77" t="s">
        <v>230</v>
      </c>
      <c r="P122" s="77" t="s">
        <v>231</v>
      </c>
      <c r="Q122" s="77" t="s">
        <v>232</v>
      </c>
      <c r="R122" s="77" t="s">
        <v>233</v>
      </c>
      <c r="S122" s="77" t="s">
        <v>234</v>
      </c>
      <c r="T122" s="78" t="s">
        <v>235</v>
      </c>
      <c r="U122" s="165"/>
      <c r="V122" s="165"/>
      <c r="W122" s="165"/>
      <c r="X122" s="165"/>
      <c r="Y122" s="165"/>
      <c r="Z122" s="165"/>
      <c r="AA122" s="165"/>
      <c r="AB122" s="165"/>
      <c r="AC122" s="165"/>
      <c r="AD122" s="165"/>
      <c r="AE122" s="165"/>
    </row>
    <row r="123" spans="1:65" s="2" customFormat="1" ht="22.9" customHeight="1">
      <c r="A123" s="35"/>
      <c r="B123" s="36"/>
      <c r="C123" s="83" t="s">
        <v>236</v>
      </c>
      <c r="D123" s="37"/>
      <c r="E123" s="37"/>
      <c r="F123" s="37"/>
      <c r="G123" s="37"/>
      <c r="H123" s="37"/>
      <c r="I123" s="37"/>
      <c r="J123" s="171">
        <f>BK123</f>
        <v>0</v>
      </c>
      <c r="K123" s="37"/>
      <c r="L123" s="40"/>
      <c r="M123" s="79"/>
      <c r="N123" s="172"/>
      <c r="O123" s="80"/>
      <c r="P123" s="173">
        <f>P124</f>
        <v>0</v>
      </c>
      <c r="Q123" s="80"/>
      <c r="R123" s="173">
        <f>R124</f>
        <v>0</v>
      </c>
      <c r="S123" s="80"/>
      <c r="T123" s="174">
        <f>T124</f>
        <v>42.64</v>
      </c>
      <c r="U123" s="35"/>
      <c r="V123" s="35"/>
      <c r="W123" s="35"/>
      <c r="X123" s="35"/>
      <c r="Y123" s="35"/>
      <c r="Z123" s="35"/>
      <c r="AA123" s="35"/>
      <c r="AB123" s="35"/>
      <c r="AC123" s="35"/>
      <c r="AD123" s="35"/>
      <c r="AE123" s="35"/>
      <c r="AT123" s="18" t="s">
        <v>75</v>
      </c>
      <c r="AU123" s="18" t="s">
        <v>216</v>
      </c>
      <c r="BK123" s="175">
        <f>BK124</f>
        <v>0</v>
      </c>
    </row>
    <row r="124" spans="1:65" s="12" customFormat="1" ht="25.9" customHeight="1">
      <c r="B124" s="176"/>
      <c r="C124" s="177"/>
      <c r="D124" s="178" t="s">
        <v>75</v>
      </c>
      <c r="E124" s="179" t="s">
        <v>237</v>
      </c>
      <c r="F124" s="179" t="s">
        <v>238</v>
      </c>
      <c r="G124" s="177"/>
      <c r="H124" s="177"/>
      <c r="I124" s="180"/>
      <c r="J124" s="181">
        <f>BK124</f>
        <v>0</v>
      </c>
      <c r="K124" s="177"/>
      <c r="L124" s="182"/>
      <c r="M124" s="183"/>
      <c r="N124" s="184"/>
      <c r="O124" s="184"/>
      <c r="P124" s="185">
        <f>P125+P151+P160+P172</f>
        <v>0</v>
      </c>
      <c r="Q124" s="184"/>
      <c r="R124" s="185">
        <f>R125+R151+R160+R172</f>
        <v>0</v>
      </c>
      <c r="S124" s="184"/>
      <c r="T124" s="186">
        <f>T125+T151+T160+T172</f>
        <v>42.64</v>
      </c>
      <c r="AR124" s="187" t="s">
        <v>84</v>
      </c>
      <c r="AT124" s="188" t="s">
        <v>75</v>
      </c>
      <c r="AU124" s="188" t="s">
        <v>76</v>
      </c>
      <c r="AY124" s="187" t="s">
        <v>239</v>
      </c>
      <c r="BK124" s="189">
        <f>BK125+BK151+BK160+BK172</f>
        <v>0</v>
      </c>
    </row>
    <row r="125" spans="1:65" s="12" customFormat="1" ht="22.9" customHeight="1">
      <c r="B125" s="176"/>
      <c r="C125" s="177"/>
      <c r="D125" s="178" t="s">
        <v>75</v>
      </c>
      <c r="E125" s="190" t="s">
        <v>84</v>
      </c>
      <c r="F125" s="190" t="s">
        <v>240</v>
      </c>
      <c r="G125" s="177"/>
      <c r="H125" s="177"/>
      <c r="I125" s="180"/>
      <c r="J125" s="191">
        <f>BK125</f>
        <v>0</v>
      </c>
      <c r="K125" s="177"/>
      <c r="L125" s="182"/>
      <c r="M125" s="183"/>
      <c r="N125" s="184"/>
      <c r="O125" s="184"/>
      <c r="P125" s="185">
        <f>P126+SUM(P127:P148)</f>
        <v>0</v>
      </c>
      <c r="Q125" s="184"/>
      <c r="R125" s="185">
        <f>R126+SUM(R127:R148)</f>
        <v>0</v>
      </c>
      <c r="S125" s="184"/>
      <c r="T125" s="186">
        <f>T126+SUM(T127:T148)</f>
        <v>0</v>
      </c>
      <c r="AR125" s="187" t="s">
        <v>84</v>
      </c>
      <c r="AT125" s="188" t="s">
        <v>75</v>
      </c>
      <c r="AU125" s="188" t="s">
        <v>84</v>
      </c>
      <c r="AY125" s="187" t="s">
        <v>239</v>
      </c>
      <c r="BK125" s="189">
        <f>BK126+SUM(BK127:BK148)</f>
        <v>0</v>
      </c>
    </row>
    <row r="126" spans="1:65" s="2" customFormat="1" ht="24.2" hidden="1" customHeight="1">
      <c r="A126" s="35"/>
      <c r="B126" s="36"/>
      <c r="C126" s="192" t="s">
        <v>84</v>
      </c>
      <c r="D126" s="192" t="s">
        <v>241</v>
      </c>
      <c r="E126" s="193" t="s">
        <v>242</v>
      </c>
      <c r="F126" s="194" t="s">
        <v>243</v>
      </c>
      <c r="G126" s="195" t="s">
        <v>244</v>
      </c>
      <c r="H126" s="196">
        <v>394</v>
      </c>
      <c r="I126" s="197"/>
      <c r="J126" s="198">
        <f>ROUND(I126*H126,2)</f>
        <v>0</v>
      </c>
      <c r="K126" s="194" t="s">
        <v>245</v>
      </c>
      <c r="L126" s="40"/>
      <c r="M126" s="199" t="s">
        <v>1</v>
      </c>
      <c r="N126" s="200" t="s">
        <v>41</v>
      </c>
      <c r="O126" s="72"/>
      <c r="P126" s="201">
        <f>O126*H126</f>
        <v>0</v>
      </c>
      <c r="Q126" s="201">
        <v>0</v>
      </c>
      <c r="R126" s="201">
        <f>Q126*H126</f>
        <v>0</v>
      </c>
      <c r="S126" s="201">
        <v>0</v>
      </c>
      <c r="T126" s="202">
        <f>S126*H126</f>
        <v>0</v>
      </c>
      <c r="U126" s="35"/>
      <c r="V126" s="35"/>
      <c r="W126" s="35"/>
      <c r="X126" s="35"/>
      <c r="Y126" s="35"/>
      <c r="Z126" s="35"/>
      <c r="AA126" s="35"/>
      <c r="AB126" s="35"/>
      <c r="AC126" s="35"/>
      <c r="AD126" s="35"/>
      <c r="AE126" s="35"/>
      <c r="AR126" s="203" t="s">
        <v>110</v>
      </c>
      <c r="AT126" s="203" t="s">
        <v>241</v>
      </c>
      <c r="AU126" s="203" t="s">
        <v>86</v>
      </c>
      <c r="AY126" s="18" t="s">
        <v>239</v>
      </c>
      <c r="BE126" s="204">
        <f>IF(N126="základní",J126,0)</f>
        <v>0</v>
      </c>
      <c r="BF126" s="204">
        <f>IF(N126="snížená",J126,0)</f>
        <v>0</v>
      </c>
      <c r="BG126" s="204">
        <f>IF(N126="zákl. přenesená",J126,0)</f>
        <v>0</v>
      </c>
      <c r="BH126" s="204">
        <f>IF(N126="sníž. přenesená",J126,0)</f>
        <v>0</v>
      </c>
      <c r="BI126" s="204">
        <f>IF(N126="nulová",J126,0)</f>
        <v>0</v>
      </c>
      <c r="BJ126" s="18" t="s">
        <v>84</v>
      </c>
      <c r="BK126" s="204">
        <f>ROUND(I126*H126,2)</f>
        <v>0</v>
      </c>
      <c r="BL126" s="18" t="s">
        <v>110</v>
      </c>
      <c r="BM126" s="203" t="s">
        <v>246</v>
      </c>
    </row>
    <row r="127" spans="1:65" s="2" customFormat="1" ht="11.25" hidden="1">
      <c r="A127" s="35"/>
      <c r="B127" s="36"/>
      <c r="C127" s="37"/>
      <c r="D127" s="205" t="s">
        <v>247</v>
      </c>
      <c r="E127" s="37"/>
      <c r="F127" s="206" t="s">
        <v>248</v>
      </c>
      <c r="G127" s="37"/>
      <c r="H127" s="37"/>
      <c r="I127" s="207"/>
      <c r="J127" s="37"/>
      <c r="K127" s="37"/>
      <c r="L127" s="40"/>
      <c r="M127" s="208"/>
      <c r="N127" s="209"/>
      <c r="O127" s="72"/>
      <c r="P127" s="72"/>
      <c r="Q127" s="72"/>
      <c r="R127" s="72"/>
      <c r="S127" s="72"/>
      <c r="T127" s="73"/>
      <c r="U127" s="35"/>
      <c r="V127" s="35"/>
      <c r="W127" s="35"/>
      <c r="X127" s="35"/>
      <c r="Y127" s="35"/>
      <c r="Z127" s="35"/>
      <c r="AA127" s="35"/>
      <c r="AB127" s="35"/>
      <c r="AC127" s="35"/>
      <c r="AD127" s="35"/>
      <c r="AE127" s="35"/>
      <c r="AT127" s="18" t="s">
        <v>247</v>
      </c>
      <c r="AU127" s="18" t="s">
        <v>86</v>
      </c>
    </row>
    <row r="128" spans="1:65" s="2" customFormat="1" ht="16.5" hidden="1" customHeight="1">
      <c r="A128" s="35"/>
      <c r="B128" s="36"/>
      <c r="C128" s="192" t="s">
        <v>86</v>
      </c>
      <c r="D128" s="192" t="s">
        <v>241</v>
      </c>
      <c r="E128" s="193" t="s">
        <v>249</v>
      </c>
      <c r="F128" s="194" t="s">
        <v>250</v>
      </c>
      <c r="G128" s="195" t="s">
        <v>251</v>
      </c>
      <c r="H128" s="196">
        <v>28</v>
      </c>
      <c r="I128" s="197"/>
      <c r="J128" s="198">
        <f>ROUND(I128*H128,2)</f>
        <v>0</v>
      </c>
      <c r="K128" s="194" t="s">
        <v>245</v>
      </c>
      <c r="L128" s="40"/>
      <c r="M128" s="199" t="s">
        <v>1</v>
      </c>
      <c r="N128" s="200" t="s">
        <v>41</v>
      </c>
      <c r="O128" s="72"/>
      <c r="P128" s="201">
        <f>O128*H128</f>
        <v>0</v>
      </c>
      <c r="Q128" s="201">
        <v>0</v>
      </c>
      <c r="R128" s="201">
        <f>Q128*H128</f>
        <v>0</v>
      </c>
      <c r="S128" s="201">
        <v>0</v>
      </c>
      <c r="T128" s="202">
        <f>S128*H128</f>
        <v>0</v>
      </c>
      <c r="U128" s="35"/>
      <c r="V128" s="35"/>
      <c r="W128" s="35"/>
      <c r="X128" s="35"/>
      <c r="Y128" s="35"/>
      <c r="Z128" s="35"/>
      <c r="AA128" s="35"/>
      <c r="AB128" s="35"/>
      <c r="AC128" s="35"/>
      <c r="AD128" s="35"/>
      <c r="AE128" s="35"/>
      <c r="AR128" s="203" t="s">
        <v>110</v>
      </c>
      <c r="AT128" s="203" t="s">
        <v>241</v>
      </c>
      <c r="AU128" s="203" t="s">
        <v>86</v>
      </c>
      <c r="AY128" s="18" t="s">
        <v>239</v>
      </c>
      <c r="BE128" s="204">
        <f>IF(N128="základní",J128,0)</f>
        <v>0</v>
      </c>
      <c r="BF128" s="204">
        <f>IF(N128="snížená",J128,0)</f>
        <v>0</v>
      </c>
      <c r="BG128" s="204">
        <f>IF(N128="zákl. přenesená",J128,0)</f>
        <v>0</v>
      </c>
      <c r="BH128" s="204">
        <f>IF(N128="sníž. přenesená",J128,0)</f>
        <v>0</v>
      </c>
      <c r="BI128" s="204">
        <f>IF(N128="nulová",J128,0)</f>
        <v>0</v>
      </c>
      <c r="BJ128" s="18" t="s">
        <v>84</v>
      </c>
      <c r="BK128" s="204">
        <f>ROUND(I128*H128,2)</f>
        <v>0</v>
      </c>
      <c r="BL128" s="18" t="s">
        <v>110</v>
      </c>
      <c r="BM128" s="203" t="s">
        <v>252</v>
      </c>
    </row>
    <row r="129" spans="1:65" s="2" customFormat="1" ht="11.25" hidden="1">
      <c r="A129" s="35"/>
      <c r="B129" s="36"/>
      <c r="C129" s="37"/>
      <c r="D129" s="205" t="s">
        <v>247</v>
      </c>
      <c r="E129" s="37"/>
      <c r="F129" s="206" t="s">
        <v>253</v>
      </c>
      <c r="G129" s="37"/>
      <c r="H129" s="37"/>
      <c r="I129" s="207"/>
      <c r="J129" s="37"/>
      <c r="K129" s="37"/>
      <c r="L129" s="40"/>
      <c r="M129" s="208"/>
      <c r="N129" s="209"/>
      <c r="O129" s="72"/>
      <c r="P129" s="72"/>
      <c r="Q129" s="72"/>
      <c r="R129" s="72"/>
      <c r="S129" s="72"/>
      <c r="T129" s="73"/>
      <c r="U129" s="35"/>
      <c r="V129" s="35"/>
      <c r="W129" s="35"/>
      <c r="X129" s="35"/>
      <c r="Y129" s="35"/>
      <c r="Z129" s="35"/>
      <c r="AA129" s="35"/>
      <c r="AB129" s="35"/>
      <c r="AC129" s="35"/>
      <c r="AD129" s="35"/>
      <c r="AE129" s="35"/>
      <c r="AT129" s="18" t="s">
        <v>247</v>
      </c>
      <c r="AU129" s="18" t="s">
        <v>86</v>
      </c>
    </row>
    <row r="130" spans="1:65" s="2" customFormat="1" ht="21.75" hidden="1" customHeight="1">
      <c r="A130" s="35"/>
      <c r="B130" s="36"/>
      <c r="C130" s="192" t="s">
        <v>108</v>
      </c>
      <c r="D130" s="192" t="s">
        <v>241</v>
      </c>
      <c r="E130" s="193" t="s">
        <v>254</v>
      </c>
      <c r="F130" s="194" t="s">
        <v>255</v>
      </c>
      <c r="G130" s="195" t="s">
        <v>251</v>
      </c>
      <c r="H130" s="196">
        <v>28</v>
      </c>
      <c r="I130" s="197"/>
      <c r="J130" s="198">
        <f>ROUND(I130*H130,2)</f>
        <v>0</v>
      </c>
      <c r="K130" s="194" t="s">
        <v>245</v>
      </c>
      <c r="L130" s="40"/>
      <c r="M130" s="199" t="s">
        <v>1</v>
      </c>
      <c r="N130" s="200" t="s">
        <v>41</v>
      </c>
      <c r="O130" s="72"/>
      <c r="P130" s="201">
        <f>O130*H130</f>
        <v>0</v>
      </c>
      <c r="Q130" s="201">
        <v>0</v>
      </c>
      <c r="R130" s="201">
        <f>Q130*H130</f>
        <v>0</v>
      </c>
      <c r="S130" s="201">
        <v>0</v>
      </c>
      <c r="T130" s="202">
        <f>S130*H130</f>
        <v>0</v>
      </c>
      <c r="U130" s="35"/>
      <c r="V130" s="35"/>
      <c r="W130" s="35"/>
      <c r="X130" s="35"/>
      <c r="Y130" s="35"/>
      <c r="Z130" s="35"/>
      <c r="AA130" s="35"/>
      <c r="AB130" s="35"/>
      <c r="AC130" s="35"/>
      <c r="AD130" s="35"/>
      <c r="AE130" s="35"/>
      <c r="AR130" s="203" t="s">
        <v>110</v>
      </c>
      <c r="AT130" s="203" t="s">
        <v>241</v>
      </c>
      <c r="AU130" s="203" t="s">
        <v>86</v>
      </c>
      <c r="AY130" s="18" t="s">
        <v>239</v>
      </c>
      <c r="BE130" s="204">
        <f>IF(N130="základní",J130,0)</f>
        <v>0</v>
      </c>
      <c r="BF130" s="204">
        <f>IF(N130="snížená",J130,0)</f>
        <v>0</v>
      </c>
      <c r="BG130" s="204">
        <f>IF(N130="zákl. přenesená",J130,0)</f>
        <v>0</v>
      </c>
      <c r="BH130" s="204">
        <f>IF(N130="sníž. přenesená",J130,0)</f>
        <v>0</v>
      </c>
      <c r="BI130" s="204">
        <f>IF(N130="nulová",J130,0)</f>
        <v>0</v>
      </c>
      <c r="BJ130" s="18" t="s">
        <v>84</v>
      </c>
      <c r="BK130" s="204">
        <f>ROUND(I130*H130,2)</f>
        <v>0</v>
      </c>
      <c r="BL130" s="18" t="s">
        <v>110</v>
      </c>
      <c r="BM130" s="203" t="s">
        <v>256</v>
      </c>
    </row>
    <row r="131" spans="1:65" s="2" customFormat="1" ht="11.25" hidden="1">
      <c r="A131" s="35"/>
      <c r="B131" s="36"/>
      <c r="C131" s="37"/>
      <c r="D131" s="205" t="s">
        <v>247</v>
      </c>
      <c r="E131" s="37"/>
      <c r="F131" s="206" t="s">
        <v>257</v>
      </c>
      <c r="G131" s="37"/>
      <c r="H131" s="37"/>
      <c r="I131" s="207"/>
      <c r="J131" s="37"/>
      <c r="K131" s="37"/>
      <c r="L131" s="40"/>
      <c r="M131" s="208"/>
      <c r="N131" s="209"/>
      <c r="O131" s="72"/>
      <c r="P131" s="72"/>
      <c r="Q131" s="72"/>
      <c r="R131" s="72"/>
      <c r="S131" s="72"/>
      <c r="T131" s="73"/>
      <c r="U131" s="35"/>
      <c r="V131" s="35"/>
      <c r="W131" s="35"/>
      <c r="X131" s="35"/>
      <c r="Y131" s="35"/>
      <c r="Z131" s="35"/>
      <c r="AA131" s="35"/>
      <c r="AB131" s="35"/>
      <c r="AC131" s="35"/>
      <c r="AD131" s="35"/>
      <c r="AE131" s="35"/>
      <c r="AT131" s="18" t="s">
        <v>247</v>
      </c>
      <c r="AU131" s="18" t="s">
        <v>86</v>
      </c>
    </row>
    <row r="132" spans="1:65" s="2" customFormat="1" ht="16.5" hidden="1" customHeight="1">
      <c r="A132" s="35"/>
      <c r="B132" s="36"/>
      <c r="C132" s="192" t="s">
        <v>110</v>
      </c>
      <c r="D132" s="192" t="s">
        <v>241</v>
      </c>
      <c r="E132" s="193" t="s">
        <v>258</v>
      </c>
      <c r="F132" s="194" t="s">
        <v>259</v>
      </c>
      <c r="G132" s="195" t="s">
        <v>251</v>
      </c>
      <c r="H132" s="196">
        <v>28</v>
      </c>
      <c r="I132" s="197"/>
      <c r="J132" s="198">
        <f>ROUND(I132*H132,2)</f>
        <v>0</v>
      </c>
      <c r="K132" s="194" t="s">
        <v>245</v>
      </c>
      <c r="L132" s="40"/>
      <c r="M132" s="199" t="s">
        <v>1</v>
      </c>
      <c r="N132" s="200" t="s">
        <v>41</v>
      </c>
      <c r="O132" s="72"/>
      <c r="P132" s="201">
        <f>O132*H132</f>
        <v>0</v>
      </c>
      <c r="Q132" s="201">
        <v>0</v>
      </c>
      <c r="R132" s="201">
        <f>Q132*H132</f>
        <v>0</v>
      </c>
      <c r="S132" s="201">
        <v>0</v>
      </c>
      <c r="T132" s="202">
        <f>S132*H132</f>
        <v>0</v>
      </c>
      <c r="U132" s="35"/>
      <c r="V132" s="35"/>
      <c r="W132" s="35"/>
      <c r="X132" s="35"/>
      <c r="Y132" s="35"/>
      <c r="Z132" s="35"/>
      <c r="AA132" s="35"/>
      <c r="AB132" s="35"/>
      <c r="AC132" s="35"/>
      <c r="AD132" s="35"/>
      <c r="AE132" s="35"/>
      <c r="AR132" s="203" t="s">
        <v>110</v>
      </c>
      <c r="AT132" s="203" t="s">
        <v>241</v>
      </c>
      <c r="AU132" s="203" t="s">
        <v>86</v>
      </c>
      <c r="AY132" s="18" t="s">
        <v>239</v>
      </c>
      <c r="BE132" s="204">
        <f>IF(N132="základní",J132,0)</f>
        <v>0</v>
      </c>
      <c r="BF132" s="204">
        <f>IF(N132="snížená",J132,0)</f>
        <v>0</v>
      </c>
      <c r="BG132" s="204">
        <f>IF(N132="zákl. přenesená",J132,0)</f>
        <v>0</v>
      </c>
      <c r="BH132" s="204">
        <f>IF(N132="sníž. přenesená",J132,0)</f>
        <v>0</v>
      </c>
      <c r="BI132" s="204">
        <f>IF(N132="nulová",J132,0)</f>
        <v>0</v>
      </c>
      <c r="BJ132" s="18" t="s">
        <v>84</v>
      </c>
      <c r="BK132" s="204">
        <f>ROUND(I132*H132,2)</f>
        <v>0</v>
      </c>
      <c r="BL132" s="18" t="s">
        <v>110</v>
      </c>
      <c r="BM132" s="203" t="s">
        <v>260</v>
      </c>
    </row>
    <row r="133" spans="1:65" s="2" customFormat="1" ht="11.25" hidden="1">
      <c r="A133" s="35"/>
      <c r="B133" s="36"/>
      <c r="C133" s="37"/>
      <c r="D133" s="205" t="s">
        <v>247</v>
      </c>
      <c r="E133" s="37"/>
      <c r="F133" s="206" t="s">
        <v>261</v>
      </c>
      <c r="G133" s="37"/>
      <c r="H133" s="37"/>
      <c r="I133" s="207"/>
      <c r="J133" s="37"/>
      <c r="K133" s="37"/>
      <c r="L133" s="40"/>
      <c r="M133" s="208"/>
      <c r="N133" s="209"/>
      <c r="O133" s="72"/>
      <c r="P133" s="72"/>
      <c r="Q133" s="72"/>
      <c r="R133" s="72"/>
      <c r="S133" s="72"/>
      <c r="T133" s="73"/>
      <c r="U133" s="35"/>
      <c r="V133" s="35"/>
      <c r="W133" s="35"/>
      <c r="X133" s="35"/>
      <c r="Y133" s="35"/>
      <c r="Z133" s="35"/>
      <c r="AA133" s="35"/>
      <c r="AB133" s="35"/>
      <c r="AC133" s="35"/>
      <c r="AD133" s="35"/>
      <c r="AE133" s="35"/>
      <c r="AT133" s="18" t="s">
        <v>247</v>
      </c>
      <c r="AU133" s="18" t="s">
        <v>86</v>
      </c>
    </row>
    <row r="134" spans="1:65" s="2" customFormat="1" ht="16.5" hidden="1" customHeight="1">
      <c r="A134" s="35"/>
      <c r="B134" s="36"/>
      <c r="C134" s="192" t="s">
        <v>134</v>
      </c>
      <c r="D134" s="192" t="s">
        <v>241</v>
      </c>
      <c r="E134" s="193" t="s">
        <v>262</v>
      </c>
      <c r="F134" s="194" t="s">
        <v>263</v>
      </c>
      <c r="G134" s="195" t="s">
        <v>251</v>
      </c>
      <c r="H134" s="196">
        <v>28</v>
      </c>
      <c r="I134" s="197"/>
      <c r="J134" s="198">
        <f>ROUND(I134*H134,2)</f>
        <v>0</v>
      </c>
      <c r="K134" s="194" t="s">
        <v>245</v>
      </c>
      <c r="L134" s="40"/>
      <c r="M134" s="199" t="s">
        <v>1</v>
      </c>
      <c r="N134" s="200" t="s">
        <v>41</v>
      </c>
      <c r="O134" s="72"/>
      <c r="P134" s="201">
        <f>O134*H134</f>
        <v>0</v>
      </c>
      <c r="Q134" s="201">
        <v>0</v>
      </c>
      <c r="R134" s="201">
        <f>Q134*H134</f>
        <v>0</v>
      </c>
      <c r="S134" s="201">
        <v>0</v>
      </c>
      <c r="T134" s="202">
        <f>S134*H134</f>
        <v>0</v>
      </c>
      <c r="U134" s="35"/>
      <c r="V134" s="35"/>
      <c r="W134" s="35"/>
      <c r="X134" s="35"/>
      <c r="Y134" s="35"/>
      <c r="Z134" s="35"/>
      <c r="AA134" s="35"/>
      <c r="AB134" s="35"/>
      <c r="AC134" s="35"/>
      <c r="AD134" s="35"/>
      <c r="AE134" s="35"/>
      <c r="AR134" s="203" t="s">
        <v>110</v>
      </c>
      <c r="AT134" s="203" t="s">
        <v>241</v>
      </c>
      <c r="AU134" s="203" t="s">
        <v>86</v>
      </c>
      <c r="AY134" s="18" t="s">
        <v>239</v>
      </c>
      <c r="BE134" s="204">
        <f>IF(N134="základní",J134,0)</f>
        <v>0</v>
      </c>
      <c r="BF134" s="204">
        <f>IF(N134="snížená",J134,0)</f>
        <v>0</v>
      </c>
      <c r="BG134" s="204">
        <f>IF(N134="zákl. přenesená",J134,0)</f>
        <v>0</v>
      </c>
      <c r="BH134" s="204">
        <f>IF(N134="sníž. přenesená",J134,0)</f>
        <v>0</v>
      </c>
      <c r="BI134" s="204">
        <f>IF(N134="nulová",J134,0)</f>
        <v>0</v>
      </c>
      <c r="BJ134" s="18" t="s">
        <v>84</v>
      </c>
      <c r="BK134" s="204">
        <f>ROUND(I134*H134,2)</f>
        <v>0</v>
      </c>
      <c r="BL134" s="18" t="s">
        <v>110</v>
      </c>
      <c r="BM134" s="203" t="s">
        <v>264</v>
      </c>
    </row>
    <row r="135" spans="1:65" s="2" customFormat="1" ht="11.25" hidden="1">
      <c r="A135" s="35"/>
      <c r="B135" s="36"/>
      <c r="C135" s="37"/>
      <c r="D135" s="205" t="s">
        <v>247</v>
      </c>
      <c r="E135" s="37"/>
      <c r="F135" s="206" t="s">
        <v>265</v>
      </c>
      <c r="G135" s="37"/>
      <c r="H135" s="37"/>
      <c r="I135" s="207"/>
      <c r="J135" s="37"/>
      <c r="K135" s="37"/>
      <c r="L135" s="40"/>
      <c r="M135" s="208"/>
      <c r="N135" s="209"/>
      <c r="O135" s="72"/>
      <c r="P135" s="72"/>
      <c r="Q135" s="72"/>
      <c r="R135" s="72"/>
      <c r="S135" s="72"/>
      <c r="T135" s="73"/>
      <c r="U135" s="35"/>
      <c r="V135" s="35"/>
      <c r="W135" s="35"/>
      <c r="X135" s="35"/>
      <c r="Y135" s="35"/>
      <c r="Z135" s="35"/>
      <c r="AA135" s="35"/>
      <c r="AB135" s="35"/>
      <c r="AC135" s="35"/>
      <c r="AD135" s="35"/>
      <c r="AE135" s="35"/>
      <c r="AT135" s="18" t="s">
        <v>247</v>
      </c>
      <c r="AU135" s="18" t="s">
        <v>86</v>
      </c>
    </row>
    <row r="136" spans="1:65" s="2" customFormat="1" ht="16.5" hidden="1" customHeight="1">
      <c r="A136" s="35"/>
      <c r="B136" s="36"/>
      <c r="C136" s="192" t="s">
        <v>150</v>
      </c>
      <c r="D136" s="192" t="s">
        <v>241</v>
      </c>
      <c r="E136" s="193" t="s">
        <v>266</v>
      </c>
      <c r="F136" s="194" t="s">
        <v>267</v>
      </c>
      <c r="G136" s="195" t="s">
        <v>251</v>
      </c>
      <c r="H136" s="196">
        <v>28</v>
      </c>
      <c r="I136" s="197"/>
      <c r="J136" s="198">
        <f>ROUND(I136*H136,2)</f>
        <v>0</v>
      </c>
      <c r="K136" s="194" t="s">
        <v>245</v>
      </c>
      <c r="L136" s="40"/>
      <c r="M136" s="199" t="s">
        <v>1</v>
      </c>
      <c r="N136" s="200" t="s">
        <v>41</v>
      </c>
      <c r="O136" s="72"/>
      <c r="P136" s="201">
        <f>O136*H136</f>
        <v>0</v>
      </c>
      <c r="Q136" s="201">
        <v>0</v>
      </c>
      <c r="R136" s="201">
        <f>Q136*H136</f>
        <v>0</v>
      </c>
      <c r="S136" s="201">
        <v>0</v>
      </c>
      <c r="T136" s="202">
        <f>S136*H136</f>
        <v>0</v>
      </c>
      <c r="U136" s="35"/>
      <c r="V136" s="35"/>
      <c r="W136" s="35"/>
      <c r="X136" s="35"/>
      <c r="Y136" s="35"/>
      <c r="Z136" s="35"/>
      <c r="AA136" s="35"/>
      <c r="AB136" s="35"/>
      <c r="AC136" s="35"/>
      <c r="AD136" s="35"/>
      <c r="AE136" s="35"/>
      <c r="AR136" s="203" t="s">
        <v>110</v>
      </c>
      <c r="AT136" s="203" t="s">
        <v>241</v>
      </c>
      <c r="AU136" s="203" t="s">
        <v>86</v>
      </c>
      <c r="AY136" s="18" t="s">
        <v>239</v>
      </c>
      <c r="BE136" s="204">
        <f>IF(N136="základní",J136,0)</f>
        <v>0</v>
      </c>
      <c r="BF136" s="204">
        <f>IF(N136="snížená",J136,0)</f>
        <v>0</v>
      </c>
      <c r="BG136" s="204">
        <f>IF(N136="zákl. přenesená",J136,0)</f>
        <v>0</v>
      </c>
      <c r="BH136" s="204">
        <f>IF(N136="sníž. přenesená",J136,0)</f>
        <v>0</v>
      </c>
      <c r="BI136" s="204">
        <f>IF(N136="nulová",J136,0)</f>
        <v>0</v>
      </c>
      <c r="BJ136" s="18" t="s">
        <v>84</v>
      </c>
      <c r="BK136" s="204">
        <f>ROUND(I136*H136,2)</f>
        <v>0</v>
      </c>
      <c r="BL136" s="18" t="s">
        <v>110</v>
      </c>
      <c r="BM136" s="203" t="s">
        <v>268</v>
      </c>
    </row>
    <row r="137" spans="1:65" s="2" customFormat="1" ht="11.25" hidden="1">
      <c r="A137" s="35"/>
      <c r="B137" s="36"/>
      <c r="C137" s="37"/>
      <c r="D137" s="205" t="s">
        <v>247</v>
      </c>
      <c r="E137" s="37"/>
      <c r="F137" s="206" t="s">
        <v>269</v>
      </c>
      <c r="G137" s="37"/>
      <c r="H137" s="37"/>
      <c r="I137" s="207"/>
      <c r="J137" s="37"/>
      <c r="K137" s="37"/>
      <c r="L137" s="40"/>
      <c r="M137" s="208"/>
      <c r="N137" s="209"/>
      <c r="O137" s="72"/>
      <c r="P137" s="72"/>
      <c r="Q137" s="72"/>
      <c r="R137" s="72"/>
      <c r="S137" s="72"/>
      <c r="T137" s="73"/>
      <c r="U137" s="35"/>
      <c r="V137" s="35"/>
      <c r="W137" s="35"/>
      <c r="X137" s="35"/>
      <c r="Y137" s="35"/>
      <c r="Z137" s="35"/>
      <c r="AA137" s="35"/>
      <c r="AB137" s="35"/>
      <c r="AC137" s="35"/>
      <c r="AD137" s="35"/>
      <c r="AE137" s="35"/>
      <c r="AT137" s="18" t="s">
        <v>247</v>
      </c>
      <c r="AU137" s="18" t="s">
        <v>86</v>
      </c>
    </row>
    <row r="138" spans="1:65" s="2" customFormat="1" ht="16.5" hidden="1" customHeight="1">
      <c r="A138" s="35"/>
      <c r="B138" s="36"/>
      <c r="C138" s="192" t="s">
        <v>153</v>
      </c>
      <c r="D138" s="192" t="s">
        <v>241</v>
      </c>
      <c r="E138" s="193" t="s">
        <v>270</v>
      </c>
      <c r="F138" s="194" t="s">
        <v>271</v>
      </c>
      <c r="G138" s="195" t="s">
        <v>251</v>
      </c>
      <c r="H138" s="196">
        <v>420</v>
      </c>
      <c r="I138" s="197"/>
      <c r="J138" s="198">
        <f>ROUND(I138*H138,2)</f>
        <v>0</v>
      </c>
      <c r="K138" s="194" t="s">
        <v>245</v>
      </c>
      <c r="L138" s="40"/>
      <c r="M138" s="199" t="s">
        <v>1</v>
      </c>
      <c r="N138" s="200" t="s">
        <v>41</v>
      </c>
      <c r="O138" s="72"/>
      <c r="P138" s="201">
        <f>O138*H138</f>
        <v>0</v>
      </c>
      <c r="Q138" s="201">
        <v>0</v>
      </c>
      <c r="R138" s="201">
        <f>Q138*H138</f>
        <v>0</v>
      </c>
      <c r="S138" s="201">
        <v>0</v>
      </c>
      <c r="T138" s="202">
        <f>S138*H138</f>
        <v>0</v>
      </c>
      <c r="U138" s="35"/>
      <c r="V138" s="35"/>
      <c r="W138" s="35"/>
      <c r="X138" s="35"/>
      <c r="Y138" s="35"/>
      <c r="Z138" s="35"/>
      <c r="AA138" s="35"/>
      <c r="AB138" s="35"/>
      <c r="AC138" s="35"/>
      <c r="AD138" s="35"/>
      <c r="AE138" s="35"/>
      <c r="AR138" s="203" t="s">
        <v>110</v>
      </c>
      <c r="AT138" s="203" t="s">
        <v>241</v>
      </c>
      <c r="AU138" s="203" t="s">
        <v>86</v>
      </c>
      <c r="AY138" s="18" t="s">
        <v>239</v>
      </c>
      <c r="BE138" s="204">
        <f>IF(N138="základní",J138,0)</f>
        <v>0</v>
      </c>
      <c r="BF138" s="204">
        <f>IF(N138="snížená",J138,0)</f>
        <v>0</v>
      </c>
      <c r="BG138" s="204">
        <f>IF(N138="zákl. přenesená",J138,0)</f>
        <v>0</v>
      </c>
      <c r="BH138" s="204">
        <f>IF(N138="sníž. přenesená",J138,0)</f>
        <v>0</v>
      </c>
      <c r="BI138" s="204">
        <f>IF(N138="nulová",J138,0)</f>
        <v>0</v>
      </c>
      <c r="BJ138" s="18" t="s">
        <v>84</v>
      </c>
      <c r="BK138" s="204">
        <f>ROUND(I138*H138,2)</f>
        <v>0</v>
      </c>
      <c r="BL138" s="18" t="s">
        <v>110</v>
      </c>
      <c r="BM138" s="203" t="s">
        <v>272</v>
      </c>
    </row>
    <row r="139" spans="1:65" s="2" customFormat="1" ht="11.25" hidden="1">
      <c r="A139" s="35"/>
      <c r="B139" s="36"/>
      <c r="C139" s="37"/>
      <c r="D139" s="205" t="s">
        <v>247</v>
      </c>
      <c r="E139" s="37"/>
      <c r="F139" s="206" t="s">
        <v>273</v>
      </c>
      <c r="G139" s="37"/>
      <c r="H139" s="37"/>
      <c r="I139" s="207"/>
      <c r="J139" s="37"/>
      <c r="K139" s="37"/>
      <c r="L139" s="40"/>
      <c r="M139" s="208"/>
      <c r="N139" s="209"/>
      <c r="O139" s="72"/>
      <c r="P139" s="72"/>
      <c r="Q139" s="72"/>
      <c r="R139" s="72"/>
      <c r="S139" s="72"/>
      <c r="T139" s="73"/>
      <c r="U139" s="35"/>
      <c r="V139" s="35"/>
      <c r="W139" s="35"/>
      <c r="X139" s="35"/>
      <c r="Y139" s="35"/>
      <c r="Z139" s="35"/>
      <c r="AA139" s="35"/>
      <c r="AB139" s="35"/>
      <c r="AC139" s="35"/>
      <c r="AD139" s="35"/>
      <c r="AE139" s="35"/>
      <c r="AT139" s="18" t="s">
        <v>247</v>
      </c>
      <c r="AU139" s="18" t="s">
        <v>86</v>
      </c>
    </row>
    <row r="140" spans="1:65" s="13" customFormat="1" ht="11.25" hidden="1">
      <c r="B140" s="210"/>
      <c r="C140" s="211"/>
      <c r="D140" s="212" t="s">
        <v>274</v>
      </c>
      <c r="E140" s="211"/>
      <c r="F140" s="213" t="s">
        <v>275</v>
      </c>
      <c r="G140" s="211"/>
      <c r="H140" s="214">
        <v>420</v>
      </c>
      <c r="I140" s="215"/>
      <c r="J140" s="211"/>
      <c r="K140" s="211"/>
      <c r="L140" s="216"/>
      <c r="M140" s="217"/>
      <c r="N140" s="218"/>
      <c r="O140" s="218"/>
      <c r="P140" s="218"/>
      <c r="Q140" s="218"/>
      <c r="R140" s="218"/>
      <c r="S140" s="218"/>
      <c r="T140" s="219"/>
      <c r="AT140" s="220" t="s">
        <v>274</v>
      </c>
      <c r="AU140" s="220" t="s">
        <v>86</v>
      </c>
      <c r="AV140" s="13" t="s">
        <v>86</v>
      </c>
      <c r="AW140" s="13" t="s">
        <v>4</v>
      </c>
      <c r="AX140" s="13" t="s">
        <v>84</v>
      </c>
      <c r="AY140" s="220" t="s">
        <v>239</v>
      </c>
    </row>
    <row r="141" spans="1:65" s="2" customFormat="1" ht="16.5" hidden="1" customHeight="1">
      <c r="A141" s="35"/>
      <c r="B141" s="36"/>
      <c r="C141" s="192" t="s">
        <v>156</v>
      </c>
      <c r="D141" s="192" t="s">
        <v>241</v>
      </c>
      <c r="E141" s="193" t="s">
        <v>276</v>
      </c>
      <c r="F141" s="194" t="s">
        <v>277</v>
      </c>
      <c r="G141" s="195" t="s">
        <v>251</v>
      </c>
      <c r="H141" s="196">
        <v>420</v>
      </c>
      <c r="I141" s="197"/>
      <c r="J141" s="198">
        <f>ROUND(I141*H141,2)</f>
        <v>0</v>
      </c>
      <c r="K141" s="194" t="s">
        <v>245</v>
      </c>
      <c r="L141" s="40"/>
      <c r="M141" s="199" t="s">
        <v>1</v>
      </c>
      <c r="N141" s="200" t="s">
        <v>41</v>
      </c>
      <c r="O141" s="72"/>
      <c r="P141" s="201">
        <f>O141*H141</f>
        <v>0</v>
      </c>
      <c r="Q141" s="201">
        <v>0</v>
      </c>
      <c r="R141" s="201">
        <f>Q141*H141</f>
        <v>0</v>
      </c>
      <c r="S141" s="201">
        <v>0</v>
      </c>
      <c r="T141" s="202">
        <f>S141*H141</f>
        <v>0</v>
      </c>
      <c r="U141" s="35"/>
      <c r="V141" s="35"/>
      <c r="W141" s="35"/>
      <c r="X141" s="35"/>
      <c r="Y141" s="35"/>
      <c r="Z141" s="35"/>
      <c r="AA141" s="35"/>
      <c r="AB141" s="35"/>
      <c r="AC141" s="35"/>
      <c r="AD141" s="35"/>
      <c r="AE141" s="35"/>
      <c r="AR141" s="203" t="s">
        <v>110</v>
      </c>
      <c r="AT141" s="203" t="s">
        <v>241</v>
      </c>
      <c r="AU141" s="203" t="s">
        <v>86</v>
      </c>
      <c r="AY141" s="18" t="s">
        <v>239</v>
      </c>
      <c r="BE141" s="204">
        <f>IF(N141="základní",J141,0)</f>
        <v>0</v>
      </c>
      <c r="BF141" s="204">
        <f>IF(N141="snížená",J141,0)</f>
        <v>0</v>
      </c>
      <c r="BG141" s="204">
        <f>IF(N141="zákl. přenesená",J141,0)</f>
        <v>0</v>
      </c>
      <c r="BH141" s="204">
        <f>IF(N141="sníž. přenesená",J141,0)</f>
        <v>0</v>
      </c>
      <c r="BI141" s="204">
        <f>IF(N141="nulová",J141,0)</f>
        <v>0</v>
      </c>
      <c r="BJ141" s="18" t="s">
        <v>84</v>
      </c>
      <c r="BK141" s="204">
        <f>ROUND(I141*H141,2)</f>
        <v>0</v>
      </c>
      <c r="BL141" s="18" t="s">
        <v>110</v>
      </c>
      <c r="BM141" s="203" t="s">
        <v>278</v>
      </c>
    </row>
    <row r="142" spans="1:65" s="2" customFormat="1" ht="11.25" hidden="1">
      <c r="A142" s="35"/>
      <c r="B142" s="36"/>
      <c r="C142" s="37"/>
      <c r="D142" s="205" t="s">
        <v>247</v>
      </c>
      <c r="E142" s="37"/>
      <c r="F142" s="206" t="s">
        <v>279</v>
      </c>
      <c r="G142" s="37"/>
      <c r="H142" s="37"/>
      <c r="I142" s="207"/>
      <c r="J142" s="37"/>
      <c r="K142" s="37"/>
      <c r="L142" s="40"/>
      <c r="M142" s="208"/>
      <c r="N142" s="209"/>
      <c r="O142" s="72"/>
      <c r="P142" s="72"/>
      <c r="Q142" s="72"/>
      <c r="R142" s="72"/>
      <c r="S142" s="72"/>
      <c r="T142" s="73"/>
      <c r="U142" s="35"/>
      <c r="V142" s="35"/>
      <c r="W142" s="35"/>
      <c r="X142" s="35"/>
      <c r="Y142" s="35"/>
      <c r="Z142" s="35"/>
      <c r="AA142" s="35"/>
      <c r="AB142" s="35"/>
      <c r="AC142" s="35"/>
      <c r="AD142" s="35"/>
      <c r="AE142" s="35"/>
      <c r="AT142" s="18" t="s">
        <v>247</v>
      </c>
      <c r="AU142" s="18" t="s">
        <v>86</v>
      </c>
    </row>
    <row r="143" spans="1:65" s="13" customFormat="1" ht="11.25" hidden="1">
      <c r="B143" s="210"/>
      <c r="C143" s="211"/>
      <c r="D143" s="212" t="s">
        <v>274</v>
      </c>
      <c r="E143" s="211"/>
      <c r="F143" s="213" t="s">
        <v>275</v>
      </c>
      <c r="G143" s="211"/>
      <c r="H143" s="214">
        <v>420</v>
      </c>
      <c r="I143" s="215"/>
      <c r="J143" s="211"/>
      <c r="K143" s="211"/>
      <c r="L143" s="216"/>
      <c r="M143" s="217"/>
      <c r="N143" s="218"/>
      <c r="O143" s="218"/>
      <c r="P143" s="218"/>
      <c r="Q143" s="218"/>
      <c r="R143" s="218"/>
      <c r="S143" s="218"/>
      <c r="T143" s="219"/>
      <c r="AT143" s="220" t="s">
        <v>274</v>
      </c>
      <c r="AU143" s="220" t="s">
        <v>86</v>
      </c>
      <c r="AV143" s="13" t="s">
        <v>86</v>
      </c>
      <c r="AW143" s="13" t="s">
        <v>4</v>
      </c>
      <c r="AX143" s="13" t="s">
        <v>84</v>
      </c>
      <c r="AY143" s="220" t="s">
        <v>239</v>
      </c>
    </row>
    <row r="144" spans="1:65" s="2" customFormat="1" ht="16.5" hidden="1" customHeight="1">
      <c r="A144" s="35"/>
      <c r="B144" s="36"/>
      <c r="C144" s="192" t="s">
        <v>159</v>
      </c>
      <c r="D144" s="192" t="s">
        <v>241</v>
      </c>
      <c r="E144" s="193" t="s">
        <v>280</v>
      </c>
      <c r="F144" s="194" t="s">
        <v>281</v>
      </c>
      <c r="G144" s="195" t="s">
        <v>251</v>
      </c>
      <c r="H144" s="196">
        <v>420</v>
      </c>
      <c r="I144" s="197"/>
      <c r="J144" s="198">
        <f>ROUND(I144*H144,2)</f>
        <v>0</v>
      </c>
      <c r="K144" s="194" t="s">
        <v>245</v>
      </c>
      <c r="L144" s="40"/>
      <c r="M144" s="199" t="s">
        <v>1</v>
      </c>
      <c r="N144" s="200" t="s">
        <v>41</v>
      </c>
      <c r="O144" s="72"/>
      <c r="P144" s="201">
        <f>O144*H144</f>
        <v>0</v>
      </c>
      <c r="Q144" s="201">
        <v>0</v>
      </c>
      <c r="R144" s="201">
        <f>Q144*H144</f>
        <v>0</v>
      </c>
      <c r="S144" s="201">
        <v>0</v>
      </c>
      <c r="T144" s="202">
        <f>S144*H144</f>
        <v>0</v>
      </c>
      <c r="U144" s="35"/>
      <c r="V144" s="35"/>
      <c r="W144" s="35"/>
      <c r="X144" s="35"/>
      <c r="Y144" s="35"/>
      <c r="Z144" s="35"/>
      <c r="AA144" s="35"/>
      <c r="AB144" s="35"/>
      <c r="AC144" s="35"/>
      <c r="AD144" s="35"/>
      <c r="AE144" s="35"/>
      <c r="AR144" s="203" t="s">
        <v>110</v>
      </c>
      <c r="AT144" s="203" t="s">
        <v>241</v>
      </c>
      <c r="AU144" s="203" t="s">
        <v>86</v>
      </c>
      <c r="AY144" s="18" t="s">
        <v>239</v>
      </c>
      <c r="BE144" s="204">
        <f>IF(N144="základní",J144,0)</f>
        <v>0</v>
      </c>
      <c r="BF144" s="204">
        <f>IF(N144="snížená",J144,0)</f>
        <v>0</v>
      </c>
      <c r="BG144" s="204">
        <f>IF(N144="zákl. přenesená",J144,0)</f>
        <v>0</v>
      </c>
      <c r="BH144" s="204">
        <f>IF(N144="sníž. přenesená",J144,0)</f>
        <v>0</v>
      </c>
      <c r="BI144" s="204">
        <f>IF(N144="nulová",J144,0)</f>
        <v>0</v>
      </c>
      <c r="BJ144" s="18" t="s">
        <v>84</v>
      </c>
      <c r="BK144" s="204">
        <f>ROUND(I144*H144,2)</f>
        <v>0</v>
      </c>
      <c r="BL144" s="18" t="s">
        <v>110</v>
      </c>
      <c r="BM144" s="203" t="s">
        <v>282</v>
      </c>
    </row>
    <row r="145" spans="1:65" s="2" customFormat="1" ht="11.25" hidden="1">
      <c r="A145" s="35"/>
      <c r="B145" s="36"/>
      <c r="C145" s="37"/>
      <c r="D145" s="205" t="s">
        <v>247</v>
      </c>
      <c r="E145" s="37"/>
      <c r="F145" s="206" t="s">
        <v>283</v>
      </c>
      <c r="G145" s="37"/>
      <c r="H145" s="37"/>
      <c r="I145" s="207"/>
      <c r="J145" s="37"/>
      <c r="K145" s="37"/>
      <c r="L145" s="40"/>
      <c r="M145" s="208"/>
      <c r="N145" s="209"/>
      <c r="O145" s="72"/>
      <c r="P145" s="72"/>
      <c r="Q145" s="72"/>
      <c r="R145" s="72"/>
      <c r="S145" s="72"/>
      <c r="T145" s="73"/>
      <c r="U145" s="35"/>
      <c r="V145" s="35"/>
      <c r="W145" s="35"/>
      <c r="X145" s="35"/>
      <c r="Y145" s="35"/>
      <c r="Z145" s="35"/>
      <c r="AA145" s="35"/>
      <c r="AB145" s="35"/>
      <c r="AC145" s="35"/>
      <c r="AD145" s="35"/>
      <c r="AE145" s="35"/>
      <c r="AT145" s="18" t="s">
        <v>247</v>
      </c>
      <c r="AU145" s="18" t="s">
        <v>86</v>
      </c>
    </row>
    <row r="146" spans="1:65" s="13" customFormat="1" ht="11.25" hidden="1">
      <c r="B146" s="210"/>
      <c r="C146" s="211"/>
      <c r="D146" s="212" t="s">
        <v>274</v>
      </c>
      <c r="E146" s="211"/>
      <c r="F146" s="213" t="s">
        <v>275</v>
      </c>
      <c r="G146" s="211"/>
      <c r="H146" s="214">
        <v>420</v>
      </c>
      <c r="I146" s="215"/>
      <c r="J146" s="211"/>
      <c r="K146" s="211"/>
      <c r="L146" s="216"/>
      <c r="M146" s="217"/>
      <c r="N146" s="218"/>
      <c r="O146" s="218"/>
      <c r="P146" s="218"/>
      <c r="Q146" s="218"/>
      <c r="R146" s="218"/>
      <c r="S146" s="218"/>
      <c r="T146" s="219"/>
      <c r="AT146" s="220" t="s">
        <v>274</v>
      </c>
      <c r="AU146" s="220" t="s">
        <v>86</v>
      </c>
      <c r="AV146" s="13" t="s">
        <v>86</v>
      </c>
      <c r="AW146" s="13" t="s">
        <v>4</v>
      </c>
      <c r="AX146" s="13" t="s">
        <v>84</v>
      </c>
      <c r="AY146" s="220" t="s">
        <v>239</v>
      </c>
    </row>
    <row r="147" spans="1:65" s="2" customFormat="1" ht="16.5" hidden="1" customHeight="1">
      <c r="A147" s="35"/>
      <c r="B147" s="36"/>
      <c r="C147" s="192" t="s">
        <v>162</v>
      </c>
      <c r="D147" s="192" t="s">
        <v>241</v>
      </c>
      <c r="E147" s="193" t="s">
        <v>284</v>
      </c>
      <c r="F147" s="194" t="s">
        <v>285</v>
      </c>
      <c r="G147" s="195" t="s">
        <v>286</v>
      </c>
      <c r="H147" s="196">
        <v>0</v>
      </c>
      <c r="I147" s="197"/>
      <c r="J147" s="198">
        <f>ROUND(I147*H147,2)</f>
        <v>0</v>
      </c>
      <c r="K147" s="194" t="s">
        <v>287</v>
      </c>
      <c r="L147" s="40"/>
      <c r="M147" s="199" t="s">
        <v>1</v>
      </c>
      <c r="N147" s="200" t="s">
        <v>41</v>
      </c>
      <c r="O147" s="72"/>
      <c r="P147" s="201">
        <f>O147*H147</f>
        <v>0</v>
      </c>
      <c r="Q147" s="201">
        <v>0</v>
      </c>
      <c r="R147" s="201">
        <f>Q147*H147</f>
        <v>0</v>
      </c>
      <c r="S147" s="201">
        <v>0</v>
      </c>
      <c r="T147" s="202">
        <f>S147*H147</f>
        <v>0</v>
      </c>
      <c r="U147" s="35"/>
      <c r="V147" s="35"/>
      <c r="W147" s="35"/>
      <c r="X147" s="35"/>
      <c r="Y147" s="35"/>
      <c r="Z147" s="35"/>
      <c r="AA147" s="35"/>
      <c r="AB147" s="35"/>
      <c r="AC147" s="35"/>
      <c r="AD147" s="35"/>
      <c r="AE147" s="35"/>
      <c r="AR147" s="203" t="s">
        <v>110</v>
      </c>
      <c r="AT147" s="203" t="s">
        <v>241</v>
      </c>
      <c r="AU147" s="203" t="s">
        <v>86</v>
      </c>
      <c r="AY147" s="18" t="s">
        <v>239</v>
      </c>
      <c r="BE147" s="204">
        <f>IF(N147="základní",J147,0)</f>
        <v>0</v>
      </c>
      <c r="BF147" s="204">
        <f>IF(N147="snížená",J147,0)</f>
        <v>0</v>
      </c>
      <c r="BG147" s="204">
        <f>IF(N147="zákl. přenesená",J147,0)</f>
        <v>0</v>
      </c>
      <c r="BH147" s="204">
        <f>IF(N147="sníž. přenesená",J147,0)</f>
        <v>0</v>
      </c>
      <c r="BI147" s="204">
        <f>IF(N147="nulová",J147,0)</f>
        <v>0</v>
      </c>
      <c r="BJ147" s="18" t="s">
        <v>84</v>
      </c>
      <c r="BK147" s="204">
        <f>ROUND(I147*H147,2)</f>
        <v>0</v>
      </c>
      <c r="BL147" s="18" t="s">
        <v>110</v>
      </c>
      <c r="BM147" s="203" t="s">
        <v>288</v>
      </c>
    </row>
    <row r="148" spans="1:65" s="12" customFormat="1" ht="20.85" customHeight="1">
      <c r="B148" s="176"/>
      <c r="C148" s="177"/>
      <c r="D148" s="178" t="s">
        <v>75</v>
      </c>
      <c r="E148" s="190" t="s">
        <v>289</v>
      </c>
      <c r="F148" s="190" t="s">
        <v>290</v>
      </c>
      <c r="G148" s="177"/>
      <c r="H148" s="177"/>
      <c r="I148" s="180"/>
      <c r="J148" s="191">
        <f>BK148</f>
        <v>0</v>
      </c>
      <c r="K148" s="177"/>
      <c r="L148" s="182"/>
      <c r="M148" s="183"/>
      <c r="N148" s="184"/>
      <c r="O148" s="184"/>
      <c r="P148" s="185">
        <f>SUM(P149:P150)</f>
        <v>0</v>
      </c>
      <c r="Q148" s="184"/>
      <c r="R148" s="185">
        <f>SUM(R149:R150)</f>
        <v>0</v>
      </c>
      <c r="S148" s="184"/>
      <c r="T148" s="186">
        <f>SUM(T149:T150)</f>
        <v>0</v>
      </c>
      <c r="AR148" s="187" t="s">
        <v>84</v>
      </c>
      <c r="AT148" s="188" t="s">
        <v>75</v>
      </c>
      <c r="AU148" s="188" t="s">
        <v>86</v>
      </c>
      <c r="AY148" s="187" t="s">
        <v>239</v>
      </c>
      <c r="BK148" s="189">
        <f>SUM(BK149:BK150)</f>
        <v>0</v>
      </c>
    </row>
    <row r="149" spans="1:65" s="2" customFormat="1" ht="16.5" customHeight="1">
      <c r="A149" s="35"/>
      <c r="B149" s="36"/>
      <c r="C149" s="192" t="s">
        <v>165</v>
      </c>
      <c r="D149" s="192" t="s">
        <v>241</v>
      </c>
      <c r="E149" s="193" t="s">
        <v>291</v>
      </c>
      <c r="F149" s="194" t="s">
        <v>292</v>
      </c>
      <c r="G149" s="195" t="s">
        <v>244</v>
      </c>
      <c r="H149" s="196">
        <v>1225</v>
      </c>
      <c r="I149" s="197"/>
      <c r="J149" s="198">
        <f>ROUND(I149*H149,2)</f>
        <v>0</v>
      </c>
      <c r="K149" s="194" t="s">
        <v>287</v>
      </c>
      <c r="L149" s="40"/>
      <c r="M149" s="199" t="s">
        <v>1</v>
      </c>
      <c r="N149" s="200" t="s">
        <v>41</v>
      </c>
      <c r="O149" s="72"/>
      <c r="P149" s="201">
        <f>O149*H149</f>
        <v>0</v>
      </c>
      <c r="Q149" s="201">
        <v>0</v>
      </c>
      <c r="R149" s="201">
        <f>Q149*H149</f>
        <v>0</v>
      </c>
      <c r="S149" s="201">
        <v>0</v>
      </c>
      <c r="T149" s="202">
        <f>S149*H149</f>
        <v>0</v>
      </c>
      <c r="U149" s="35"/>
      <c r="V149" s="35"/>
      <c r="W149" s="35"/>
      <c r="X149" s="35"/>
      <c r="Y149" s="35"/>
      <c r="Z149" s="35"/>
      <c r="AA149" s="35"/>
      <c r="AB149" s="35"/>
      <c r="AC149" s="35"/>
      <c r="AD149" s="35"/>
      <c r="AE149" s="35"/>
      <c r="AR149" s="203" t="s">
        <v>110</v>
      </c>
      <c r="AT149" s="203" t="s">
        <v>241</v>
      </c>
      <c r="AU149" s="203" t="s">
        <v>108</v>
      </c>
      <c r="AY149" s="18" t="s">
        <v>239</v>
      </c>
      <c r="BE149" s="204">
        <f>IF(N149="základní",J149,0)</f>
        <v>0</v>
      </c>
      <c r="BF149" s="204">
        <f>IF(N149="snížená",J149,0)</f>
        <v>0</v>
      </c>
      <c r="BG149" s="204">
        <f>IF(N149="zákl. přenesená",J149,0)</f>
        <v>0</v>
      </c>
      <c r="BH149" s="204">
        <f>IF(N149="sníž. přenesená",J149,0)</f>
        <v>0</v>
      </c>
      <c r="BI149" s="204">
        <f>IF(N149="nulová",J149,0)</f>
        <v>0</v>
      </c>
      <c r="BJ149" s="18" t="s">
        <v>84</v>
      </c>
      <c r="BK149" s="204">
        <f>ROUND(I149*H149,2)</f>
        <v>0</v>
      </c>
      <c r="BL149" s="18" t="s">
        <v>110</v>
      </c>
      <c r="BM149" s="203" t="s">
        <v>293</v>
      </c>
    </row>
    <row r="150" spans="1:65" s="2" customFormat="1" ht="29.25">
      <c r="A150" s="35"/>
      <c r="B150" s="36"/>
      <c r="C150" s="37"/>
      <c r="D150" s="212" t="s">
        <v>294</v>
      </c>
      <c r="E150" s="37"/>
      <c r="F150" s="221" t="s">
        <v>295</v>
      </c>
      <c r="G150" s="37"/>
      <c r="H150" s="37"/>
      <c r="I150" s="207"/>
      <c r="J150" s="37"/>
      <c r="K150" s="37"/>
      <c r="L150" s="40"/>
      <c r="M150" s="208"/>
      <c r="N150" s="209"/>
      <c r="O150" s="72"/>
      <c r="P150" s="72"/>
      <c r="Q150" s="72"/>
      <c r="R150" s="72"/>
      <c r="S150" s="72"/>
      <c r="T150" s="73"/>
      <c r="U150" s="35"/>
      <c r="V150" s="35"/>
      <c r="W150" s="35"/>
      <c r="X150" s="35"/>
      <c r="Y150" s="35"/>
      <c r="Z150" s="35"/>
      <c r="AA150" s="35"/>
      <c r="AB150" s="35"/>
      <c r="AC150" s="35"/>
      <c r="AD150" s="35"/>
      <c r="AE150" s="35"/>
      <c r="AT150" s="18" t="s">
        <v>294</v>
      </c>
      <c r="AU150" s="18" t="s">
        <v>108</v>
      </c>
    </row>
    <row r="151" spans="1:65" s="12" customFormat="1" ht="22.9" customHeight="1">
      <c r="B151" s="176"/>
      <c r="C151" s="177"/>
      <c r="D151" s="178" t="s">
        <v>75</v>
      </c>
      <c r="E151" s="190" t="s">
        <v>296</v>
      </c>
      <c r="F151" s="190" t="s">
        <v>297</v>
      </c>
      <c r="G151" s="177"/>
      <c r="H151" s="177"/>
      <c r="I151" s="180"/>
      <c r="J151" s="191">
        <f>BK151</f>
        <v>0</v>
      </c>
      <c r="K151" s="177"/>
      <c r="L151" s="182"/>
      <c r="M151" s="183"/>
      <c r="N151" s="184"/>
      <c r="O151" s="184"/>
      <c r="P151" s="185">
        <f>SUM(P152:P159)</f>
        <v>0</v>
      </c>
      <c r="Q151" s="184"/>
      <c r="R151" s="185">
        <f>SUM(R152:R159)</f>
        <v>0</v>
      </c>
      <c r="S151" s="184"/>
      <c r="T151" s="186">
        <f>SUM(T152:T159)</f>
        <v>0</v>
      </c>
      <c r="AR151" s="187" t="s">
        <v>84</v>
      </c>
      <c r="AT151" s="188" t="s">
        <v>75</v>
      </c>
      <c r="AU151" s="188" t="s">
        <v>84</v>
      </c>
      <c r="AY151" s="187" t="s">
        <v>239</v>
      </c>
      <c r="BK151" s="189">
        <f>SUM(BK152:BK159)</f>
        <v>0</v>
      </c>
    </row>
    <row r="152" spans="1:65" s="2" customFormat="1" ht="16.5" customHeight="1">
      <c r="A152" s="35"/>
      <c r="B152" s="36"/>
      <c r="C152" s="192" t="s">
        <v>8</v>
      </c>
      <c r="D152" s="192" t="s">
        <v>241</v>
      </c>
      <c r="E152" s="193" t="s">
        <v>298</v>
      </c>
      <c r="F152" s="194" t="s">
        <v>299</v>
      </c>
      <c r="G152" s="195" t="s">
        <v>244</v>
      </c>
      <c r="H152" s="196">
        <v>100</v>
      </c>
      <c r="I152" s="197"/>
      <c r="J152" s="198">
        <f>ROUND(I152*H152,2)</f>
        <v>0</v>
      </c>
      <c r="K152" s="194" t="s">
        <v>287</v>
      </c>
      <c r="L152" s="40"/>
      <c r="M152" s="199" t="s">
        <v>1</v>
      </c>
      <c r="N152" s="200" t="s">
        <v>41</v>
      </c>
      <c r="O152" s="72"/>
      <c r="P152" s="201">
        <f>O152*H152</f>
        <v>0</v>
      </c>
      <c r="Q152" s="201">
        <v>0</v>
      </c>
      <c r="R152" s="201">
        <f>Q152*H152</f>
        <v>0</v>
      </c>
      <c r="S152" s="201">
        <v>0</v>
      </c>
      <c r="T152" s="202">
        <f>S152*H152</f>
        <v>0</v>
      </c>
      <c r="U152" s="35"/>
      <c r="V152" s="35"/>
      <c r="W152" s="35"/>
      <c r="X152" s="35"/>
      <c r="Y152" s="35"/>
      <c r="Z152" s="35"/>
      <c r="AA152" s="35"/>
      <c r="AB152" s="35"/>
      <c r="AC152" s="35"/>
      <c r="AD152" s="35"/>
      <c r="AE152" s="35"/>
      <c r="AR152" s="203" t="s">
        <v>110</v>
      </c>
      <c r="AT152" s="203" t="s">
        <v>241</v>
      </c>
      <c r="AU152" s="203" t="s">
        <v>86</v>
      </c>
      <c r="AY152" s="18" t="s">
        <v>239</v>
      </c>
      <c r="BE152" s="204">
        <f>IF(N152="základní",J152,0)</f>
        <v>0</v>
      </c>
      <c r="BF152" s="204">
        <f>IF(N152="snížená",J152,0)</f>
        <v>0</v>
      </c>
      <c r="BG152" s="204">
        <f>IF(N152="zákl. přenesená",J152,0)</f>
        <v>0</v>
      </c>
      <c r="BH152" s="204">
        <f>IF(N152="sníž. přenesená",J152,0)</f>
        <v>0</v>
      </c>
      <c r="BI152" s="204">
        <f>IF(N152="nulová",J152,0)</f>
        <v>0</v>
      </c>
      <c r="BJ152" s="18" t="s">
        <v>84</v>
      </c>
      <c r="BK152" s="204">
        <f>ROUND(I152*H152,2)</f>
        <v>0</v>
      </c>
      <c r="BL152" s="18" t="s">
        <v>110</v>
      </c>
      <c r="BM152" s="203" t="s">
        <v>300</v>
      </c>
    </row>
    <row r="153" spans="1:65" s="2" customFormat="1" ht="48.75">
      <c r="A153" s="35"/>
      <c r="B153" s="36"/>
      <c r="C153" s="37"/>
      <c r="D153" s="212" t="s">
        <v>294</v>
      </c>
      <c r="E153" s="37"/>
      <c r="F153" s="221" t="s">
        <v>301</v>
      </c>
      <c r="G153" s="37"/>
      <c r="H153" s="37"/>
      <c r="I153" s="207"/>
      <c r="J153" s="37"/>
      <c r="K153" s="37"/>
      <c r="L153" s="40"/>
      <c r="M153" s="208"/>
      <c r="N153" s="209"/>
      <c r="O153" s="72"/>
      <c r="P153" s="72"/>
      <c r="Q153" s="72"/>
      <c r="R153" s="72"/>
      <c r="S153" s="72"/>
      <c r="T153" s="73"/>
      <c r="U153" s="35"/>
      <c r="V153" s="35"/>
      <c r="W153" s="35"/>
      <c r="X153" s="35"/>
      <c r="Y153" s="35"/>
      <c r="Z153" s="35"/>
      <c r="AA153" s="35"/>
      <c r="AB153" s="35"/>
      <c r="AC153" s="35"/>
      <c r="AD153" s="35"/>
      <c r="AE153" s="35"/>
      <c r="AT153" s="18" t="s">
        <v>294</v>
      </c>
      <c r="AU153" s="18" t="s">
        <v>86</v>
      </c>
    </row>
    <row r="154" spans="1:65" s="2" customFormat="1" ht="16.5" customHeight="1">
      <c r="A154" s="35"/>
      <c r="B154" s="36"/>
      <c r="C154" s="192" t="s">
        <v>302</v>
      </c>
      <c r="D154" s="192" t="s">
        <v>241</v>
      </c>
      <c r="E154" s="193" t="s">
        <v>303</v>
      </c>
      <c r="F154" s="194" t="s">
        <v>304</v>
      </c>
      <c r="G154" s="195" t="s">
        <v>251</v>
      </c>
      <c r="H154" s="196">
        <v>3</v>
      </c>
      <c r="I154" s="197"/>
      <c r="J154" s="198">
        <f>ROUND(I154*H154,2)</f>
        <v>0</v>
      </c>
      <c r="K154" s="194" t="s">
        <v>287</v>
      </c>
      <c r="L154" s="40"/>
      <c r="M154" s="199" t="s">
        <v>1</v>
      </c>
      <c r="N154" s="200" t="s">
        <v>41</v>
      </c>
      <c r="O154" s="72"/>
      <c r="P154" s="201">
        <f>O154*H154</f>
        <v>0</v>
      </c>
      <c r="Q154" s="201">
        <v>0</v>
      </c>
      <c r="R154" s="201">
        <f>Q154*H154</f>
        <v>0</v>
      </c>
      <c r="S154" s="201">
        <v>0</v>
      </c>
      <c r="T154" s="202">
        <f>S154*H154</f>
        <v>0</v>
      </c>
      <c r="U154" s="35"/>
      <c r="V154" s="35"/>
      <c r="W154" s="35"/>
      <c r="X154" s="35"/>
      <c r="Y154" s="35"/>
      <c r="Z154" s="35"/>
      <c r="AA154" s="35"/>
      <c r="AB154" s="35"/>
      <c r="AC154" s="35"/>
      <c r="AD154" s="35"/>
      <c r="AE154" s="35"/>
      <c r="AR154" s="203" t="s">
        <v>110</v>
      </c>
      <c r="AT154" s="203" t="s">
        <v>241</v>
      </c>
      <c r="AU154" s="203" t="s">
        <v>86</v>
      </c>
      <c r="AY154" s="18" t="s">
        <v>239</v>
      </c>
      <c r="BE154" s="204">
        <f>IF(N154="základní",J154,0)</f>
        <v>0</v>
      </c>
      <c r="BF154" s="204">
        <f>IF(N154="snížená",J154,0)</f>
        <v>0</v>
      </c>
      <c r="BG154" s="204">
        <f>IF(N154="zákl. přenesená",J154,0)</f>
        <v>0</v>
      </c>
      <c r="BH154" s="204">
        <f>IF(N154="sníž. přenesená",J154,0)</f>
        <v>0</v>
      </c>
      <c r="BI154" s="204">
        <f>IF(N154="nulová",J154,0)</f>
        <v>0</v>
      </c>
      <c r="BJ154" s="18" t="s">
        <v>84</v>
      </c>
      <c r="BK154" s="204">
        <f>ROUND(I154*H154,2)</f>
        <v>0</v>
      </c>
      <c r="BL154" s="18" t="s">
        <v>110</v>
      </c>
      <c r="BM154" s="203" t="s">
        <v>305</v>
      </c>
    </row>
    <row r="155" spans="1:65" s="2" customFormat="1" ht="48.75">
      <c r="A155" s="35"/>
      <c r="B155" s="36"/>
      <c r="C155" s="37"/>
      <c r="D155" s="212" t="s">
        <v>294</v>
      </c>
      <c r="E155" s="37"/>
      <c r="F155" s="221" t="s">
        <v>301</v>
      </c>
      <c r="G155" s="37"/>
      <c r="H155" s="37"/>
      <c r="I155" s="207"/>
      <c r="J155" s="37"/>
      <c r="K155" s="37"/>
      <c r="L155" s="40"/>
      <c r="M155" s="208"/>
      <c r="N155" s="209"/>
      <c r="O155" s="72"/>
      <c r="P155" s="72"/>
      <c r="Q155" s="72"/>
      <c r="R155" s="72"/>
      <c r="S155" s="72"/>
      <c r="T155" s="73"/>
      <c r="U155" s="35"/>
      <c r="V155" s="35"/>
      <c r="W155" s="35"/>
      <c r="X155" s="35"/>
      <c r="Y155" s="35"/>
      <c r="Z155" s="35"/>
      <c r="AA155" s="35"/>
      <c r="AB155" s="35"/>
      <c r="AC155" s="35"/>
      <c r="AD155" s="35"/>
      <c r="AE155" s="35"/>
      <c r="AT155" s="18" t="s">
        <v>294</v>
      </c>
      <c r="AU155" s="18" t="s">
        <v>86</v>
      </c>
    </row>
    <row r="156" spans="1:65" s="2" customFormat="1" ht="16.5" customHeight="1">
      <c r="A156" s="35"/>
      <c r="B156" s="36"/>
      <c r="C156" s="192" t="s">
        <v>306</v>
      </c>
      <c r="D156" s="192" t="s">
        <v>241</v>
      </c>
      <c r="E156" s="193" t="s">
        <v>307</v>
      </c>
      <c r="F156" s="194" t="s">
        <v>308</v>
      </c>
      <c r="G156" s="195" t="s">
        <v>309</v>
      </c>
      <c r="H156" s="196">
        <v>3</v>
      </c>
      <c r="I156" s="197"/>
      <c r="J156" s="198">
        <f>ROUND(I156*H156,2)</f>
        <v>0</v>
      </c>
      <c r="K156" s="194" t="s">
        <v>287</v>
      </c>
      <c r="L156" s="40"/>
      <c r="M156" s="199" t="s">
        <v>1</v>
      </c>
      <c r="N156" s="200" t="s">
        <v>41</v>
      </c>
      <c r="O156" s="72"/>
      <c r="P156" s="201">
        <f>O156*H156</f>
        <v>0</v>
      </c>
      <c r="Q156" s="201">
        <v>0</v>
      </c>
      <c r="R156" s="201">
        <f>Q156*H156</f>
        <v>0</v>
      </c>
      <c r="S156" s="201">
        <v>0</v>
      </c>
      <c r="T156" s="202">
        <f>S156*H156</f>
        <v>0</v>
      </c>
      <c r="U156" s="35"/>
      <c r="V156" s="35"/>
      <c r="W156" s="35"/>
      <c r="X156" s="35"/>
      <c r="Y156" s="35"/>
      <c r="Z156" s="35"/>
      <c r="AA156" s="35"/>
      <c r="AB156" s="35"/>
      <c r="AC156" s="35"/>
      <c r="AD156" s="35"/>
      <c r="AE156" s="35"/>
      <c r="AR156" s="203" t="s">
        <v>110</v>
      </c>
      <c r="AT156" s="203" t="s">
        <v>241</v>
      </c>
      <c r="AU156" s="203" t="s">
        <v>86</v>
      </c>
      <c r="AY156" s="18" t="s">
        <v>239</v>
      </c>
      <c r="BE156" s="204">
        <f>IF(N156="základní",J156,0)</f>
        <v>0</v>
      </c>
      <c r="BF156" s="204">
        <f>IF(N156="snížená",J156,0)</f>
        <v>0</v>
      </c>
      <c r="BG156" s="204">
        <f>IF(N156="zákl. přenesená",J156,0)</f>
        <v>0</v>
      </c>
      <c r="BH156" s="204">
        <f>IF(N156="sníž. přenesená",J156,0)</f>
        <v>0</v>
      </c>
      <c r="BI156" s="204">
        <f>IF(N156="nulová",J156,0)</f>
        <v>0</v>
      </c>
      <c r="BJ156" s="18" t="s">
        <v>84</v>
      </c>
      <c r="BK156" s="204">
        <f>ROUND(I156*H156,2)</f>
        <v>0</v>
      </c>
      <c r="BL156" s="18" t="s">
        <v>110</v>
      </c>
      <c r="BM156" s="203" t="s">
        <v>310</v>
      </c>
    </row>
    <row r="157" spans="1:65" s="2" customFormat="1" ht="48.75">
      <c r="A157" s="35"/>
      <c r="B157" s="36"/>
      <c r="C157" s="37"/>
      <c r="D157" s="212" t="s">
        <v>294</v>
      </c>
      <c r="E157" s="37"/>
      <c r="F157" s="221" t="s">
        <v>301</v>
      </c>
      <c r="G157" s="37"/>
      <c r="H157" s="37"/>
      <c r="I157" s="207"/>
      <c r="J157" s="37"/>
      <c r="K157" s="37"/>
      <c r="L157" s="40"/>
      <c r="M157" s="208"/>
      <c r="N157" s="209"/>
      <c r="O157" s="72"/>
      <c r="P157" s="72"/>
      <c r="Q157" s="72"/>
      <c r="R157" s="72"/>
      <c r="S157" s="72"/>
      <c r="T157" s="73"/>
      <c r="U157" s="35"/>
      <c r="V157" s="35"/>
      <c r="W157" s="35"/>
      <c r="X157" s="35"/>
      <c r="Y157" s="35"/>
      <c r="Z157" s="35"/>
      <c r="AA157" s="35"/>
      <c r="AB157" s="35"/>
      <c r="AC157" s="35"/>
      <c r="AD157" s="35"/>
      <c r="AE157" s="35"/>
      <c r="AT157" s="18" t="s">
        <v>294</v>
      </c>
      <c r="AU157" s="18" t="s">
        <v>86</v>
      </c>
    </row>
    <row r="158" spans="1:65" s="2" customFormat="1" ht="16.5" customHeight="1">
      <c r="A158" s="35"/>
      <c r="B158" s="36"/>
      <c r="C158" s="192" t="s">
        <v>311</v>
      </c>
      <c r="D158" s="192" t="s">
        <v>241</v>
      </c>
      <c r="E158" s="193" t="s">
        <v>312</v>
      </c>
      <c r="F158" s="194" t="s">
        <v>313</v>
      </c>
      <c r="G158" s="195" t="s">
        <v>251</v>
      </c>
      <c r="H158" s="196">
        <v>1</v>
      </c>
      <c r="I158" s="197"/>
      <c r="J158" s="198">
        <f>ROUND(I158*H158,2)</f>
        <v>0</v>
      </c>
      <c r="K158" s="194" t="s">
        <v>287</v>
      </c>
      <c r="L158" s="40"/>
      <c r="M158" s="199" t="s">
        <v>1</v>
      </c>
      <c r="N158" s="200" t="s">
        <v>41</v>
      </c>
      <c r="O158" s="72"/>
      <c r="P158" s="201">
        <f>O158*H158</f>
        <v>0</v>
      </c>
      <c r="Q158" s="201">
        <v>0</v>
      </c>
      <c r="R158" s="201">
        <f>Q158*H158</f>
        <v>0</v>
      </c>
      <c r="S158" s="201">
        <v>0</v>
      </c>
      <c r="T158" s="202">
        <f>S158*H158</f>
        <v>0</v>
      </c>
      <c r="U158" s="35"/>
      <c r="V158" s="35"/>
      <c r="W158" s="35"/>
      <c r="X158" s="35"/>
      <c r="Y158" s="35"/>
      <c r="Z158" s="35"/>
      <c r="AA158" s="35"/>
      <c r="AB158" s="35"/>
      <c r="AC158" s="35"/>
      <c r="AD158" s="35"/>
      <c r="AE158" s="35"/>
      <c r="AR158" s="203" t="s">
        <v>110</v>
      </c>
      <c r="AT158" s="203" t="s">
        <v>241</v>
      </c>
      <c r="AU158" s="203" t="s">
        <v>86</v>
      </c>
      <c r="AY158" s="18" t="s">
        <v>239</v>
      </c>
      <c r="BE158" s="204">
        <f>IF(N158="základní",J158,0)</f>
        <v>0</v>
      </c>
      <c r="BF158" s="204">
        <f>IF(N158="snížená",J158,0)</f>
        <v>0</v>
      </c>
      <c r="BG158" s="204">
        <f>IF(N158="zákl. přenesená",J158,0)</f>
        <v>0</v>
      </c>
      <c r="BH158" s="204">
        <f>IF(N158="sníž. přenesená",J158,0)</f>
        <v>0</v>
      </c>
      <c r="BI158" s="204">
        <f>IF(N158="nulová",J158,0)</f>
        <v>0</v>
      </c>
      <c r="BJ158" s="18" t="s">
        <v>84</v>
      </c>
      <c r="BK158" s="204">
        <f>ROUND(I158*H158,2)</f>
        <v>0</v>
      </c>
      <c r="BL158" s="18" t="s">
        <v>110</v>
      </c>
      <c r="BM158" s="203" t="s">
        <v>314</v>
      </c>
    </row>
    <row r="159" spans="1:65" s="2" customFormat="1" ht="48.75">
      <c r="A159" s="35"/>
      <c r="B159" s="36"/>
      <c r="C159" s="37"/>
      <c r="D159" s="212" t="s">
        <v>294</v>
      </c>
      <c r="E159" s="37"/>
      <c r="F159" s="221" t="s">
        <v>301</v>
      </c>
      <c r="G159" s="37"/>
      <c r="H159" s="37"/>
      <c r="I159" s="207"/>
      <c r="J159" s="37"/>
      <c r="K159" s="37"/>
      <c r="L159" s="40"/>
      <c r="M159" s="208"/>
      <c r="N159" s="209"/>
      <c r="O159" s="72"/>
      <c r="P159" s="72"/>
      <c r="Q159" s="72"/>
      <c r="R159" s="72"/>
      <c r="S159" s="72"/>
      <c r="T159" s="73"/>
      <c r="U159" s="35"/>
      <c r="V159" s="35"/>
      <c r="W159" s="35"/>
      <c r="X159" s="35"/>
      <c r="Y159" s="35"/>
      <c r="Z159" s="35"/>
      <c r="AA159" s="35"/>
      <c r="AB159" s="35"/>
      <c r="AC159" s="35"/>
      <c r="AD159" s="35"/>
      <c r="AE159" s="35"/>
      <c r="AT159" s="18" t="s">
        <v>294</v>
      </c>
      <c r="AU159" s="18" t="s">
        <v>86</v>
      </c>
    </row>
    <row r="160" spans="1:65" s="12" customFormat="1" ht="22.9" customHeight="1">
      <c r="B160" s="176"/>
      <c r="C160" s="177"/>
      <c r="D160" s="178" t="s">
        <v>75</v>
      </c>
      <c r="E160" s="190" t="s">
        <v>159</v>
      </c>
      <c r="F160" s="190" t="s">
        <v>315</v>
      </c>
      <c r="G160" s="177"/>
      <c r="H160" s="177"/>
      <c r="I160" s="180"/>
      <c r="J160" s="191">
        <f>BK160</f>
        <v>0</v>
      </c>
      <c r="K160" s="177"/>
      <c r="L160" s="182"/>
      <c r="M160" s="183"/>
      <c r="N160" s="184"/>
      <c r="O160" s="184"/>
      <c r="P160" s="185">
        <f>P161+SUM(P162:P169)</f>
        <v>0</v>
      </c>
      <c r="Q160" s="184"/>
      <c r="R160" s="185">
        <f>R161+SUM(R162:R169)</f>
        <v>0</v>
      </c>
      <c r="S160" s="184"/>
      <c r="T160" s="186">
        <f>T161+SUM(T162:T169)</f>
        <v>42.64</v>
      </c>
      <c r="AR160" s="187" t="s">
        <v>84</v>
      </c>
      <c r="AT160" s="188" t="s">
        <v>75</v>
      </c>
      <c r="AU160" s="188" t="s">
        <v>84</v>
      </c>
      <c r="AY160" s="187" t="s">
        <v>239</v>
      </c>
      <c r="BK160" s="189">
        <f>BK161+SUM(BK162:BK169)</f>
        <v>0</v>
      </c>
    </row>
    <row r="161" spans="1:65" s="2" customFormat="1" ht="16.5" customHeight="1">
      <c r="A161" s="35"/>
      <c r="B161" s="36"/>
      <c r="C161" s="192" t="s">
        <v>316</v>
      </c>
      <c r="D161" s="192" t="s">
        <v>241</v>
      </c>
      <c r="E161" s="193" t="s">
        <v>317</v>
      </c>
      <c r="F161" s="194" t="s">
        <v>318</v>
      </c>
      <c r="G161" s="195" t="s">
        <v>319</v>
      </c>
      <c r="H161" s="196">
        <v>1.5</v>
      </c>
      <c r="I161" s="197"/>
      <c r="J161" s="198">
        <f>ROUND(I161*H161,2)</f>
        <v>0</v>
      </c>
      <c r="K161" s="194" t="s">
        <v>245</v>
      </c>
      <c r="L161" s="40"/>
      <c r="M161" s="199" t="s">
        <v>1</v>
      </c>
      <c r="N161" s="200" t="s">
        <v>41</v>
      </c>
      <c r="O161" s="72"/>
      <c r="P161" s="201">
        <f>O161*H161</f>
        <v>0</v>
      </c>
      <c r="Q161" s="201">
        <v>0</v>
      </c>
      <c r="R161" s="201">
        <f>Q161*H161</f>
        <v>0</v>
      </c>
      <c r="S161" s="201">
        <v>2</v>
      </c>
      <c r="T161" s="202">
        <f>S161*H161</f>
        <v>3</v>
      </c>
      <c r="U161" s="35"/>
      <c r="V161" s="35"/>
      <c r="W161" s="35"/>
      <c r="X161" s="35"/>
      <c r="Y161" s="35"/>
      <c r="Z161" s="35"/>
      <c r="AA161" s="35"/>
      <c r="AB161" s="35"/>
      <c r="AC161" s="35"/>
      <c r="AD161" s="35"/>
      <c r="AE161" s="35"/>
      <c r="AR161" s="203" t="s">
        <v>110</v>
      </c>
      <c r="AT161" s="203" t="s">
        <v>241</v>
      </c>
      <c r="AU161" s="203" t="s">
        <v>86</v>
      </c>
      <c r="AY161" s="18" t="s">
        <v>239</v>
      </c>
      <c r="BE161" s="204">
        <f>IF(N161="základní",J161,0)</f>
        <v>0</v>
      </c>
      <c r="BF161" s="204">
        <f>IF(N161="snížená",J161,0)</f>
        <v>0</v>
      </c>
      <c r="BG161" s="204">
        <f>IF(N161="zákl. přenesená",J161,0)</f>
        <v>0</v>
      </c>
      <c r="BH161" s="204">
        <f>IF(N161="sníž. přenesená",J161,0)</f>
        <v>0</v>
      </c>
      <c r="BI161" s="204">
        <f>IF(N161="nulová",J161,0)</f>
        <v>0</v>
      </c>
      <c r="BJ161" s="18" t="s">
        <v>84</v>
      </c>
      <c r="BK161" s="204">
        <f>ROUND(I161*H161,2)</f>
        <v>0</v>
      </c>
      <c r="BL161" s="18" t="s">
        <v>110</v>
      </c>
      <c r="BM161" s="203" t="s">
        <v>320</v>
      </c>
    </row>
    <row r="162" spans="1:65" s="2" customFormat="1" ht="11.25">
      <c r="A162" s="35"/>
      <c r="B162" s="36"/>
      <c r="C162" s="37"/>
      <c r="D162" s="205" t="s">
        <v>247</v>
      </c>
      <c r="E162" s="37"/>
      <c r="F162" s="206" t="s">
        <v>321</v>
      </c>
      <c r="G162" s="37"/>
      <c r="H162" s="37"/>
      <c r="I162" s="207"/>
      <c r="J162" s="37"/>
      <c r="K162" s="37"/>
      <c r="L162" s="40"/>
      <c r="M162" s="208"/>
      <c r="N162" s="209"/>
      <c r="O162" s="72"/>
      <c r="P162" s="72"/>
      <c r="Q162" s="72"/>
      <c r="R162" s="72"/>
      <c r="S162" s="72"/>
      <c r="T162" s="73"/>
      <c r="U162" s="35"/>
      <c r="V162" s="35"/>
      <c r="W162" s="35"/>
      <c r="X162" s="35"/>
      <c r="Y162" s="35"/>
      <c r="Z162" s="35"/>
      <c r="AA162" s="35"/>
      <c r="AB162" s="35"/>
      <c r="AC162" s="35"/>
      <c r="AD162" s="35"/>
      <c r="AE162" s="35"/>
      <c r="AT162" s="18" t="s">
        <v>247</v>
      </c>
      <c r="AU162" s="18" t="s">
        <v>86</v>
      </c>
    </row>
    <row r="163" spans="1:65" s="2" customFormat="1" ht="19.5">
      <c r="A163" s="35"/>
      <c r="B163" s="36"/>
      <c r="C163" s="37"/>
      <c r="D163" s="212" t="s">
        <v>294</v>
      </c>
      <c r="E163" s="37"/>
      <c r="F163" s="221" t="s">
        <v>322</v>
      </c>
      <c r="G163" s="37"/>
      <c r="H163" s="37"/>
      <c r="I163" s="207"/>
      <c r="J163" s="37"/>
      <c r="K163" s="37"/>
      <c r="L163" s="40"/>
      <c r="M163" s="208"/>
      <c r="N163" s="209"/>
      <c r="O163" s="72"/>
      <c r="P163" s="72"/>
      <c r="Q163" s="72"/>
      <c r="R163" s="72"/>
      <c r="S163" s="72"/>
      <c r="T163" s="73"/>
      <c r="U163" s="35"/>
      <c r="V163" s="35"/>
      <c r="W163" s="35"/>
      <c r="X163" s="35"/>
      <c r="Y163" s="35"/>
      <c r="Z163" s="35"/>
      <c r="AA163" s="35"/>
      <c r="AB163" s="35"/>
      <c r="AC163" s="35"/>
      <c r="AD163" s="35"/>
      <c r="AE163" s="35"/>
      <c r="AT163" s="18" t="s">
        <v>294</v>
      </c>
      <c r="AU163" s="18" t="s">
        <v>86</v>
      </c>
    </row>
    <row r="164" spans="1:65" s="2" customFormat="1" ht="16.5" customHeight="1">
      <c r="A164" s="35"/>
      <c r="B164" s="36"/>
      <c r="C164" s="192" t="s">
        <v>323</v>
      </c>
      <c r="D164" s="192" t="s">
        <v>241</v>
      </c>
      <c r="E164" s="193" t="s">
        <v>324</v>
      </c>
      <c r="F164" s="194" t="s">
        <v>325</v>
      </c>
      <c r="G164" s="195" t="s">
        <v>319</v>
      </c>
      <c r="H164" s="196">
        <v>15</v>
      </c>
      <c r="I164" s="197"/>
      <c r="J164" s="198">
        <f>ROUND(I164*H164,2)</f>
        <v>0</v>
      </c>
      <c r="K164" s="194" t="s">
        <v>245</v>
      </c>
      <c r="L164" s="40"/>
      <c r="M164" s="199" t="s">
        <v>1</v>
      </c>
      <c r="N164" s="200" t="s">
        <v>41</v>
      </c>
      <c r="O164" s="72"/>
      <c r="P164" s="201">
        <f>O164*H164</f>
        <v>0</v>
      </c>
      <c r="Q164" s="201">
        <v>0</v>
      </c>
      <c r="R164" s="201">
        <f>Q164*H164</f>
        <v>0</v>
      </c>
      <c r="S164" s="201">
        <v>2.4</v>
      </c>
      <c r="T164" s="202">
        <f>S164*H164</f>
        <v>36</v>
      </c>
      <c r="U164" s="35"/>
      <c r="V164" s="35"/>
      <c r="W164" s="35"/>
      <c r="X164" s="35"/>
      <c r="Y164" s="35"/>
      <c r="Z164" s="35"/>
      <c r="AA164" s="35"/>
      <c r="AB164" s="35"/>
      <c r="AC164" s="35"/>
      <c r="AD164" s="35"/>
      <c r="AE164" s="35"/>
      <c r="AR164" s="203" t="s">
        <v>110</v>
      </c>
      <c r="AT164" s="203" t="s">
        <v>241</v>
      </c>
      <c r="AU164" s="203" t="s">
        <v>86</v>
      </c>
      <c r="AY164" s="18" t="s">
        <v>239</v>
      </c>
      <c r="BE164" s="204">
        <f>IF(N164="základní",J164,0)</f>
        <v>0</v>
      </c>
      <c r="BF164" s="204">
        <f>IF(N164="snížená",J164,0)</f>
        <v>0</v>
      </c>
      <c r="BG164" s="204">
        <f>IF(N164="zákl. přenesená",J164,0)</f>
        <v>0</v>
      </c>
      <c r="BH164" s="204">
        <f>IF(N164="sníž. přenesená",J164,0)</f>
        <v>0</v>
      </c>
      <c r="BI164" s="204">
        <f>IF(N164="nulová",J164,0)</f>
        <v>0</v>
      </c>
      <c r="BJ164" s="18" t="s">
        <v>84</v>
      </c>
      <c r="BK164" s="204">
        <f>ROUND(I164*H164,2)</f>
        <v>0</v>
      </c>
      <c r="BL164" s="18" t="s">
        <v>110</v>
      </c>
      <c r="BM164" s="203" t="s">
        <v>326</v>
      </c>
    </row>
    <row r="165" spans="1:65" s="2" customFormat="1" ht="11.25">
      <c r="A165" s="35"/>
      <c r="B165" s="36"/>
      <c r="C165" s="37"/>
      <c r="D165" s="205" t="s">
        <v>247</v>
      </c>
      <c r="E165" s="37"/>
      <c r="F165" s="206" t="s">
        <v>327</v>
      </c>
      <c r="G165" s="37"/>
      <c r="H165" s="37"/>
      <c r="I165" s="207"/>
      <c r="J165" s="37"/>
      <c r="K165" s="37"/>
      <c r="L165" s="40"/>
      <c r="M165" s="208"/>
      <c r="N165" s="209"/>
      <c r="O165" s="72"/>
      <c r="P165" s="72"/>
      <c r="Q165" s="72"/>
      <c r="R165" s="72"/>
      <c r="S165" s="72"/>
      <c r="T165" s="73"/>
      <c r="U165" s="35"/>
      <c r="V165" s="35"/>
      <c r="W165" s="35"/>
      <c r="X165" s="35"/>
      <c r="Y165" s="35"/>
      <c r="Z165" s="35"/>
      <c r="AA165" s="35"/>
      <c r="AB165" s="35"/>
      <c r="AC165" s="35"/>
      <c r="AD165" s="35"/>
      <c r="AE165" s="35"/>
      <c r="AT165" s="18" t="s">
        <v>247</v>
      </c>
      <c r="AU165" s="18" t="s">
        <v>86</v>
      </c>
    </row>
    <row r="166" spans="1:65" s="2" customFormat="1" ht="19.5">
      <c r="A166" s="35"/>
      <c r="B166" s="36"/>
      <c r="C166" s="37"/>
      <c r="D166" s="212" t="s">
        <v>294</v>
      </c>
      <c r="E166" s="37"/>
      <c r="F166" s="221" t="s">
        <v>322</v>
      </c>
      <c r="G166" s="37"/>
      <c r="H166" s="37"/>
      <c r="I166" s="207"/>
      <c r="J166" s="37"/>
      <c r="K166" s="37"/>
      <c r="L166" s="40"/>
      <c r="M166" s="208"/>
      <c r="N166" s="209"/>
      <c r="O166" s="72"/>
      <c r="P166" s="72"/>
      <c r="Q166" s="72"/>
      <c r="R166" s="72"/>
      <c r="S166" s="72"/>
      <c r="T166" s="73"/>
      <c r="U166" s="35"/>
      <c r="V166" s="35"/>
      <c r="W166" s="35"/>
      <c r="X166" s="35"/>
      <c r="Y166" s="35"/>
      <c r="Z166" s="35"/>
      <c r="AA166" s="35"/>
      <c r="AB166" s="35"/>
      <c r="AC166" s="35"/>
      <c r="AD166" s="35"/>
      <c r="AE166" s="35"/>
      <c r="AT166" s="18" t="s">
        <v>294</v>
      </c>
      <c r="AU166" s="18" t="s">
        <v>86</v>
      </c>
    </row>
    <row r="167" spans="1:65" s="2" customFormat="1" ht="16.5" customHeight="1">
      <c r="A167" s="35"/>
      <c r="B167" s="36"/>
      <c r="C167" s="192" t="s">
        <v>289</v>
      </c>
      <c r="D167" s="192" t="s">
        <v>241</v>
      </c>
      <c r="E167" s="193" t="s">
        <v>328</v>
      </c>
      <c r="F167" s="194" t="s">
        <v>329</v>
      </c>
      <c r="G167" s="195" t="s">
        <v>319</v>
      </c>
      <c r="H167" s="196">
        <v>5.6</v>
      </c>
      <c r="I167" s="197"/>
      <c r="J167" s="198">
        <f>ROUND(I167*H167,2)</f>
        <v>0</v>
      </c>
      <c r="K167" s="194" t="s">
        <v>245</v>
      </c>
      <c r="L167" s="40"/>
      <c r="M167" s="199" t="s">
        <v>1</v>
      </c>
      <c r="N167" s="200" t="s">
        <v>41</v>
      </c>
      <c r="O167" s="72"/>
      <c r="P167" s="201">
        <f>O167*H167</f>
        <v>0</v>
      </c>
      <c r="Q167" s="201">
        <v>0</v>
      </c>
      <c r="R167" s="201">
        <f>Q167*H167</f>
        <v>0</v>
      </c>
      <c r="S167" s="201">
        <v>0.65</v>
      </c>
      <c r="T167" s="202">
        <f>S167*H167</f>
        <v>3.6399999999999997</v>
      </c>
      <c r="U167" s="35"/>
      <c r="V167" s="35"/>
      <c r="W167" s="35"/>
      <c r="X167" s="35"/>
      <c r="Y167" s="35"/>
      <c r="Z167" s="35"/>
      <c r="AA167" s="35"/>
      <c r="AB167" s="35"/>
      <c r="AC167" s="35"/>
      <c r="AD167" s="35"/>
      <c r="AE167" s="35"/>
      <c r="AR167" s="203" t="s">
        <v>110</v>
      </c>
      <c r="AT167" s="203" t="s">
        <v>241</v>
      </c>
      <c r="AU167" s="203" t="s">
        <v>86</v>
      </c>
      <c r="AY167" s="18" t="s">
        <v>239</v>
      </c>
      <c r="BE167" s="204">
        <f>IF(N167="základní",J167,0)</f>
        <v>0</v>
      </c>
      <c r="BF167" s="204">
        <f>IF(N167="snížená",J167,0)</f>
        <v>0</v>
      </c>
      <c r="BG167" s="204">
        <f>IF(N167="zákl. přenesená",J167,0)</f>
        <v>0</v>
      </c>
      <c r="BH167" s="204">
        <f>IF(N167="sníž. přenesená",J167,0)</f>
        <v>0</v>
      </c>
      <c r="BI167" s="204">
        <f>IF(N167="nulová",J167,0)</f>
        <v>0</v>
      </c>
      <c r="BJ167" s="18" t="s">
        <v>84</v>
      </c>
      <c r="BK167" s="204">
        <f>ROUND(I167*H167,2)</f>
        <v>0</v>
      </c>
      <c r="BL167" s="18" t="s">
        <v>110</v>
      </c>
      <c r="BM167" s="203" t="s">
        <v>330</v>
      </c>
    </row>
    <row r="168" spans="1:65" s="2" customFormat="1" ht="11.25">
      <c r="A168" s="35"/>
      <c r="B168" s="36"/>
      <c r="C168" s="37"/>
      <c r="D168" s="205" t="s">
        <v>247</v>
      </c>
      <c r="E168" s="37"/>
      <c r="F168" s="206" t="s">
        <v>331</v>
      </c>
      <c r="G168" s="37"/>
      <c r="H168" s="37"/>
      <c r="I168" s="207"/>
      <c r="J168" s="37"/>
      <c r="K168" s="37"/>
      <c r="L168" s="40"/>
      <c r="M168" s="208"/>
      <c r="N168" s="209"/>
      <c r="O168" s="72"/>
      <c r="P168" s="72"/>
      <c r="Q168" s="72"/>
      <c r="R168" s="72"/>
      <c r="S168" s="72"/>
      <c r="T168" s="73"/>
      <c r="U168" s="35"/>
      <c r="V168" s="35"/>
      <c r="W168" s="35"/>
      <c r="X168" s="35"/>
      <c r="Y168" s="35"/>
      <c r="Z168" s="35"/>
      <c r="AA168" s="35"/>
      <c r="AB168" s="35"/>
      <c r="AC168" s="35"/>
      <c r="AD168" s="35"/>
      <c r="AE168" s="35"/>
      <c r="AT168" s="18" t="s">
        <v>247</v>
      </c>
      <c r="AU168" s="18" t="s">
        <v>86</v>
      </c>
    </row>
    <row r="169" spans="1:65" s="12" customFormat="1" ht="20.85" customHeight="1">
      <c r="B169" s="176"/>
      <c r="C169" s="177"/>
      <c r="D169" s="178" t="s">
        <v>75</v>
      </c>
      <c r="E169" s="190" t="s">
        <v>332</v>
      </c>
      <c r="F169" s="190" t="s">
        <v>333</v>
      </c>
      <c r="G169" s="177"/>
      <c r="H169" s="177"/>
      <c r="I169" s="180"/>
      <c r="J169" s="191">
        <f>BK169</f>
        <v>0</v>
      </c>
      <c r="K169" s="177"/>
      <c r="L169" s="182"/>
      <c r="M169" s="183"/>
      <c r="N169" s="184"/>
      <c r="O169" s="184"/>
      <c r="P169" s="185">
        <f>SUM(P170:P171)</f>
        <v>0</v>
      </c>
      <c r="Q169" s="184"/>
      <c r="R169" s="185">
        <f>SUM(R170:R171)</f>
        <v>0</v>
      </c>
      <c r="S169" s="184"/>
      <c r="T169" s="186">
        <f>SUM(T170:T171)</f>
        <v>0</v>
      </c>
      <c r="AR169" s="187" t="s">
        <v>84</v>
      </c>
      <c r="AT169" s="188" t="s">
        <v>75</v>
      </c>
      <c r="AU169" s="188" t="s">
        <v>86</v>
      </c>
      <c r="AY169" s="187" t="s">
        <v>239</v>
      </c>
      <c r="BK169" s="189">
        <f>SUM(BK170:BK171)</f>
        <v>0</v>
      </c>
    </row>
    <row r="170" spans="1:65" s="2" customFormat="1" ht="16.5" customHeight="1">
      <c r="A170" s="35"/>
      <c r="B170" s="36"/>
      <c r="C170" s="192" t="s">
        <v>334</v>
      </c>
      <c r="D170" s="192" t="s">
        <v>241</v>
      </c>
      <c r="E170" s="193" t="s">
        <v>335</v>
      </c>
      <c r="F170" s="194" t="s">
        <v>336</v>
      </c>
      <c r="G170" s="195" t="s">
        <v>251</v>
      </c>
      <c r="H170" s="196">
        <v>1</v>
      </c>
      <c r="I170" s="197"/>
      <c r="J170" s="198">
        <f>ROUND(I170*H170,2)</f>
        <v>0</v>
      </c>
      <c r="K170" s="194" t="s">
        <v>287</v>
      </c>
      <c r="L170" s="40"/>
      <c r="M170" s="199" t="s">
        <v>1</v>
      </c>
      <c r="N170" s="200" t="s">
        <v>41</v>
      </c>
      <c r="O170" s="72"/>
      <c r="P170" s="201">
        <f>O170*H170</f>
        <v>0</v>
      </c>
      <c r="Q170" s="201">
        <v>0</v>
      </c>
      <c r="R170" s="201">
        <f>Q170*H170</f>
        <v>0</v>
      </c>
      <c r="S170" s="201">
        <v>0</v>
      </c>
      <c r="T170" s="202">
        <f>S170*H170</f>
        <v>0</v>
      </c>
      <c r="U170" s="35"/>
      <c r="V170" s="35"/>
      <c r="W170" s="35"/>
      <c r="X170" s="35"/>
      <c r="Y170" s="35"/>
      <c r="Z170" s="35"/>
      <c r="AA170" s="35"/>
      <c r="AB170" s="35"/>
      <c r="AC170" s="35"/>
      <c r="AD170" s="35"/>
      <c r="AE170" s="35"/>
      <c r="AR170" s="203" t="s">
        <v>110</v>
      </c>
      <c r="AT170" s="203" t="s">
        <v>241</v>
      </c>
      <c r="AU170" s="203" t="s">
        <v>108</v>
      </c>
      <c r="AY170" s="18" t="s">
        <v>239</v>
      </c>
      <c r="BE170" s="204">
        <f>IF(N170="základní",J170,0)</f>
        <v>0</v>
      </c>
      <c r="BF170" s="204">
        <f>IF(N170="snížená",J170,0)</f>
        <v>0</v>
      </c>
      <c r="BG170" s="204">
        <f>IF(N170="zákl. přenesená",J170,0)</f>
        <v>0</v>
      </c>
      <c r="BH170" s="204">
        <f>IF(N170="sníž. přenesená",J170,0)</f>
        <v>0</v>
      </c>
      <c r="BI170" s="204">
        <f>IF(N170="nulová",J170,0)</f>
        <v>0</v>
      </c>
      <c r="BJ170" s="18" t="s">
        <v>84</v>
      </c>
      <c r="BK170" s="204">
        <f>ROUND(I170*H170,2)</f>
        <v>0</v>
      </c>
      <c r="BL170" s="18" t="s">
        <v>110</v>
      </c>
      <c r="BM170" s="203" t="s">
        <v>337</v>
      </c>
    </row>
    <row r="171" spans="1:65" s="2" customFormat="1" ht="78">
      <c r="A171" s="35"/>
      <c r="B171" s="36"/>
      <c r="C171" s="37"/>
      <c r="D171" s="212" t="s">
        <v>294</v>
      </c>
      <c r="E171" s="37"/>
      <c r="F171" s="221" t="s">
        <v>338</v>
      </c>
      <c r="G171" s="37"/>
      <c r="H171" s="37"/>
      <c r="I171" s="207"/>
      <c r="J171" s="37"/>
      <c r="K171" s="37"/>
      <c r="L171" s="40"/>
      <c r="M171" s="208"/>
      <c r="N171" s="209"/>
      <c r="O171" s="72"/>
      <c r="P171" s="72"/>
      <c r="Q171" s="72"/>
      <c r="R171" s="72"/>
      <c r="S171" s="72"/>
      <c r="T171" s="73"/>
      <c r="U171" s="35"/>
      <c r="V171" s="35"/>
      <c r="W171" s="35"/>
      <c r="X171" s="35"/>
      <c r="Y171" s="35"/>
      <c r="Z171" s="35"/>
      <c r="AA171" s="35"/>
      <c r="AB171" s="35"/>
      <c r="AC171" s="35"/>
      <c r="AD171" s="35"/>
      <c r="AE171" s="35"/>
      <c r="AT171" s="18" t="s">
        <v>294</v>
      </c>
      <c r="AU171" s="18" t="s">
        <v>108</v>
      </c>
    </row>
    <row r="172" spans="1:65" s="12" customFormat="1" ht="22.9" customHeight="1">
      <c r="B172" s="176"/>
      <c r="C172" s="177"/>
      <c r="D172" s="178" t="s">
        <v>75</v>
      </c>
      <c r="E172" s="190" t="s">
        <v>339</v>
      </c>
      <c r="F172" s="190" t="s">
        <v>340</v>
      </c>
      <c r="G172" s="177"/>
      <c r="H172" s="177"/>
      <c r="I172" s="180"/>
      <c r="J172" s="191">
        <f>BK172</f>
        <v>0</v>
      </c>
      <c r="K172" s="177"/>
      <c r="L172" s="182"/>
      <c r="M172" s="183"/>
      <c r="N172" s="184"/>
      <c r="O172" s="184"/>
      <c r="P172" s="185">
        <f>SUM(P173:P181)</f>
        <v>0</v>
      </c>
      <c r="Q172" s="184"/>
      <c r="R172" s="185">
        <f>SUM(R173:R181)</f>
        <v>0</v>
      </c>
      <c r="S172" s="184"/>
      <c r="T172" s="186">
        <f>SUM(T173:T181)</f>
        <v>0</v>
      </c>
      <c r="AR172" s="187" t="s">
        <v>84</v>
      </c>
      <c r="AT172" s="188" t="s">
        <v>75</v>
      </c>
      <c r="AU172" s="188" t="s">
        <v>84</v>
      </c>
      <c r="AY172" s="187" t="s">
        <v>239</v>
      </c>
      <c r="BK172" s="189">
        <f>SUM(BK173:BK181)</f>
        <v>0</v>
      </c>
    </row>
    <row r="173" spans="1:65" s="2" customFormat="1" ht="16.5" customHeight="1">
      <c r="A173" s="35"/>
      <c r="B173" s="36"/>
      <c r="C173" s="192" t="s">
        <v>341</v>
      </c>
      <c r="D173" s="192" t="s">
        <v>241</v>
      </c>
      <c r="E173" s="193" t="s">
        <v>342</v>
      </c>
      <c r="F173" s="194" t="s">
        <v>343</v>
      </c>
      <c r="G173" s="195" t="s">
        <v>344</v>
      </c>
      <c r="H173" s="196">
        <v>42.64</v>
      </c>
      <c r="I173" s="197"/>
      <c r="J173" s="198">
        <f>ROUND(I173*H173,2)</f>
        <v>0</v>
      </c>
      <c r="K173" s="194" t="s">
        <v>287</v>
      </c>
      <c r="L173" s="40"/>
      <c r="M173" s="199" t="s">
        <v>1</v>
      </c>
      <c r="N173" s="200" t="s">
        <v>41</v>
      </c>
      <c r="O173" s="72"/>
      <c r="P173" s="201">
        <f>O173*H173</f>
        <v>0</v>
      </c>
      <c r="Q173" s="201">
        <v>0</v>
      </c>
      <c r="R173" s="201">
        <f>Q173*H173</f>
        <v>0</v>
      </c>
      <c r="S173" s="201">
        <v>0</v>
      </c>
      <c r="T173" s="202">
        <f>S173*H173</f>
        <v>0</v>
      </c>
      <c r="U173" s="35"/>
      <c r="V173" s="35"/>
      <c r="W173" s="35"/>
      <c r="X173" s="35"/>
      <c r="Y173" s="35"/>
      <c r="Z173" s="35"/>
      <c r="AA173" s="35"/>
      <c r="AB173" s="35"/>
      <c r="AC173" s="35"/>
      <c r="AD173" s="35"/>
      <c r="AE173" s="35"/>
      <c r="AR173" s="203" t="s">
        <v>110</v>
      </c>
      <c r="AT173" s="203" t="s">
        <v>241</v>
      </c>
      <c r="AU173" s="203" t="s">
        <v>86</v>
      </c>
      <c r="AY173" s="18" t="s">
        <v>239</v>
      </c>
      <c r="BE173" s="204">
        <f>IF(N173="základní",J173,0)</f>
        <v>0</v>
      </c>
      <c r="BF173" s="204">
        <f>IF(N173="snížená",J173,0)</f>
        <v>0</v>
      </c>
      <c r="BG173" s="204">
        <f>IF(N173="zákl. přenesená",J173,0)</f>
        <v>0</v>
      </c>
      <c r="BH173" s="204">
        <f>IF(N173="sníž. přenesená",J173,0)</f>
        <v>0</v>
      </c>
      <c r="BI173" s="204">
        <f>IF(N173="nulová",J173,0)</f>
        <v>0</v>
      </c>
      <c r="BJ173" s="18" t="s">
        <v>84</v>
      </c>
      <c r="BK173" s="204">
        <f>ROUND(I173*H173,2)</f>
        <v>0</v>
      </c>
      <c r="BL173" s="18" t="s">
        <v>110</v>
      </c>
      <c r="BM173" s="203" t="s">
        <v>345</v>
      </c>
    </row>
    <row r="174" spans="1:65" s="2" customFormat="1" ht="29.25">
      <c r="A174" s="35"/>
      <c r="B174" s="36"/>
      <c r="C174" s="37"/>
      <c r="D174" s="212" t="s">
        <v>294</v>
      </c>
      <c r="E174" s="37"/>
      <c r="F174" s="221" t="s">
        <v>346</v>
      </c>
      <c r="G174" s="37"/>
      <c r="H174" s="37"/>
      <c r="I174" s="207"/>
      <c r="J174" s="37"/>
      <c r="K174" s="37"/>
      <c r="L174" s="40"/>
      <c r="M174" s="208"/>
      <c r="N174" s="209"/>
      <c r="O174" s="72"/>
      <c r="P174" s="72"/>
      <c r="Q174" s="72"/>
      <c r="R174" s="72"/>
      <c r="S174" s="72"/>
      <c r="T174" s="73"/>
      <c r="U174" s="35"/>
      <c r="V174" s="35"/>
      <c r="W174" s="35"/>
      <c r="X174" s="35"/>
      <c r="Y174" s="35"/>
      <c r="Z174" s="35"/>
      <c r="AA174" s="35"/>
      <c r="AB174" s="35"/>
      <c r="AC174" s="35"/>
      <c r="AD174" s="35"/>
      <c r="AE174" s="35"/>
      <c r="AT174" s="18" t="s">
        <v>294</v>
      </c>
      <c r="AU174" s="18" t="s">
        <v>86</v>
      </c>
    </row>
    <row r="175" spans="1:65" s="2" customFormat="1" ht="16.5" customHeight="1">
      <c r="A175" s="35"/>
      <c r="B175" s="36"/>
      <c r="C175" s="192" t="s">
        <v>7</v>
      </c>
      <c r="D175" s="192" t="s">
        <v>241</v>
      </c>
      <c r="E175" s="193" t="s">
        <v>347</v>
      </c>
      <c r="F175" s="194" t="s">
        <v>348</v>
      </c>
      <c r="G175" s="195" t="s">
        <v>344</v>
      </c>
      <c r="H175" s="196">
        <v>42.64</v>
      </c>
      <c r="I175" s="197"/>
      <c r="J175" s="198">
        <f>ROUND(I175*H175,2)</f>
        <v>0</v>
      </c>
      <c r="K175" s="194" t="s">
        <v>245</v>
      </c>
      <c r="L175" s="40"/>
      <c r="M175" s="199" t="s">
        <v>1</v>
      </c>
      <c r="N175" s="200" t="s">
        <v>41</v>
      </c>
      <c r="O175" s="72"/>
      <c r="P175" s="201">
        <f>O175*H175</f>
        <v>0</v>
      </c>
      <c r="Q175" s="201">
        <v>0</v>
      </c>
      <c r="R175" s="201">
        <f>Q175*H175</f>
        <v>0</v>
      </c>
      <c r="S175" s="201">
        <v>0</v>
      </c>
      <c r="T175" s="202">
        <f>S175*H175</f>
        <v>0</v>
      </c>
      <c r="U175" s="35"/>
      <c r="V175" s="35"/>
      <c r="W175" s="35"/>
      <c r="X175" s="35"/>
      <c r="Y175" s="35"/>
      <c r="Z175" s="35"/>
      <c r="AA175" s="35"/>
      <c r="AB175" s="35"/>
      <c r="AC175" s="35"/>
      <c r="AD175" s="35"/>
      <c r="AE175" s="35"/>
      <c r="AR175" s="203" t="s">
        <v>110</v>
      </c>
      <c r="AT175" s="203" t="s">
        <v>241</v>
      </c>
      <c r="AU175" s="203" t="s">
        <v>86</v>
      </c>
      <c r="AY175" s="18" t="s">
        <v>239</v>
      </c>
      <c r="BE175" s="204">
        <f>IF(N175="základní",J175,0)</f>
        <v>0</v>
      </c>
      <c r="BF175" s="204">
        <f>IF(N175="snížená",J175,0)</f>
        <v>0</v>
      </c>
      <c r="BG175" s="204">
        <f>IF(N175="zákl. přenesená",J175,0)</f>
        <v>0</v>
      </c>
      <c r="BH175" s="204">
        <f>IF(N175="sníž. přenesená",J175,0)</f>
        <v>0</v>
      </c>
      <c r="BI175" s="204">
        <f>IF(N175="nulová",J175,0)</f>
        <v>0</v>
      </c>
      <c r="BJ175" s="18" t="s">
        <v>84</v>
      </c>
      <c r="BK175" s="204">
        <f>ROUND(I175*H175,2)</f>
        <v>0</v>
      </c>
      <c r="BL175" s="18" t="s">
        <v>110</v>
      </c>
      <c r="BM175" s="203" t="s">
        <v>349</v>
      </c>
    </row>
    <row r="176" spans="1:65" s="2" customFormat="1" ht="11.25">
      <c r="A176" s="35"/>
      <c r="B176" s="36"/>
      <c r="C176" s="37"/>
      <c r="D176" s="205" t="s">
        <v>247</v>
      </c>
      <c r="E176" s="37"/>
      <c r="F176" s="206" t="s">
        <v>350</v>
      </c>
      <c r="G176" s="37"/>
      <c r="H176" s="37"/>
      <c r="I176" s="207"/>
      <c r="J176" s="37"/>
      <c r="K176" s="37"/>
      <c r="L176" s="40"/>
      <c r="M176" s="208"/>
      <c r="N176" s="209"/>
      <c r="O176" s="72"/>
      <c r="P176" s="72"/>
      <c r="Q176" s="72"/>
      <c r="R176" s="72"/>
      <c r="S176" s="72"/>
      <c r="T176" s="73"/>
      <c r="U176" s="35"/>
      <c r="V176" s="35"/>
      <c r="W176" s="35"/>
      <c r="X176" s="35"/>
      <c r="Y176" s="35"/>
      <c r="Z176" s="35"/>
      <c r="AA176" s="35"/>
      <c r="AB176" s="35"/>
      <c r="AC176" s="35"/>
      <c r="AD176" s="35"/>
      <c r="AE176" s="35"/>
      <c r="AT176" s="18" t="s">
        <v>247</v>
      </c>
      <c r="AU176" s="18" t="s">
        <v>86</v>
      </c>
    </row>
    <row r="177" spans="1:65" s="2" customFormat="1" ht="16.5" customHeight="1">
      <c r="A177" s="35"/>
      <c r="B177" s="36"/>
      <c r="C177" s="192" t="s">
        <v>351</v>
      </c>
      <c r="D177" s="192" t="s">
        <v>241</v>
      </c>
      <c r="E177" s="193" t="s">
        <v>352</v>
      </c>
      <c r="F177" s="194" t="s">
        <v>353</v>
      </c>
      <c r="G177" s="195" t="s">
        <v>344</v>
      </c>
      <c r="H177" s="196">
        <v>852.8</v>
      </c>
      <c r="I177" s="197"/>
      <c r="J177" s="198">
        <f>ROUND(I177*H177,2)</f>
        <v>0</v>
      </c>
      <c r="K177" s="194" t="s">
        <v>245</v>
      </c>
      <c r="L177" s="40"/>
      <c r="M177" s="199" t="s">
        <v>1</v>
      </c>
      <c r="N177" s="200" t="s">
        <v>41</v>
      </c>
      <c r="O177" s="72"/>
      <c r="P177" s="201">
        <f>O177*H177</f>
        <v>0</v>
      </c>
      <c r="Q177" s="201">
        <v>0</v>
      </c>
      <c r="R177" s="201">
        <f>Q177*H177</f>
        <v>0</v>
      </c>
      <c r="S177" s="201">
        <v>0</v>
      </c>
      <c r="T177" s="202">
        <f>S177*H177</f>
        <v>0</v>
      </c>
      <c r="U177" s="35"/>
      <c r="V177" s="35"/>
      <c r="W177" s="35"/>
      <c r="X177" s="35"/>
      <c r="Y177" s="35"/>
      <c r="Z177" s="35"/>
      <c r="AA177" s="35"/>
      <c r="AB177" s="35"/>
      <c r="AC177" s="35"/>
      <c r="AD177" s="35"/>
      <c r="AE177" s="35"/>
      <c r="AR177" s="203" t="s">
        <v>110</v>
      </c>
      <c r="AT177" s="203" t="s">
        <v>241</v>
      </c>
      <c r="AU177" s="203" t="s">
        <v>86</v>
      </c>
      <c r="AY177" s="18" t="s">
        <v>239</v>
      </c>
      <c r="BE177" s="204">
        <f>IF(N177="základní",J177,0)</f>
        <v>0</v>
      </c>
      <c r="BF177" s="204">
        <f>IF(N177="snížená",J177,0)</f>
        <v>0</v>
      </c>
      <c r="BG177" s="204">
        <f>IF(N177="zákl. přenesená",J177,0)</f>
        <v>0</v>
      </c>
      <c r="BH177" s="204">
        <f>IF(N177="sníž. přenesená",J177,0)</f>
        <v>0</v>
      </c>
      <c r="BI177" s="204">
        <f>IF(N177="nulová",J177,0)</f>
        <v>0</v>
      </c>
      <c r="BJ177" s="18" t="s">
        <v>84</v>
      </c>
      <c r="BK177" s="204">
        <f>ROUND(I177*H177,2)</f>
        <v>0</v>
      </c>
      <c r="BL177" s="18" t="s">
        <v>110</v>
      </c>
      <c r="BM177" s="203" t="s">
        <v>354</v>
      </c>
    </row>
    <row r="178" spans="1:65" s="2" customFormat="1" ht="11.25">
      <c r="A178" s="35"/>
      <c r="B178" s="36"/>
      <c r="C178" s="37"/>
      <c r="D178" s="205" t="s">
        <v>247</v>
      </c>
      <c r="E178" s="37"/>
      <c r="F178" s="206" t="s">
        <v>355</v>
      </c>
      <c r="G178" s="37"/>
      <c r="H178" s="37"/>
      <c r="I178" s="207"/>
      <c r="J178" s="37"/>
      <c r="K178" s="37"/>
      <c r="L178" s="40"/>
      <c r="M178" s="208"/>
      <c r="N178" s="209"/>
      <c r="O178" s="72"/>
      <c r="P178" s="72"/>
      <c r="Q178" s="72"/>
      <c r="R178" s="72"/>
      <c r="S178" s="72"/>
      <c r="T178" s="73"/>
      <c r="U178" s="35"/>
      <c r="V178" s="35"/>
      <c r="W178" s="35"/>
      <c r="X178" s="35"/>
      <c r="Y178" s="35"/>
      <c r="Z178" s="35"/>
      <c r="AA178" s="35"/>
      <c r="AB178" s="35"/>
      <c r="AC178" s="35"/>
      <c r="AD178" s="35"/>
      <c r="AE178" s="35"/>
      <c r="AT178" s="18" t="s">
        <v>247</v>
      </c>
      <c r="AU178" s="18" t="s">
        <v>86</v>
      </c>
    </row>
    <row r="179" spans="1:65" s="13" customFormat="1" ht="11.25">
      <c r="B179" s="210"/>
      <c r="C179" s="211"/>
      <c r="D179" s="212" t="s">
        <v>274</v>
      </c>
      <c r="E179" s="211"/>
      <c r="F179" s="213" t="s">
        <v>356</v>
      </c>
      <c r="G179" s="211"/>
      <c r="H179" s="214">
        <v>852.8</v>
      </c>
      <c r="I179" s="215"/>
      <c r="J179" s="211"/>
      <c r="K179" s="211"/>
      <c r="L179" s="216"/>
      <c r="M179" s="217"/>
      <c r="N179" s="218"/>
      <c r="O179" s="218"/>
      <c r="P179" s="218"/>
      <c r="Q179" s="218"/>
      <c r="R179" s="218"/>
      <c r="S179" s="218"/>
      <c r="T179" s="219"/>
      <c r="AT179" s="220" t="s">
        <v>274</v>
      </c>
      <c r="AU179" s="220" t="s">
        <v>86</v>
      </c>
      <c r="AV179" s="13" t="s">
        <v>86</v>
      </c>
      <c r="AW179" s="13" t="s">
        <v>4</v>
      </c>
      <c r="AX179" s="13" t="s">
        <v>84</v>
      </c>
      <c r="AY179" s="220" t="s">
        <v>239</v>
      </c>
    </row>
    <row r="180" spans="1:65" s="2" customFormat="1" ht="16.5" customHeight="1">
      <c r="A180" s="35"/>
      <c r="B180" s="36"/>
      <c r="C180" s="192" t="s">
        <v>357</v>
      </c>
      <c r="D180" s="192" t="s">
        <v>241</v>
      </c>
      <c r="E180" s="193" t="s">
        <v>358</v>
      </c>
      <c r="F180" s="194" t="s">
        <v>359</v>
      </c>
      <c r="G180" s="195" t="s">
        <v>344</v>
      </c>
      <c r="H180" s="196">
        <v>42.64</v>
      </c>
      <c r="I180" s="197"/>
      <c r="J180" s="198">
        <f>ROUND(I180*H180,2)</f>
        <v>0</v>
      </c>
      <c r="K180" s="194" t="s">
        <v>245</v>
      </c>
      <c r="L180" s="40"/>
      <c r="M180" s="199" t="s">
        <v>1</v>
      </c>
      <c r="N180" s="200" t="s">
        <v>41</v>
      </c>
      <c r="O180" s="72"/>
      <c r="P180" s="201">
        <f>O180*H180</f>
        <v>0</v>
      </c>
      <c r="Q180" s="201">
        <v>0</v>
      </c>
      <c r="R180" s="201">
        <f>Q180*H180</f>
        <v>0</v>
      </c>
      <c r="S180" s="201">
        <v>0</v>
      </c>
      <c r="T180" s="202">
        <f>S180*H180</f>
        <v>0</v>
      </c>
      <c r="U180" s="35"/>
      <c r="V180" s="35"/>
      <c r="W180" s="35"/>
      <c r="X180" s="35"/>
      <c r="Y180" s="35"/>
      <c r="Z180" s="35"/>
      <c r="AA180" s="35"/>
      <c r="AB180" s="35"/>
      <c r="AC180" s="35"/>
      <c r="AD180" s="35"/>
      <c r="AE180" s="35"/>
      <c r="AR180" s="203" t="s">
        <v>110</v>
      </c>
      <c r="AT180" s="203" t="s">
        <v>241</v>
      </c>
      <c r="AU180" s="203" t="s">
        <v>86</v>
      </c>
      <c r="AY180" s="18" t="s">
        <v>239</v>
      </c>
      <c r="BE180" s="204">
        <f>IF(N180="základní",J180,0)</f>
        <v>0</v>
      </c>
      <c r="BF180" s="204">
        <f>IF(N180="snížená",J180,0)</f>
        <v>0</v>
      </c>
      <c r="BG180" s="204">
        <f>IF(N180="zákl. přenesená",J180,0)</f>
        <v>0</v>
      </c>
      <c r="BH180" s="204">
        <f>IF(N180="sníž. přenesená",J180,0)</f>
        <v>0</v>
      </c>
      <c r="BI180" s="204">
        <f>IF(N180="nulová",J180,0)</f>
        <v>0</v>
      </c>
      <c r="BJ180" s="18" t="s">
        <v>84</v>
      </c>
      <c r="BK180" s="204">
        <f>ROUND(I180*H180,2)</f>
        <v>0</v>
      </c>
      <c r="BL180" s="18" t="s">
        <v>110</v>
      </c>
      <c r="BM180" s="203" t="s">
        <v>360</v>
      </c>
    </row>
    <row r="181" spans="1:65" s="2" customFormat="1" ht="11.25">
      <c r="A181" s="35"/>
      <c r="B181" s="36"/>
      <c r="C181" s="37"/>
      <c r="D181" s="205" t="s">
        <v>247</v>
      </c>
      <c r="E181" s="37"/>
      <c r="F181" s="206" t="s">
        <v>361</v>
      </c>
      <c r="G181" s="37"/>
      <c r="H181" s="37"/>
      <c r="I181" s="207"/>
      <c r="J181" s="37"/>
      <c r="K181" s="37"/>
      <c r="L181" s="40"/>
      <c r="M181" s="222"/>
      <c r="N181" s="223"/>
      <c r="O181" s="224"/>
      <c r="P181" s="224"/>
      <c r="Q181" s="224"/>
      <c r="R181" s="224"/>
      <c r="S181" s="224"/>
      <c r="T181" s="225"/>
      <c r="U181" s="35"/>
      <c r="V181" s="35"/>
      <c r="W181" s="35"/>
      <c r="X181" s="35"/>
      <c r="Y181" s="35"/>
      <c r="Z181" s="35"/>
      <c r="AA181" s="35"/>
      <c r="AB181" s="35"/>
      <c r="AC181" s="35"/>
      <c r="AD181" s="35"/>
      <c r="AE181" s="35"/>
      <c r="AT181" s="18" t="s">
        <v>247</v>
      </c>
      <c r="AU181" s="18" t="s">
        <v>86</v>
      </c>
    </row>
    <row r="182" spans="1:65" s="2" customFormat="1" ht="6.95" customHeight="1">
      <c r="A182" s="35"/>
      <c r="B182" s="55"/>
      <c r="C182" s="56"/>
      <c r="D182" s="56"/>
      <c r="E182" s="56"/>
      <c r="F182" s="56"/>
      <c r="G182" s="56"/>
      <c r="H182" s="56"/>
      <c r="I182" s="56"/>
      <c r="J182" s="56"/>
      <c r="K182" s="56"/>
      <c r="L182" s="40"/>
      <c r="M182" s="35"/>
      <c r="O182" s="35"/>
      <c r="P182" s="35"/>
      <c r="Q182" s="35"/>
      <c r="R182" s="35"/>
      <c r="S182" s="35"/>
      <c r="T182" s="35"/>
      <c r="U182" s="35"/>
      <c r="V182" s="35"/>
      <c r="W182" s="35"/>
      <c r="X182" s="35"/>
      <c r="Y182" s="35"/>
      <c r="Z182" s="35"/>
      <c r="AA182" s="35"/>
      <c r="AB182" s="35"/>
      <c r="AC182" s="35"/>
      <c r="AD182" s="35"/>
      <c r="AE182" s="35"/>
    </row>
  </sheetData>
  <sheetProtection algorithmName="SHA-512" hashValue="397vs3GtwkzpE8wYw85n6H6xO3k6LUKHbPXMz1EWXOe5V+NCW8Bcv0rYmV1q42cT10qnPhzoSgCrQKbbaOjawg==" saltValue="vJYSTubvwgkaF/fWOQ0Ofb0WGI8caqlRp1V2tA8e1PuLZuL8zgemDrzTWek2Cgte2oQmo4YJHDEIVSMbZqPh5Q==" spinCount="100000" sheet="1" objects="1" scenarios="1" formatColumns="0" formatRows="0" autoFilter="0"/>
  <autoFilter ref="C122:K181" xr:uid="{00000000-0009-0000-0000-000001000000}"/>
  <mergeCells count="9">
    <mergeCell ref="E87:H87"/>
    <mergeCell ref="E113:H113"/>
    <mergeCell ref="E115:H115"/>
    <mergeCell ref="L2:V2"/>
    <mergeCell ref="E7:H7"/>
    <mergeCell ref="E9:H9"/>
    <mergeCell ref="E18:H18"/>
    <mergeCell ref="E27:H27"/>
    <mergeCell ref="E85:H85"/>
  </mergeCells>
  <hyperlinks>
    <hyperlink ref="F127" r:id="rId1" xr:uid="{00000000-0004-0000-0100-000000000000}"/>
    <hyperlink ref="F129" r:id="rId2" xr:uid="{00000000-0004-0000-0100-000001000000}"/>
    <hyperlink ref="F131" r:id="rId3" xr:uid="{00000000-0004-0000-0100-000002000000}"/>
    <hyperlink ref="F133" r:id="rId4" xr:uid="{00000000-0004-0000-0100-000003000000}"/>
    <hyperlink ref="F135" r:id="rId5" xr:uid="{00000000-0004-0000-0100-000004000000}"/>
    <hyperlink ref="F137" r:id="rId6" xr:uid="{00000000-0004-0000-0100-000005000000}"/>
    <hyperlink ref="F139" r:id="rId7" xr:uid="{00000000-0004-0000-0100-000006000000}"/>
    <hyperlink ref="F142" r:id="rId8" xr:uid="{00000000-0004-0000-0100-000007000000}"/>
    <hyperlink ref="F145" r:id="rId9" xr:uid="{00000000-0004-0000-0100-000008000000}"/>
    <hyperlink ref="F162" r:id="rId10" xr:uid="{00000000-0004-0000-0100-000009000000}"/>
    <hyperlink ref="F165" r:id="rId11" xr:uid="{00000000-0004-0000-0100-00000A000000}"/>
    <hyperlink ref="F168" r:id="rId12" xr:uid="{00000000-0004-0000-0100-00000B000000}"/>
    <hyperlink ref="F176" r:id="rId13" xr:uid="{00000000-0004-0000-0100-00000C000000}"/>
    <hyperlink ref="F178" r:id="rId14" xr:uid="{00000000-0004-0000-0100-00000D000000}"/>
    <hyperlink ref="F181" r:id="rId15" xr:uid="{00000000-0004-0000-0100-00000E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BM151"/>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147</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ht="12.75">
      <c r="B8" s="21"/>
      <c r="D8" s="120" t="s">
        <v>210</v>
      </c>
      <c r="L8" s="21"/>
    </row>
    <row r="9" spans="1:46" s="1" customFormat="1" ht="16.5" customHeight="1">
      <c r="B9" s="21"/>
      <c r="E9" s="325" t="s">
        <v>362</v>
      </c>
      <c r="F9" s="298"/>
      <c r="G9" s="298"/>
      <c r="H9" s="298"/>
      <c r="L9" s="21"/>
    </row>
    <row r="10" spans="1:46" s="1" customFormat="1" ht="12" customHeight="1">
      <c r="B10" s="21"/>
      <c r="D10" s="120" t="s">
        <v>363</v>
      </c>
      <c r="L10" s="21"/>
    </row>
    <row r="11" spans="1:46" s="2" customFormat="1" ht="16.5" customHeight="1">
      <c r="A11" s="35"/>
      <c r="B11" s="40"/>
      <c r="C11" s="35"/>
      <c r="D11" s="35"/>
      <c r="E11" s="335" t="s">
        <v>3106</v>
      </c>
      <c r="F11" s="328"/>
      <c r="G11" s="328"/>
      <c r="H11" s="328"/>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3107</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7" t="s">
        <v>5102</v>
      </c>
      <c r="F13" s="328"/>
      <c r="G13" s="328"/>
      <c r="H13" s="328"/>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9" t="str">
        <f>'Rekapitulace stavby'!E14</f>
        <v>Vyplň údaj</v>
      </c>
      <c r="F22" s="330"/>
      <c r="G22" s="330"/>
      <c r="H22" s="330"/>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31" t="s">
        <v>4895</v>
      </c>
      <c r="F31" s="331"/>
      <c r="G31" s="331"/>
      <c r="H31" s="331"/>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ROUND(J127,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ROUND((SUM(BE127:BE150)),  2)</f>
        <v>0</v>
      </c>
      <c r="G37" s="35"/>
      <c r="H37" s="35"/>
      <c r="I37" s="131">
        <v>0.21</v>
      </c>
      <c r="J37" s="130">
        <f>ROUND(((SUM(BE127:BE150))*I37),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ROUND((SUM(BF127:BF150)),  2)</f>
        <v>0</v>
      </c>
      <c r="G38" s="35"/>
      <c r="H38" s="35"/>
      <c r="I38" s="131">
        <v>0.12</v>
      </c>
      <c r="J38" s="130">
        <f>ROUND(((SUM(BF127:BF150))*I38),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ROUND((SUM(BG127:BG150)),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ROUND((SUM(BH127:BH150)),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ROUND((SUM(BI127:BI150)),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2" t="s">
        <v>362</v>
      </c>
      <c r="F87" s="283"/>
      <c r="G87" s="283"/>
      <c r="H87" s="283"/>
      <c r="I87" s="23"/>
      <c r="J87" s="23"/>
      <c r="K87" s="23"/>
      <c r="L87" s="21"/>
    </row>
    <row r="88" spans="1:31" s="1" customFormat="1" ht="12" customHeight="1">
      <c r="B88" s="22"/>
      <c r="C88" s="30" t="s">
        <v>363</v>
      </c>
      <c r="D88" s="23"/>
      <c r="E88" s="23"/>
      <c r="F88" s="23"/>
      <c r="G88" s="23"/>
      <c r="H88" s="23"/>
      <c r="I88" s="23"/>
      <c r="J88" s="23"/>
      <c r="K88" s="23"/>
      <c r="L88" s="21"/>
    </row>
    <row r="89" spans="1:31" s="2" customFormat="1" ht="16.5" customHeight="1">
      <c r="A89" s="35"/>
      <c r="B89" s="36"/>
      <c r="C89" s="37"/>
      <c r="D89" s="37"/>
      <c r="E89" s="336" t="s">
        <v>3106</v>
      </c>
      <c r="F89" s="334"/>
      <c r="G89" s="334"/>
      <c r="H89" s="334"/>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3107</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5" t="str">
        <f>E13</f>
        <v>4 - PZTS-Poplachový zabezpečovací a tísňový systém</v>
      </c>
      <c r="F91" s="334"/>
      <c r="G91" s="334"/>
      <c r="H91" s="334"/>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J127</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5064</v>
      </c>
      <c r="E101" s="157"/>
      <c r="F101" s="157"/>
      <c r="G101" s="157"/>
      <c r="H101" s="157"/>
      <c r="I101" s="157"/>
      <c r="J101" s="158">
        <f>J128</f>
        <v>0</v>
      </c>
      <c r="K101" s="155"/>
      <c r="L101" s="159"/>
    </row>
    <row r="102" spans="1:47" s="9" customFormat="1" ht="24.95" customHeight="1">
      <c r="B102" s="154"/>
      <c r="C102" s="155"/>
      <c r="D102" s="156" t="s">
        <v>5103</v>
      </c>
      <c r="E102" s="157"/>
      <c r="F102" s="157"/>
      <c r="G102" s="157"/>
      <c r="H102" s="157"/>
      <c r="I102" s="157"/>
      <c r="J102" s="158">
        <f>J139</f>
        <v>0</v>
      </c>
      <c r="K102" s="155"/>
      <c r="L102" s="159"/>
    </row>
    <row r="103" spans="1:47" s="9" customFormat="1" ht="24.95" customHeight="1">
      <c r="B103" s="154"/>
      <c r="C103" s="155"/>
      <c r="D103" s="156" t="s">
        <v>5104</v>
      </c>
      <c r="E103" s="157"/>
      <c r="F103" s="157"/>
      <c r="G103" s="157"/>
      <c r="H103" s="157"/>
      <c r="I103" s="157"/>
      <c r="J103" s="158">
        <f>J145</f>
        <v>0</v>
      </c>
      <c r="K103" s="155"/>
      <c r="L103" s="159"/>
    </row>
    <row r="104" spans="1:47" s="2" customFormat="1" ht="21.75" customHeight="1">
      <c r="A104" s="35"/>
      <c r="B104" s="36"/>
      <c r="C104" s="37"/>
      <c r="D104" s="37"/>
      <c r="E104" s="37"/>
      <c r="F104" s="37"/>
      <c r="G104" s="37"/>
      <c r="H104" s="37"/>
      <c r="I104" s="37"/>
      <c r="J104" s="37"/>
      <c r="K104" s="37"/>
      <c r="L104" s="52"/>
      <c r="S104" s="35"/>
      <c r="T104" s="35"/>
      <c r="U104" s="35"/>
      <c r="V104" s="35"/>
      <c r="W104" s="35"/>
      <c r="X104" s="35"/>
      <c r="Y104" s="35"/>
      <c r="Z104" s="35"/>
      <c r="AA104" s="35"/>
      <c r="AB104" s="35"/>
      <c r="AC104" s="35"/>
      <c r="AD104" s="35"/>
      <c r="AE104" s="35"/>
    </row>
    <row r="105" spans="1:47" s="2" customFormat="1" ht="6.95" customHeight="1">
      <c r="A105" s="35"/>
      <c r="B105" s="55"/>
      <c r="C105" s="56"/>
      <c r="D105" s="56"/>
      <c r="E105" s="56"/>
      <c r="F105" s="56"/>
      <c r="G105" s="56"/>
      <c r="H105" s="56"/>
      <c r="I105" s="56"/>
      <c r="J105" s="56"/>
      <c r="K105" s="56"/>
      <c r="L105" s="52"/>
      <c r="S105" s="35"/>
      <c r="T105" s="35"/>
      <c r="U105" s="35"/>
      <c r="V105" s="35"/>
      <c r="W105" s="35"/>
      <c r="X105" s="35"/>
      <c r="Y105" s="35"/>
      <c r="Z105" s="35"/>
      <c r="AA105" s="35"/>
      <c r="AB105" s="35"/>
      <c r="AC105" s="35"/>
      <c r="AD105" s="35"/>
      <c r="AE105" s="35"/>
    </row>
    <row r="109" spans="1:47" s="2" customFormat="1" ht="6.95" customHeight="1">
      <c r="A109" s="35"/>
      <c r="B109" s="57"/>
      <c r="C109" s="58"/>
      <c r="D109" s="58"/>
      <c r="E109" s="58"/>
      <c r="F109" s="58"/>
      <c r="G109" s="58"/>
      <c r="H109" s="58"/>
      <c r="I109" s="58"/>
      <c r="J109" s="58"/>
      <c r="K109" s="58"/>
      <c r="L109" s="52"/>
      <c r="S109" s="35"/>
      <c r="T109" s="35"/>
      <c r="U109" s="35"/>
      <c r="V109" s="35"/>
      <c r="W109" s="35"/>
      <c r="X109" s="35"/>
      <c r="Y109" s="35"/>
      <c r="Z109" s="35"/>
      <c r="AA109" s="35"/>
      <c r="AB109" s="35"/>
      <c r="AC109" s="35"/>
      <c r="AD109" s="35"/>
      <c r="AE109" s="35"/>
    </row>
    <row r="110" spans="1:47" s="2" customFormat="1" ht="24.95" customHeight="1">
      <c r="A110" s="35"/>
      <c r="B110" s="36"/>
      <c r="C110" s="24" t="s">
        <v>224</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6.9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16</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6.5" customHeight="1">
      <c r="A113" s="35"/>
      <c r="B113" s="36"/>
      <c r="C113" s="37"/>
      <c r="D113" s="37"/>
      <c r="E113" s="332" t="str">
        <f>E7</f>
        <v>NEMOCNICE TGM HODONÍN – VÝSTAVBA PAVILONU URGENTNÍHO PŘÍJMU ETAPA II.</v>
      </c>
      <c r="F113" s="333"/>
      <c r="G113" s="333"/>
      <c r="H113" s="333"/>
      <c r="I113" s="37"/>
      <c r="J113" s="37"/>
      <c r="K113" s="37"/>
      <c r="L113" s="52"/>
      <c r="S113" s="35"/>
      <c r="T113" s="35"/>
      <c r="U113" s="35"/>
      <c r="V113" s="35"/>
      <c r="W113" s="35"/>
      <c r="X113" s="35"/>
      <c r="Y113" s="35"/>
      <c r="Z113" s="35"/>
      <c r="AA113" s="35"/>
      <c r="AB113" s="35"/>
      <c r="AC113" s="35"/>
      <c r="AD113" s="35"/>
      <c r="AE113" s="35"/>
    </row>
    <row r="114" spans="1:63" s="1" customFormat="1" ht="12" customHeight="1">
      <c r="B114" s="22"/>
      <c r="C114" s="30" t="s">
        <v>210</v>
      </c>
      <c r="D114" s="23"/>
      <c r="E114" s="23"/>
      <c r="F114" s="23"/>
      <c r="G114" s="23"/>
      <c r="H114" s="23"/>
      <c r="I114" s="23"/>
      <c r="J114" s="23"/>
      <c r="K114" s="23"/>
      <c r="L114" s="21"/>
    </row>
    <row r="115" spans="1:63" s="1" customFormat="1" ht="16.5" customHeight="1">
      <c r="B115" s="22"/>
      <c r="C115" s="23"/>
      <c r="D115" s="23"/>
      <c r="E115" s="332" t="s">
        <v>362</v>
      </c>
      <c r="F115" s="283"/>
      <c r="G115" s="283"/>
      <c r="H115" s="283"/>
      <c r="I115" s="23"/>
      <c r="J115" s="23"/>
      <c r="K115" s="23"/>
      <c r="L115" s="21"/>
    </row>
    <row r="116" spans="1:63" s="1" customFormat="1" ht="12" customHeight="1">
      <c r="B116" s="22"/>
      <c r="C116" s="30" t="s">
        <v>363</v>
      </c>
      <c r="D116" s="23"/>
      <c r="E116" s="23"/>
      <c r="F116" s="23"/>
      <c r="G116" s="23"/>
      <c r="H116" s="23"/>
      <c r="I116" s="23"/>
      <c r="J116" s="23"/>
      <c r="K116" s="23"/>
      <c r="L116" s="21"/>
    </row>
    <row r="117" spans="1:63" s="2" customFormat="1" ht="16.5" customHeight="1">
      <c r="A117" s="35"/>
      <c r="B117" s="36"/>
      <c r="C117" s="37"/>
      <c r="D117" s="37"/>
      <c r="E117" s="336" t="s">
        <v>3106</v>
      </c>
      <c r="F117" s="334"/>
      <c r="G117" s="334"/>
      <c r="H117" s="334"/>
      <c r="I117" s="37"/>
      <c r="J117" s="37"/>
      <c r="K117" s="37"/>
      <c r="L117" s="52"/>
      <c r="S117" s="35"/>
      <c r="T117" s="35"/>
      <c r="U117" s="35"/>
      <c r="V117" s="35"/>
      <c r="W117" s="35"/>
      <c r="X117" s="35"/>
      <c r="Y117" s="35"/>
      <c r="Z117" s="35"/>
      <c r="AA117" s="35"/>
      <c r="AB117" s="35"/>
      <c r="AC117" s="35"/>
      <c r="AD117" s="35"/>
      <c r="AE117" s="35"/>
    </row>
    <row r="118" spans="1:63" s="2" customFormat="1" ht="12" customHeight="1">
      <c r="A118" s="35"/>
      <c r="B118" s="36"/>
      <c r="C118" s="30" t="s">
        <v>3107</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3" s="2" customFormat="1" ht="16.5" customHeight="1">
      <c r="A119" s="35"/>
      <c r="B119" s="36"/>
      <c r="C119" s="37"/>
      <c r="D119" s="37"/>
      <c r="E119" s="305" t="str">
        <f>E13</f>
        <v>4 - PZTS-Poplachový zabezpečovací a tísňový systém</v>
      </c>
      <c r="F119" s="334"/>
      <c r="G119" s="334"/>
      <c r="H119" s="334"/>
      <c r="I119" s="37"/>
      <c r="J119" s="37"/>
      <c r="K119" s="37"/>
      <c r="L119" s="52"/>
      <c r="S119" s="35"/>
      <c r="T119" s="35"/>
      <c r="U119" s="35"/>
      <c r="V119" s="35"/>
      <c r="W119" s="35"/>
      <c r="X119" s="35"/>
      <c r="Y119" s="35"/>
      <c r="Z119" s="35"/>
      <c r="AA119" s="35"/>
      <c r="AB119" s="35"/>
      <c r="AC119" s="35"/>
      <c r="AD119" s="35"/>
      <c r="AE119" s="35"/>
    </row>
    <row r="120" spans="1:63" s="2" customFormat="1" ht="6.9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3" s="2" customFormat="1" ht="12" customHeight="1">
      <c r="A121" s="35"/>
      <c r="B121" s="36"/>
      <c r="C121" s="30" t="s">
        <v>20</v>
      </c>
      <c r="D121" s="37"/>
      <c r="E121" s="37"/>
      <c r="F121" s="28" t="str">
        <f>F16</f>
        <v xml:space="preserve"> </v>
      </c>
      <c r="G121" s="37"/>
      <c r="H121" s="37"/>
      <c r="I121" s="30" t="s">
        <v>22</v>
      </c>
      <c r="J121" s="67" t="str">
        <f>IF(J16="","",J16)</f>
        <v>23. 6. 2025</v>
      </c>
      <c r="K121" s="37"/>
      <c r="L121" s="52"/>
      <c r="S121" s="35"/>
      <c r="T121" s="35"/>
      <c r="U121" s="35"/>
      <c r="V121" s="35"/>
      <c r="W121" s="35"/>
      <c r="X121" s="35"/>
      <c r="Y121" s="35"/>
      <c r="Z121" s="35"/>
      <c r="AA121" s="35"/>
      <c r="AB121" s="35"/>
      <c r="AC121" s="35"/>
      <c r="AD121" s="35"/>
      <c r="AE121" s="35"/>
    </row>
    <row r="122" spans="1:63" s="2" customFormat="1" ht="6.9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3" s="2" customFormat="1" ht="15.2" customHeight="1">
      <c r="A123" s="35"/>
      <c r="B123" s="36"/>
      <c r="C123" s="30" t="s">
        <v>24</v>
      </c>
      <c r="D123" s="37"/>
      <c r="E123" s="37"/>
      <c r="F123" s="28" t="str">
        <f>E19</f>
        <v>NEMOCNICE TGM HODONÍN, p.o.</v>
      </c>
      <c r="G123" s="37"/>
      <c r="H123" s="37"/>
      <c r="I123" s="30" t="s">
        <v>30</v>
      </c>
      <c r="J123" s="33" t="str">
        <f>E25</f>
        <v>KANIA a.s.</v>
      </c>
      <c r="K123" s="37"/>
      <c r="L123" s="52"/>
      <c r="S123" s="35"/>
      <c r="T123" s="35"/>
      <c r="U123" s="35"/>
      <c r="V123" s="35"/>
      <c r="W123" s="35"/>
      <c r="X123" s="35"/>
      <c r="Y123" s="35"/>
      <c r="Z123" s="35"/>
      <c r="AA123" s="35"/>
      <c r="AB123" s="35"/>
      <c r="AC123" s="35"/>
      <c r="AD123" s="35"/>
      <c r="AE123" s="35"/>
    </row>
    <row r="124" spans="1:63" s="2" customFormat="1" ht="15.2" customHeight="1">
      <c r="A124" s="35"/>
      <c r="B124" s="36"/>
      <c r="C124" s="30" t="s">
        <v>28</v>
      </c>
      <c r="D124" s="37"/>
      <c r="E124" s="37"/>
      <c r="F124" s="28" t="str">
        <f>IF(E22="","",E22)</f>
        <v>Vyplň údaj</v>
      </c>
      <c r="G124" s="37"/>
      <c r="H124" s="37"/>
      <c r="I124" s="30" t="s">
        <v>33</v>
      </c>
      <c r="J124" s="33" t="str">
        <f>E28</f>
        <v xml:space="preserve"> </v>
      </c>
      <c r="K124" s="37"/>
      <c r="L124" s="52"/>
      <c r="S124" s="35"/>
      <c r="T124" s="35"/>
      <c r="U124" s="35"/>
      <c r="V124" s="35"/>
      <c r="W124" s="35"/>
      <c r="X124" s="35"/>
      <c r="Y124" s="35"/>
      <c r="Z124" s="35"/>
      <c r="AA124" s="35"/>
      <c r="AB124" s="35"/>
      <c r="AC124" s="35"/>
      <c r="AD124" s="35"/>
      <c r="AE124" s="35"/>
    </row>
    <row r="125" spans="1:63" s="2" customFormat="1" ht="10.35"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63" s="11" customFormat="1" ht="29.25" customHeight="1">
      <c r="A126" s="165"/>
      <c r="B126" s="166"/>
      <c r="C126" s="167" t="s">
        <v>225</v>
      </c>
      <c r="D126" s="168" t="s">
        <v>61</v>
      </c>
      <c r="E126" s="168" t="s">
        <v>57</v>
      </c>
      <c r="F126" s="168" t="s">
        <v>58</v>
      </c>
      <c r="G126" s="168" t="s">
        <v>226</v>
      </c>
      <c r="H126" s="168" t="s">
        <v>227</v>
      </c>
      <c r="I126" s="168" t="s">
        <v>228</v>
      </c>
      <c r="J126" s="168" t="s">
        <v>214</v>
      </c>
      <c r="K126" s="169" t="s">
        <v>229</v>
      </c>
      <c r="L126" s="170"/>
      <c r="M126" s="76" t="s">
        <v>1</v>
      </c>
      <c r="N126" s="77" t="s">
        <v>40</v>
      </c>
      <c r="O126" s="77" t="s">
        <v>230</v>
      </c>
      <c r="P126" s="77" t="s">
        <v>231</v>
      </c>
      <c r="Q126" s="77" t="s">
        <v>232</v>
      </c>
      <c r="R126" s="77" t="s">
        <v>233</v>
      </c>
      <c r="S126" s="77" t="s">
        <v>234</v>
      </c>
      <c r="T126" s="78" t="s">
        <v>235</v>
      </c>
      <c r="U126" s="165"/>
      <c r="V126" s="165"/>
      <c r="W126" s="165"/>
      <c r="X126" s="165"/>
      <c r="Y126" s="165"/>
      <c r="Z126" s="165"/>
      <c r="AA126" s="165"/>
      <c r="AB126" s="165"/>
      <c r="AC126" s="165"/>
      <c r="AD126" s="165"/>
      <c r="AE126" s="165"/>
    </row>
    <row r="127" spans="1:63" s="2" customFormat="1" ht="22.9" customHeight="1">
      <c r="A127" s="35"/>
      <c r="B127" s="36"/>
      <c r="C127" s="83" t="s">
        <v>236</v>
      </c>
      <c r="D127" s="37"/>
      <c r="E127" s="37"/>
      <c r="F127" s="37"/>
      <c r="G127" s="37"/>
      <c r="H127" s="37"/>
      <c r="I127" s="37"/>
      <c r="J127" s="171">
        <f>BK127</f>
        <v>0</v>
      </c>
      <c r="K127" s="37"/>
      <c r="L127" s="40"/>
      <c r="M127" s="79"/>
      <c r="N127" s="172"/>
      <c r="O127" s="80"/>
      <c r="P127" s="173">
        <f>P128+P139+P145</f>
        <v>0</v>
      </c>
      <c r="Q127" s="80"/>
      <c r="R127" s="173">
        <f>R128+R139+R145</f>
        <v>0</v>
      </c>
      <c r="S127" s="80"/>
      <c r="T127" s="174">
        <f>T128+T139+T145</f>
        <v>0</v>
      </c>
      <c r="U127" s="35"/>
      <c r="V127" s="35"/>
      <c r="W127" s="35"/>
      <c r="X127" s="35"/>
      <c r="Y127" s="35"/>
      <c r="Z127" s="35"/>
      <c r="AA127" s="35"/>
      <c r="AB127" s="35"/>
      <c r="AC127" s="35"/>
      <c r="AD127" s="35"/>
      <c r="AE127" s="35"/>
      <c r="AT127" s="18" t="s">
        <v>75</v>
      </c>
      <c r="AU127" s="18" t="s">
        <v>216</v>
      </c>
      <c r="BK127" s="175">
        <f>BK128+BK139+BK145</f>
        <v>0</v>
      </c>
    </row>
    <row r="128" spans="1:63" s="12" customFormat="1" ht="25.9" customHeight="1">
      <c r="B128" s="176"/>
      <c r="C128" s="177"/>
      <c r="D128" s="178" t="s">
        <v>75</v>
      </c>
      <c r="E128" s="179" t="s">
        <v>4713</v>
      </c>
      <c r="F128" s="179" t="s">
        <v>5066</v>
      </c>
      <c r="G128" s="177"/>
      <c r="H128" s="177"/>
      <c r="I128" s="180"/>
      <c r="J128" s="181">
        <f>BK128</f>
        <v>0</v>
      </c>
      <c r="K128" s="177"/>
      <c r="L128" s="182"/>
      <c r="M128" s="183"/>
      <c r="N128" s="184"/>
      <c r="O128" s="184"/>
      <c r="P128" s="185">
        <f>SUM(P129:P138)</f>
        <v>0</v>
      </c>
      <c r="Q128" s="184"/>
      <c r="R128" s="185">
        <f>SUM(R129:R138)</f>
        <v>0</v>
      </c>
      <c r="S128" s="184"/>
      <c r="T128" s="186">
        <f>SUM(T129:T138)</f>
        <v>0</v>
      </c>
      <c r="AR128" s="187" t="s">
        <v>84</v>
      </c>
      <c r="AT128" s="188" t="s">
        <v>75</v>
      </c>
      <c r="AU128" s="188" t="s">
        <v>76</v>
      </c>
      <c r="AY128" s="187" t="s">
        <v>239</v>
      </c>
      <c r="BK128" s="189">
        <f>SUM(BK129:BK138)</f>
        <v>0</v>
      </c>
    </row>
    <row r="129" spans="1:65" s="2" customFormat="1" ht="16.5" customHeight="1">
      <c r="A129" s="35"/>
      <c r="B129" s="36"/>
      <c r="C129" s="192" t="s">
        <v>84</v>
      </c>
      <c r="D129" s="192" t="s">
        <v>241</v>
      </c>
      <c r="E129" s="193" t="s">
        <v>5105</v>
      </c>
      <c r="F129" s="194" t="s">
        <v>5106</v>
      </c>
      <c r="G129" s="195" t="s">
        <v>2089</v>
      </c>
      <c r="H129" s="196">
        <v>7</v>
      </c>
      <c r="I129" s="197"/>
      <c r="J129" s="198">
        <f t="shared" ref="J129:J138" si="0">ROUND(I129*H129,2)</f>
        <v>0</v>
      </c>
      <c r="K129" s="194" t="s">
        <v>4904</v>
      </c>
      <c r="L129" s="40"/>
      <c r="M129" s="199" t="s">
        <v>1</v>
      </c>
      <c r="N129" s="200" t="s">
        <v>41</v>
      </c>
      <c r="O129" s="72"/>
      <c r="P129" s="201">
        <f t="shared" ref="P129:P138" si="1">O129*H129</f>
        <v>0</v>
      </c>
      <c r="Q129" s="201">
        <v>0</v>
      </c>
      <c r="R129" s="201">
        <f t="shared" ref="R129:R138" si="2">Q129*H129</f>
        <v>0</v>
      </c>
      <c r="S129" s="201">
        <v>0</v>
      </c>
      <c r="T129" s="202">
        <f t="shared" ref="T129:T138" si="3">S129*H129</f>
        <v>0</v>
      </c>
      <c r="U129" s="35"/>
      <c r="V129" s="35"/>
      <c r="W129" s="35"/>
      <c r="X129" s="35"/>
      <c r="Y129" s="35"/>
      <c r="Z129" s="35"/>
      <c r="AA129" s="35"/>
      <c r="AB129" s="35"/>
      <c r="AC129" s="35"/>
      <c r="AD129" s="35"/>
      <c r="AE129" s="35"/>
      <c r="AR129" s="203" t="s">
        <v>110</v>
      </c>
      <c r="AT129" s="203" t="s">
        <v>241</v>
      </c>
      <c r="AU129" s="203" t="s">
        <v>84</v>
      </c>
      <c r="AY129" s="18" t="s">
        <v>239</v>
      </c>
      <c r="BE129" s="204">
        <f t="shared" ref="BE129:BE138" si="4">IF(N129="základní",J129,0)</f>
        <v>0</v>
      </c>
      <c r="BF129" s="204">
        <f t="shared" ref="BF129:BF138" si="5">IF(N129="snížená",J129,0)</f>
        <v>0</v>
      </c>
      <c r="BG129" s="204">
        <f t="shared" ref="BG129:BG138" si="6">IF(N129="zákl. přenesená",J129,0)</f>
        <v>0</v>
      </c>
      <c r="BH129" s="204">
        <f t="shared" ref="BH129:BH138" si="7">IF(N129="sníž. přenesená",J129,0)</f>
        <v>0</v>
      </c>
      <c r="BI129" s="204">
        <f t="shared" ref="BI129:BI138" si="8">IF(N129="nulová",J129,0)</f>
        <v>0</v>
      </c>
      <c r="BJ129" s="18" t="s">
        <v>84</v>
      </c>
      <c r="BK129" s="204">
        <f t="shared" ref="BK129:BK138" si="9">ROUND(I129*H129,2)</f>
        <v>0</v>
      </c>
      <c r="BL129" s="18" t="s">
        <v>110</v>
      </c>
      <c r="BM129" s="203" t="s">
        <v>86</v>
      </c>
    </row>
    <row r="130" spans="1:65" s="2" customFormat="1" ht="16.5" customHeight="1">
      <c r="A130" s="35"/>
      <c r="B130" s="36"/>
      <c r="C130" s="192" t="s">
        <v>86</v>
      </c>
      <c r="D130" s="192" t="s">
        <v>241</v>
      </c>
      <c r="E130" s="193" t="s">
        <v>5107</v>
      </c>
      <c r="F130" s="194" t="s">
        <v>5108</v>
      </c>
      <c r="G130" s="195" t="s">
        <v>2089</v>
      </c>
      <c r="H130" s="196">
        <v>1</v>
      </c>
      <c r="I130" s="197"/>
      <c r="J130" s="198">
        <f t="shared" si="0"/>
        <v>0</v>
      </c>
      <c r="K130" s="194" t="s">
        <v>4904</v>
      </c>
      <c r="L130" s="40"/>
      <c r="M130" s="199" t="s">
        <v>1</v>
      </c>
      <c r="N130" s="200" t="s">
        <v>41</v>
      </c>
      <c r="O130" s="72"/>
      <c r="P130" s="201">
        <f t="shared" si="1"/>
        <v>0</v>
      </c>
      <c r="Q130" s="201">
        <v>0</v>
      </c>
      <c r="R130" s="201">
        <f t="shared" si="2"/>
        <v>0</v>
      </c>
      <c r="S130" s="201">
        <v>0</v>
      </c>
      <c r="T130" s="202">
        <f t="shared" si="3"/>
        <v>0</v>
      </c>
      <c r="U130" s="35"/>
      <c r="V130" s="35"/>
      <c r="W130" s="35"/>
      <c r="X130" s="35"/>
      <c r="Y130" s="35"/>
      <c r="Z130" s="35"/>
      <c r="AA130" s="35"/>
      <c r="AB130" s="35"/>
      <c r="AC130" s="35"/>
      <c r="AD130" s="35"/>
      <c r="AE130" s="35"/>
      <c r="AR130" s="203" t="s">
        <v>110</v>
      </c>
      <c r="AT130" s="203" t="s">
        <v>241</v>
      </c>
      <c r="AU130" s="203" t="s">
        <v>84</v>
      </c>
      <c r="AY130" s="18" t="s">
        <v>239</v>
      </c>
      <c r="BE130" s="204">
        <f t="shared" si="4"/>
        <v>0</v>
      </c>
      <c r="BF130" s="204">
        <f t="shared" si="5"/>
        <v>0</v>
      </c>
      <c r="BG130" s="204">
        <f t="shared" si="6"/>
        <v>0</v>
      </c>
      <c r="BH130" s="204">
        <f t="shared" si="7"/>
        <v>0</v>
      </c>
      <c r="BI130" s="204">
        <f t="shared" si="8"/>
        <v>0</v>
      </c>
      <c r="BJ130" s="18" t="s">
        <v>84</v>
      </c>
      <c r="BK130" s="204">
        <f t="shared" si="9"/>
        <v>0</v>
      </c>
      <c r="BL130" s="18" t="s">
        <v>110</v>
      </c>
      <c r="BM130" s="203" t="s">
        <v>110</v>
      </c>
    </row>
    <row r="131" spans="1:65" s="2" customFormat="1" ht="16.5" customHeight="1">
      <c r="A131" s="35"/>
      <c r="B131" s="36"/>
      <c r="C131" s="192" t="s">
        <v>108</v>
      </c>
      <c r="D131" s="192" t="s">
        <v>241</v>
      </c>
      <c r="E131" s="193" t="s">
        <v>5109</v>
      </c>
      <c r="F131" s="194" t="s">
        <v>5110</v>
      </c>
      <c r="G131" s="195" t="s">
        <v>2089</v>
      </c>
      <c r="H131" s="196">
        <v>4</v>
      </c>
      <c r="I131" s="197"/>
      <c r="J131" s="198">
        <f t="shared" si="0"/>
        <v>0</v>
      </c>
      <c r="K131" s="194" t="s">
        <v>4904</v>
      </c>
      <c r="L131" s="40"/>
      <c r="M131" s="199" t="s">
        <v>1</v>
      </c>
      <c r="N131" s="200" t="s">
        <v>41</v>
      </c>
      <c r="O131" s="72"/>
      <c r="P131" s="201">
        <f t="shared" si="1"/>
        <v>0</v>
      </c>
      <c r="Q131" s="201">
        <v>0</v>
      </c>
      <c r="R131" s="201">
        <f t="shared" si="2"/>
        <v>0</v>
      </c>
      <c r="S131" s="201">
        <v>0</v>
      </c>
      <c r="T131" s="202">
        <f t="shared" si="3"/>
        <v>0</v>
      </c>
      <c r="U131" s="35"/>
      <c r="V131" s="35"/>
      <c r="W131" s="35"/>
      <c r="X131" s="35"/>
      <c r="Y131" s="35"/>
      <c r="Z131" s="35"/>
      <c r="AA131" s="35"/>
      <c r="AB131" s="35"/>
      <c r="AC131" s="35"/>
      <c r="AD131" s="35"/>
      <c r="AE131" s="35"/>
      <c r="AR131" s="203" t="s">
        <v>110</v>
      </c>
      <c r="AT131" s="203" t="s">
        <v>241</v>
      </c>
      <c r="AU131" s="203" t="s">
        <v>84</v>
      </c>
      <c r="AY131" s="18" t="s">
        <v>239</v>
      </c>
      <c r="BE131" s="204">
        <f t="shared" si="4"/>
        <v>0</v>
      </c>
      <c r="BF131" s="204">
        <f t="shared" si="5"/>
        <v>0</v>
      </c>
      <c r="BG131" s="204">
        <f t="shared" si="6"/>
        <v>0</v>
      </c>
      <c r="BH131" s="204">
        <f t="shared" si="7"/>
        <v>0</v>
      </c>
      <c r="BI131" s="204">
        <f t="shared" si="8"/>
        <v>0</v>
      </c>
      <c r="BJ131" s="18" t="s">
        <v>84</v>
      </c>
      <c r="BK131" s="204">
        <f t="shared" si="9"/>
        <v>0</v>
      </c>
      <c r="BL131" s="18" t="s">
        <v>110</v>
      </c>
      <c r="BM131" s="203" t="s">
        <v>150</v>
      </c>
    </row>
    <row r="132" spans="1:65" s="2" customFormat="1" ht="16.5" customHeight="1">
      <c r="A132" s="35"/>
      <c r="B132" s="36"/>
      <c r="C132" s="192" t="s">
        <v>110</v>
      </c>
      <c r="D132" s="192" t="s">
        <v>241</v>
      </c>
      <c r="E132" s="193" t="s">
        <v>5111</v>
      </c>
      <c r="F132" s="194" t="s">
        <v>5112</v>
      </c>
      <c r="G132" s="195" t="s">
        <v>2089</v>
      </c>
      <c r="H132" s="196">
        <v>33</v>
      </c>
      <c r="I132" s="197"/>
      <c r="J132" s="198">
        <f t="shared" si="0"/>
        <v>0</v>
      </c>
      <c r="K132" s="194" t="s">
        <v>4904</v>
      </c>
      <c r="L132" s="40"/>
      <c r="M132" s="199" t="s">
        <v>1</v>
      </c>
      <c r="N132" s="200" t="s">
        <v>41</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110</v>
      </c>
      <c r="AT132" s="203" t="s">
        <v>241</v>
      </c>
      <c r="AU132" s="203" t="s">
        <v>84</v>
      </c>
      <c r="AY132" s="18" t="s">
        <v>239</v>
      </c>
      <c r="BE132" s="204">
        <f t="shared" si="4"/>
        <v>0</v>
      </c>
      <c r="BF132" s="204">
        <f t="shared" si="5"/>
        <v>0</v>
      </c>
      <c r="BG132" s="204">
        <f t="shared" si="6"/>
        <v>0</v>
      </c>
      <c r="BH132" s="204">
        <f t="shared" si="7"/>
        <v>0</v>
      </c>
      <c r="BI132" s="204">
        <f t="shared" si="8"/>
        <v>0</v>
      </c>
      <c r="BJ132" s="18" t="s">
        <v>84</v>
      </c>
      <c r="BK132" s="204">
        <f t="shared" si="9"/>
        <v>0</v>
      </c>
      <c r="BL132" s="18" t="s">
        <v>110</v>
      </c>
      <c r="BM132" s="203" t="s">
        <v>156</v>
      </c>
    </row>
    <row r="133" spans="1:65" s="2" customFormat="1" ht="16.5" customHeight="1">
      <c r="A133" s="35"/>
      <c r="B133" s="36"/>
      <c r="C133" s="192" t="s">
        <v>134</v>
      </c>
      <c r="D133" s="192" t="s">
        <v>241</v>
      </c>
      <c r="E133" s="193" t="s">
        <v>5113</v>
      </c>
      <c r="F133" s="194" t="s">
        <v>5114</v>
      </c>
      <c r="G133" s="195" t="s">
        <v>2089</v>
      </c>
      <c r="H133" s="196">
        <v>14</v>
      </c>
      <c r="I133" s="197"/>
      <c r="J133" s="198">
        <f t="shared" si="0"/>
        <v>0</v>
      </c>
      <c r="K133" s="194" t="s">
        <v>4904</v>
      </c>
      <c r="L133" s="40"/>
      <c r="M133" s="199" t="s">
        <v>1</v>
      </c>
      <c r="N133" s="200" t="s">
        <v>41</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110</v>
      </c>
      <c r="AT133" s="203" t="s">
        <v>241</v>
      </c>
      <c r="AU133" s="203" t="s">
        <v>84</v>
      </c>
      <c r="AY133" s="18" t="s">
        <v>239</v>
      </c>
      <c r="BE133" s="204">
        <f t="shared" si="4"/>
        <v>0</v>
      </c>
      <c r="BF133" s="204">
        <f t="shared" si="5"/>
        <v>0</v>
      </c>
      <c r="BG133" s="204">
        <f t="shared" si="6"/>
        <v>0</v>
      </c>
      <c r="BH133" s="204">
        <f t="shared" si="7"/>
        <v>0</v>
      </c>
      <c r="BI133" s="204">
        <f t="shared" si="8"/>
        <v>0</v>
      </c>
      <c r="BJ133" s="18" t="s">
        <v>84</v>
      </c>
      <c r="BK133" s="204">
        <f t="shared" si="9"/>
        <v>0</v>
      </c>
      <c r="BL133" s="18" t="s">
        <v>110</v>
      </c>
      <c r="BM133" s="203" t="s">
        <v>162</v>
      </c>
    </row>
    <row r="134" spans="1:65" s="2" customFormat="1" ht="16.5" customHeight="1">
      <c r="A134" s="35"/>
      <c r="B134" s="36"/>
      <c r="C134" s="192" t="s">
        <v>150</v>
      </c>
      <c r="D134" s="192" t="s">
        <v>241</v>
      </c>
      <c r="E134" s="193" t="s">
        <v>5115</v>
      </c>
      <c r="F134" s="194" t="s">
        <v>5116</v>
      </c>
      <c r="G134" s="195" t="s">
        <v>2089</v>
      </c>
      <c r="H134" s="196">
        <v>2</v>
      </c>
      <c r="I134" s="197"/>
      <c r="J134" s="198">
        <f t="shared" si="0"/>
        <v>0</v>
      </c>
      <c r="K134" s="194" t="s">
        <v>4904</v>
      </c>
      <c r="L134" s="40"/>
      <c r="M134" s="199" t="s">
        <v>1</v>
      </c>
      <c r="N134" s="200" t="s">
        <v>41</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110</v>
      </c>
      <c r="AT134" s="203" t="s">
        <v>241</v>
      </c>
      <c r="AU134" s="203" t="s">
        <v>84</v>
      </c>
      <c r="AY134" s="18" t="s">
        <v>239</v>
      </c>
      <c r="BE134" s="204">
        <f t="shared" si="4"/>
        <v>0</v>
      </c>
      <c r="BF134" s="204">
        <f t="shared" si="5"/>
        <v>0</v>
      </c>
      <c r="BG134" s="204">
        <f t="shared" si="6"/>
        <v>0</v>
      </c>
      <c r="BH134" s="204">
        <f t="shared" si="7"/>
        <v>0</v>
      </c>
      <c r="BI134" s="204">
        <f t="shared" si="8"/>
        <v>0</v>
      </c>
      <c r="BJ134" s="18" t="s">
        <v>84</v>
      </c>
      <c r="BK134" s="204">
        <f t="shared" si="9"/>
        <v>0</v>
      </c>
      <c r="BL134" s="18" t="s">
        <v>110</v>
      </c>
      <c r="BM134" s="203" t="s">
        <v>8</v>
      </c>
    </row>
    <row r="135" spans="1:65" s="2" customFormat="1" ht="16.5" customHeight="1">
      <c r="A135" s="35"/>
      <c r="B135" s="36"/>
      <c r="C135" s="192" t="s">
        <v>153</v>
      </c>
      <c r="D135" s="192" t="s">
        <v>241</v>
      </c>
      <c r="E135" s="193" t="s">
        <v>5117</v>
      </c>
      <c r="F135" s="194" t="s">
        <v>5118</v>
      </c>
      <c r="G135" s="195" t="s">
        <v>2089</v>
      </c>
      <c r="H135" s="196">
        <v>10</v>
      </c>
      <c r="I135" s="197"/>
      <c r="J135" s="198">
        <f t="shared" si="0"/>
        <v>0</v>
      </c>
      <c r="K135" s="194" t="s">
        <v>4904</v>
      </c>
      <c r="L135" s="40"/>
      <c r="M135" s="199" t="s">
        <v>1</v>
      </c>
      <c r="N135" s="200" t="s">
        <v>41</v>
      </c>
      <c r="O135" s="72"/>
      <c r="P135" s="201">
        <f t="shared" si="1"/>
        <v>0</v>
      </c>
      <c r="Q135" s="201">
        <v>0</v>
      </c>
      <c r="R135" s="201">
        <f t="shared" si="2"/>
        <v>0</v>
      </c>
      <c r="S135" s="201">
        <v>0</v>
      </c>
      <c r="T135" s="202">
        <f t="shared" si="3"/>
        <v>0</v>
      </c>
      <c r="U135" s="35"/>
      <c r="V135" s="35"/>
      <c r="W135" s="35"/>
      <c r="X135" s="35"/>
      <c r="Y135" s="35"/>
      <c r="Z135" s="35"/>
      <c r="AA135" s="35"/>
      <c r="AB135" s="35"/>
      <c r="AC135" s="35"/>
      <c r="AD135" s="35"/>
      <c r="AE135" s="35"/>
      <c r="AR135" s="203" t="s">
        <v>110</v>
      </c>
      <c r="AT135" s="203" t="s">
        <v>241</v>
      </c>
      <c r="AU135" s="203" t="s">
        <v>84</v>
      </c>
      <c r="AY135" s="18" t="s">
        <v>239</v>
      </c>
      <c r="BE135" s="204">
        <f t="shared" si="4"/>
        <v>0</v>
      </c>
      <c r="BF135" s="204">
        <f t="shared" si="5"/>
        <v>0</v>
      </c>
      <c r="BG135" s="204">
        <f t="shared" si="6"/>
        <v>0</v>
      </c>
      <c r="BH135" s="204">
        <f t="shared" si="7"/>
        <v>0</v>
      </c>
      <c r="BI135" s="204">
        <f t="shared" si="8"/>
        <v>0</v>
      </c>
      <c r="BJ135" s="18" t="s">
        <v>84</v>
      </c>
      <c r="BK135" s="204">
        <f t="shared" si="9"/>
        <v>0</v>
      </c>
      <c r="BL135" s="18" t="s">
        <v>110</v>
      </c>
      <c r="BM135" s="203" t="s">
        <v>306</v>
      </c>
    </row>
    <row r="136" spans="1:65" s="2" customFormat="1" ht="16.5" customHeight="1">
      <c r="A136" s="35"/>
      <c r="B136" s="36"/>
      <c r="C136" s="192" t="s">
        <v>156</v>
      </c>
      <c r="D136" s="192" t="s">
        <v>241</v>
      </c>
      <c r="E136" s="193" t="s">
        <v>5119</v>
      </c>
      <c r="F136" s="194" t="s">
        <v>5120</v>
      </c>
      <c r="G136" s="195" t="s">
        <v>2089</v>
      </c>
      <c r="H136" s="196">
        <v>2</v>
      </c>
      <c r="I136" s="197"/>
      <c r="J136" s="198">
        <f t="shared" si="0"/>
        <v>0</v>
      </c>
      <c r="K136" s="194" t="s">
        <v>1</v>
      </c>
      <c r="L136" s="40"/>
      <c r="M136" s="199" t="s">
        <v>1</v>
      </c>
      <c r="N136" s="200" t="s">
        <v>41</v>
      </c>
      <c r="O136" s="72"/>
      <c r="P136" s="201">
        <f t="shared" si="1"/>
        <v>0</v>
      </c>
      <c r="Q136" s="201">
        <v>0</v>
      </c>
      <c r="R136" s="201">
        <f t="shared" si="2"/>
        <v>0</v>
      </c>
      <c r="S136" s="201">
        <v>0</v>
      </c>
      <c r="T136" s="202">
        <f t="shared" si="3"/>
        <v>0</v>
      </c>
      <c r="U136" s="35"/>
      <c r="V136" s="35"/>
      <c r="W136" s="35"/>
      <c r="X136" s="35"/>
      <c r="Y136" s="35"/>
      <c r="Z136" s="35"/>
      <c r="AA136" s="35"/>
      <c r="AB136" s="35"/>
      <c r="AC136" s="35"/>
      <c r="AD136" s="35"/>
      <c r="AE136" s="35"/>
      <c r="AR136" s="203" t="s">
        <v>110</v>
      </c>
      <c r="AT136" s="203" t="s">
        <v>241</v>
      </c>
      <c r="AU136" s="203" t="s">
        <v>84</v>
      </c>
      <c r="AY136" s="18" t="s">
        <v>239</v>
      </c>
      <c r="BE136" s="204">
        <f t="shared" si="4"/>
        <v>0</v>
      </c>
      <c r="BF136" s="204">
        <f t="shared" si="5"/>
        <v>0</v>
      </c>
      <c r="BG136" s="204">
        <f t="shared" si="6"/>
        <v>0</v>
      </c>
      <c r="BH136" s="204">
        <f t="shared" si="7"/>
        <v>0</v>
      </c>
      <c r="BI136" s="204">
        <f t="shared" si="8"/>
        <v>0</v>
      </c>
      <c r="BJ136" s="18" t="s">
        <v>84</v>
      </c>
      <c r="BK136" s="204">
        <f t="shared" si="9"/>
        <v>0</v>
      </c>
      <c r="BL136" s="18" t="s">
        <v>110</v>
      </c>
      <c r="BM136" s="203" t="s">
        <v>316</v>
      </c>
    </row>
    <row r="137" spans="1:65" s="2" customFormat="1" ht="16.5" customHeight="1">
      <c r="A137" s="35"/>
      <c r="B137" s="36"/>
      <c r="C137" s="192" t="s">
        <v>159</v>
      </c>
      <c r="D137" s="192" t="s">
        <v>241</v>
      </c>
      <c r="E137" s="193" t="s">
        <v>5121</v>
      </c>
      <c r="F137" s="194" t="s">
        <v>5122</v>
      </c>
      <c r="G137" s="195" t="s">
        <v>2089</v>
      </c>
      <c r="H137" s="196">
        <v>2</v>
      </c>
      <c r="I137" s="197"/>
      <c r="J137" s="198">
        <f t="shared" si="0"/>
        <v>0</v>
      </c>
      <c r="K137" s="194" t="s">
        <v>4904</v>
      </c>
      <c r="L137" s="40"/>
      <c r="M137" s="199" t="s">
        <v>1</v>
      </c>
      <c r="N137" s="200" t="s">
        <v>41</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110</v>
      </c>
      <c r="AT137" s="203" t="s">
        <v>241</v>
      </c>
      <c r="AU137" s="203" t="s">
        <v>84</v>
      </c>
      <c r="AY137" s="18" t="s">
        <v>239</v>
      </c>
      <c r="BE137" s="204">
        <f t="shared" si="4"/>
        <v>0</v>
      </c>
      <c r="BF137" s="204">
        <f t="shared" si="5"/>
        <v>0</v>
      </c>
      <c r="BG137" s="204">
        <f t="shared" si="6"/>
        <v>0</v>
      </c>
      <c r="BH137" s="204">
        <f t="shared" si="7"/>
        <v>0</v>
      </c>
      <c r="BI137" s="204">
        <f t="shared" si="8"/>
        <v>0</v>
      </c>
      <c r="BJ137" s="18" t="s">
        <v>84</v>
      </c>
      <c r="BK137" s="204">
        <f t="shared" si="9"/>
        <v>0</v>
      </c>
      <c r="BL137" s="18" t="s">
        <v>110</v>
      </c>
      <c r="BM137" s="203" t="s">
        <v>289</v>
      </c>
    </row>
    <row r="138" spans="1:65" s="2" customFormat="1" ht="16.5" customHeight="1">
      <c r="A138" s="35"/>
      <c r="B138" s="36"/>
      <c r="C138" s="192" t="s">
        <v>162</v>
      </c>
      <c r="D138" s="192" t="s">
        <v>241</v>
      </c>
      <c r="E138" s="193" t="s">
        <v>5123</v>
      </c>
      <c r="F138" s="194" t="s">
        <v>5124</v>
      </c>
      <c r="G138" s="195" t="s">
        <v>4860</v>
      </c>
      <c r="H138" s="196">
        <v>1</v>
      </c>
      <c r="I138" s="197"/>
      <c r="J138" s="198">
        <f t="shared" si="0"/>
        <v>0</v>
      </c>
      <c r="K138" s="194" t="s">
        <v>4904</v>
      </c>
      <c r="L138" s="40"/>
      <c r="M138" s="199" t="s">
        <v>1</v>
      </c>
      <c r="N138" s="200" t="s">
        <v>41</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110</v>
      </c>
      <c r="AT138" s="203" t="s">
        <v>241</v>
      </c>
      <c r="AU138" s="203" t="s">
        <v>84</v>
      </c>
      <c r="AY138" s="18" t="s">
        <v>239</v>
      </c>
      <c r="BE138" s="204">
        <f t="shared" si="4"/>
        <v>0</v>
      </c>
      <c r="BF138" s="204">
        <f t="shared" si="5"/>
        <v>0</v>
      </c>
      <c r="BG138" s="204">
        <f t="shared" si="6"/>
        <v>0</v>
      </c>
      <c r="BH138" s="204">
        <f t="shared" si="7"/>
        <v>0</v>
      </c>
      <c r="BI138" s="204">
        <f t="shared" si="8"/>
        <v>0</v>
      </c>
      <c r="BJ138" s="18" t="s">
        <v>84</v>
      </c>
      <c r="BK138" s="204">
        <f t="shared" si="9"/>
        <v>0</v>
      </c>
      <c r="BL138" s="18" t="s">
        <v>110</v>
      </c>
      <c r="BM138" s="203" t="s">
        <v>341</v>
      </c>
    </row>
    <row r="139" spans="1:65" s="12" customFormat="1" ht="25.9" customHeight="1">
      <c r="B139" s="176"/>
      <c r="C139" s="177"/>
      <c r="D139" s="178" t="s">
        <v>75</v>
      </c>
      <c r="E139" s="179" t="s">
        <v>4929</v>
      </c>
      <c r="F139" s="179" t="s">
        <v>5125</v>
      </c>
      <c r="G139" s="177"/>
      <c r="H139" s="177"/>
      <c r="I139" s="180"/>
      <c r="J139" s="181">
        <f>BK139</f>
        <v>0</v>
      </c>
      <c r="K139" s="177"/>
      <c r="L139" s="182"/>
      <c r="M139" s="183"/>
      <c r="N139" s="184"/>
      <c r="O139" s="184"/>
      <c r="P139" s="185">
        <f>SUM(P140:P144)</f>
        <v>0</v>
      </c>
      <c r="Q139" s="184"/>
      <c r="R139" s="185">
        <f>SUM(R140:R144)</f>
        <v>0</v>
      </c>
      <c r="S139" s="184"/>
      <c r="T139" s="186">
        <f>SUM(T140:T144)</f>
        <v>0</v>
      </c>
      <c r="AR139" s="187" t="s">
        <v>84</v>
      </c>
      <c r="AT139" s="188" t="s">
        <v>75</v>
      </c>
      <c r="AU139" s="188" t="s">
        <v>76</v>
      </c>
      <c r="AY139" s="187" t="s">
        <v>239</v>
      </c>
      <c r="BK139" s="189">
        <f>SUM(BK140:BK144)</f>
        <v>0</v>
      </c>
    </row>
    <row r="140" spans="1:65" s="2" customFormat="1" ht="16.5" customHeight="1">
      <c r="A140" s="35"/>
      <c r="B140" s="36"/>
      <c r="C140" s="192" t="s">
        <v>165</v>
      </c>
      <c r="D140" s="192" t="s">
        <v>241</v>
      </c>
      <c r="E140" s="193" t="s">
        <v>5126</v>
      </c>
      <c r="F140" s="194" t="s">
        <v>5127</v>
      </c>
      <c r="G140" s="195" t="s">
        <v>513</v>
      </c>
      <c r="H140" s="196">
        <v>140</v>
      </c>
      <c r="I140" s="197"/>
      <c r="J140" s="198">
        <f>ROUND(I140*H140,2)</f>
        <v>0</v>
      </c>
      <c r="K140" s="194" t="s">
        <v>4904</v>
      </c>
      <c r="L140" s="40"/>
      <c r="M140" s="199" t="s">
        <v>1</v>
      </c>
      <c r="N140" s="200" t="s">
        <v>41</v>
      </c>
      <c r="O140" s="72"/>
      <c r="P140" s="201">
        <f>O140*H140</f>
        <v>0</v>
      </c>
      <c r="Q140" s="201">
        <v>0</v>
      </c>
      <c r="R140" s="201">
        <f>Q140*H140</f>
        <v>0</v>
      </c>
      <c r="S140" s="201">
        <v>0</v>
      </c>
      <c r="T140" s="202">
        <f>S140*H140</f>
        <v>0</v>
      </c>
      <c r="U140" s="35"/>
      <c r="V140" s="35"/>
      <c r="W140" s="35"/>
      <c r="X140" s="35"/>
      <c r="Y140" s="35"/>
      <c r="Z140" s="35"/>
      <c r="AA140" s="35"/>
      <c r="AB140" s="35"/>
      <c r="AC140" s="35"/>
      <c r="AD140" s="35"/>
      <c r="AE140" s="35"/>
      <c r="AR140" s="203" t="s">
        <v>110</v>
      </c>
      <c r="AT140" s="203" t="s">
        <v>241</v>
      </c>
      <c r="AU140" s="203" t="s">
        <v>84</v>
      </c>
      <c r="AY140" s="18" t="s">
        <v>239</v>
      </c>
      <c r="BE140" s="204">
        <f>IF(N140="základní",J140,0)</f>
        <v>0</v>
      </c>
      <c r="BF140" s="204">
        <f>IF(N140="snížená",J140,0)</f>
        <v>0</v>
      </c>
      <c r="BG140" s="204">
        <f>IF(N140="zákl. přenesená",J140,0)</f>
        <v>0</v>
      </c>
      <c r="BH140" s="204">
        <f>IF(N140="sníž. přenesená",J140,0)</f>
        <v>0</v>
      </c>
      <c r="BI140" s="204">
        <f>IF(N140="nulová",J140,0)</f>
        <v>0</v>
      </c>
      <c r="BJ140" s="18" t="s">
        <v>84</v>
      </c>
      <c r="BK140" s="204">
        <f>ROUND(I140*H140,2)</f>
        <v>0</v>
      </c>
      <c r="BL140" s="18" t="s">
        <v>110</v>
      </c>
      <c r="BM140" s="203" t="s">
        <v>351</v>
      </c>
    </row>
    <row r="141" spans="1:65" s="2" customFormat="1" ht="16.5" customHeight="1">
      <c r="A141" s="35"/>
      <c r="B141" s="36"/>
      <c r="C141" s="192" t="s">
        <v>8</v>
      </c>
      <c r="D141" s="192" t="s">
        <v>241</v>
      </c>
      <c r="E141" s="193" t="s">
        <v>5128</v>
      </c>
      <c r="F141" s="194" t="s">
        <v>4940</v>
      </c>
      <c r="G141" s="195" t="s">
        <v>513</v>
      </c>
      <c r="H141" s="196">
        <v>140</v>
      </c>
      <c r="I141" s="197"/>
      <c r="J141" s="198">
        <f>ROUND(I141*H141,2)</f>
        <v>0</v>
      </c>
      <c r="K141" s="194" t="s">
        <v>4904</v>
      </c>
      <c r="L141" s="40"/>
      <c r="M141" s="199" t="s">
        <v>1</v>
      </c>
      <c r="N141" s="200" t="s">
        <v>41</v>
      </c>
      <c r="O141" s="72"/>
      <c r="P141" s="201">
        <f>O141*H141</f>
        <v>0</v>
      </c>
      <c r="Q141" s="201">
        <v>0</v>
      </c>
      <c r="R141" s="201">
        <f>Q141*H141</f>
        <v>0</v>
      </c>
      <c r="S141" s="201">
        <v>0</v>
      </c>
      <c r="T141" s="202">
        <f>S141*H141</f>
        <v>0</v>
      </c>
      <c r="U141" s="35"/>
      <c r="V141" s="35"/>
      <c r="W141" s="35"/>
      <c r="X141" s="35"/>
      <c r="Y141" s="35"/>
      <c r="Z141" s="35"/>
      <c r="AA141" s="35"/>
      <c r="AB141" s="35"/>
      <c r="AC141" s="35"/>
      <c r="AD141" s="35"/>
      <c r="AE141" s="35"/>
      <c r="AR141" s="203" t="s">
        <v>110</v>
      </c>
      <c r="AT141" s="203" t="s">
        <v>241</v>
      </c>
      <c r="AU141" s="203" t="s">
        <v>84</v>
      </c>
      <c r="AY141" s="18" t="s">
        <v>239</v>
      </c>
      <c r="BE141" s="204">
        <f>IF(N141="základní",J141,0)</f>
        <v>0</v>
      </c>
      <c r="BF141" s="204">
        <f>IF(N141="snížená",J141,0)</f>
        <v>0</v>
      </c>
      <c r="BG141" s="204">
        <f>IF(N141="zákl. přenesená",J141,0)</f>
        <v>0</v>
      </c>
      <c r="BH141" s="204">
        <f>IF(N141="sníž. přenesená",J141,0)</f>
        <v>0</v>
      </c>
      <c r="BI141" s="204">
        <f>IF(N141="nulová",J141,0)</f>
        <v>0</v>
      </c>
      <c r="BJ141" s="18" t="s">
        <v>84</v>
      </c>
      <c r="BK141" s="204">
        <f>ROUND(I141*H141,2)</f>
        <v>0</v>
      </c>
      <c r="BL141" s="18" t="s">
        <v>110</v>
      </c>
      <c r="BM141" s="203" t="s">
        <v>499</v>
      </c>
    </row>
    <row r="142" spans="1:65" s="2" customFormat="1" ht="16.5" customHeight="1">
      <c r="A142" s="35"/>
      <c r="B142" s="36"/>
      <c r="C142" s="192" t="s">
        <v>302</v>
      </c>
      <c r="D142" s="192" t="s">
        <v>241</v>
      </c>
      <c r="E142" s="193" t="s">
        <v>5129</v>
      </c>
      <c r="F142" s="194" t="s">
        <v>4942</v>
      </c>
      <c r="G142" s="195" t="s">
        <v>2089</v>
      </c>
      <c r="H142" s="196">
        <v>1</v>
      </c>
      <c r="I142" s="197"/>
      <c r="J142" s="198">
        <f>ROUND(I142*H142,2)</f>
        <v>0</v>
      </c>
      <c r="K142" s="194" t="s">
        <v>4904</v>
      </c>
      <c r="L142" s="40"/>
      <c r="M142" s="199" t="s">
        <v>1</v>
      </c>
      <c r="N142" s="200" t="s">
        <v>41</v>
      </c>
      <c r="O142" s="72"/>
      <c r="P142" s="201">
        <f>O142*H142</f>
        <v>0</v>
      </c>
      <c r="Q142" s="201">
        <v>0</v>
      </c>
      <c r="R142" s="201">
        <f>Q142*H142</f>
        <v>0</v>
      </c>
      <c r="S142" s="201">
        <v>0</v>
      </c>
      <c r="T142" s="202">
        <f>S142*H142</f>
        <v>0</v>
      </c>
      <c r="U142" s="35"/>
      <c r="V142" s="35"/>
      <c r="W142" s="35"/>
      <c r="X142" s="35"/>
      <c r="Y142" s="35"/>
      <c r="Z142" s="35"/>
      <c r="AA142" s="35"/>
      <c r="AB142" s="35"/>
      <c r="AC142" s="35"/>
      <c r="AD142" s="35"/>
      <c r="AE142" s="35"/>
      <c r="AR142" s="203" t="s">
        <v>110</v>
      </c>
      <c r="AT142" s="203" t="s">
        <v>241</v>
      </c>
      <c r="AU142" s="203" t="s">
        <v>84</v>
      </c>
      <c r="AY142" s="18" t="s">
        <v>239</v>
      </c>
      <c r="BE142" s="204">
        <f>IF(N142="základní",J142,0)</f>
        <v>0</v>
      </c>
      <c r="BF142" s="204">
        <f>IF(N142="snížená",J142,0)</f>
        <v>0</v>
      </c>
      <c r="BG142" s="204">
        <f>IF(N142="zákl. přenesená",J142,0)</f>
        <v>0</v>
      </c>
      <c r="BH142" s="204">
        <f>IF(N142="sníž. přenesená",J142,0)</f>
        <v>0</v>
      </c>
      <c r="BI142" s="204">
        <f>IF(N142="nulová",J142,0)</f>
        <v>0</v>
      </c>
      <c r="BJ142" s="18" t="s">
        <v>84</v>
      </c>
      <c r="BK142" s="204">
        <f>ROUND(I142*H142,2)</f>
        <v>0</v>
      </c>
      <c r="BL142" s="18" t="s">
        <v>110</v>
      </c>
      <c r="BM142" s="203" t="s">
        <v>510</v>
      </c>
    </row>
    <row r="143" spans="1:65" s="2" customFormat="1" ht="16.5" customHeight="1">
      <c r="A143" s="35"/>
      <c r="B143" s="36"/>
      <c r="C143" s="192" t="s">
        <v>306</v>
      </c>
      <c r="D143" s="192" t="s">
        <v>241</v>
      </c>
      <c r="E143" s="193" t="s">
        <v>5130</v>
      </c>
      <c r="F143" s="194" t="s">
        <v>5131</v>
      </c>
      <c r="G143" s="195" t="s">
        <v>513</v>
      </c>
      <c r="H143" s="196">
        <v>340</v>
      </c>
      <c r="I143" s="197"/>
      <c r="J143" s="198">
        <f>ROUND(I143*H143,2)</f>
        <v>0</v>
      </c>
      <c r="K143" s="194" t="s">
        <v>4904</v>
      </c>
      <c r="L143" s="40"/>
      <c r="M143" s="199" t="s">
        <v>1</v>
      </c>
      <c r="N143" s="200" t="s">
        <v>41</v>
      </c>
      <c r="O143" s="72"/>
      <c r="P143" s="201">
        <f>O143*H143</f>
        <v>0</v>
      </c>
      <c r="Q143" s="201">
        <v>0</v>
      </c>
      <c r="R143" s="201">
        <f>Q143*H143</f>
        <v>0</v>
      </c>
      <c r="S143" s="201">
        <v>0</v>
      </c>
      <c r="T143" s="202">
        <f>S143*H143</f>
        <v>0</v>
      </c>
      <c r="U143" s="35"/>
      <c r="V143" s="35"/>
      <c r="W143" s="35"/>
      <c r="X143" s="35"/>
      <c r="Y143" s="35"/>
      <c r="Z143" s="35"/>
      <c r="AA143" s="35"/>
      <c r="AB143" s="35"/>
      <c r="AC143" s="35"/>
      <c r="AD143" s="35"/>
      <c r="AE143" s="35"/>
      <c r="AR143" s="203" t="s">
        <v>110</v>
      </c>
      <c r="AT143" s="203" t="s">
        <v>241</v>
      </c>
      <c r="AU143" s="203" t="s">
        <v>84</v>
      </c>
      <c r="AY143" s="18" t="s">
        <v>239</v>
      </c>
      <c r="BE143" s="204">
        <f>IF(N143="základní",J143,0)</f>
        <v>0</v>
      </c>
      <c r="BF143" s="204">
        <f>IF(N143="snížená",J143,0)</f>
        <v>0</v>
      </c>
      <c r="BG143" s="204">
        <f>IF(N143="zákl. přenesená",J143,0)</f>
        <v>0</v>
      </c>
      <c r="BH143" s="204">
        <f>IF(N143="sníž. přenesená",J143,0)</f>
        <v>0</v>
      </c>
      <c r="BI143" s="204">
        <f>IF(N143="nulová",J143,0)</f>
        <v>0</v>
      </c>
      <c r="BJ143" s="18" t="s">
        <v>84</v>
      </c>
      <c r="BK143" s="204">
        <f>ROUND(I143*H143,2)</f>
        <v>0</v>
      </c>
      <c r="BL143" s="18" t="s">
        <v>110</v>
      </c>
      <c r="BM143" s="203" t="s">
        <v>523</v>
      </c>
    </row>
    <row r="144" spans="1:65" s="2" customFormat="1" ht="16.5" customHeight="1">
      <c r="A144" s="35"/>
      <c r="B144" s="36"/>
      <c r="C144" s="192" t="s">
        <v>311</v>
      </c>
      <c r="D144" s="192" t="s">
        <v>241</v>
      </c>
      <c r="E144" s="193" t="s">
        <v>5132</v>
      </c>
      <c r="F144" s="194" t="s">
        <v>5133</v>
      </c>
      <c r="G144" s="195" t="s">
        <v>513</v>
      </c>
      <c r="H144" s="196">
        <v>1250</v>
      </c>
      <c r="I144" s="197"/>
      <c r="J144" s="198">
        <f>ROUND(I144*H144,2)</f>
        <v>0</v>
      </c>
      <c r="K144" s="194" t="s">
        <v>4904</v>
      </c>
      <c r="L144" s="40"/>
      <c r="M144" s="199" t="s">
        <v>1</v>
      </c>
      <c r="N144" s="200" t="s">
        <v>41</v>
      </c>
      <c r="O144" s="72"/>
      <c r="P144" s="201">
        <f>O144*H144</f>
        <v>0</v>
      </c>
      <c r="Q144" s="201">
        <v>0</v>
      </c>
      <c r="R144" s="201">
        <f>Q144*H144</f>
        <v>0</v>
      </c>
      <c r="S144" s="201">
        <v>0</v>
      </c>
      <c r="T144" s="202">
        <f>S144*H144</f>
        <v>0</v>
      </c>
      <c r="U144" s="35"/>
      <c r="V144" s="35"/>
      <c r="W144" s="35"/>
      <c r="X144" s="35"/>
      <c r="Y144" s="35"/>
      <c r="Z144" s="35"/>
      <c r="AA144" s="35"/>
      <c r="AB144" s="35"/>
      <c r="AC144" s="35"/>
      <c r="AD144" s="35"/>
      <c r="AE144" s="35"/>
      <c r="AR144" s="203" t="s">
        <v>110</v>
      </c>
      <c r="AT144" s="203" t="s">
        <v>241</v>
      </c>
      <c r="AU144" s="203" t="s">
        <v>84</v>
      </c>
      <c r="AY144" s="18" t="s">
        <v>239</v>
      </c>
      <c r="BE144" s="204">
        <f>IF(N144="základní",J144,0)</f>
        <v>0</v>
      </c>
      <c r="BF144" s="204">
        <f>IF(N144="snížená",J144,0)</f>
        <v>0</v>
      </c>
      <c r="BG144" s="204">
        <f>IF(N144="zákl. přenesená",J144,0)</f>
        <v>0</v>
      </c>
      <c r="BH144" s="204">
        <f>IF(N144="sníž. přenesená",J144,0)</f>
        <v>0</v>
      </c>
      <c r="BI144" s="204">
        <f>IF(N144="nulová",J144,0)</f>
        <v>0</v>
      </c>
      <c r="BJ144" s="18" t="s">
        <v>84</v>
      </c>
      <c r="BK144" s="204">
        <f>ROUND(I144*H144,2)</f>
        <v>0</v>
      </c>
      <c r="BL144" s="18" t="s">
        <v>110</v>
      </c>
      <c r="BM144" s="203" t="s">
        <v>536</v>
      </c>
    </row>
    <row r="145" spans="1:65" s="12" customFormat="1" ht="25.9" customHeight="1">
      <c r="B145" s="176"/>
      <c r="C145" s="177"/>
      <c r="D145" s="178" t="s">
        <v>75</v>
      </c>
      <c r="E145" s="179" t="s">
        <v>4949</v>
      </c>
      <c r="F145" s="179" t="s">
        <v>135</v>
      </c>
      <c r="G145" s="177"/>
      <c r="H145" s="177"/>
      <c r="I145" s="180"/>
      <c r="J145" s="181">
        <f>BK145</f>
        <v>0</v>
      </c>
      <c r="K145" s="177"/>
      <c r="L145" s="182"/>
      <c r="M145" s="183"/>
      <c r="N145" s="184"/>
      <c r="O145" s="184"/>
      <c r="P145" s="185">
        <f>SUM(P146:P150)</f>
        <v>0</v>
      </c>
      <c r="Q145" s="184"/>
      <c r="R145" s="185">
        <f>SUM(R146:R150)</f>
        <v>0</v>
      </c>
      <c r="S145" s="184"/>
      <c r="T145" s="186">
        <f>SUM(T146:T150)</f>
        <v>0</v>
      </c>
      <c r="AR145" s="187" t="s">
        <v>84</v>
      </c>
      <c r="AT145" s="188" t="s">
        <v>75</v>
      </c>
      <c r="AU145" s="188" t="s">
        <v>76</v>
      </c>
      <c r="AY145" s="187" t="s">
        <v>239</v>
      </c>
      <c r="BK145" s="189">
        <f>SUM(BK146:BK150)</f>
        <v>0</v>
      </c>
    </row>
    <row r="146" spans="1:65" s="2" customFormat="1" ht="16.5" customHeight="1">
      <c r="A146" s="35"/>
      <c r="B146" s="36"/>
      <c r="C146" s="192" t="s">
        <v>316</v>
      </c>
      <c r="D146" s="192" t="s">
        <v>241</v>
      </c>
      <c r="E146" s="193" t="s">
        <v>5134</v>
      </c>
      <c r="F146" s="194" t="s">
        <v>4998</v>
      </c>
      <c r="G146" s="195" t="s">
        <v>396</v>
      </c>
      <c r="H146" s="196">
        <v>16</v>
      </c>
      <c r="I146" s="197"/>
      <c r="J146" s="198">
        <f>ROUND(I146*H146,2)</f>
        <v>0</v>
      </c>
      <c r="K146" s="194" t="s">
        <v>4904</v>
      </c>
      <c r="L146" s="40"/>
      <c r="M146" s="199" t="s">
        <v>1</v>
      </c>
      <c r="N146" s="200" t="s">
        <v>41</v>
      </c>
      <c r="O146" s="72"/>
      <c r="P146" s="201">
        <f>O146*H146</f>
        <v>0</v>
      </c>
      <c r="Q146" s="201">
        <v>0</v>
      </c>
      <c r="R146" s="201">
        <f>Q146*H146</f>
        <v>0</v>
      </c>
      <c r="S146" s="201">
        <v>0</v>
      </c>
      <c r="T146" s="202">
        <f>S146*H146</f>
        <v>0</v>
      </c>
      <c r="U146" s="35"/>
      <c r="V146" s="35"/>
      <c r="W146" s="35"/>
      <c r="X146" s="35"/>
      <c r="Y146" s="35"/>
      <c r="Z146" s="35"/>
      <c r="AA146" s="35"/>
      <c r="AB146" s="35"/>
      <c r="AC146" s="35"/>
      <c r="AD146" s="35"/>
      <c r="AE146" s="35"/>
      <c r="AR146" s="203" t="s">
        <v>110</v>
      </c>
      <c r="AT146" s="203" t="s">
        <v>241</v>
      </c>
      <c r="AU146" s="203" t="s">
        <v>84</v>
      </c>
      <c r="AY146" s="18" t="s">
        <v>239</v>
      </c>
      <c r="BE146" s="204">
        <f>IF(N146="základní",J146,0)</f>
        <v>0</v>
      </c>
      <c r="BF146" s="204">
        <f>IF(N146="snížená",J146,0)</f>
        <v>0</v>
      </c>
      <c r="BG146" s="204">
        <f>IF(N146="zákl. přenesená",J146,0)</f>
        <v>0</v>
      </c>
      <c r="BH146" s="204">
        <f>IF(N146="sníž. přenesená",J146,0)</f>
        <v>0</v>
      </c>
      <c r="BI146" s="204">
        <f>IF(N146="nulová",J146,0)</f>
        <v>0</v>
      </c>
      <c r="BJ146" s="18" t="s">
        <v>84</v>
      </c>
      <c r="BK146" s="204">
        <f>ROUND(I146*H146,2)</f>
        <v>0</v>
      </c>
      <c r="BL146" s="18" t="s">
        <v>110</v>
      </c>
      <c r="BM146" s="203" t="s">
        <v>549</v>
      </c>
    </row>
    <row r="147" spans="1:65" s="2" customFormat="1" ht="16.5" customHeight="1">
      <c r="A147" s="35"/>
      <c r="B147" s="36"/>
      <c r="C147" s="192" t="s">
        <v>323</v>
      </c>
      <c r="D147" s="192" t="s">
        <v>241</v>
      </c>
      <c r="E147" s="193" t="s">
        <v>5135</v>
      </c>
      <c r="F147" s="194" t="s">
        <v>5000</v>
      </c>
      <c r="G147" s="195" t="s">
        <v>396</v>
      </c>
      <c r="H147" s="196">
        <v>16</v>
      </c>
      <c r="I147" s="197"/>
      <c r="J147" s="198">
        <f>ROUND(I147*H147,2)</f>
        <v>0</v>
      </c>
      <c r="K147" s="194" t="s">
        <v>4904</v>
      </c>
      <c r="L147" s="40"/>
      <c r="M147" s="199" t="s">
        <v>1</v>
      </c>
      <c r="N147" s="200" t="s">
        <v>41</v>
      </c>
      <c r="O147" s="72"/>
      <c r="P147" s="201">
        <f>O147*H147</f>
        <v>0</v>
      </c>
      <c r="Q147" s="201">
        <v>0</v>
      </c>
      <c r="R147" s="201">
        <f>Q147*H147</f>
        <v>0</v>
      </c>
      <c r="S147" s="201">
        <v>0</v>
      </c>
      <c r="T147" s="202">
        <f>S147*H147</f>
        <v>0</v>
      </c>
      <c r="U147" s="35"/>
      <c r="V147" s="35"/>
      <c r="W147" s="35"/>
      <c r="X147" s="35"/>
      <c r="Y147" s="35"/>
      <c r="Z147" s="35"/>
      <c r="AA147" s="35"/>
      <c r="AB147" s="35"/>
      <c r="AC147" s="35"/>
      <c r="AD147" s="35"/>
      <c r="AE147" s="35"/>
      <c r="AR147" s="203" t="s">
        <v>110</v>
      </c>
      <c r="AT147" s="203" t="s">
        <v>241</v>
      </c>
      <c r="AU147" s="203" t="s">
        <v>84</v>
      </c>
      <c r="AY147" s="18" t="s">
        <v>239</v>
      </c>
      <c r="BE147" s="204">
        <f>IF(N147="základní",J147,0)</f>
        <v>0</v>
      </c>
      <c r="BF147" s="204">
        <f>IF(N147="snížená",J147,0)</f>
        <v>0</v>
      </c>
      <c r="BG147" s="204">
        <f>IF(N147="zákl. přenesená",J147,0)</f>
        <v>0</v>
      </c>
      <c r="BH147" s="204">
        <f>IF(N147="sníž. přenesená",J147,0)</f>
        <v>0</v>
      </c>
      <c r="BI147" s="204">
        <f>IF(N147="nulová",J147,0)</f>
        <v>0</v>
      </c>
      <c r="BJ147" s="18" t="s">
        <v>84</v>
      </c>
      <c r="BK147" s="204">
        <f>ROUND(I147*H147,2)</f>
        <v>0</v>
      </c>
      <c r="BL147" s="18" t="s">
        <v>110</v>
      </c>
      <c r="BM147" s="203" t="s">
        <v>562</v>
      </c>
    </row>
    <row r="148" spans="1:65" s="2" customFormat="1" ht="16.5" customHeight="1">
      <c r="A148" s="35"/>
      <c r="B148" s="36"/>
      <c r="C148" s="192" t="s">
        <v>289</v>
      </c>
      <c r="D148" s="192" t="s">
        <v>241</v>
      </c>
      <c r="E148" s="193" t="s">
        <v>5136</v>
      </c>
      <c r="F148" s="194" t="s">
        <v>5002</v>
      </c>
      <c r="G148" s="195" t="s">
        <v>396</v>
      </c>
      <c r="H148" s="196">
        <v>12</v>
      </c>
      <c r="I148" s="197"/>
      <c r="J148" s="198">
        <f>ROUND(I148*H148,2)</f>
        <v>0</v>
      </c>
      <c r="K148" s="194" t="s">
        <v>4904</v>
      </c>
      <c r="L148" s="40"/>
      <c r="M148" s="199" t="s">
        <v>1</v>
      </c>
      <c r="N148" s="200" t="s">
        <v>41</v>
      </c>
      <c r="O148" s="72"/>
      <c r="P148" s="201">
        <f>O148*H148</f>
        <v>0</v>
      </c>
      <c r="Q148" s="201">
        <v>0</v>
      </c>
      <c r="R148" s="201">
        <f>Q148*H148</f>
        <v>0</v>
      </c>
      <c r="S148" s="201">
        <v>0</v>
      </c>
      <c r="T148" s="202">
        <f>S148*H148</f>
        <v>0</v>
      </c>
      <c r="U148" s="35"/>
      <c r="V148" s="35"/>
      <c r="W148" s="35"/>
      <c r="X148" s="35"/>
      <c r="Y148" s="35"/>
      <c r="Z148" s="35"/>
      <c r="AA148" s="35"/>
      <c r="AB148" s="35"/>
      <c r="AC148" s="35"/>
      <c r="AD148" s="35"/>
      <c r="AE148" s="35"/>
      <c r="AR148" s="203" t="s">
        <v>110</v>
      </c>
      <c r="AT148" s="203" t="s">
        <v>241</v>
      </c>
      <c r="AU148" s="203" t="s">
        <v>84</v>
      </c>
      <c r="AY148" s="18" t="s">
        <v>239</v>
      </c>
      <c r="BE148" s="204">
        <f>IF(N148="základní",J148,0)</f>
        <v>0</v>
      </c>
      <c r="BF148" s="204">
        <f>IF(N148="snížená",J148,0)</f>
        <v>0</v>
      </c>
      <c r="BG148" s="204">
        <f>IF(N148="zákl. přenesená",J148,0)</f>
        <v>0</v>
      </c>
      <c r="BH148" s="204">
        <f>IF(N148="sníž. přenesená",J148,0)</f>
        <v>0</v>
      </c>
      <c r="BI148" s="204">
        <f>IF(N148="nulová",J148,0)</f>
        <v>0</v>
      </c>
      <c r="BJ148" s="18" t="s">
        <v>84</v>
      </c>
      <c r="BK148" s="204">
        <f>ROUND(I148*H148,2)</f>
        <v>0</v>
      </c>
      <c r="BL148" s="18" t="s">
        <v>110</v>
      </c>
      <c r="BM148" s="203" t="s">
        <v>572</v>
      </c>
    </row>
    <row r="149" spans="1:65" s="2" customFormat="1" ht="16.5" customHeight="1">
      <c r="A149" s="35"/>
      <c r="B149" s="36"/>
      <c r="C149" s="192" t="s">
        <v>334</v>
      </c>
      <c r="D149" s="192" t="s">
        <v>241</v>
      </c>
      <c r="E149" s="193" t="s">
        <v>5137</v>
      </c>
      <c r="F149" s="194" t="s">
        <v>5004</v>
      </c>
      <c r="G149" s="195" t="s">
        <v>396</v>
      </c>
      <c r="H149" s="196">
        <v>8</v>
      </c>
      <c r="I149" s="197"/>
      <c r="J149" s="198">
        <f>ROUND(I149*H149,2)</f>
        <v>0</v>
      </c>
      <c r="K149" s="194" t="s">
        <v>4904</v>
      </c>
      <c r="L149" s="40"/>
      <c r="M149" s="199" t="s">
        <v>1</v>
      </c>
      <c r="N149" s="200" t="s">
        <v>41</v>
      </c>
      <c r="O149" s="72"/>
      <c r="P149" s="201">
        <f>O149*H149</f>
        <v>0</v>
      </c>
      <c r="Q149" s="201">
        <v>0</v>
      </c>
      <c r="R149" s="201">
        <f>Q149*H149</f>
        <v>0</v>
      </c>
      <c r="S149" s="201">
        <v>0</v>
      </c>
      <c r="T149" s="202">
        <f>S149*H149</f>
        <v>0</v>
      </c>
      <c r="U149" s="35"/>
      <c r="V149" s="35"/>
      <c r="W149" s="35"/>
      <c r="X149" s="35"/>
      <c r="Y149" s="35"/>
      <c r="Z149" s="35"/>
      <c r="AA149" s="35"/>
      <c r="AB149" s="35"/>
      <c r="AC149" s="35"/>
      <c r="AD149" s="35"/>
      <c r="AE149" s="35"/>
      <c r="AR149" s="203" t="s">
        <v>110</v>
      </c>
      <c r="AT149" s="203" t="s">
        <v>241</v>
      </c>
      <c r="AU149" s="203" t="s">
        <v>84</v>
      </c>
      <c r="AY149" s="18" t="s">
        <v>239</v>
      </c>
      <c r="BE149" s="204">
        <f>IF(N149="základní",J149,0)</f>
        <v>0</v>
      </c>
      <c r="BF149" s="204">
        <f>IF(N149="snížená",J149,0)</f>
        <v>0</v>
      </c>
      <c r="BG149" s="204">
        <f>IF(N149="zákl. přenesená",J149,0)</f>
        <v>0</v>
      </c>
      <c r="BH149" s="204">
        <f>IF(N149="sníž. přenesená",J149,0)</f>
        <v>0</v>
      </c>
      <c r="BI149" s="204">
        <f>IF(N149="nulová",J149,0)</f>
        <v>0</v>
      </c>
      <c r="BJ149" s="18" t="s">
        <v>84</v>
      </c>
      <c r="BK149" s="204">
        <f>ROUND(I149*H149,2)</f>
        <v>0</v>
      </c>
      <c r="BL149" s="18" t="s">
        <v>110</v>
      </c>
      <c r="BM149" s="203" t="s">
        <v>582</v>
      </c>
    </row>
    <row r="150" spans="1:65" s="2" customFormat="1" ht="16.5" customHeight="1">
      <c r="A150" s="35"/>
      <c r="B150" s="36"/>
      <c r="C150" s="192" t="s">
        <v>341</v>
      </c>
      <c r="D150" s="192" t="s">
        <v>241</v>
      </c>
      <c r="E150" s="193" t="s">
        <v>5138</v>
      </c>
      <c r="F150" s="194" t="s">
        <v>5006</v>
      </c>
      <c r="G150" s="195" t="s">
        <v>396</v>
      </c>
      <c r="H150" s="196">
        <v>4</v>
      </c>
      <c r="I150" s="197"/>
      <c r="J150" s="198">
        <f>ROUND(I150*H150,2)</f>
        <v>0</v>
      </c>
      <c r="K150" s="194" t="s">
        <v>4904</v>
      </c>
      <c r="L150" s="40"/>
      <c r="M150" s="277" t="s">
        <v>1</v>
      </c>
      <c r="N150" s="278" t="s">
        <v>41</v>
      </c>
      <c r="O150" s="224"/>
      <c r="P150" s="275">
        <f>O150*H150</f>
        <v>0</v>
      </c>
      <c r="Q150" s="275">
        <v>0</v>
      </c>
      <c r="R150" s="275">
        <f>Q150*H150</f>
        <v>0</v>
      </c>
      <c r="S150" s="275">
        <v>0</v>
      </c>
      <c r="T150" s="276">
        <f>S150*H150</f>
        <v>0</v>
      </c>
      <c r="U150" s="35"/>
      <c r="V150" s="35"/>
      <c r="W150" s="35"/>
      <c r="X150" s="35"/>
      <c r="Y150" s="35"/>
      <c r="Z150" s="35"/>
      <c r="AA150" s="35"/>
      <c r="AB150" s="35"/>
      <c r="AC150" s="35"/>
      <c r="AD150" s="35"/>
      <c r="AE150" s="35"/>
      <c r="AR150" s="203" t="s">
        <v>110</v>
      </c>
      <c r="AT150" s="203" t="s">
        <v>241</v>
      </c>
      <c r="AU150" s="203" t="s">
        <v>84</v>
      </c>
      <c r="AY150" s="18" t="s">
        <v>239</v>
      </c>
      <c r="BE150" s="204">
        <f>IF(N150="základní",J150,0)</f>
        <v>0</v>
      </c>
      <c r="BF150" s="204">
        <f>IF(N150="snížená",J150,0)</f>
        <v>0</v>
      </c>
      <c r="BG150" s="204">
        <f>IF(N150="zákl. přenesená",J150,0)</f>
        <v>0</v>
      </c>
      <c r="BH150" s="204">
        <f>IF(N150="sníž. přenesená",J150,0)</f>
        <v>0</v>
      </c>
      <c r="BI150" s="204">
        <f>IF(N150="nulová",J150,0)</f>
        <v>0</v>
      </c>
      <c r="BJ150" s="18" t="s">
        <v>84</v>
      </c>
      <c r="BK150" s="204">
        <f>ROUND(I150*H150,2)</f>
        <v>0</v>
      </c>
      <c r="BL150" s="18" t="s">
        <v>110</v>
      </c>
      <c r="BM150" s="203" t="s">
        <v>592</v>
      </c>
    </row>
    <row r="151" spans="1:65" s="2" customFormat="1" ht="6.95" customHeight="1">
      <c r="A151" s="35"/>
      <c r="B151" s="55"/>
      <c r="C151" s="56"/>
      <c r="D151" s="56"/>
      <c r="E151" s="56"/>
      <c r="F151" s="56"/>
      <c r="G151" s="56"/>
      <c r="H151" s="56"/>
      <c r="I151" s="56"/>
      <c r="J151" s="56"/>
      <c r="K151" s="56"/>
      <c r="L151" s="40"/>
      <c r="M151" s="35"/>
      <c r="O151" s="35"/>
      <c r="P151" s="35"/>
      <c r="Q151" s="35"/>
      <c r="R151" s="35"/>
      <c r="S151" s="35"/>
      <c r="T151" s="35"/>
      <c r="U151" s="35"/>
      <c r="V151" s="35"/>
      <c r="W151" s="35"/>
      <c r="X151" s="35"/>
      <c r="Y151" s="35"/>
      <c r="Z151" s="35"/>
      <c r="AA151" s="35"/>
      <c r="AB151" s="35"/>
      <c r="AC151" s="35"/>
      <c r="AD151" s="35"/>
      <c r="AE151" s="35"/>
    </row>
  </sheetData>
  <sheetProtection algorithmName="SHA-512" hashValue="LM6Shl0vvD27UOlefs3cvXZdpim1CZH5ewCxgDXPUPXI3sZOXyGvts/UUkRZBWh7o4TccD6xdvBmgYyrr+j5BQ==" saltValue="x7YTJ2gvRcDvtlDjoNOcQx6x6xPIqCRY+C/tGLxRC//xeh7VGt+tsk3bKtD1kKj5K9mL5mRaokkqT1QOHldaKQ==" spinCount="100000" sheet="1" objects="1" scenarios="1" formatColumns="0" formatRows="0" autoFilter="0"/>
  <autoFilter ref="C126:K150" xr:uid="{00000000-0009-0000-0000-000013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BM156"/>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149</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ht="12.75">
      <c r="B8" s="21"/>
      <c r="D8" s="120" t="s">
        <v>210</v>
      </c>
      <c r="L8" s="21"/>
    </row>
    <row r="9" spans="1:46" s="1" customFormat="1" ht="16.5" customHeight="1">
      <c r="B9" s="21"/>
      <c r="E9" s="325" t="s">
        <v>362</v>
      </c>
      <c r="F9" s="298"/>
      <c r="G9" s="298"/>
      <c r="H9" s="298"/>
      <c r="L9" s="21"/>
    </row>
    <row r="10" spans="1:46" s="1" customFormat="1" ht="12" customHeight="1">
      <c r="B10" s="21"/>
      <c r="D10" s="120" t="s">
        <v>363</v>
      </c>
      <c r="L10" s="21"/>
    </row>
    <row r="11" spans="1:46" s="2" customFormat="1" ht="16.5" customHeight="1">
      <c r="A11" s="35"/>
      <c r="B11" s="40"/>
      <c r="C11" s="35"/>
      <c r="D11" s="35"/>
      <c r="E11" s="335" t="s">
        <v>3106</v>
      </c>
      <c r="F11" s="328"/>
      <c r="G11" s="328"/>
      <c r="H11" s="328"/>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3107</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7" t="s">
        <v>5139</v>
      </c>
      <c r="F13" s="328"/>
      <c r="G13" s="328"/>
      <c r="H13" s="328"/>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9" t="str">
        <f>'Rekapitulace stavby'!E14</f>
        <v>Vyplň údaj</v>
      </c>
      <c r="F22" s="330"/>
      <c r="G22" s="330"/>
      <c r="H22" s="330"/>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31" t="s">
        <v>4895</v>
      </c>
      <c r="F31" s="331"/>
      <c r="G31" s="331"/>
      <c r="H31" s="331"/>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ROUND(J127,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ROUND((SUM(BE127:BE155)),  2)</f>
        <v>0</v>
      </c>
      <c r="G37" s="35"/>
      <c r="H37" s="35"/>
      <c r="I37" s="131">
        <v>0.21</v>
      </c>
      <c r="J37" s="130">
        <f>ROUND(((SUM(BE127:BE155))*I37),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ROUND((SUM(BF127:BF155)),  2)</f>
        <v>0</v>
      </c>
      <c r="G38" s="35"/>
      <c r="H38" s="35"/>
      <c r="I38" s="131">
        <v>0.12</v>
      </c>
      <c r="J38" s="130">
        <f>ROUND(((SUM(BF127:BF155))*I38),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ROUND((SUM(BG127:BG155)),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ROUND((SUM(BH127:BH155)),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ROUND((SUM(BI127:BI155)),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2" t="s">
        <v>362</v>
      </c>
      <c r="F87" s="283"/>
      <c r="G87" s="283"/>
      <c r="H87" s="283"/>
      <c r="I87" s="23"/>
      <c r="J87" s="23"/>
      <c r="K87" s="23"/>
      <c r="L87" s="21"/>
    </row>
    <row r="88" spans="1:31" s="1" customFormat="1" ht="12" customHeight="1">
      <c r="B88" s="22"/>
      <c r="C88" s="30" t="s">
        <v>363</v>
      </c>
      <c r="D88" s="23"/>
      <c r="E88" s="23"/>
      <c r="F88" s="23"/>
      <c r="G88" s="23"/>
      <c r="H88" s="23"/>
      <c r="I88" s="23"/>
      <c r="J88" s="23"/>
      <c r="K88" s="23"/>
      <c r="L88" s="21"/>
    </row>
    <row r="89" spans="1:31" s="2" customFormat="1" ht="16.5" customHeight="1">
      <c r="A89" s="35"/>
      <c r="B89" s="36"/>
      <c r="C89" s="37"/>
      <c r="D89" s="37"/>
      <c r="E89" s="336" t="s">
        <v>3106</v>
      </c>
      <c r="F89" s="334"/>
      <c r="G89" s="334"/>
      <c r="H89" s="334"/>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3107</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5" t="str">
        <f>E13</f>
        <v>5 - EKV+DT Elektronická kontrola vstupu + Domovní telefony</v>
      </c>
      <c r="F91" s="334"/>
      <c r="G91" s="334"/>
      <c r="H91" s="334"/>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J127</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5140</v>
      </c>
      <c r="E101" s="157"/>
      <c r="F101" s="157"/>
      <c r="G101" s="157"/>
      <c r="H101" s="157"/>
      <c r="I101" s="157"/>
      <c r="J101" s="158">
        <f>J128</f>
        <v>0</v>
      </c>
      <c r="K101" s="155"/>
      <c r="L101" s="159"/>
    </row>
    <row r="102" spans="1:47" s="9" customFormat="1" ht="24.95" customHeight="1">
      <c r="B102" s="154"/>
      <c r="C102" s="155"/>
      <c r="D102" s="156" t="s">
        <v>5141</v>
      </c>
      <c r="E102" s="157"/>
      <c r="F102" s="157"/>
      <c r="G102" s="157"/>
      <c r="H102" s="157"/>
      <c r="I102" s="157"/>
      <c r="J102" s="158">
        <f>J144</f>
        <v>0</v>
      </c>
      <c r="K102" s="155"/>
      <c r="L102" s="159"/>
    </row>
    <row r="103" spans="1:47" s="9" customFormat="1" ht="24.95" customHeight="1">
      <c r="B103" s="154"/>
      <c r="C103" s="155"/>
      <c r="D103" s="156" t="s">
        <v>5104</v>
      </c>
      <c r="E103" s="157"/>
      <c r="F103" s="157"/>
      <c r="G103" s="157"/>
      <c r="H103" s="157"/>
      <c r="I103" s="157"/>
      <c r="J103" s="158">
        <f>J150</f>
        <v>0</v>
      </c>
      <c r="K103" s="155"/>
      <c r="L103" s="159"/>
    </row>
    <row r="104" spans="1:47" s="2" customFormat="1" ht="21.75" customHeight="1">
      <c r="A104" s="35"/>
      <c r="B104" s="36"/>
      <c r="C104" s="37"/>
      <c r="D104" s="37"/>
      <c r="E104" s="37"/>
      <c r="F104" s="37"/>
      <c r="G104" s="37"/>
      <c r="H104" s="37"/>
      <c r="I104" s="37"/>
      <c r="J104" s="37"/>
      <c r="K104" s="37"/>
      <c r="L104" s="52"/>
      <c r="S104" s="35"/>
      <c r="T104" s="35"/>
      <c r="U104" s="35"/>
      <c r="V104" s="35"/>
      <c r="W104" s="35"/>
      <c r="X104" s="35"/>
      <c r="Y104" s="35"/>
      <c r="Z104" s="35"/>
      <c r="AA104" s="35"/>
      <c r="AB104" s="35"/>
      <c r="AC104" s="35"/>
      <c r="AD104" s="35"/>
      <c r="AE104" s="35"/>
    </row>
    <row r="105" spans="1:47" s="2" customFormat="1" ht="6.95" customHeight="1">
      <c r="A105" s="35"/>
      <c r="B105" s="55"/>
      <c r="C105" s="56"/>
      <c r="D105" s="56"/>
      <c r="E105" s="56"/>
      <c r="F105" s="56"/>
      <c r="G105" s="56"/>
      <c r="H105" s="56"/>
      <c r="I105" s="56"/>
      <c r="J105" s="56"/>
      <c r="K105" s="56"/>
      <c r="L105" s="52"/>
      <c r="S105" s="35"/>
      <c r="T105" s="35"/>
      <c r="U105" s="35"/>
      <c r="V105" s="35"/>
      <c r="W105" s="35"/>
      <c r="X105" s="35"/>
      <c r="Y105" s="35"/>
      <c r="Z105" s="35"/>
      <c r="AA105" s="35"/>
      <c r="AB105" s="35"/>
      <c r="AC105" s="35"/>
      <c r="AD105" s="35"/>
      <c r="AE105" s="35"/>
    </row>
    <row r="109" spans="1:47" s="2" customFormat="1" ht="6.95" customHeight="1">
      <c r="A109" s="35"/>
      <c r="B109" s="57"/>
      <c r="C109" s="58"/>
      <c r="D109" s="58"/>
      <c r="E109" s="58"/>
      <c r="F109" s="58"/>
      <c r="G109" s="58"/>
      <c r="H109" s="58"/>
      <c r="I109" s="58"/>
      <c r="J109" s="58"/>
      <c r="K109" s="58"/>
      <c r="L109" s="52"/>
      <c r="S109" s="35"/>
      <c r="T109" s="35"/>
      <c r="U109" s="35"/>
      <c r="V109" s="35"/>
      <c r="W109" s="35"/>
      <c r="X109" s="35"/>
      <c r="Y109" s="35"/>
      <c r="Z109" s="35"/>
      <c r="AA109" s="35"/>
      <c r="AB109" s="35"/>
      <c r="AC109" s="35"/>
      <c r="AD109" s="35"/>
      <c r="AE109" s="35"/>
    </row>
    <row r="110" spans="1:47" s="2" customFormat="1" ht="24.95" customHeight="1">
      <c r="A110" s="35"/>
      <c r="B110" s="36"/>
      <c r="C110" s="24" t="s">
        <v>224</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6.9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16</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6.5" customHeight="1">
      <c r="A113" s="35"/>
      <c r="B113" s="36"/>
      <c r="C113" s="37"/>
      <c r="D113" s="37"/>
      <c r="E113" s="332" t="str">
        <f>E7</f>
        <v>NEMOCNICE TGM HODONÍN – VÝSTAVBA PAVILONU URGENTNÍHO PŘÍJMU ETAPA II.</v>
      </c>
      <c r="F113" s="333"/>
      <c r="G113" s="333"/>
      <c r="H113" s="333"/>
      <c r="I113" s="37"/>
      <c r="J113" s="37"/>
      <c r="K113" s="37"/>
      <c r="L113" s="52"/>
      <c r="S113" s="35"/>
      <c r="T113" s="35"/>
      <c r="U113" s="35"/>
      <c r="V113" s="35"/>
      <c r="W113" s="35"/>
      <c r="X113" s="35"/>
      <c r="Y113" s="35"/>
      <c r="Z113" s="35"/>
      <c r="AA113" s="35"/>
      <c r="AB113" s="35"/>
      <c r="AC113" s="35"/>
      <c r="AD113" s="35"/>
      <c r="AE113" s="35"/>
    </row>
    <row r="114" spans="1:63" s="1" customFormat="1" ht="12" customHeight="1">
      <c r="B114" s="22"/>
      <c r="C114" s="30" t="s">
        <v>210</v>
      </c>
      <c r="D114" s="23"/>
      <c r="E114" s="23"/>
      <c r="F114" s="23"/>
      <c r="G114" s="23"/>
      <c r="H114" s="23"/>
      <c r="I114" s="23"/>
      <c r="J114" s="23"/>
      <c r="K114" s="23"/>
      <c r="L114" s="21"/>
    </row>
    <row r="115" spans="1:63" s="1" customFormat="1" ht="16.5" customHeight="1">
      <c r="B115" s="22"/>
      <c r="C115" s="23"/>
      <c r="D115" s="23"/>
      <c r="E115" s="332" t="s">
        <v>362</v>
      </c>
      <c r="F115" s="283"/>
      <c r="G115" s="283"/>
      <c r="H115" s="283"/>
      <c r="I115" s="23"/>
      <c r="J115" s="23"/>
      <c r="K115" s="23"/>
      <c r="L115" s="21"/>
    </row>
    <row r="116" spans="1:63" s="1" customFormat="1" ht="12" customHeight="1">
      <c r="B116" s="22"/>
      <c r="C116" s="30" t="s">
        <v>363</v>
      </c>
      <c r="D116" s="23"/>
      <c r="E116" s="23"/>
      <c r="F116" s="23"/>
      <c r="G116" s="23"/>
      <c r="H116" s="23"/>
      <c r="I116" s="23"/>
      <c r="J116" s="23"/>
      <c r="K116" s="23"/>
      <c r="L116" s="21"/>
    </row>
    <row r="117" spans="1:63" s="2" customFormat="1" ht="16.5" customHeight="1">
      <c r="A117" s="35"/>
      <c r="B117" s="36"/>
      <c r="C117" s="37"/>
      <c r="D117" s="37"/>
      <c r="E117" s="336" t="s">
        <v>3106</v>
      </c>
      <c r="F117" s="334"/>
      <c r="G117" s="334"/>
      <c r="H117" s="334"/>
      <c r="I117" s="37"/>
      <c r="J117" s="37"/>
      <c r="K117" s="37"/>
      <c r="L117" s="52"/>
      <c r="S117" s="35"/>
      <c r="T117" s="35"/>
      <c r="U117" s="35"/>
      <c r="V117" s="35"/>
      <c r="W117" s="35"/>
      <c r="X117" s="35"/>
      <c r="Y117" s="35"/>
      <c r="Z117" s="35"/>
      <c r="AA117" s="35"/>
      <c r="AB117" s="35"/>
      <c r="AC117" s="35"/>
      <c r="AD117" s="35"/>
      <c r="AE117" s="35"/>
    </row>
    <row r="118" spans="1:63" s="2" customFormat="1" ht="12" customHeight="1">
      <c r="A118" s="35"/>
      <c r="B118" s="36"/>
      <c r="C118" s="30" t="s">
        <v>3107</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3" s="2" customFormat="1" ht="16.5" customHeight="1">
      <c r="A119" s="35"/>
      <c r="B119" s="36"/>
      <c r="C119" s="37"/>
      <c r="D119" s="37"/>
      <c r="E119" s="305" t="str">
        <f>E13</f>
        <v>5 - EKV+DT Elektronická kontrola vstupu + Domovní telefony</v>
      </c>
      <c r="F119" s="334"/>
      <c r="G119" s="334"/>
      <c r="H119" s="334"/>
      <c r="I119" s="37"/>
      <c r="J119" s="37"/>
      <c r="K119" s="37"/>
      <c r="L119" s="52"/>
      <c r="S119" s="35"/>
      <c r="T119" s="35"/>
      <c r="U119" s="35"/>
      <c r="V119" s="35"/>
      <c r="W119" s="35"/>
      <c r="X119" s="35"/>
      <c r="Y119" s="35"/>
      <c r="Z119" s="35"/>
      <c r="AA119" s="35"/>
      <c r="AB119" s="35"/>
      <c r="AC119" s="35"/>
      <c r="AD119" s="35"/>
      <c r="AE119" s="35"/>
    </row>
    <row r="120" spans="1:63" s="2" customFormat="1" ht="6.9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3" s="2" customFormat="1" ht="12" customHeight="1">
      <c r="A121" s="35"/>
      <c r="B121" s="36"/>
      <c r="C121" s="30" t="s">
        <v>20</v>
      </c>
      <c r="D121" s="37"/>
      <c r="E121" s="37"/>
      <c r="F121" s="28" t="str">
        <f>F16</f>
        <v xml:space="preserve"> </v>
      </c>
      <c r="G121" s="37"/>
      <c r="H121" s="37"/>
      <c r="I121" s="30" t="s">
        <v>22</v>
      </c>
      <c r="J121" s="67" t="str">
        <f>IF(J16="","",J16)</f>
        <v>23. 6. 2025</v>
      </c>
      <c r="K121" s="37"/>
      <c r="L121" s="52"/>
      <c r="S121" s="35"/>
      <c r="T121" s="35"/>
      <c r="U121" s="35"/>
      <c r="V121" s="35"/>
      <c r="W121" s="35"/>
      <c r="X121" s="35"/>
      <c r="Y121" s="35"/>
      <c r="Z121" s="35"/>
      <c r="AA121" s="35"/>
      <c r="AB121" s="35"/>
      <c r="AC121" s="35"/>
      <c r="AD121" s="35"/>
      <c r="AE121" s="35"/>
    </row>
    <row r="122" spans="1:63" s="2" customFormat="1" ht="6.9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3" s="2" customFormat="1" ht="15.2" customHeight="1">
      <c r="A123" s="35"/>
      <c r="B123" s="36"/>
      <c r="C123" s="30" t="s">
        <v>24</v>
      </c>
      <c r="D123" s="37"/>
      <c r="E123" s="37"/>
      <c r="F123" s="28" t="str">
        <f>E19</f>
        <v>NEMOCNICE TGM HODONÍN, p.o.</v>
      </c>
      <c r="G123" s="37"/>
      <c r="H123" s="37"/>
      <c r="I123" s="30" t="s">
        <v>30</v>
      </c>
      <c r="J123" s="33" t="str">
        <f>E25</f>
        <v>KANIA a.s.</v>
      </c>
      <c r="K123" s="37"/>
      <c r="L123" s="52"/>
      <c r="S123" s="35"/>
      <c r="T123" s="35"/>
      <c r="U123" s="35"/>
      <c r="V123" s="35"/>
      <c r="W123" s="35"/>
      <c r="X123" s="35"/>
      <c r="Y123" s="35"/>
      <c r="Z123" s="35"/>
      <c r="AA123" s="35"/>
      <c r="AB123" s="35"/>
      <c r="AC123" s="35"/>
      <c r="AD123" s="35"/>
      <c r="AE123" s="35"/>
    </row>
    <row r="124" spans="1:63" s="2" customFormat="1" ht="15.2" customHeight="1">
      <c r="A124" s="35"/>
      <c r="B124" s="36"/>
      <c r="C124" s="30" t="s">
        <v>28</v>
      </c>
      <c r="D124" s="37"/>
      <c r="E124" s="37"/>
      <c r="F124" s="28" t="str">
        <f>IF(E22="","",E22)</f>
        <v>Vyplň údaj</v>
      </c>
      <c r="G124" s="37"/>
      <c r="H124" s="37"/>
      <c r="I124" s="30" t="s">
        <v>33</v>
      </c>
      <c r="J124" s="33" t="str">
        <f>E28</f>
        <v xml:space="preserve"> </v>
      </c>
      <c r="K124" s="37"/>
      <c r="L124" s="52"/>
      <c r="S124" s="35"/>
      <c r="T124" s="35"/>
      <c r="U124" s="35"/>
      <c r="V124" s="35"/>
      <c r="W124" s="35"/>
      <c r="X124" s="35"/>
      <c r="Y124" s="35"/>
      <c r="Z124" s="35"/>
      <c r="AA124" s="35"/>
      <c r="AB124" s="35"/>
      <c r="AC124" s="35"/>
      <c r="AD124" s="35"/>
      <c r="AE124" s="35"/>
    </row>
    <row r="125" spans="1:63" s="2" customFormat="1" ht="10.35"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63" s="11" customFormat="1" ht="29.25" customHeight="1">
      <c r="A126" s="165"/>
      <c r="B126" s="166"/>
      <c r="C126" s="167" t="s">
        <v>225</v>
      </c>
      <c r="D126" s="168" t="s">
        <v>61</v>
      </c>
      <c r="E126" s="168" t="s">
        <v>57</v>
      </c>
      <c r="F126" s="168" t="s">
        <v>58</v>
      </c>
      <c r="G126" s="168" t="s">
        <v>226</v>
      </c>
      <c r="H126" s="168" t="s">
        <v>227</v>
      </c>
      <c r="I126" s="168" t="s">
        <v>228</v>
      </c>
      <c r="J126" s="168" t="s">
        <v>214</v>
      </c>
      <c r="K126" s="169" t="s">
        <v>229</v>
      </c>
      <c r="L126" s="170"/>
      <c r="M126" s="76" t="s">
        <v>1</v>
      </c>
      <c r="N126" s="77" t="s">
        <v>40</v>
      </c>
      <c r="O126" s="77" t="s">
        <v>230</v>
      </c>
      <c r="P126" s="77" t="s">
        <v>231</v>
      </c>
      <c r="Q126" s="77" t="s">
        <v>232</v>
      </c>
      <c r="R126" s="77" t="s">
        <v>233</v>
      </c>
      <c r="S126" s="77" t="s">
        <v>234</v>
      </c>
      <c r="T126" s="78" t="s">
        <v>235</v>
      </c>
      <c r="U126" s="165"/>
      <c r="V126" s="165"/>
      <c r="W126" s="165"/>
      <c r="X126" s="165"/>
      <c r="Y126" s="165"/>
      <c r="Z126" s="165"/>
      <c r="AA126" s="165"/>
      <c r="AB126" s="165"/>
      <c r="AC126" s="165"/>
      <c r="AD126" s="165"/>
      <c r="AE126" s="165"/>
    </row>
    <row r="127" spans="1:63" s="2" customFormat="1" ht="22.9" customHeight="1">
      <c r="A127" s="35"/>
      <c r="B127" s="36"/>
      <c r="C127" s="83" t="s">
        <v>236</v>
      </c>
      <c r="D127" s="37"/>
      <c r="E127" s="37"/>
      <c r="F127" s="37"/>
      <c r="G127" s="37"/>
      <c r="H127" s="37"/>
      <c r="I127" s="37"/>
      <c r="J127" s="171">
        <f>BK127</f>
        <v>0</v>
      </c>
      <c r="K127" s="37"/>
      <c r="L127" s="40"/>
      <c r="M127" s="79"/>
      <c r="N127" s="172"/>
      <c r="O127" s="80"/>
      <c r="P127" s="173">
        <f>P128+P144+P150</f>
        <v>0</v>
      </c>
      <c r="Q127" s="80"/>
      <c r="R127" s="173">
        <f>R128+R144+R150</f>
        <v>0</v>
      </c>
      <c r="S127" s="80"/>
      <c r="T127" s="174">
        <f>T128+T144+T150</f>
        <v>0</v>
      </c>
      <c r="U127" s="35"/>
      <c r="V127" s="35"/>
      <c r="W127" s="35"/>
      <c r="X127" s="35"/>
      <c r="Y127" s="35"/>
      <c r="Z127" s="35"/>
      <c r="AA127" s="35"/>
      <c r="AB127" s="35"/>
      <c r="AC127" s="35"/>
      <c r="AD127" s="35"/>
      <c r="AE127" s="35"/>
      <c r="AT127" s="18" t="s">
        <v>75</v>
      </c>
      <c r="AU127" s="18" t="s">
        <v>216</v>
      </c>
      <c r="BK127" s="175">
        <f>BK128+BK144+BK150</f>
        <v>0</v>
      </c>
    </row>
    <row r="128" spans="1:63" s="12" customFormat="1" ht="25.9" customHeight="1">
      <c r="B128" s="176"/>
      <c r="C128" s="177"/>
      <c r="D128" s="178" t="s">
        <v>75</v>
      </c>
      <c r="E128" s="179" t="s">
        <v>4713</v>
      </c>
      <c r="F128" s="179" t="s">
        <v>5142</v>
      </c>
      <c r="G128" s="177"/>
      <c r="H128" s="177"/>
      <c r="I128" s="180"/>
      <c r="J128" s="181">
        <f>BK128</f>
        <v>0</v>
      </c>
      <c r="K128" s="177"/>
      <c r="L128" s="182"/>
      <c r="M128" s="183"/>
      <c r="N128" s="184"/>
      <c r="O128" s="184"/>
      <c r="P128" s="185">
        <f>SUM(P129:P143)</f>
        <v>0</v>
      </c>
      <c r="Q128" s="184"/>
      <c r="R128" s="185">
        <f>SUM(R129:R143)</f>
        <v>0</v>
      </c>
      <c r="S128" s="184"/>
      <c r="T128" s="186">
        <f>SUM(T129:T143)</f>
        <v>0</v>
      </c>
      <c r="AR128" s="187" t="s">
        <v>84</v>
      </c>
      <c r="AT128" s="188" t="s">
        <v>75</v>
      </c>
      <c r="AU128" s="188" t="s">
        <v>76</v>
      </c>
      <c r="AY128" s="187" t="s">
        <v>239</v>
      </c>
      <c r="BK128" s="189">
        <f>SUM(BK129:BK143)</f>
        <v>0</v>
      </c>
    </row>
    <row r="129" spans="1:65" s="2" customFormat="1" ht="16.5" customHeight="1">
      <c r="A129" s="35"/>
      <c r="B129" s="36"/>
      <c r="C129" s="192" t="s">
        <v>84</v>
      </c>
      <c r="D129" s="192" t="s">
        <v>241</v>
      </c>
      <c r="E129" s="193" t="s">
        <v>5143</v>
      </c>
      <c r="F129" s="194" t="s">
        <v>5144</v>
      </c>
      <c r="G129" s="195" t="s">
        <v>2089</v>
      </c>
      <c r="H129" s="196">
        <v>7</v>
      </c>
      <c r="I129" s="197"/>
      <c r="J129" s="198">
        <f>ROUND(I129*H129,2)</f>
        <v>0</v>
      </c>
      <c r="K129" s="194" t="s">
        <v>4904</v>
      </c>
      <c r="L129" s="40"/>
      <c r="M129" s="199" t="s">
        <v>1</v>
      </c>
      <c r="N129" s="200" t="s">
        <v>41</v>
      </c>
      <c r="O129" s="72"/>
      <c r="P129" s="201">
        <f>O129*H129</f>
        <v>0</v>
      </c>
      <c r="Q129" s="201">
        <v>0</v>
      </c>
      <c r="R129" s="201">
        <f>Q129*H129</f>
        <v>0</v>
      </c>
      <c r="S129" s="201">
        <v>0</v>
      </c>
      <c r="T129" s="202">
        <f>S129*H129</f>
        <v>0</v>
      </c>
      <c r="U129" s="35"/>
      <c r="V129" s="35"/>
      <c r="W129" s="35"/>
      <c r="X129" s="35"/>
      <c r="Y129" s="35"/>
      <c r="Z129" s="35"/>
      <c r="AA129" s="35"/>
      <c r="AB129" s="35"/>
      <c r="AC129" s="35"/>
      <c r="AD129" s="35"/>
      <c r="AE129" s="35"/>
      <c r="AR129" s="203" t="s">
        <v>110</v>
      </c>
      <c r="AT129" s="203" t="s">
        <v>241</v>
      </c>
      <c r="AU129" s="203" t="s">
        <v>84</v>
      </c>
      <c r="AY129" s="18" t="s">
        <v>239</v>
      </c>
      <c r="BE129" s="204">
        <f>IF(N129="základní",J129,0)</f>
        <v>0</v>
      </c>
      <c r="BF129" s="204">
        <f>IF(N129="snížená",J129,0)</f>
        <v>0</v>
      </c>
      <c r="BG129" s="204">
        <f>IF(N129="zákl. přenesená",J129,0)</f>
        <v>0</v>
      </c>
      <c r="BH129" s="204">
        <f>IF(N129="sníž. přenesená",J129,0)</f>
        <v>0</v>
      </c>
      <c r="BI129" s="204">
        <f>IF(N129="nulová",J129,0)</f>
        <v>0</v>
      </c>
      <c r="BJ129" s="18" t="s">
        <v>84</v>
      </c>
      <c r="BK129" s="204">
        <f>ROUND(I129*H129,2)</f>
        <v>0</v>
      </c>
      <c r="BL129" s="18" t="s">
        <v>110</v>
      </c>
      <c r="BM129" s="203" t="s">
        <v>86</v>
      </c>
    </row>
    <row r="130" spans="1:65" s="2" customFormat="1" ht="16.5" customHeight="1">
      <c r="A130" s="35"/>
      <c r="B130" s="36"/>
      <c r="C130" s="192" t="s">
        <v>86</v>
      </c>
      <c r="D130" s="192" t="s">
        <v>241</v>
      </c>
      <c r="E130" s="193" t="s">
        <v>5145</v>
      </c>
      <c r="F130" s="194" t="s">
        <v>5146</v>
      </c>
      <c r="G130" s="195" t="s">
        <v>2089</v>
      </c>
      <c r="H130" s="196">
        <v>4</v>
      </c>
      <c r="I130" s="197"/>
      <c r="J130" s="198">
        <f>ROUND(I130*H130,2)</f>
        <v>0</v>
      </c>
      <c r="K130" s="194" t="s">
        <v>4904</v>
      </c>
      <c r="L130" s="40"/>
      <c r="M130" s="199" t="s">
        <v>1</v>
      </c>
      <c r="N130" s="200" t="s">
        <v>41</v>
      </c>
      <c r="O130" s="72"/>
      <c r="P130" s="201">
        <f>O130*H130</f>
        <v>0</v>
      </c>
      <c r="Q130" s="201">
        <v>0</v>
      </c>
      <c r="R130" s="201">
        <f>Q130*H130</f>
        <v>0</v>
      </c>
      <c r="S130" s="201">
        <v>0</v>
      </c>
      <c r="T130" s="202">
        <f>S130*H130</f>
        <v>0</v>
      </c>
      <c r="U130" s="35"/>
      <c r="V130" s="35"/>
      <c r="W130" s="35"/>
      <c r="X130" s="35"/>
      <c r="Y130" s="35"/>
      <c r="Z130" s="35"/>
      <c r="AA130" s="35"/>
      <c r="AB130" s="35"/>
      <c r="AC130" s="35"/>
      <c r="AD130" s="35"/>
      <c r="AE130" s="35"/>
      <c r="AR130" s="203" t="s">
        <v>110</v>
      </c>
      <c r="AT130" s="203" t="s">
        <v>241</v>
      </c>
      <c r="AU130" s="203" t="s">
        <v>84</v>
      </c>
      <c r="AY130" s="18" t="s">
        <v>239</v>
      </c>
      <c r="BE130" s="204">
        <f>IF(N130="základní",J130,0)</f>
        <v>0</v>
      </c>
      <c r="BF130" s="204">
        <f>IF(N130="snížená",J130,0)</f>
        <v>0</v>
      </c>
      <c r="BG130" s="204">
        <f>IF(N130="zákl. přenesená",J130,0)</f>
        <v>0</v>
      </c>
      <c r="BH130" s="204">
        <f>IF(N130="sníž. přenesená",J130,0)</f>
        <v>0</v>
      </c>
      <c r="BI130" s="204">
        <f>IF(N130="nulová",J130,0)</f>
        <v>0</v>
      </c>
      <c r="BJ130" s="18" t="s">
        <v>84</v>
      </c>
      <c r="BK130" s="204">
        <f>ROUND(I130*H130,2)</f>
        <v>0</v>
      </c>
      <c r="BL130" s="18" t="s">
        <v>110</v>
      </c>
      <c r="BM130" s="203" t="s">
        <v>110</v>
      </c>
    </row>
    <row r="131" spans="1:65" s="2" customFormat="1" ht="39">
      <c r="A131" s="35"/>
      <c r="B131" s="36"/>
      <c r="C131" s="37"/>
      <c r="D131" s="212" t="s">
        <v>294</v>
      </c>
      <c r="E131" s="37"/>
      <c r="F131" s="221" t="s">
        <v>5147</v>
      </c>
      <c r="G131" s="37"/>
      <c r="H131" s="37"/>
      <c r="I131" s="207"/>
      <c r="J131" s="37"/>
      <c r="K131" s="37"/>
      <c r="L131" s="40"/>
      <c r="M131" s="208"/>
      <c r="N131" s="209"/>
      <c r="O131" s="72"/>
      <c r="P131" s="72"/>
      <c r="Q131" s="72"/>
      <c r="R131" s="72"/>
      <c r="S131" s="72"/>
      <c r="T131" s="73"/>
      <c r="U131" s="35"/>
      <c r="V131" s="35"/>
      <c r="W131" s="35"/>
      <c r="X131" s="35"/>
      <c r="Y131" s="35"/>
      <c r="Z131" s="35"/>
      <c r="AA131" s="35"/>
      <c r="AB131" s="35"/>
      <c r="AC131" s="35"/>
      <c r="AD131" s="35"/>
      <c r="AE131" s="35"/>
      <c r="AT131" s="18" t="s">
        <v>294</v>
      </c>
      <c r="AU131" s="18" t="s">
        <v>84</v>
      </c>
    </row>
    <row r="132" spans="1:65" s="2" customFormat="1" ht="16.5" customHeight="1">
      <c r="A132" s="35"/>
      <c r="B132" s="36"/>
      <c r="C132" s="192" t="s">
        <v>108</v>
      </c>
      <c r="D132" s="192" t="s">
        <v>241</v>
      </c>
      <c r="E132" s="193" t="s">
        <v>5148</v>
      </c>
      <c r="F132" s="194" t="s">
        <v>5149</v>
      </c>
      <c r="G132" s="195" t="s">
        <v>2089</v>
      </c>
      <c r="H132" s="196">
        <v>1</v>
      </c>
      <c r="I132" s="197"/>
      <c r="J132" s="198">
        <f t="shared" ref="J132:J143" si="0">ROUND(I132*H132,2)</f>
        <v>0</v>
      </c>
      <c r="K132" s="194" t="s">
        <v>4904</v>
      </c>
      <c r="L132" s="40"/>
      <c r="M132" s="199" t="s">
        <v>1</v>
      </c>
      <c r="N132" s="200" t="s">
        <v>41</v>
      </c>
      <c r="O132" s="72"/>
      <c r="P132" s="201">
        <f t="shared" ref="P132:P143" si="1">O132*H132</f>
        <v>0</v>
      </c>
      <c r="Q132" s="201">
        <v>0</v>
      </c>
      <c r="R132" s="201">
        <f t="shared" ref="R132:R143" si="2">Q132*H132</f>
        <v>0</v>
      </c>
      <c r="S132" s="201">
        <v>0</v>
      </c>
      <c r="T132" s="202">
        <f t="shared" ref="T132:T143" si="3">S132*H132</f>
        <v>0</v>
      </c>
      <c r="U132" s="35"/>
      <c r="V132" s="35"/>
      <c r="W132" s="35"/>
      <c r="X132" s="35"/>
      <c r="Y132" s="35"/>
      <c r="Z132" s="35"/>
      <c r="AA132" s="35"/>
      <c r="AB132" s="35"/>
      <c r="AC132" s="35"/>
      <c r="AD132" s="35"/>
      <c r="AE132" s="35"/>
      <c r="AR132" s="203" t="s">
        <v>110</v>
      </c>
      <c r="AT132" s="203" t="s">
        <v>241</v>
      </c>
      <c r="AU132" s="203" t="s">
        <v>84</v>
      </c>
      <c r="AY132" s="18" t="s">
        <v>239</v>
      </c>
      <c r="BE132" s="204">
        <f t="shared" ref="BE132:BE143" si="4">IF(N132="základní",J132,0)</f>
        <v>0</v>
      </c>
      <c r="BF132" s="204">
        <f t="shared" ref="BF132:BF143" si="5">IF(N132="snížená",J132,0)</f>
        <v>0</v>
      </c>
      <c r="BG132" s="204">
        <f t="shared" ref="BG132:BG143" si="6">IF(N132="zákl. přenesená",J132,0)</f>
        <v>0</v>
      </c>
      <c r="BH132" s="204">
        <f t="shared" ref="BH132:BH143" si="7">IF(N132="sníž. přenesená",J132,0)</f>
        <v>0</v>
      </c>
      <c r="BI132" s="204">
        <f t="shared" ref="BI132:BI143" si="8">IF(N132="nulová",J132,0)</f>
        <v>0</v>
      </c>
      <c r="BJ132" s="18" t="s">
        <v>84</v>
      </c>
      <c r="BK132" s="204">
        <f t="shared" ref="BK132:BK143" si="9">ROUND(I132*H132,2)</f>
        <v>0</v>
      </c>
      <c r="BL132" s="18" t="s">
        <v>110</v>
      </c>
      <c r="BM132" s="203" t="s">
        <v>150</v>
      </c>
    </row>
    <row r="133" spans="1:65" s="2" customFormat="1" ht="16.5" customHeight="1">
      <c r="A133" s="35"/>
      <c r="B133" s="36"/>
      <c r="C133" s="192" t="s">
        <v>110</v>
      </c>
      <c r="D133" s="192" t="s">
        <v>241</v>
      </c>
      <c r="E133" s="193" t="s">
        <v>5150</v>
      </c>
      <c r="F133" s="194" t="s">
        <v>5151</v>
      </c>
      <c r="G133" s="195" t="s">
        <v>2089</v>
      </c>
      <c r="H133" s="196">
        <v>1</v>
      </c>
      <c r="I133" s="197"/>
      <c r="J133" s="198">
        <f t="shared" si="0"/>
        <v>0</v>
      </c>
      <c r="K133" s="194" t="s">
        <v>4904</v>
      </c>
      <c r="L133" s="40"/>
      <c r="M133" s="199" t="s">
        <v>1</v>
      </c>
      <c r="N133" s="200" t="s">
        <v>41</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110</v>
      </c>
      <c r="AT133" s="203" t="s">
        <v>241</v>
      </c>
      <c r="AU133" s="203" t="s">
        <v>84</v>
      </c>
      <c r="AY133" s="18" t="s">
        <v>239</v>
      </c>
      <c r="BE133" s="204">
        <f t="shared" si="4"/>
        <v>0</v>
      </c>
      <c r="BF133" s="204">
        <f t="shared" si="5"/>
        <v>0</v>
      </c>
      <c r="BG133" s="204">
        <f t="shared" si="6"/>
        <v>0</v>
      </c>
      <c r="BH133" s="204">
        <f t="shared" si="7"/>
        <v>0</v>
      </c>
      <c r="BI133" s="204">
        <f t="shared" si="8"/>
        <v>0</v>
      </c>
      <c r="BJ133" s="18" t="s">
        <v>84</v>
      </c>
      <c r="BK133" s="204">
        <f t="shared" si="9"/>
        <v>0</v>
      </c>
      <c r="BL133" s="18" t="s">
        <v>110</v>
      </c>
      <c r="BM133" s="203" t="s">
        <v>156</v>
      </c>
    </row>
    <row r="134" spans="1:65" s="2" customFormat="1" ht="16.5" customHeight="1">
      <c r="A134" s="35"/>
      <c r="B134" s="36"/>
      <c r="C134" s="192" t="s">
        <v>134</v>
      </c>
      <c r="D134" s="192" t="s">
        <v>241</v>
      </c>
      <c r="E134" s="193" t="s">
        <v>5152</v>
      </c>
      <c r="F134" s="194" t="s">
        <v>5153</v>
      </c>
      <c r="G134" s="195" t="s">
        <v>2089</v>
      </c>
      <c r="H134" s="196">
        <v>1</v>
      </c>
      <c r="I134" s="197"/>
      <c r="J134" s="198">
        <f t="shared" si="0"/>
        <v>0</v>
      </c>
      <c r="K134" s="194" t="s">
        <v>4904</v>
      </c>
      <c r="L134" s="40"/>
      <c r="M134" s="199" t="s">
        <v>1</v>
      </c>
      <c r="N134" s="200" t="s">
        <v>41</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110</v>
      </c>
      <c r="AT134" s="203" t="s">
        <v>241</v>
      </c>
      <c r="AU134" s="203" t="s">
        <v>84</v>
      </c>
      <c r="AY134" s="18" t="s">
        <v>239</v>
      </c>
      <c r="BE134" s="204">
        <f t="shared" si="4"/>
        <v>0</v>
      </c>
      <c r="BF134" s="204">
        <f t="shared" si="5"/>
        <v>0</v>
      </c>
      <c r="BG134" s="204">
        <f t="shared" si="6"/>
        <v>0</v>
      </c>
      <c r="BH134" s="204">
        <f t="shared" si="7"/>
        <v>0</v>
      </c>
      <c r="BI134" s="204">
        <f t="shared" si="8"/>
        <v>0</v>
      </c>
      <c r="BJ134" s="18" t="s">
        <v>84</v>
      </c>
      <c r="BK134" s="204">
        <f t="shared" si="9"/>
        <v>0</v>
      </c>
      <c r="BL134" s="18" t="s">
        <v>110</v>
      </c>
      <c r="BM134" s="203" t="s">
        <v>162</v>
      </c>
    </row>
    <row r="135" spans="1:65" s="2" customFormat="1" ht="16.5" customHeight="1">
      <c r="A135" s="35"/>
      <c r="B135" s="36"/>
      <c r="C135" s="192" t="s">
        <v>150</v>
      </c>
      <c r="D135" s="192" t="s">
        <v>241</v>
      </c>
      <c r="E135" s="193" t="s">
        <v>5154</v>
      </c>
      <c r="F135" s="194" t="s">
        <v>5155</v>
      </c>
      <c r="G135" s="195" t="s">
        <v>2089</v>
      </c>
      <c r="H135" s="196">
        <v>1</v>
      </c>
      <c r="I135" s="197"/>
      <c r="J135" s="198">
        <f t="shared" si="0"/>
        <v>0</v>
      </c>
      <c r="K135" s="194" t="s">
        <v>4904</v>
      </c>
      <c r="L135" s="40"/>
      <c r="M135" s="199" t="s">
        <v>1</v>
      </c>
      <c r="N135" s="200" t="s">
        <v>41</v>
      </c>
      <c r="O135" s="72"/>
      <c r="P135" s="201">
        <f t="shared" si="1"/>
        <v>0</v>
      </c>
      <c r="Q135" s="201">
        <v>0</v>
      </c>
      <c r="R135" s="201">
        <f t="shared" si="2"/>
        <v>0</v>
      </c>
      <c r="S135" s="201">
        <v>0</v>
      </c>
      <c r="T135" s="202">
        <f t="shared" si="3"/>
        <v>0</v>
      </c>
      <c r="U135" s="35"/>
      <c r="V135" s="35"/>
      <c r="W135" s="35"/>
      <c r="X135" s="35"/>
      <c r="Y135" s="35"/>
      <c r="Z135" s="35"/>
      <c r="AA135" s="35"/>
      <c r="AB135" s="35"/>
      <c r="AC135" s="35"/>
      <c r="AD135" s="35"/>
      <c r="AE135" s="35"/>
      <c r="AR135" s="203" t="s">
        <v>110</v>
      </c>
      <c r="AT135" s="203" t="s">
        <v>241</v>
      </c>
      <c r="AU135" s="203" t="s">
        <v>84</v>
      </c>
      <c r="AY135" s="18" t="s">
        <v>239</v>
      </c>
      <c r="BE135" s="204">
        <f t="shared" si="4"/>
        <v>0</v>
      </c>
      <c r="BF135" s="204">
        <f t="shared" si="5"/>
        <v>0</v>
      </c>
      <c r="BG135" s="204">
        <f t="shared" si="6"/>
        <v>0</v>
      </c>
      <c r="BH135" s="204">
        <f t="shared" si="7"/>
        <v>0</v>
      </c>
      <c r="BI135" s="204">
        <f t="shared" si="8"/>
        <v>0</v>
      </c>
      <c r="BJ135" s="18" t="s">
        <v>84</v>
      </c>
      <c r="BK135" s="204">
        <f t="shared" si="9"/>
        <v>0</v>
      </c>
      <c r="BL135" s="18" t="s">
        <v>110</v>
      </c>
      <c r="BM135" s="203" t="s">
        <v>8</v>
      </c>
    </row>
    <row r="136" spans="1:65" s="2" customFormat="1" ht="16.5" customHeight="1">
      <c r="A136" s="35"/>
      <c r="B136" s="36"/>
      <c r="C136" s="192" t="s">
        <v>153</v>
      </c>
      <c r="D136" s="192" t="s">
        <v>241</v>
      </c>
      <c r="E136" s="193" t="s">
        <v>5156</v>
      </c>
      <c r="F136" s="194" t="s">
        <v>5157</v>
      </c>
      <c r="G136" s="195" t="s">
        <v>2089</v>
      </c>
      <c r="H136" s="196">
        <v>1</v>
      </c>
      <c r="I136" s="197"/>
      <c r="J136" s="198">
        <f t="shared" si="0"/>
        <v>0</v>
      </c>
      <c r="K136" s="194" t="s">
        <v>4904</v>
      </c>
      <c r="L136" s="40"/>
      <c r="M136" s="199" t="s">
        <v>1</v>
      </c>
      <c r="N136" s="200" t="s">
        <v>41</v>
      </c>
      <c r="O136" s="72"/>
      <c r="P136" s="201">
        <f t="shared" si="1"/>
        <v>0</v>
      </c>
      <c r="Q136" s="201">
        <v>0</v>
      </c>
      <c r="R136" s="201">
        <f t="shared" si="2"/>
        <v>0</v>
      </c>
      <c r="S136" s="201">
        <v>0</v>
      </c>
      <c r="T136" s="202">
        <f t="shared" si="3"/>
        <v>0</v>
      </c>
      <c r="U136" s="35"/>
      <c r="V136" s="35"/>
      <c r="W136" s="35"/>
      <c r="X136" s="35"/>
      <c r="Y136" s="35"/>
      <c r="Z136" s="35"/>
      <c r="AA136" s="35"/>
      <c r="AB136" s="35"/>
      <c r="AC136" s="35"/>
      <c r="AD136" s="35"/>
      <c r="AE136" s="35"/>
      <c r="AR136" s="203" t="s">
        <v>110</v>
      </c>
      <c r="AT136" s="203" t="s">
        <v>241</v>
      </c>
      <c r="AU136" s="203" t="s">
        <v>84</v>
      </c>
      <c r="AY136" s="18" t="s">
        <v>239</v>
      </c>
      <c r="BE136" s="204">
        <f t="shared" si="4"/>
        <v>0</v>
      </c>
      <c r="BF136" s="204">
        <f t="shared" si="5"/>
        <v>0</v>
      </c>
      <c r="BG136" s="204">
        <f t="shared" si="6"/>
        <v>0</v>
      </c>
      <c r="BH136" s="204">
        <f t="shared" si="7"/>
        <v>0</v>
      </c>
      <c r="BI136" s="204">
        <f t="shared" si="8"/>
        <v>0</v>
      </c>
      <c r="BJ136" s="18" t="s">
        <v>84</v>
      </c>
      <c r="BK136" s="204">
        <f t="shared" si="9"/>
        <v>0</v>
      </c>
      <c r="BL136" s="18" t="s">
        <v>110</v>
      </c>
      <c r="BM136" s="203" t="s">
        <v>306</v>
      </c>
    </row>
    <row r="137" spans="1:65" s="2" customFormat="1" ht="16.5" customHeight="1">
      <c r="A137" s="35"/>
      <c r="B137" s="36"/>
      <c r="C137" s="192" t="s">
        <v>156</v>
      </c>
      <c r="D137" s="192" t="s">
        <v>241</v>
      </c>
      <c r="E137" s="193" t="s">
        <v>5158</v>
      </c>
      <c r="F137" s="194" t="s">
        <v>5159</v>
      </c>
      <c r="G137" s="195" t="s">
        <v>2089</v>
      </c>
      <c r="H137" s="196">
        <v>1</v>
      </c>
      <c r="I137" s="197"/>
      <c r="J137" s="198">
        <f t="shared" si="0"/>
        <v>0</v>
      </c>
      <c r="K137" s="194" t="s">
        <v>4904</v>
      </c>
      <c r="L137" s="40"/>
      <c r="M137" s="199" t="s">
        <v>1</v>
      </c>
      <c r="N137" s="200" t="s">
        <v>41</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110</v>
      </c>
      <c r="AT137" s="203" t="s">
        <v>241</v>
      </c>
      <c r="AU137" s="203" t="s">
        <v>84</v>
      </c>
      <c r="AY137" s="18" t="s">
        <v>239</v>
      </c>
      <c r="BE137" s="204">
        <f t="shared" si="4"/>
        <v>0</v>
      </c>
      <c r="BF137" s="204">
        <f t="shared" si="5"/>
        <v>0</v>
      </c>
      <c r="BG137" s="204">
        <f t="shared" si="6"/>
        <v>0</v>
      </c>
      <c r="BH137" s="204">
        <f t="shared" si="7"/>
        <v>0</v>
      </c>
      <c r="BI137" s="204">
        <f t="shared" si="8"/>
        <v>0</v>
      </c>
      <c r="BJ137" s="18" t="s">
        <v>84</v>
      </c>
      <c r="BK137" s="204">
        <f t="shared" si="9"/>
        <v>0</v>
      </c>
      <c r="BL137" s="18" t="s">
        <v>110</v>
      </c>
      <c r="BM137" s="203" t="s">
        <v>316</v>
      </c>
    </row>
    <row r="138" spans="1:65" s="2" customFormat="1" ht="16.5" customHeight="1">
      <c r="A138" s="35"/>
      <c r="B138" s="36"/>
      <c r="C138" s="192" t="s">
        <v>159</v>
      </c>
      <c r="D138" s="192" t="s">
        <v>241</v>
      </c>
      <c r="E138" s="193" t="s">
        <v>5160</v>
      </c>
      <c r="F138" s="194" t="s">
        <v>5161</v>
      </c>
      <c r="G138" s="195" t="s">
        <v>2089</v>
      </c>
      <c r="H138" s="196">
        <v>5</v>
      </c>
      <c r="I138" s="197"/>
      <c r="J138" s="198">
        <f t="shared" si="0"/>
        <v>0</v>
      </c>
      <c r="K138" s="194" t="s">
        <v>4904</v>
      </c>
      <c r="L138" s="40"/>
      <c r="M138" s="199" t="s">
        <v>1</v>
      </c>
      <c r="N138" s="200" t="s">
        <v>41</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110</v>
      </c>
      <c r="AT138" s="203" t="s">
        <v>241</v>
      </c>
      <c r="AU138" s="203" t="s">
        <v>84</v>
      </c>
      <c r="AY138" s="18" t="s">
        <v>239</v>
      </c>
      <c r="BE138" s="204">
        <f t="shared" si="4"/>
        <v>0</v>
      </c>
      <c r="BF138" s="204">
        <f t="shared" si="5"/>
        <v>0</v>
      </c>
      <c r="BG138" s="204">
        <f t="shared" si="6"/>
        <v>0</v>
      </c>
      <c r="BH138" s="204">
        <f t="shared" si="7"/>
        <v>0</v>
      </c>
      <c r="BI138" s="204">
        <f t="shared" si="8"/>
        <v>0</v>
      </c>
      <c r="BJ138" s="18" t="s">
        <v>84</v>
      </c>
      <c r="BK138" s="204">
        <f t="shared" si="9"/>
        <v>0</v>
      </c>
      <c r="BL138" s="18" t="s">
        <v>110</v>
      </c>
      <c r="BM138" s="203" t="s">
        <v>289</v>
      </c>
    </row>
    <row r="139" spans="1:65" s="2" customFormat="1" ht="16.5" customHeight="1">
      <c r="A139" s="35"/>
      <c r="B139" s="36"/>
      <c r="C139" s="192" t="s">
        <v>162</v>
      </c>
      <c r="D139" s="192" t="s">
        <v>241</v>
      </c>
      <c r="E139" s="193" t="s">
        <v>5162</v>
      </c>
      <c r="F139" s="194" t="s">
        <v>5163</v>
      </c>
      <c r="G139" s="195" t="s">
        <v>513</v>
      </c>
      <c r="H139" s="196">
        <v>480</v>
      </c>
      <c r="I139" s="197"/>
      <c r="J139" s="198">
        <f t="shared" si="0"/>
        <v>0</v>
      </c>
      <c r="K139" s="194" t="s">
        <v>4904</v>
      </c>
      <c r="L139" s="40"/>
      <c r="M139" s="199" t="s">
        <v>1</v>
      </c>
      <c r="N139" s="200" t="s">
        <v>41</v>
      </c>
      <c r="O139" s="72"/>
      <c r="P139" s="201">
        <f t="shared" si="1"/>
        <v>0</v>
      </c>
      <c r="Q139" s="201">
        <v>0</v>
      </c>
      <c r="R139" s="201">
        <f t="shared" si="2"/>
        <v>0</v>
      </c>
      <c r="S139" s="201">
        <v>0</v>
      </c>
      <c r="T139" s="202">
        <f t="shared" si="3"/>
        <v>0</v>
      </c>
      <c r="U139" s="35"/>
      <c r="V139" s="35"/>
      <c r="W139" s="35"/>
      <c r="X139" s="35"/>
      <c r="Y139" s="35"/>
      <c r="Z139" s="35"/>
      <c r="AA139" s="35"/>
      <c r="AB139" s="35"/>
      <c r="AC139" s="35"/>
      <c r="AD139" s="35"/>
      <c r="AE139" s="35"/>
      <c r="AR139" s="203" t="s">
        <v>110</v>
      </c>
      <c r="AT139" s="203" t="s">
        <v>241</v>
      </c>
      <c r="AU139" s="203" t="s">
        <v>84</v>
      </c>
      <c r="AY139" s="18" t="s">
        <v>239</v>
      </c>
      <c r="BE139" s="204">
        <f t="shared" si="4"/>
        <v>0</v>
      </c>
      <c r="BF139" s="204">
        <f t="shared" si="5"/>
        <v>0</v>
      </c>
      <c r="BG139" s="204">
        <f t="shared" si="6"/>
        <v>0</v>
      </c>
      <c r="BH139" s="204">
        <f t="shared" si="7"/>
        <v>0</v>
      </c>
      <c r="BI139" s="204">
        <f t="shared" si="8"/>
        <v>0</v>
      </c>
      <c r="BJ139" s="18" t="s">
        <v>84</v>
      </c>
      <c r="BK139" s="204">
        <f t="shared" si="9"/>
        <v>0</v>
      </c>
      <c r="BL139" s="18" t="s">
        <v>110</v>
      </c>
      <c r="BM139" s="203" t="s">
        <v>341</v>
      </c>
    </row>
    <row r="140" spans="1:65" s="2" customFormat="1" ht="16.5" customHeight="1">
      <c r="A140" s="35"/>
      <c r="B140" s="36"/>
      <c r="C140" s="192" t="s">
        <v>165</v>
      </c>
      <c r="D140" s="192" t="s">
        <v>241</v>
      </c>
      <c r="E140" s="193" t="s">
        <v>5164</v>
      </c>
      <c r="F140" s="194" t="s">
        <v>5127</v>
      </c>
      <c r="G140" s="195" t="s">
        <v>513</v>
      </c>
      <c r="H140" s="196">
        <v>120</v>
      </c>
      <c r="I140" s="197"/>
      <c r="J140" s="198">
        <f t="shared" si="0"/>
        <v>0</v>
      </c>
      <c r="K140" s="194" t="s">
        <v>4904</v>
      </c>
      <c r="L140" s="40"/>
      <c r="M140" s="199" t="s">
        <v>1</v>
      </c>
      <c r="N140" s="200" t="s">
        <v>41</v>
      </c>
      <c r="O140" s="72"/>
      <c r="P140" s="201">
        <f t="shared" si="1"/>
        <v>0</v>
      </c>
      <c r="Q140" s="201">
        <v>0</v>
      </c>
      <c r="R140" s="201">
        <f t="shared" si="2"/>
        <v>0</v>
      </c>
      <c r="S140" s="201">
        <v>0</v>
      </c>
      <c r="T140" s="202">
        <f t="shared" si="3"/>
        <v>0</v>
      </c>
      <c r="U140" s="35"/>
      <c r="V140" s="35"/>
      <c r="W140" s="35"/>
      <c r="X140" s="35"/>
      <c r="Y140" s="35"/>
      <c r="Z140" s="35"/>
      <c r="AA140" s="35"/>
      <c r="AB140" s="35"/>
      <c r="AC140" s="35"/>
      <c r="AD140" s="35"/>
      <c r="AE140" s="35"/>
      <c r="AR140" s="203" t="s">
        <v>110</v>
      </c>
      <c r="AT140" s="203" t="s">
        <v>241</v>
      </c>
      <c r="AU140" s="203" t="s">
        <v>84</v>
      </c>
      <c r="AY140" s="18" t="s">
        <v>239</v>
      </c>
      <c r="BE140" s="204">
        <f t="shared" si="4"/>
        <v>0</v>
      </c>
      <c r="BF140" s="204">
        <f t="shared" si="5"/>
        <v>0</v>
      </c>
      <c r="BG140" s="204">
        <f t="shared" si="6"/>
        <v>0</v>
      </c>
      <c r="BH140" s="204">
        <f t="shared" si="7"/>
        <v>0</v>
      </c>
      <c r="BI140" s="204">
        <f t="shared" si="8"/>
        <v>0</v>
      </c>
      <c r="BJ140" s="18" t="s">
        <v>84</v>
      </c>
      <c r="BK140" s="204">
        <f t="shared" si="9"/>
        <v>0</v>
      </c>
      <c r="BL140" s="18" t="s">
        <v>110</v>
      </c>
      <c r="BM140" s="203" t="s">
        <v>351</v>
      </c>
    </row>
    <row r="141" spans="1:65" s="2" customFormat="1" ht="16.5" customHeight="1">
      <c r="A141" s="35"/>
      <c r="B141" s="36"/>
      <c r="C141" s="192" t="s">
        <v>8</v>
      </c>
      <c r="D141" s="192" t="s">
        <v>241</v>
      </c>
      <c r="E141" s="193" t="s">
        <v>5165</v>
      </c>
      <c r="F141" s="194" t="s">
        <v>5166</v>
      </c>
      <c r="G141" s="195" t="s">
        <v>513</v>
      </c>
      <c r="H141" s="196">
        <v>480</v>
      </c>
      <c r="I141" s="197"/>
      <c r="J141" s="198">
        <f t="shared" si="0"/>
        <v>0</v>
      </c>
      <c r="K141" s="194" t="s">
        <v>4904</v>
      </c>
      <c r="L141" s="40"/>
      <c r="M141" s="199" t="s">
        <v>1</v>
      </c>
      <c r="N141" s="200" t="s">
        <v>41</v>
      </c>
      <c r="O141" s="72"/>
      <c r="P141" s="201">
        <f t="shared" si="1"/>
        <v>0</v>
      </c>
      <c r="Q141" s="201">
        <v>0</v>
      </c>
      <c r="R141" s="201">
        <f t="shared" si="2"/>
        <v>0</v>
      </c>
      <c r="S141" s="201">
        <v>0</v>
      </c>
      <c r="T141" s="202">
        <f t="shared" si="3"/>
        <v>0</v>
      </c>
      <c r="U141" s="35"/>
      <c r="V141" s="35"/>
      <c r="W141" s="35"/>
      <c r="X141" s="35"/>
      <c r="Y141" s="35"/>
      <c r="Z141" s="35"/>
      <c r="AA141" s="35"/>
      <c r="AB141" s="35"/>
      <c r="AC141" s="35"/>
      <c r="AD141" s="35"/>
      <c r="AE141" s="35"/>
      <c r="AR141" s="203" t="s">
        <v>110</v>
      </c>
      <c r="AT141" s="203" t="s">
        <v>241</v>
      </c>
      <c r="AU141" s="203" t="s">
        <v>84</v>
      </c>
      <c r="AY141" s="18" t="s">
        <v>239</v>
      </c>
      <c r="BE141" s="204">
        <f t="shared" si="4"/>
        <v>0</v>
      </c>
      <c r="BF141" s="204">
        <f t="shared" si="5"/>
        <v>0</v>
      </c>
      <c r="BG141" s="204">
        <f t="shared" si="6"/>
        <v>0</v>
      </c>
      <c r="BH141" s="204">
        <f t="shared" si="7"/>
        <v>0</v>
      </c>
      <c r="BI141" s="204">
        <f t="shared" si="8"/>
        <v>0</v>
      </c>
      <c r="BJ141" s="18" t="s">
        <v>84</v>
      </c>
      <c r="BK141" s="204">
        <f t="shared" si="9"/>
        <v>0</v>
      </c>
      <c r="BL141" s="18" t="s">
        <v>110</v>
      </c>
      <c r="BM141" s="203" t="s">
        <v>499</v>
      </c>
    </row>
    <row r="142" spans="1:65" s="2" customFormat="1" ht="16.5" customHeight="1">
      <c r="A142" s="35"/>
      <c r="B142" s="36"/>
      <c r="C142" s="192" t="s">
        <v>302</v>
      </c>
      <c r="D142" s="192" t="s">
        <v>241</v>
      </c>
      <c r="E142" s="193" t="s">
        <v>5167</v>
      </c>
      <c r="F142" s="194" t="s">
        <v>5168</v>
      </c>
      <c r="G142" s="195" t="s">
        <v>2089</v>
      </c>
      <c r="H142" s="196">
        <v>1</v>
      </c>
      <c r="I142" s="197"/>
      <c r="J142" s="198">
        <f t="shared" si="0"/>
        <v>0</v>
      </c>
      <c r="K142" s="194" t="s">
        <v>4904</v>
      </c>
      <c r="L142" s="40"/>
      <c r="M142" s="199" t="s">
        <v>1</v>
      </c>
      <c r="N142" s="200" t="s">
        <v>41</v>
      </c>
      <c r="O142" s="72"/>
      <c r="P142" s="201">
        <f t="shared" si="1"/>
        <v>0</v>
      </c>
      <c r="Q142" s="201">
        <v>0</v>
      </c>
      <c r="R142" s="201">
        <f t="shared" si="2"/>
        <v>0</v>
      </c>
      <c r="S142" s="201">
        <v>0</v>
      </c>
      <c r="T142" s="202">
        <f t="shared" si="3"/>
        <v>0</v>
      </c>
      <c r="U142" s="35"/>
      <c r="V142" s="35"/>
      <c r="W142" s="35"/>
      <c r="X142" s="35"/>
      <c r="Y142" s="35"/>
      <c r="Z142" s="35"/>
      <c r="AA142" s="35"/>
      <c r="AB142" s="35"/>
      <c r="AC142" s="35"/>
      <c r="AD142" s="35"/>
      <c r="AE142" s="35"/>
      <c r="AR142" s="203" t="s">
        <v>110</v>
      </c>
      <c r="AT142" s="203" t="s">
        <v>241</v>
      </c>
      <c r="AU142" s="203" t="s">
        <v>84</v>
      </c>
      <c r="AY142" s="18" t="s">
        <v>239</v>
      </c>
      <c r="BE142" s="204">
        <f t="shared" si="4"/>
        <v>0</v>
      </c>
      <c r="BF142" s="204">
        <f t="shared" si="5"/>
        <v>0</v>
      </c>
      <c r="BG142" s="204">
        <f t="shared" si="6"/>
        <v>0</v>
      </c>
      <c r="BH142" s="204">
        <f t="shared" si="7"/>
        <v>0</v>
      </c>
      <c r="BI142" s="204">
        <f t="shared" si="8"/>
        <v>0</v>
      </c>
      <c r="BJ142" s="18" t="s">
        <v>84</v>
      </c>
      <c r="BK142" s="204">
        <f t="shared" si="9"/>
        <v>0</v>
      </c>
      <c r="BL142" s="18" t="s">
        <v>110</v>
      </c>
      <c r="BM142" s="203" t="s">
        <v>510</v>
      </c>
    </row>
    <row r="143" spans="1:65" s="2" customFormat="1" ht="16.5" customHeight="1">
      <c r="A143" s="35"/>
      <c r="B143" s="36"/>
      <c r="C143" s="192" t="s">
        <v>306</v>
      </c>
      <c r="D143" s="192" t="s">
        <v>241</v>
      </c>
      <c r="E143" s="193" t="s">
        <v>5169</v>
      </c>
      <c r="F143" s="194" t="s">
        <v>5170</v>
      </c>
      <c r="G143" s="195" t="s">
        <v>2089</v>
      </c>
      <c r="H143" s="196">
        <v>1</v>
      </c>
      <c r="I143" s="197"/>
      <c r="J143" s="198">
        <f t="shared" si="0"/>
        <v>0</v>
      </c>
      <c r="K143" s="194" t="s">
        <v>4904</v>
      </c>
      <c r="L143" s="40"/>
      <c r="M143" s="199" t="s">
        <v>1</v>
      </c>
      <c r="N143" s="200" t="s">
        <v>41</v>
      </c>
      <c r="O143" s="72"/>
      <c r="P143" s="201">
        <f t="shared" si="1"/>
        <v>0</v>
      </c>
      <c r="Q143" s="201">
        <v>0</v>
      </c>
      <c r="R143" s="201">
        <f t="shared" si="2"/>
        <v>0</v>
      </c>
      <c r="S143" s="201">
        <v>0</v>
      </c>
      <c r="T143" s="202">
        <f t="shared" si="3"/>
        <v>0</v>
      </c>
      <c r="U143" s="35"/>
      <c r="V143" s="35"/>
      <c r="W143" s="35"/>
      <c r="X143" s="35"/>
      <c r="Y143" s="35"/>
      <c r="Z143" s="35"/>
      <c r="AA143" s="35"/>
      <c r="AB143" s="35"/>
      <c r="AC143" s="35"/>
      <c r="AD143" s="35"/>
      <c r="AE143" s="35"/>
      <c r="AR143" s="203" t="s">
        <v>110</v>
      </c>
      <c r="AT143" s="203" t="s">
        <v>241</v>
      </c>
      <c r="AU143" s="203" t="s">
        <v>84</v>
      </c>
      <c r="AY143" s="18" t="s">
        <v>239</v>
      </c>
      <c r="BE143" s="204">
        <f t="shared" si="4"/>
        <v>0</v>
      </c>
      <c r="BF143" s="204">
        <f t="shared" si="5"/>
        <v>0</v>
      </c>
      <c r="BG143" s="204">
        <f t="shared" si="6"/>
        <v>0</v>
      </c>
      <c r="BH143" s="204">
        <f t="shared" si="7"/>
        <v>0</v>
      </c>
      <c r="BI143" s="204">
        <f t="shared" si="8"/>
        <v>0</v>
      </c>
      <c r="BJ143" s="18" t="s">
        <v>84</v>
      </c>
      <c r="BK143" s="204">
        <f t="shared" si="9"/>
        <v>0</v>
      </c>
      <c r="BL143" s="18" t="s">
        <v>110</v>
      </c>
      <c r="BM143" s="203" t="s">
        <v>523</v>
      </c>
    </row>
    <row r="144" spans="1:65" s="12" customFormat="1" ht="25.9" customHeight="1">
      <c r="B144" s="176"/>
      <c r="C144" s="177"/>
      <c r="D144" s="178" t="s">
        <v>75</v>
      </c>
      <c r="E144" s="179" t="s">
        <v>4929</v>
      </c>
      <c r="F144" s="179" t="s">
        <v>5171</v>
      </c>
      <c r="G144" s="177"/>
      <c r="H144" s="177"/>
      <c r="I144" s="180"/>
      <c r="J144" s="181">
        <f>BK144</f>
        <v>0</v>
      </c>
      <c r="K144" s="177"/>
      <c r="L144" s="182"/>
      <c r="M144" s="183"/>
      <c r="N144" s="184"/>
      <c r="O144" s="184"/>
      <c r="P144" s="185">
        <f>SUM(P145:P149)</f>
        <v>0</v>
      </c>
      <c r="Q144" s="184"/>
      <c r="R144" s="185">
        <f>SUM(R145:R149)</f>
        <v>0</v>
      </c>
      <c r="S144" s="184"/>
      <c r="T144" s="186">
        <f>SUM(T145:T149)</f>
        <v>0</v>
      </c>
      <c r="AR144" s="187" t="s">
        <v>84</v>
      </c>
      <c r="AT144" s="188" t="s">
        <v>75</v>
      </c>
      <c r="AU144" s="188" t="s">
        <v>76</v>
      </c>
      <c r="AY144" s="187" t="s">
        <v>239</v>
      </c>
      <c r="BK144" s="189">
        <f>SUM(BK145:BK149)</f>
        <v>0</v>
      </c>
    </row>
    <row r="145" spans="1:65" s="2" customFormat="1" ht="16.5" customHeight="1">
      <c r="A145" s="35"/>
      <c r="B145" s="36"/>
      <c r="C145" s="192" t="s">
        <v>311</v>
      </c>
      <c r="D145" s="192" t="s">
        <v>241</v>
      </c>
      <c r="E145" s="193" t="s">
        <v>5172</v>
      </c>
      <c r="F145" s="194" t="s">
        <v>5173</v>
      </c>
      <c r="G145" s="195" t="s">
        <v>2089</v>
      </c>
      <c r="H145" s="196">
        <v>1</v>
      </c>
      <c r="I145" s="197"/>
      <c r="J145" s="198">
        <f>ROUND(I145*H145,2)</f>
        <v>0</v>
      </c>
      <c r="K145" s="194" t="s">
        <v>4904</v>
      </c>
      <c r="L145" s="40"/>
      <c r="M145" s="199" t="s">
        <v>1</v>
      </c>
      <c r="N145" s="200" t="s">
        <v>41</v>
      </c>
      <c r="O145" s="72"/>
      <c r="P145" s="201">
        <f>O145*H145</f>
        <v>0</v>
      </c>
      <c r="Q145" s="201">
        <v>0</v>
      </c>
      <c r="R145" s="201">
        <f>Q145*H145</f>
        <v>0</v>
      </c>
      <c r="S145" s="201">
        <v>0</v>
      </c>
      <c r="T145" s="202">
        <f>S145*H145</f>
        <v>0</v>
      </c>
      <c r="U145" s="35"/>
      <c r="V145" s="35"/>
      <c r="W145" s="35"/>
      <c r="X145" s="35"/>
      <c r="Y145" s="35"/>
      <c r="Z145" s="35"/>
      <c r="AA145" s="35"/>
      <c r="AB145" s="35"/>
      <c r="AC145" s="35"/>
      <c r="AD145" s="35"/>
      <c r="AE145" s="35"/>
      <c r="AR145" s="203" t="s">
        <v>110</v>
      </c>
      <c r="AT145" s="203" t="s">
        <v>241</v>
      </c>
      <c r="AU145" s="203" t="s">
        <v>84</v>
      </c>
      <c r="AY145" s="18" t="s">
        <v>239</v>
      </c>
      <c r="BE145" s="204">
        <f>IF(N145="základní",J145,0)</f>
        <v>0</v>
      </c>
      <c r="BF145" s="204">
        <f>IF(N145="snížená",J145,0)</f>
        <v>0</v>
      </c>
      <c r="BG145" s="204">
        <f>IF(N145="zákl. přenesená",J145,0)</f>
        <v>0</v>
      </c>
      <c r="BH145" s="204">
        <f>IF(N145="sníž. přenesená",J145,0)</f>
        <v>0</v>
      </c>
      <c r="BI145" s="204">
        <f>IF(N145="nulová",J145,0)</f>
        <v>0</v>
      </c>
      <c r="BJ145" s="18" t="s">
        <v>84</v>
      </c>
      <c r="BK145" s="204">
        <f>ROUND(I145*H145,2)</f>
        <v>0</v>
      </c>
      <c r="BL145" s="18" t="s">
        <v>110</v>
      </c>
      <c r="BM145" s="203" t="s">
        <v>536</v>
      </c>
    </row>
    <row r="146" spans="1:65" s="2" customFormat="1" ht="16.5" customHeight="1">
      <c r="A146" s="35"/>
      <c r="B146" s="36"/>
      <c r="C146" s="192" t="s">
        <v>316</v>
      </c>
      <c r="D146" s="192" t="s">
        <v>241</v>
      </c>
      <c r="E146" s="193" t="s">
        <v>5174</v>
      </c>
      <c r="F146" s="194" t="s">
        <v>5175</v>
      </c>
      <c r="G146" s="195" t="s">
        <v>2089</v>
      </c>
      <c r="H146" s="196">
        <v>1</v>
      </c>
      <c r="I146" s="197"/>
      <c r="J146" s="198">
        <f>ROUND(I146*H146,2)</f>
        <v>0</v>
      </c>
      <c r="K146" s="194" t="s">
        <v>4904</v>
      </c>
      <c r="L146" s="40"/>
      <c r="M146" s="199" t="s">
        <v>1</v>
      </c>
      <c r="N146" s="200" t="s">
        <v>41</v>
      </c>
      <c r="O146" s="72"/>
      <c r="P146" s="201">
        <f>O146*H146</f>
        <v>0</v>
      </c>
      <c r="Q146" s="201">
        <v>0</v>
      </c>
      <c r="R146" s="201">
        <f>Q146*H146</f>
        <v>0</v>
      </c>
      <c r="S146" s="201">
        <v>0</v>
      </c>
      <c r="T146" s="202">
        <f>S146*H146</f>
        <v>0</v>
      </c>
      <c r="U146" s="35"/>
      <c r="V146" s="35"/>
      <c r="W146" s="35"/>
      <c r="X146" s="35"/>
      <c r="Y146" s="35"/>
      <c r="Z146" s="35"/>
      <c r="AA146" s="35"/>
      <c r="AB146" s="35"/>
      <c r="AC146" s="35"/>
      <c r="AD146" s="35"/>
      <c r="AE146" s="35"/>
      <c r="AR146" s="203" t="s">
        <v>110</v>
      </c>
      <c r="AT146" s="203" t="s">
        <v>241</v>
      </c>
      <c r="AU146" s="203" t="s">
        <v>84</v>
      </c>
      <c r="AY146" s="18" t="s">
        <v>239</v>
      </c>
      <c r="BE146" s="204">
        <f>IF(N146="základní",J146,0)</f>
        <v>0</v>
      </c>
      <c r="BF146" s="204">
        <f>IF(N146="snížená",J146,0)</f>
        <v>0</v>
      </c>
      <c r="BG146" s="204">
        <f>IF(N146="zákl. přenesená",J146,0)</f>
        <v>0</v>
      </c>
      <c r="BH146" s="204">
        <f>IF(N146="sníž. přenesená",J146,0)</f>
        <v>0</v>
      </c>
      <c r="BI146" s="204">
        <f>IF(N146="nulová",J146,0)</f>
        <v>0</v>
      </c>
      <c r="BJ146" s="18" t="s">
        <v>84</v>
      </c>
      <c r="BK146" s="204">
        <f>ROUND(I146*H146,2)</f>
        <v>0</v>
      </c>
      <c r="BL146" s="18" t="s">
        <v>110</v>
      </c>
      <c r="BM146" s="203" t="s">
        <v>549</v>
      </c>
    </row>
    <row r="147" spans="1:65" s="2" customFormat="1" ht="16.5" customHeight="1">
      <c r="A147" s="35"/>
      <c r="B147" s="36"/>
      <c r="C147" s="192" t="s">
        <v>323</v>
      </c>
      <c r="D147" s="192" t="s">
        <v>241</v>
      </c>
      <c r="E147" s="193" t="s">
        <v>5176</v>
      </c>
      <c r="F147" s="194" t="s">
        <v>5177</v>
      </c>
      <c r="G147" s="195" t="s">
        <v>2089</v>
      </c>
      <c r="H147" s="196">
        <v>1</v>
      </c>
      <c r="I147" s="197"/>
      <c r="J147" s="198">
        <f>ROUND(I147*H147,2)</f>
        <v>0</v>
      </c>
      <c r="K147" s="194" t="s">
        <v>4904</v>
      </c>
      <c r="L147" s="40"/>
      <c r="M147" s="199" t="s">
        <v>1</v>
      </c>
      <c r="N147" s="200" t="s">
        <v>41</v>
      </c>
      <c r="O147" s="72"/>
      <c r="P147" s="201">
        <f>O147*H147</f>
        <v>0</v>
      </c>
      <c r="Q147" s="201">
        <v>0</v>
      </c>
      <c r="R147" s="201">
        <f>Q147*H147</f>
        <v>0</v>
      </c>
      <c r="S147" s="201">
        <v>0</v>
      </c>
      <c r="T147" s="202">
        <f>S147*H147</f>
        <v>0</v>
      </c>
      <c r="U147" s="35"/>
      <c r="V147" s="35"/>
      <c r="W147" s="35"/>
      <c r="X147" s="35"/>
      <c r="Y147" s="35"/>
      <c r="Z147" s="35"/>
      <c r="AA147" s="35"/>
      <c r="AB147" s="35"/>
      <c r="AC147" s="35"/>
      <c r="AD147" s="35"/>
      <c r="AE147" s="35"/>
      <c r="AR147" s="203" t="s">
        <v>110</v>
      </c>
      <c r="AT147" s="203" t="s">
        <v>241</v>
      </c>
      <c r="AU147" s="203" t="s">
        <v>84</v>
      </c>
      <c r="AY147" s="18" t="s">
        <v>239</v>
      </c>
      <c r="BE147" s="204">
        <f>IF(N147="základní",J147,0)</f>
        <v>0</v>
      </c>
      <c r="BF147" s="204">
        <f>IF(N147="snížená",J147,0)</f>
        <v>0</v>
      </c>
      <c r="BG147" s="204">
        <f>IF(N147="zákl. přenesená",J147,0)</f>
        <v>0</v>
      </c>
      <c r="BH147" s="204">
        <f>IF(N147="sníž. přenesená",J147,0)</f>
        <v>0</v>
      </c>
      <c r="BI147" s="204">
        <f>IF(N147="nulová",J147,0)</f>
        <v>0</v>
      </c>
      <c r="BJ147" s="18" t="s">
        <v>84</v>
      </c>
      <c r="BK147" s="204">
        <f>ROUND(I147*H147,2)</f>
        <v>0</v>
      </c>
      <c r="BL147" s="18" t="s">
        <v>110</v>
      </c>
      <c r="BM147" s="203" t="s">
        <v>562</v>
      </c>
    </row>
    <row r="148" spans="1:65" s="2" customFormat="1" ht="16.5" customHeight="1">
      <c r="A148" s="35"/>
      <c r="B148" s="36"/>
      <c r="C148" s="192" t="s">
        <v>289</v>
      </c>
      <c r="D148" s="192" t="s">
        <v>241</v>
      </c>
      <c r="E148" s="193" t="s">
        <v>5178</v>
      </c>
      <c r="F148" s="194" t="s">
        <v>5085</v>
      </c>
      <c r="G148" s="195" t="s">
        <v>513</v>
      </c>
      <c r="H148" s="196">
        <v>160</v>
      </c>
      <c r="I148" s="197"/>
      <c r="J148" s="198">
        <f>ROUND(I148*H148,2)</f>
        <v>0</v>
      </c>
      <c r="K148" s="194" t="s">
        <v>4904</v>
      </c>
      <c r="L148" s="40"/>
      <c r="M148" s="199" t="s">
        <v>1</v>
      </c>
      <c r="N148" s="200" t="s">
        <v>41</v>
      </c>
      <c r="O148" s="72"/>
      <c r="P148" s="201">
        <f>O148*H148</f>
        <v>0</v>
      </c>
      <c r="Q148" s="201">
        <v>0</v>
      </c>
      <c r="R148" s="201">
        <f>Q148*H148</f>
        <v>0</v>
      </c>
      <c r="S148" s="201">
        <v>0</v>
      </c>
      <c r="T148" s="202">
        <f>S148*H148</f>
        <v>0</v>
      </c>
      <c r="U148" s="35"/>
      <c r="V148" s="35"/>
      <c r="W148" s="35"/>
      <c r="X148" s="35"/>
      <c r="Y148" s="35"/>
      <c r="Z148" s="35"/>
      <c r="AA148" s="35"/>
      <c r="AB148" s="35"/>
      <c r="AC148" s="35"/>
      <c r="AD148" s="35"/>
      <c r="AE148" s="35"/>
      <c r="AR148" s="203" t="s">
        <v>110</v>
      </c>
      <c r="AT148" s="203" t="s">
        <v>241</v>
      </c>
      <c r="AU148" s="203" t="s">
        <v>84</v>
      </c>
      <c r="AY148" s="18" t="s">
        <v>239</v>
      </c>
      <c r="BE148" s="204">
        <f>IF(N148="základní",J148,0)</f>
        <v>0</v>
      </c>
      <c r="BF148" s="204">
        <f>IF(N148="snížená",J148,0)</f>
        <v>0</v>
      </c>
      <c r="BG148" s="204">
        <f>IF(N148="zákl. přenesená",J148,0)</f>
        <v>0</v>
      </c>
      <c r="BH148" s="204">
        <f>IF(N148="sníž. přenesená",J148,0)</f>
        <v>0</v>
      </c>
      <c r="BI148" s="204">
        <f>IF(N148="nulová",J148,0)</f>
        <v>0</v>
      </c>
      <c r="BJ148" s="18" t="s">
        <v>84</v>
      </c>
      <c r="BK148" s="204">
        <f>ROUND(I148*H148,2)</f>
        <v>0</v>
      </c>
      <c r="BL148" s="18" t="s">
        <v>110</v>
      </c>
      <c r="BM148" s="203" t="s">
        <v>572</v>
      </c>
    </row>
    <row r="149" spans="1:65" s="2" customFormat="1" ht="16.5" customHeight="1">
      <c r="A149" s="35"/>
      <c r="B149" s="36"/>
      <c r="C149" s="192" t="s">
        <v>334</v>
      </c>
      <c r="D149" s="192" t="s">
        <v>241</v>
      </c>
      <c r="E149" s="193" t="s">
        <v>5179</v>
      </c>
      <c r="F149" s="194" t="s">
        <v>5180</v>
      </c>
      <c r="G149" s="195" t="s">
        <v>513</v>
      </c>
      <c r="H149" s="196">
        <v>20</v>
      </c>
      <c r="I149" s="197"/>
      <c r="J149" s="198">
        <f>ROUND(I149*H149,2)</f>
        <v>0</v>
      </c>
      <c r="K149" s="194" t="s">
        <v>4904</v>
      </c>
      <c r="L149" s="40"/>
      <c r="M149" s="199" t="s">
        <v>1</v>
      </c>
      <c r="N149" s="200" t="s">
        <v>41</v>
      </c>
      <c r="O149" s="72"/>
      <c r="P149" s="201">
        <f>O149*H149</f>
        <v>0</v>
      </c>
      <c r="Q149" s="201">
        <v>0</v>
      </c>
      <c r="R149" s="201">
        <f>Q149*H149</f>
        <v>0</v>
      </c>
      <c r="S149" s="201">
        <v>0</v>
      </c>
      <c r="T149" s="202">
        <f>S149*H149</f>
        <v>0</v>
      </c>
      <c r="U149" s="35"/>
      <c r="V149" s="35"/>
      <c r="W149" s="35"/>
      <c r="X149" s="35"/>
      <c r="Y149" s="35"/>
      <c r="Z149" s="35"/>
      <c r="AA149" s="35"/>
      <c r="AB149" s="35"/>
      <c r="AC149" s="35"/>
      <c r="AD149" s="35"/>
      <c r="AE149" s="35"/>
      <c r="AR149" s="203" t="s">
        <v>110</v>
      </c>
      <c r="AT149" s="203" t="s">
        <v>241</v>
      </c>
      <c r="AU149" s="203" t="s">
        <v>84</v>
      </c>
      <c r="AY149" s="18" t="s">
        <v>239</v>
      </c>
      <c r="BE149" s="204">
        <f>IF(N149="základní",J149,0)</f>
        <v>0</v>
      </c>
      <c r="BF149" s="204">
        <f>IF(N149="snížená",J149,0)</f>
        <v>0</v>
      </c>
      <c r="BG149" s="204">
        <f>IF(N149="zákl. přenesená",J149,0)</f>
        <v>0</v>
      </c>
      <c r="BH149" s="204">
        <f>IF(N149="sníž. přenesená",J149,0)</f>
        <v>0</v>
      </c>
      <c r="BI149" s="204">
        <f>IF(N149="nulová",J149,0)</f>
        <v>0</v>
      </c>
      <c r="BJ149" s="18" t="s">
        <v>84</v>
      </c>
      <c r="BK149" s="204">
        <f>ROUND(I149*H149,2)</f>
        <v>0</v>
      </c>
      <c r="BL149" s="18" t="s">
        <v>110</v>
      </c>
      <c r="BM149" s="203" t="s">
        <v>582</v>
      </c>
    </row>
    <row r="150" spans="1:65" s="12" customFormat="1" ht="25.9" customHeight="1">
      <c r="B150" s="176"/>
      <c r="C150" s="177"/>
      <c r="D150" s="178" t="s">
        <v>75</v>
      </c>
      <c r="E150" s="179" t="s">
        <v>4949</v>
      </c>
      <c r="F150" s="179" t="s">
        <v>135</v>
      </c>
      <c r="G150" s="177"/>
      <c r="H150" s="177"/>
      <c r="I150" s="180"/>
      <c r="J150" s="181">
        <f>BK150</f>
        <v>0</v>
      </c>
      <c r="K150" s="177"/>
      <c r="L150" s="182"/>
      <c r="M150" s="183"/>
      <c r="N150" s="184"/>
      <c r="O150" s="184"/>
      <c r="P150" s="185">
        <f>SUM(P151:P155)</f>
        <v>0</v>
      </c>
      <c r="Q150" s="184"/>
      <c r="R150" s="185">
        <f>SUM(R151:R155)</f>
        <v>0</v>
      </c>
      <c r="S150" s="184"/>
      <c r="T150" s="186">
        <f>SUM(T151:T155)</f>
        <v>0</v>
      </c>
      <c r="AR150" s="187" t="s">
        <v>84</v>
      </c>
      <c r="AT150" s="188" t="s">
        <v>75</v>
      </c>
      <c r="AU150" s="188" t="s">
        <v>76</v>
      </c>
      <c r="AY150" s="187" t="s">
        <v>239</v>
      </c>
      <c r="BK150" s="189">
        <f>SUM(BK151:BK155)</f>
        <v>0</v>
      </c>
    </row>
    <row r="151" spans="1:65" s="2" customFormat="1" ht="16.5" customHeight="1">
      <c r="A151" s="35"/>
      <c r="B151" s="36"/>
      <c r="C151" s="192" t="s">
        <v>341</v>
      </c>
      <c r="D151" s="192" t="s">
        <v>241</v>
      </c>
      <c r="E151" s="193" t="s">
        <v>5181</v>
      </c>
      <c r="F151" s="194" t="s">
        <v>4996</v>
      </c>
      <c r="G151" s="195" t="s">
        <v>396</v>
      </c>
      <c r="H151" s="196">
        <v>8</v>
      </c>
      <c r="I151" s="197"/>
      <c r="J151" s="198">
        <f>ROUND(I151*H151,2)</f>
        <v>0</v>
      </c>
      <c r="K151" s="194" t="s">
        <v>4904</v>
      </c>
      <c r="L151" s="40"/>
      <c r="M151" s="199" t="s">
        <v>1</v>
      </c>
      <c r="N151" s="200" t="s">
        <v>41</v>
      </c>
      <c r="O151" s="72"/>
      <c r="P151" s="201">
        <f>O151*H151</f>
        <v>0</v>
      </c>
      <c r="Q151" s="201">
        <v>0</v>
      </c>
      <c r="R151" s="201">
        <f>Q151*H151</f>
        <v>0</v>
      </c>
      <c r="S151" s="201">
        <v>0</v>
      </c>
      <c r="T151" s="202">
        <f>S151*H151</f>
        <v>0</v>
      </c>
      <c r="U151" s="35"/>
      <c r="V151" s="35"/>
      <c r="W151" s="35"/>
      <c r="X151" s="35"/>
      <c r="Y151" s="35"/>
      <c r="Z151" s="35"/>
      <c r="AA151" s="35"/>
      <c r="AB151" s="35"/>
      <c r="AC151" s="35"/>
      <c r="AD151" s="35"/>
      <c r="AE151" s="35"/>
      <c r="AR151" s="203" t="s">
        <v>110</v>
      </c>
      <c r="AT151" s="203" t="s">
        <v>241</v>
      </c>
      <c r="AU151" s="203" t="s">
        <v>84</v>
      </c>
      <c r="AY151" s="18" t="s">
        <v>239</v>
      </c>
      <c r="BE151" s="204">
        <f>IF(N151="základní",J151,0)</f>
        <v>0</v>
      </c>
      <c r="BF151" s="204">
        <f>IF(N151="snížená",J151,0)</f>
        <v>0</v>
      </c>
      <c r="BG151" s="204">
        <f>IF(N151="zákl. přenesená",J151,0)</f>
        <v>0</v>
      </c>
      <c r="BH151" s="204">
        <f>IF(N151="sníž. přenesená",J151,0)</f>
        <v>0</v>
      </c>
      <c r="BI151" s="204">
        <f>IF(N151="nulová",J151,0)</f>
        <v>0</v>
      </c>
      <c r="BJ151" s="18" t="s">
        <v>84</v>
      </c>
      <c r="BK151" s="204">
        <f>ROUND(I151*H151,2)</f>
        <v>0</v>
      </c>
      <c r="BL151" s="18" t="s">
        <v>110</v>
      </c>
      <c r="BM151" s="203" t="s">
        <v>592</v>
      </c>
    </row>
    <row r="152" spans="1:65" s="2" customFormat="1" ht="16.5" customHeight="1">
      <c r="A152" s="35"/>
      <c r="B152" s="36"/>
      <c r="C152" s="192" t="s">
        <v>7</v>
      </c>
      <c r="D152" s="192" t="s">
        <v>241</v>
      </c>
      <c r="E152" s="193" t="s">
        <v>5182</v>
      </c>
      <c r="F152" s="194" t="s">
        <v>5183</v>
      </c>
      <c r="G152" s="195" t="s">
        <v>396</v>
      </c>
      <c r="H152" s="196">
        <v>12</v>
      </c>
      <c r="I152" s="197"/>
      <c r="J152" s="198">
        <f>ROUND(I152*H152,2)</f>
        <v>0</v>
      </c>
      <c r="K152" s="194" t="s">
        <v>4904</v>
      </c>
      <c r="L152" s="40"/>
      <c r="M152" s="199" t="s">
        <v>1</v>
      </c>
      <c r="N152" s="200" t="s">
        <v>41</v>
      </c>
      <c r="O152" s="72"/>
      <c r="P152" s="201">
        <f>O152*H152</f>
        <v>0</v>
      </c>
      <c r="Q152" s="201">
        <v>0</v>
      </c>
      <c r="R152" s="201">
        <f>Q152*H152</f>
        <v>0</v>
      </c>
      <c r="S152" s="201">
        <v>0</v>
      </c>
      <c r="T152" s="202">
        <f>S152*H152</f>
        <v>0</v>
      </c>
      <c r="U152" s="35"/>
      <c r="V152" s="35"/>
      <c r="W152" s="35"/>
      <c r="X152" s="35"/>
      <c r="Y152" s="35"/>
      <c r="Z152" s="35"/>
      <c r="AA152" s="35"/>
      <c r="AB152" s="35"/>
      <c r="AC152" s="35"/>
      <c r="AD152" s="35"/>
      <c r="AE152" s="35"/>
      <c r="AR152" s="203" t="s">
        <v>110</v>
      </c>
      <c r="AT152" s="203" t="s">
        <v>241</v>
      </c>
      <c r="AU152" s="203" t="s">
        <v>84</v>
      </c>
      <c r="AY152" s="18" t="s">
        <v>239</v>
      </c>
      <c r="BE152" s="204">
        <f>IF(N152="základní",J152,0)</f>
        <v>0</v>
      </c>
      <c r="BF152" s="204">
        <f>IF(N152="snížená",J152,0)</f>
        <v>0</v>
      </c>
      <c r="BG152" s="204">
        <f>IF(N152="zákl. přenesená",J152,0)</f>
        <v>0</v>
      </c>
      <c r="BH152" s="204">
        <f>IF(N152="sníž. přenesená",J152,0)</f>
        <v>0</v>
      </c>
      <c r="BI152" s="204">
        <f>IF(N152="nulová",J152,0)</f>
        <v>0</v>
      </c>
      <c r="BJ152" s="18" t="s">
        <v>84</v>
      </c>
      <c r="BK152" s="204">
        <f>ROUND(I152*H152,2)</f>
        <v>0</v>
      </c>
      <c r="BL152" s="18" t="s">
        <v>110</v>
      </c>
      <c r="BM152" s="203" t="s">
        <v>604</v>
      </c>
    </row>
    <row r="153" spans="1:65" s="2" customFormat="1" ht="16.5" customHeight="1">
      <c r="A153" s="35"/>
      <c r="B153" s="36"/>
      <c r="C153" s="192" t="s">
        <v>351</v>
      </c>
      <c r="D153" s="192" t="s">
        <v>241</v>
      </c>
      <c r="E153" s="193" t="s">
        <v>5184</v>
      </c>
      <c r="F153" s="194" t="s">
        <v>5000</v>
      </c>
      <c r="G153" s="195" t="s">
        <v>396</v>
      </c>
      <c r="H153" s="196">
        <v>8</v>
      </c>
      <c r="I153" s="197"/>
      <c r="J153" s="198">
        <f>ROUND(I153*H153,2)</f>
        <v>0</v>
      </c>
      <c r="K153" s="194" t="s">
        <v>4904</v>
      </c>
      <c r="L153" s="40"/>
      <c r="M153" s="199" t="s">
        <v>1</v>
      </c>
      <c r="N153" s="200" t="s">
        <v>41</v>
      </c>
      <c r="O153" s="72"/>
      <c r="P153" s="201">
        <f>O153*H153</f>
        <v>0</v>
      </c>
      <c r="Q153" s="201">
        <v>0</v>
      </c>
      <c r="R153" s="201">
        <f>Q153*H153</f>
        <v>0</v>
      </c>
      <c r="S153" s="201">
        <v>0</v>
      </c>
      <c r="T153" s="202">
        <f>S153*H153</f>
        <v>0</v>
      </c>
      <c r="U153" s="35"/>
      <c r="V153" s="35"/>
      <c r="W153" s="35"/>
      <c r="X153" s="35"/>
      <c r="Y153" s="35"/>
      <c r="Z153" s="35"/>
      <c r="AA153" s="35"/>
      <c r="AB153" s="35"/>
      <c r="AC153" s="35"/>
      <c r="AD153" s="35"/>
      <c r="AE153" s="35"/>
      <c r="AR153" s="203" t="s">
        <v>110</v>
      </c>
      <c r="AT153" s="203" t="s">
        <v>241</v>
      </c>
      <c r="AU153" s="203" t="s">
        <v>84</v>
      </c>
      <c r="AY153" s="18" t="s">
        <v>239</v>
      </c>
      <c r="BE153" s="204">
        <f>IF(N153="základní",J153,0)</f>
        <v>0</v>
      </c>
      <c r="BF153" s="204">
        <f>IF(N153="snížená",J153,0)</f>
        <v>0</v>
      </c>
      <c r="BG153" s="204">
        <f>IF(N153="zákl. přenesená",J153,0)</f>
        <v>0</v>
      </c>
      <c r="BH153" s="204">
        <f>IF(N153="sníž. přenesená",J153,0)</f>
        <v>0</v>
      </c>
      <c r="BI153" s="204">
        <f>IF(N153="nulová",J153,0)</f>
        <v>0</v>
      </c>
      <c r="BJ153" s="18" t="s">
        <v>84</v>
      </c>
      <c r="BK153" s="204">
        <f>ROUND(I153*H153,2)</f>
        <v>0</v>
      </c>
      <c r="BL153" s="18" t="s">
        <v>110</v>
      </c>
      <c r="BM153" s="203" t="s">
        <v>616</v>
      </c>
    </row>
    <row r="154" spans="1:65" s="2" customFormat="1" ht="16.5" customHeight="1">
      <c r="A154" s="35"/>
      <c r="B154" s="36"/>
      <c r="C154" s="192" t="s">
        <v>357</v>
      </c>
      <c r="D154" s="192" t="s">
        <v>241</v>
      </c>
      <c r="E154" s="193" t="s">
        <v>5185</v>
      </c>
      <c r="F154" s="194" t="s">
        <v>5004</v>
      </c>
      <c r="G154" s="195" t="s">
        <v>396</v>
      </c>
      <c r="H154" s="196">
        <v>8</v>
      </c>
      <c r="I154" s="197"/>
      <c r="J154" s="198">
        <f>ROUND(I154*H154,2)</f>
        <v>0</v>
      </c>
      <c r="K154" s="194" t="s">
        <v>4904</v>
      </c>
      <c r="L154" s="40"/>
      <c r="M154" s="199" t="s">
        <v>1</v>
      </c>
      <c r="N154" s="200" t="s">
        <v>41</v>
      </c>
      <c r="O154" s="72"/>
      <c r="P154" s="201">
        <f>O154*H154</f>
        <v>0</v>
      </c>
      <c r="Q154" s="201">
        <v>0</v>
      </c>
      <c r="R154" s="201">
        <f>Q154*H154</f>
        <v>0</v>
      </c>
      <c r="S154" s="201">
        <v>0</v>
      </c>
      <c r="T154" s="202">
        <f>S154*H154</f>
        <v>0</v>
      </c>
      <c r="U154" s="35"/>
      <c r="V154" s="35"/>
      <c r="W154" s="35"/>
      <c r="X154" s="35"/>
      <c r="Y154" s="35"/>
      <c r="Z154" s="35"/>
      <c r="AA154" s="35"/>
      <c r="AB154" s="35"/>
      <c r="AC154" s="35"/>
      <c r="AD154" s="35"/>
      <c r="AE154" s="35"/>
      <c r="AR154" s="203" t="s">
        <v>110</v>
      </c>
      <c r="AT154" s="203" t="s">
        <v>241</v>
      </c>
      <c r="AU154" s="203" t="s">
        <v>84</v>
      </c>
      <c r="AY154" s="18" t="s">
        <v>239</v>
      </c>
      <c r="BE154" s="204">
        <f>IF(N154="základní",J154,0)</f>
        <v>0</v>
      </c>
      <c r="BF154" s="204">
        <f>IF(N154="snížená",J154,0)</f>
        <v>0</v>
      </c>
      <c r="BG154" s="204">
        <f>IF(N154="zákl. přenesená",J154,0)</f>
        <v>0</v>
      </c>
      <c r="BH154" s="204">
        <f>IF(N154="sníž. přenesená",J154,0)</f>
        <v>0</v>
      </c>
      <c r="BI154" s="204">
        <f>IF(N154="nulová",J154,0)</f>
        <v>0</v>
      </c>
      <c r="BJ154" s="18" t="s">
        <v>84</v>
      </c>
      <c r="BK154" s="204">
        <f>ROUND(I154*H154,2)</f>
        <v>0</v>
      </c>
      <c r="BL154" s="18" t="s">
        <v>110</v>
      </c>
      <c r="BM154" s="203" t="s">
        <v>627</v>
      </c>
    </row>
    <row r="155" spans="1:65" s="2" customFormat="1" ht="16.5" customHeight="1">
      <c r="A155" s="35"/>
      <c r="B155" s="36"/>
      <c r="C155" s="192" t="s">
        <v>499</v>
      </c>
      <c r="D155" s="192" t="s">
        <v>241</v>
      </c>
      <c r="E155" s="193" t="s">
        <v>5186</v>
      </c>
      <c r="F155" s="194" t="s">
        <v>5006</v>
      </c>
      <c r="G155" s="195" t="s">
        <v>396</v>
      </c>
      <c r="H155" s="196">
        <v>6</v>
      </c>
      <c r="I155" s="197"/>
      <c r="J155" s="198">
        <f>ROUND(I155*H155,2)</f>
        <v>0</v>
      </c>
      <c r="K155" s="194" t="s">
        <v>4904</v>
      </c>
      <c r="L155" s="40"/>
      <c r="M155" s="277" t="s">
        <v>1</v>
      </c>
      <c r="N155" s="278" t="s">
        <v>41</v>
      </c>
      <c r="O155" s="224"/>
      <c r="P155" s="275">
        <f>O155*H155</f>
        <v>0</v>
      </c>
      <c r="Q155" s="275">
        <v>0</v>
      </c>
      <c r="R155" s="275">
        <f>Q155*H155</f>
        <v>0</v>
      </c>
      <c r="S155" s="275">
        <v>0</v>
      </c>
      <c r="T155" s="276">
        <f>S155*H155</f>
        <v>0</v>
      </c>
      <c r="U155" s="35"/>
      <c r="V155" s="35"/>
      <c r="W155" s="35"/>
      <c r="X155" s="35"/>
      <c r="Y155" s="35"/>
      <c r="Z155" s="35"/>
      <c r="AA155" s="35"/>
      <c r="AB155" s="35"/>
      <c r="AC155" s="35"/>
      <c r="AD155" s="35"/>
      <c r="AE155" s="35"/>
      <c r="AR155" s="203" t="s">
        <v>110</v>
      </c>
      <c r="AT155" s="203" t="s">
        <v>241</v>
      </c>
      <c r="AU155" s="203" t="s">
        <v>84</v>
      </c>
      <c r="AY155" s="18" t="s">
        <v>239</v>
      </c>
      <c r="BE155" s="204">
        <f>IF(N155="základní",J155,0)</f>
        <v>0</v>
      </c>
      <c r="BF155" s="204">
        <f>IF(N155="snížená",J155,0)</f>
        <v>0</v>
      </c>
      <c r="BG155" s="204">
        <f>IF(N155="zákl. přenesená",J155,0)</f>
        <v>0</v>
      </c>
      <c r="BH155" s="204">
        <f>IF(N155="sníž. přenesená",J155,0)</f>
        <v>0</v>
      </c>
      <c r="BI155" s="204">
        <f>IF(N155="nulová",J155,0)</f>
        <v>0</v>
      </c>
      <c r="BJ155" s="18" t="s">
        <v>84</v>
      </c>
      <c r="BK155" s="204">
        <f>ROUND(I155*H155,2)</f>
        <v>0</v>
      </c>
      <c r="BL155" s="18" t="s">
        <v>110</v>
      </c>
      <c r="BM155" s="203" t="s">
        <v>639</v>
      </c>
    </row>
    <row r="156" spans="1:65" s="2" customFormat="1" ht="6.95" customHeight="1">
      <c r="A156" s="35"/>
      <c r="B156" s="55"/>
      <c r="C156" s="56"/>
      <c r="D156" s="56"/>
      <c r="E156" s="56"/>
      <c r="F156" s="56"/>
      <c r="G156" s="56"/>
      <c r="H156" s="56"/>
      <c r="I156" s="56"/>
      <c r="J156" s="56"/>
      <c r="K156" s="56"/>
      <c r="L156" s="40"/>
      <c r="M156" s="35"/>
      <c r="O156" s="35"/>
      <c r="P156" s="35"/>
      <c r="Q156" s="35"/>
      <c r="R156" s="35"/>
      <c r="S156" s="35"/>
      <c r="T156" s="35"/>
      <c r="U156" s="35"/>
      <c r="V156" s="35"/>
      <c r="W156" s="35"/>
      <c r="X156" s="35"/>
      <c r="Y156" s="35"/>
      <c r="Z156" s="35"/>
      <c r="AA156" s="35"/>
      <c r="AB156" s="35"/>
      <c r="AC156" s="35"/>
      <c r="AD156" s="35"/>
      <c r="AE156" s="35"/>
    </row>
  </sheetData>
  <sheetProtection algorithmName="SHA-512" hashValue="nZ1ZcYhwwlghaoDX/25t0fqUk/YGR0/KQiZj3QcoxTG5BnkdmbE/d6QU4nWLFFHuk5kyeijdZ3fQEStBypnScA==" saltValue="6FPd6WnGDJfnISaSEV5rtHTN3X1GROZyKu1CLrQRdmzRoK/BULp11rBv0tgpkCix5digG+1og3HTrwqjtj7rjg==" spinCount="100000" sheet="1" objects="1" scenarios="1" formatColumns="0" formatRows="0" autoFilter="0"/>
  <autoFilter ref="C126:K155" xr:uid="{00000000-0009-0000-0000-000014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BM179"/>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152</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ht="12.75">
      <c r="B8" s="21"/>
      <c r="D8" s="120" t="s">
        <v>210</v>
      </c>
      <c r="L8" s="21"/>
    </row>
    <row r="9" spans="1:46" s="1" customFormat="1" ht="16.5" customHeight="1">
      <c r="B9" s="21"/>
      <c r="E9" s="325" t="s">
        <v>362</v>
      </c>
      <c r="F9" s="298"/>
      <c r="G9" s="298"/>
      <c r="H9" s="298"/>
      <c r="L9" s="21"/>
    </row>
    <row r="10" spans="1:46" s="1" customFormat="1" ht="12" customHeight="1">
      <c r="B10" s="21"/>
      <c r="D10" s="120" t="s">
        <v>363</v>
      </c>
      <c r="L10" s="21"/>
    </row>
    <row r="11" spans="1:46" s="2" customFormat="1" ht="16.5" customHeight="1">
      <c r="A11" s="35"/>
      <c r="B11" s="40"/>
      <c r="C11" s="35"/>
      <c r="D11" s="35"/>
      <c r="E11" s="335" t="s">
        <v>3106</v>
      </c>
      <c r="F11" s="328"/>
      <c r="G11" s="328"/>
      <c r="H11" s="328"/>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3107</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7" t="s">
        <v>5187</v>
      </c>
      <c r="F13" s="328"/>
      <c r="G13" s="328"/>
      <c r="H13" s="328"/>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9" t="str">
        <f>'Rekapitulace stavby'!E14</f>
        <v>Vyplň údaj</v>
      </c>
      <c r="F22" s="330"/>
      <c r="G22" s="330"/>
      <c r="H22" s="330"/>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35.25" customHeight="1">
      <c r="A31" s="122"/>
      <c r="B31" s="123"/>
      <c r="C31" s="122"/>
      <c r="D31" s="122"/>
      <c r="E31" s="331" t="s">
        <v>5188</v>
      </c>
      <c r="F31" s="331"/>
      <c r="G31" s="331"/>
      <c r="H31" s="331"/>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ROUND(J129,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ROUND((SUM(BE129:BE178)),  2)</f>
        <v>0</v>
      </c>
      <c r="G37" s="35"/>
      <c r="H37" s="35"/>
      <c r="I37" s="131">
        <v>0.21</v>
      </c>
      <c r="J37" s="130">
        <f>ROUND(((SUM(BE129:BE178))*I37),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ROUND((SUM(BF129:BF178)),  2)</f>
        <v>0</v>
      </c>
      <c r="G38" s="35"/>
      <c r="H38" s="35"/>
      <c r="I38" s="131">
        <v>0.12</v>
      </c>
      <c r="J38" s="130">
        <f>ROUND(((SUM(BF129:BF178))*I38),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ROUND((SUM(BG129:BG178)),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ROUND((SUM(BH129:BH178)),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ROUND((SUM(BI129:BI178)),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2" t="s">
        <v>362</v>
      </c>
      <c r="F87" s="283"/>
      <c r="G87" s="283"/>
      <c r="H87" s="283"/>
      <c r="I87" s="23"/>
      <c r="J87" s="23"/>
      <c r="K87" s="23"/>
      <c r="L87" s="21"/>
    </row>
    <row r="88" spans="1:31" s="1" customFormat="1" ht="12" customHeight="1">
      <c r="B88" s="22"/>
      <c r="C88" s="30" t="s">
        <v>363</v>
      </c>
      <c r="D88" s="23"/>
      <c r="E88" s="23"/>
      <c r="F88" s="23"/>
      <c r="G88" s="23"/>
      <c r="H88" s="23"/>
      <c r="I88" s="23"/>
      <c r="J88" s="23"/>
      <c r="K88" s="23"/>
      <c r="L88" s="21"/>
    </row>
    <row r="89" spans="1:31" s="2" customFormat="1" ht="16.5" customHeight="1">
      <c r="A89" s="35"/>
      <c r="B89" s="36"/>
      <c r="C89" s="37"/>
      <c r="D89" s="37"/>
      <c r="E89" s="336" t="s">
        <v>3106</v>
      </c>
      <c r="F89" s="334"/>
      <c r="G89" s="334"/>
      <c r="H89" s="334"/>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3107</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5" t="str">
        <f>E13</f>
        <v xml:space="preserve">6 - STRUKTUROVANÁ KABELÁŽ - SK </v>
      </c>
      <c r="F91" s="334"/>
      <c r="G91" s="334"/>
      <c r="H91" s="334"/>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J129</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5189</v>
      </c>
      <c r="E101" s="157"/>
      <c r="F101" s="157"/>
      <c r="G101" s="157"/>
      <c r="H101" s="157"/>
      <c r="I101" s="157"/>
      <c r="J101" s="158">
        <f>J130</f>
        <v>0</v>
      </c>
      <c r="K101" s="155"/>
      <c r="L101" s="159"/>
    </row>
    <row r="102" spans="1:47" s="9" customFormat="1" ht="24.95" customHeight="1">
      <c r="B102" s="154"/>
      <c r="C102" s="155"/>
      <c r="D102" s="156" t="s">
        <v>5190</v>
      </c>
      <c r="E102" s="157"/>
      <c r="F102" s="157"/>
      <c r="G102" s="157"/>
      <c r="H102" s="157"/>
      <c r="I102" s="157"/>
      <c r="J102" s="158">
        <f>J147</f>
        <v>0</v>
      </c>
      <c r="K102" s="155"/>
      <c r="L102" s="159"/>
    </row>
    <row r="103" spans="1:47" s="9" customFormat="1" ht="24.95" customHeight="1">
      <c r="B103" s="154"/>
      <c r="C103" s="155"/>
      <c r="D103" s="156" t="s">
        <v>5191</v>
      </c>
      <c r="E103" s="157"/>
      <c r="F103" s="157"/>
      <c r="G103" s="157"/>
      <c r="H103" s="157"/>
      <c r="I103" s="157"/>
      <c r="J103" s="158">
        <f>J158</f>
        <v>0</v>
      </c>
      <c r="K103" s="155"/>
      <c r="L103" s="159"/>
    </row>
    <row r="104" spans="1:47" s="9" customFormat="1" ht="24.95" customHeight="1">
      <c r="B104" s="154"/>
      <c r="C104" s="155"/>
      <c r="D104" s="156" t="s">
        <v>5192</v>
      </c>
      <c r="E104" s="157"/>
      <c r="F104" s="157"/>
      <c r="G104" s="157"/>
      <c r="H104" s="157"/>
      <c r="I104" s="157"/>
      <c r="J104" s="158">
        <f>J168</f>
        <v>0</v>
      </c>
      <c r="K104" s="155"/>
      <c r="L104" s="159"/>
    </row>
    <row r="105" spans="1:47" s="9" customFormat="1" ht="24.95" customHeight="1">
      <c r="B105" s="154"/>
      <c r="C105" s="155"/>
      <c r="D105" s="156" t="s">
        <v>4900</v>
      </c>
      <c r="E105" s="157"/>
      <c r="F105" s="157"/>
      <c r="G105" s="157"/>
      <c r="H105" s="157"/>
      <c r="I105" s="157"/>
      <c r="J105" s="158">
        <f>J175</f>
        <v>0</v>
      </c>
      <c r="K105" s="155"/>
      <c r="L105" s="159"/>
    </row>
    <row r="106" spans="1:47" s="2" customFormat="1" ht="21.75" customHeight="1">
      <c r="A106" s="35"/>
      <c r="B106" s="36"/>
      <c r="C106" s="37"/>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47" s="2" customFormat="1" ht="6.95" customHeight="1">
      <c r="A107" s="35"/>
      <c r="B107" s="55"/>
      <c r="C107" s="56"/>
      <c r="D107" s="56"/>
      <c r="E107" s="56"/>
      <c r="F107" s="56"/>
      <c r="G107" s="56"/>
      <c r="H107" s="56"/>
      <c r="I107" s="56"/>
      <c r="J107" s="56"/>
      <c r="K107" s="56"/>
      <c r="L107" s="52"/>
      <c r="S107" s="35"/>
      <c r="T107" s="35"/>
      <c r="U107" s="35"/>
      <c r="V107" s="35"/>
      <c r="W107" s="35"/>
      <c r="X107" s="35"/>
      <c r="Y107" s="35"/>
      <c r="Z107" s="35"/>
      <c r="AA107" s="35"/>
      <c r="AB107" s="35"/>
      <c r="AC107" s="35"/>
      <c r="AD107" s="35"/>
      <c r="AE107" s="35"/>
    </row>
    <row r="111" spans="1:47" s="2" customFormat="1" ht="6.95" customHeight="1">
      <c r="A111" s="35"/>
      <c r="B111" s="57"/>
      <c r="C111" s="58"/>
      <c r="D111" s="58"/>
      <c r="E111" s="58"/>
      <c r="F111" s="58"/>
      <c r="G111" s="58"/>
      <c r="H111" s="58"/>
      <c r="I111" s="58"/>
      <c r="J111" s="58"/>
      <c r="K111" s="58"/>
      <c r="L111" s="52"/>
      <c r="S111" s="35"/>
      <c r="T111" s="35"/>
      <c r="U111" s="35"/>
      <c r="V111" s="35"/>
      <c r="W111" s="35"/>
      <c r="X111" s="35"/>
      <c r="Y111" s="35"/>
      <c r="Z111" s="35"/>
      <c r="AA111" s="35"/>
      <c r="AB111" s="35"/>
      <c r="AC111" s="35"/>
      <c r="AD111" s="35"/>
      <c r="AE111" s="35"/>
    </row>
    <row r="112" spans="1:47" s="2" customFormat="1" ht="24.95" customHeight="1">
      <c r="A112" s="35"/>
      <c r="B112" s="36"/>
      <c r="C112" s="24" t="s">
        <v>224</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31" s="2" customFormat="1" ht="6.95" customHeight="1">
      <c r="A113" s="35"/>
      <c r="B113" s="36"/>
      <c r="C113" s="37"/>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31" s="2" customFormat="1" ht="12" customHeight="1">
      <c r="A114" s="35"/>
      <c r="B114" s="36"/>
      <c r="C114" s="30" t="s">
        <v>16</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31" s="2" customFormat="1" ht="16.5" customHeight="1">
      <c r="A115" s="35"/>
      <c r="B115" s="36"/>
      <c r="C115" s="37"/>
      <c r="D115" s="37"/>
      <c r="E115" s="332" t="str">
        <f>E7</f>
        <v>NEMOCNICE TGM HODONÍN – VÝSTAVBA PAVILONU URGENTNÍHO PŘÍJMU ETAPA II.</v>
      </c>
      <c r="F115" s="333"/>
      <c r="G115" s="333"/>
      <c r="H115" s="333"/>
      <c r="I115" s="37"/>
      <c r="J115" s="37"/>
      <c r="K115" s="37"/>
      <c r="L115" s="52"/>
      <c r="S115" s="35"/>
      <c r="T115" s="35"/>
      <c r="U115" s="35"/>
      <c r="V115" s="35"/>
      <c r="W115" s="35"/>
      <c r="X115" s="35"/>
      <c r="Y115" s="35"/>
      <c r="Z115" s="35"/>
      <c r="AA115" s="35"/>
      <c r="AB115" s="35"/>
      <c r="AC115" s="35"/>
      <c r="AD115" s="35"/>
      <c r="AE115" s="35"/>
    </row>
    <row r="116" spans="1:31" s="1" customFormat="1" ht="12" customHeight="1">
      <c r="B116" s="22"/>
      <c r="C116" s="30" t="s">
        <v>210</v>
      </c>
      <c r="D116" s="23"/>
      <c r="E116" s="23"/>
      <c r="F116" s="23"/>
      <c r="G116" s="23"/>
      <c r="H116" s="23"/>
      <c r="I116" s="23"/>
      <c r="J116" s="23"/>
      <c r="K116" s="23"/>
      <c r="L116" s="21"/>
    </row>
    <row r="117" spans="1:31" s="1" customFormat="1" ht="16.5" customHeight="1">
      <c r="B117" s="22"/>
      <c r="C117" s="23"/>
      <c r="D117" s="23"/>
      <c r="E117" s="332" t="s">
        <v>362</v>
      </c>
      <c r="F117" s="283"/>
      <c r="G117" s="283"/>
      <c r="H117" s="283"/>
      <c r="I117" s="23"/>
      <c r="J117" s="23"/>
      <c r="K117" s="23"/>
      <c r="L117" s="21"/>
    </row>
    <row r="118" spans="1:31" s="1" customFormat="1" ht="12" customHeight="1">
      <c r="B118" s="22"/>
      <c r="C118" s="30" t="s">
        <v>363</v>
      </c>
      <c r="D118" s="23"/>
      <c r="E118" s="23"/>
      <c r="F118" s="23"/>
      <c r="G118" s="23"/>
      <c r="H118" s="23"/>
      <c r="I118" s="23"/>
      <c r="J118" s="23"/>
      <c r="K118" s="23"/>
      <c r="L118" s="21"/>
    </row>
    <row r="119" spans="1:31" s="2" customFormat="1" ht="16.5" customHeight="1">
      <c r="A119" s="35"/>
      <c r="B119" s="36"/>
      <c r="C119" s="37"/>
      <c r="D119" s="37"/>
      <c r="E119" s="336" t="s">
        <v>3106</v>
      </c>
      <c r="F119" s="334"/>
      <c r="G119" s="334"/>
      <c r="H119" s="334"/>
      <c r="I119" s="37"/>
      <c r="J119" s="37"/>
      <c r="K119" s="37"/>
      <c r="L119" s="52"/>
      <c r="S119" s="35"/>
      <c r="T119" s="35"/>
      <c r="U119" s="35"/>
      <c r="V119" s="35"/>
      <c r="W119" s="35"/>
      <c r="X119" s="35"/>
      <c r="Y119" s="35"/>
      <c r="Z119" s="35"/>
      <c r="AA119" s="35"/>
      <c r="AB119" s="35"/>
      <c r="AC119" s="35"/>
      <c r="AD119" s="35"/>
      <c r="AE119" s="35"/>
    </row>
    <row r="120" spans="1:31" s="2" customFormat="1" ht="12" customHeight="1">
      <c r="A120" s="35"/>
      <c r="B120" s="36"/>
      <c r="C120" s="30" t="s">
        <v>3107</v>
      </c>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31" s="2" customFormat="1" ht="16.5" customHeight="1">
      <c r="A121" s="35"/>
      <c r="B121" s="36"/>
      <c r="C121" s="37"/>
      <c r="D121" s="37"/>
      <c r="E121" s="305" t="str">
        <f>E13</f>
        <v xml:space="preserve">6 - STRUKTUROVANÁ KABELÁŽ - SK </v>
      </c>
      <c r="F121" s="334"/>
      <c r="G121" s="334"/>
      <c r="H121" s="334"/>
      <c r="I121" s="37"/>
      <c r="J121" s="37"/>
      <c r="K121" s="37"/>
      <c r="L121" s="52"/>
      <c r="S121" s="35"/>
      <c r="T121" s="35"/>
      <c r="U121" s="35"/>
      <c r="V121" s="35"/>
      <c r="W121" s="35"/>
      <c r="X121" s="35"/>
      <c r="Y121" s="35"/>
      <c r="Z121" s="35"/>
      <c r="AA121" s="35"/>
      <c r="AB121" s="35"/>
      <c r="AC121" s="35"/>
      <c r="AD121" s="35"/>
      <c r="AE121" s="35"/>
    </row>
    <row r="122" spans="1:31" s="2" customFormat="1" ht="6.9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12" customHeight="1">
      <c r="A123" s="35"/>
      <c r="B123" s="36"/>
      <c r="C123" s="30" t="s">
        <v>20</v>
      </c>
      <c r="D123" s="37"/>
      <c r="E123" s="37"/>
      <c r="F123" s="28" t="str">
        <f>F16</f>
        <v xml:space="preserve"> </v>
      </c>
      <c r="G123" s="37"/>
      <c r="H123" s="37"/>
      <c r="I123" s="30" t="s">
        <v>22</v>
      </c>
      <c r="J123" s="67" t="str">
        <f>IF(J16="","",J16)</f>
        <v>23. 6. 2025</v>
      </c>
      <c r="K123" s="37"/>
      <c r="L123" s="52"/>
      <c r="S123" s="35"/>
      <c r="T123" s="35"/>
      <c r="U123" s="35"/>
      <c r="V123" s="35"/>
      <c r="W123" s="35"/>
      <c r="X123" s="35"/>
      <c r="Y123" s="35"/>
      <c r="Z123" s="35"/>
      <c r="AA123" s="35"/>
      <c r="AB123" s="35"/>
      <c r="AC123" s="35"/>
      <c r="AD123" s="35"/>
      <c r="AE123" s="35"/>
    </row>
    <row r="124" spans="1:31" s="2" customFormat="1" ht="6.9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31" s="2" customFormat="1" ht="15.2" customHeight="1">
      <c r="A125" s="35"/>
      <c r="B125" s="36"/>
      <c r="C125" s="30" t="s">
        <v>24</v>
      </c>
      <c r="D125" s="37"/>
      <c r="E125" s="37"/>
      <c r="F125" s="28" t="str">
        <f>E19</f>
        <v>NEMOCNICE TGM HODONÍN, p.o.</v>
      </c>
      <c r="G125" s="37"/>
      <c r="H125" s="37"/>
      <c r="I125" s="30" t="s">
        <v>30</v>
      </c>
      <c r="J125" s="33" t="str">
        <f>E25</f>
        <v>KANIA a.s.</v>
      </c>
      <c r="K125" s="37"/>
      <c r="L125" s="52"/>
      <c r="S125" s="35"/>
      <c r="T125" s="35"/>
      <c r="U125" s="35"/>
      <c r="V125" s="35"/>
      <c r="W125" s="35"/>
      <c r="X125" s="35"/>
      <c r="Y125" s="35"/>
      <c r="Z125" s="35"/>
      <c r="AA125" s="35"/>
      <c r="AB125" s="35"/>
      <c r="AC125" s="35"/>
      <c r="AD125" s="35"/>
      <c r="AE125" s="35"/>
    </row>
    <row r="126" spans="1:31" s="2" customFormat="1" ht="15.2" customHeight="1">
      <c r="A126" s="35"/>
      <c r="B126" s="36"/>
      <c r="C126" s="30" t="s">
        <v>28</v>
      </c>
      <c r="D126" s="37"/>
      <c r="E126" s="37"/>
      <c r="F126" s="28" t="str">
        <f>IF(E22="","",E22)</f>
        <v>Vyplň údaj</v>
      </c>
      <c r="G126" s="37"/>
      <c r="H126" s="37"/>
      <c r="I126" s="30" t="s">
        <v>33</v>
      </c>
      <c r="J126" s="33" t="str">
        <f>E28</f>
        <v xml:space="preserve"> </v>
      </c>
      <c r="K126" s="37"/>
      <c r="L126" s="52"/>
      <c r="S126" s="35"/>
      <c r="T126" s="35"/>
      <c r="U126" s="35"/>
      <c r="V126" s="35"/>
      <c r="W126" s="35"/>
      <c r="X126" s="35"/>
      <c r="Y126" s="35"/>
      <c r="Z126" s="35"/>
      <c r="AA126" s="35"/>
      <c r="AB126" s="35"/>
      <c r="AC126" s="35"/>
      <c r="AD126" s="35"/>
      <c r="AE126" s="35"/>
    </row>
    <row r="127" spans="1:31" s="2" customFormat="1" ht="10.35" customHeight="1">
      <c r="A127" s="35"/>
      <c r="B127" s="36"/>
      <c r="C127" s="37"/>
      <c r="D127" s="37"/>
      <c r="E127" s="37"/>
      <c r="F127" s="37"/>
      <c r="G127" s="37"/>
      <c r="H127" s="37"/>
      <c r="I127" s="37"/>
      <c r="J127" s="37"/>
      <c r="K127" s="37"/>
      <c r="L127" s="52"/>
      <c r="S127" s="35"/>
      <c r="T127" s="35"/>
      <c r="U127" s="35"/>
      <c r="V127" s="35"/>
      <c r="W127" s="35"/>
      <c r="X127" s="35"/>
      <c r="Y127" s="35"/>
      <c r="Z127" s="35"/>
      <c r="AA127" s="35"/>
      <c r="AB127" s="35"/>
      <c r="AC127" s="35"/>
      <c r="AD127" s="35"/>
      <c r="AE127" s="35"/>
    </row>
    <row r="128" spans="1:31" s="11" customFormat="1" ht="29.25" customHeight="1">
      <c r="A128" s="165"/>
      <c r="B128" s="166"/>
      <c r="C128" s="167" t="s">
        <v>225</v>
      </c>
      <c r="D128" s="168" t="s">
        <v>61</v>
      </c>
      <c r="E128" s="168" t="s">
        <v>57</v>
      </c>
      <c r="F128" s="168" t="s">
        <v>58</v>
      </c>
      <c r="G128" s="168" t="s">
        <v>226</v>
      </c>
      <c r="H128" s="168" t="s">
        <v>227</v>
      </c>
      <c r="I128" s="168" t="s">
        <v>228</v>
      </c>
      <c r="J128" s="168" t="s">
        <v>214</v>
      </c>
      <c r="K128" s="169" t="s">
        <v>229</v>
      </c>
      <c r="L128" s="170"/>
      <c r="M128" s="76" t="s">
        <v>1</v>
      </c>
      <c r="N128" s="77" t="s">
        <v>40</v>
      </c>
      <c r="O128" s="77" t="s">
        <v>230</v>
      </c>
      <c r="P128" s="77" t="s">
        <v>231</v>
      </c>
      <c r="Q128" s="77" t="s">
        <v>232</v>
      </c>
      <c r="R128" s="77" t="s">
        <v>233</v>
      </c>
      <c r="S128" s="77" t="s">
        <v>234</v>
      </c>
      <c r="T128" s="78" t="s">
        <v>235</v>
      </c>
      <c r="U128" s="165"/>
      <c r="V128" s="165"/>
      <c r="W128" s="165"/>
      <c r="X128" s="165"/>
      <c r="Y128" s="165"/>
      <c r="Z128" s="165"/>
      <c r="AA128" s="165"/>
      <c r="AB128" s="165"/>
      <c r="AC128" s="165"/>
      <c r="AD128" s="165"/>
      <c r="AE128" s="165"/>
    </row>
    <row r="129" spans="1:65" s="2" customFormat="1" ht="22.9" customHeight="1">
      <c r="A129" s="35"/>
      <c r="B129" s="36"/>
      <c r="C129" s="83" t="s">
        <v>236</v>
      </c>
      <c r="D129" s="37"/>
      <c r="E129" s="37"/>
      <c r="F129" s="37"/>
      <c r="G129" s="37"/>
      <c r="H129" s="37"/>
      <c r="I129" s="37"/>
      <c r="J129" s="171">
        <f>BK129</f>
        <v>0</v>
      </c>
      <c r="K129" s="37"/>
      <c r="L129" s="40"/>
      <c r="M129" s="79"/>
      <c r="N129" s="172"/>
      <c r="O129" s="80"/>
      <c r="P129" s="173">
        <f>P130+P147+P158+P168+P175</f>
        <v>0</v>
      </c>
      <c r="Q129" s="80"/>
      <c r="R129" s="173">
        <f>R130+R147+R158+R168+R175</f>
        <v>0</v>
      </c>
      <c r="S129" s="80"/>
      <c r="T129" s="174">
        <f>T130+T147+T158+T168+T175</f>
        <v>0</v>
      </c>
      <c r="U129" s="35"/>
      <c r="V129" s="35"/>
      <c r="W129" s="35"/>
      <c r="X129" s="35"/>
      <c r="Y129" s="35"/>
      <c r="Z129" s="35"/>
      <c r="AA129" s="35"/>
      <c r="AB129" s="35"/>
      <c r="AC129" s="35"/>
      <c r="AD129" s="35"/>
      <c r="AE129" s="35"/>
      <c r="AT129" s="18" t="s">
        <v>75</v>
      </c>
      <c r="AU129" s="18" t="s">
        <v>216</v>
      </c>
      <c r="BK129" s="175">
        <f>BK130+BK147+BK158+BK168+BK175</f>
        <v>0</v>
      </c>
    </row>
    <row r="130" spans="1:65" s="12" customFormat="1" ht="25.9" customHeight="1">
      <c r="B130" s="176"/>
      <c r="C130" s="177"/>
      <c r="D130" s="178" t="s">
        <v>75</v>
      </c>
      <c r="E130" s="179" t="s">
        <v>4713</v>
      </c>
      <c r="F130" s="179" t="s">
        <v>5193</v>
      </c>
      <c r="G130" s="177"/>
      <c r="H130" s="177"/>
      <c r="I130" s="180"/>
      <c r="J130" s="181">
        <f>BK130</f>
        <v>0</v>
      </c>
      <c r="K130" s="177"/>
      <c r="L130" s="182"/>
      <c r="M130" s="183"/>
      <c r="N130" s="184"/>
      <c r="O130" s="184"/>
      <c r="P130" s="185">
        <f>SUM(P131:P146)</f>
        <v>0</v>
      </c>
      <c r="Q130" s="184"/>
      <c r="R130" s="185">
        <f>SUM(R131:R146)</f>
        <v>0</v>
      </c>
      <c r="S130" s="184"/>
      <c r="T130" s="186">
        <f>SUM(T131:T146)</f>
        <v>0</v>
      </c>
      <c r="AR130" s="187" t="s">
        <v>84</v>
      </c>
      <c r="AT130" s="188" t="s">
        <v>75</v>
      </c>
      <c r="AU130" s="188" t="s">
        <v>76</v>
      </c>
      <c r="AY130" s="187" t="s">
        <v>239</v>
      </c>
      <c r="BK130" s="189">
        <f>SUM(BK131:BK146)</f>
        <v>0</v>
      </c>
    </row>
    <row r="131" spans="1:65" s="2" customFormat="1" ht="16.5" customHeight="1">
      <c r="A131" s="35"/>
      <c r="B131" s="36"/>
      <c r="C131" s="192" t="s">
        <v>84</v>
      </c>
      <c r="D131" s="192" t="s">
        <v>241</v>
      </c>
      <c r="E131" s="193" t="s">
        <v>5194</v>
      </c>
      <c r="F131" s="194" t="s">
        <v>5195</v>
      </c>
      <c r="G131" s="195" t="s">
        <v>513</v>
      </c>
      <c r="H131" s="196">
        <v>19716</v>
      </c>
      <c r="I131" s="197"/>
      <c r="J131" s="198">
        <f t="shared" ref="J131:J146" si="0">ROUND(I131*H131,2)</f>
        <v>0</v>
      </c>
      <c r="K131" s="194" t="s">
        <v>4904</v>
      </c>
      <c r="L131" s="40"/>
      <c r="M131" s="199" t="s">
        <v>1</v>
      </c>
      <c r="N131" s="200" t="s">
        <v>41</v>
      </c>
      <c r="O131" s="72"/>
      <c r="P131" s="201">
        <f t="shared" ref="P131:P146" si="1">O131*H131</f>
        <v>0</v>
      </c>
      <c r="Q131" s="201">
        <v>0</v>
      </c>
      <c r="R131" s="201">
        <f t="shared" ref="R131:R146" si="2">Q131*H131</f>
        <v>0</v>
      </c>
      <c r="S131" s="201">
        <v>0</v>
      </c>
      <c r="T131" s="202">
        <f t="shared" ref="T131:T146" si="3">S131*H131</f>
        <v>0</v>
      </c>
      <c r="U131" s="35"/>
      <c r="V131" s="35"/>
      <c r="W131" s="35"/>
      <c r="X131" s="35"/>
      <c r="Y131" s="35"/>
      <c r="Z131" s="35"/>
      <c r="AA131" s="35"/>
      <c r="AB131" s="35"/>
      <c r="AC131" s="35"/>
      <c r="AD131" s="35"/>
      <c r="AE131" s="35"/>
      <c r="AR131" s="203" t="s">
        <v>110</v>
      </c>
      <c r="AT131" s="203" t="s">
        <v>241</v>
      </c>
      <c r="AU131" s="203" t="s">
        <v>84</v>
      </c>
      <c r="AY131" s="18" t="s">
        <v>239</v>
      </c>
      <c r="BE131" s="204">
        <f t="shared" ref="BE131:BE146" si="4">IF(N131="základní",J131,0)</f>
        <v>0</v>
      </c>
      <c r="BF131" s="204">
        <f t="shared" ref="BF131:BF146" si="5">IF(N131="snížená",J131,0)</f>
        <v>0</v>
      </c>
      <c r="BG131" s="204">
        <f t="shared" ref="BG131:BG146" si="6">IF(N131="zákl. přenesená",J131,0)</f>
        <v>0</v>
      </c>
      <c r="BH131" s="204">
        <f t="shared" ref="BH131:BH146" si="7">IF(N131="sníž. přenesená",J131,0)</f>
        <v>0</v>
      </c>
      <c r="BI131" s="204">
        <f t="shared" ref="BI131:BI146" si="8">IF(N131="nulová",J131,0)</f>
        <v>0</v>
      </c>
      <c r="BJ131" s="18" t="s">
        <v>84</v>
      </c>
      <c r="BK131" s="204">
        <f t="shared" ref="BK131:BK146" si="9">ROUND(I131*H131,2)</f>
        <v>0</v>
      </c>
      <c r="BL131" s="18" t="s">
        <v>110</v>
      </c>
      <c r="BM131" s="203" t="s">
        <v>86</v>
      </c>
    </row>
    <row r="132" spans="1:65" s="2" customFormat="1" ht="16.5" customHeight="1">
      <c r="A132" s="35"/>
      <c r="B132" s="36"/>
      <c r="C132" s="192" t="s">
        <v>86</v>
      </c>
      <c r="D132" s="192" t="s">
        <v>241</v>
      </c>
      <c r="E132" s="193" t="s">
        <v>5196</v>
      </c>
      <c r="F132" s="194" t="s">
        <v>5093</v>
      </c>
      <c r="G132" s="195" t="s">
        <v>2089</v>
      </c>
      <c r="H132" s="196">
        <v>16</v>
      </c>
      <c r="I132" s="197"/>
      <c r="J132" s="198">
        <f t="shared" si="0"/>
        <v>0</v>
      </c>
      <c r="K132" s="194" t="s">
        <v>4904</v>
      </c>
      <c r="L132" s="40"/>
      <c r="M132" s="199" t="s">
        <v>1</v>
      </c>
      <c r="N132" s="200" t="s">
        <v>41</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110</v>
      </c>
      <c r="AT132" s="203" t="s">
        <v>241</v>
      </c>
      <c r="AU132" s="203" t="s">
        <v>84</v>
      </c>
      <c r="AY132" s="18" t="s">
        <v>239</v>
      </c>
      <c r="BE132" s="204">
        <f t="shared" si="4"/>
        <v>0</v>
      </c>
      <c r="BF132" s="204">
        <f t="shared" si="5"/>
        <v>0</v>
      </c>
      <c r="BG132" s="204">
        <f t="shared" si="6"/>
        <v>0</v>
      </c>
      <c r="BH132" s="204">
        <f t="shared" si="7"/>
        <v>0</v>
      </c>
      <c r="BI132" s="204">
        <f t="shared" si="8"/>
        <v>0</v>
      </c>
      <c r="BJ132" s="18" t="s">
        <v>84</v>
      </c>
      <c r="BK132" s="204">
        <f t="shared" si="9"/>
        <v>0</v>
      </c>
      <c r="BL132" s="18" t="s">
        <v>110</v>
      </c>
      <c r="BM132" s="203" t="s">
        <v>110</v>
      </c>
    </row>
    <row r="133" spans="1:65" s="2" customFormat="1" ht="16.5" customHeight="1">
      <c r="A133" s="35"/>
      <c r="B133" s="36"/>
      <c r="C133" s="192" t="s">
        <v>108</v>
      </c>
      <c r="D133" s="192" t="s">
        <v>241</v>
      </c>
      <c r="E133" s="193" t="s">
        <v>5197</v>
      </c>
      <c r="F133" s="194" t="s">
        <v>5198</v>
      </c>
      <c r="G133" s="195" t="s">
        <v>513</v>
      </c>
      <c r="H133" s="196">
        <v>60</v>
      </c>
      <c r="I133" s="197"/>
      <c r="J133" s="198">
        <f t="shared" si="0"/>
        <v>0</v>
      </c>
      <c r="K133" s="194" t="s">
        <v>4904</v>
      </c>
      <c r="L133" s="40"/>
      <c r="M133" s="199" t="s">
        <v>1</v>
      </c>
      <c r="N133" s="200" t="s">
        <v>41</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110</v>
      </c>
      <c r="AT133" s="203" t="s">
        <v>241</v>
      </c>
      <c r="AU133" s="203" t="s">
        <v>84</v>
      </c>
      <c r="AY133" s="18" t="s">
        <v>239</v>
      </c>
      <c r="BE133" s="204">
        <f t="shared" si="4"/>
        <v>0</v>
      </c>
      <c r="BF133" s="204">
        <f t="shared" si="5"/>
        <v>0</v>
      </c>
      <c r="BG133" s="204">
        <f t="shared" si="6"/>
        <v>0</v>
      </c>
      <c r="BH133" s="204">
        <f t="shared" si="7"/>
        <v>0</v>
      </c>
      <c r="BI133" s="204">
        <f t="shared" si="8"/>
        <v>0</v>
      </c>
      <c r="BJ133" s="18" t="s">
        <v>84</v>
      </c>
      <c r="BK133" s="204">
        <f t="shared" si="9"/>
        <v>0</v>
      </c>
      <c r="BL133" s="18" t="s">
        <v>110</v>
      </c>
      <c r="BM133" s="203" t="s">
        <v>150</v>
      </c>
    </row>
    <row r="134" spans="1:65" s="2" customFormat="1" ht="16.5" customHeight="1">
      <c r="A134" s="35"/>
      <c r="B134" s="36"/>
      <c r="C134" s="192" t="s">
        <v>110</v>
      </c>
      <c r="D134" s="192" t="s">
        <v>241</v>
      </c>
      <c r="E134" s="193" t="s">
        <v>5199</v>
      </c>
      <c r="F134" s="194" t="s">
        <v>5200</v>
      </c>
      <c r="G134" s="195" t="s">
        <v>2089</v>
      </c>
      <c r="H134" s="196">
        <v>2</v>
      </c>
      <c r="I134" s="197"/>
      <c r="J134" s="198">
        <f t="shared" si="0"/>
        <v>0</v>
      </c>
      <c r="K134" s="194" t="s">
        <v>4904</v>
      </c>
      <c r="L134" s="40"/>
      <c r="M134" s="199" t="s">
        <v>1</v>
      </c>
      <c r="N134" s="200" t="s">
        <v>41</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110</v>
      </c>
      <c r="AT134" s="203" t="s">
        <v>241</v>
      </c>
      <c r="AU134" s="203" t="s">
        <v>84</v>
      </c>
      <c r="AY134" s="18" t="s">
        <v>239</v>
      </c>
      <c r="BE134" s="204">
        <f t="shared" si="4"/>
        <v>0</v>
      </c>
      <c r="BF134" s="204">
        <f t="shared" si="5"/>
        <v>0</v>
      </c>
      <c r="BG134" s="204">
        <f t="shared" si="6"/>
        <v>0</v>
      </c>
      <c r="BH134" s="204">
        <f t="shared" si="7"/>
        <v>0</v>
      </c>
      <c r="BI134" s="204">
        <f t="shared" si="8"/>
        <v>0</v>
      </c>
      <c r="BJ134" s="18" t="s">
        <v>84</v>
      </c>
      <c r="BK134" s="204">
        <f t="shared" si="9"/>
        <v>0</v>
      </c>
      <c r="BL134" s="18" t="s">
        <v>110</v>
      </c>
      <c r="BM134" s="203" t="s">
        <v>156</v>
      </c>
    </row>
    <row r="135" spans="1:65" s="2" customFormat="1" ht="16.5" customHeight="1">
      <c r="A135" s="35"/>
      <c r="B135" s="36"/>
      <c r="C135" s="192" t="s">
        <v>134</v>
      </c>
      <c r="D135" s="192" t="s">
        <v>241</v>
      </c>
      <c r="E135" s="193" t="s">
        <v>5201</v>
      </c>
      <c r="F135" s="194" t="s">
        <v>5095</v>
      </c>
      <c r="G135" s="195" t="s">
        <v>2089</v>
      </c>
      <c r="H135" s="196">
        <v>120</v>
      </c>
      <c r="I135" s="197"/>
      <c r="J135" s="198">
        <f t="shared" si="0"/>
        <v>0</v>
      </c>
      <c r="K135" s="194" t="s">
        <v>4904</v>
      </c>
      <c r="L135" s="40"/>
      <c r="M135" s="199" t="s">
        <v>1</v>
      </c>
      <c r="N135" s="200" t="s">
        <v>41</v>
      </c>
      <c r="O135" s="72"/>
      <c r="P135" s="201">
        <f t="shared" si="1"/>
        <v>0</v>
      </c>
      <c r="Q135" s="201">
        <v>0</v>
      </c>
      <c r="R135" s="201">
        <f t="shared" si="2"/>
        <v>0</v>
      </c>
      <c r="S135" s="201">
        <v>0</v>
      </c>
      <c r="T135" s="202">
        <f t="shared" si="3"/>
        <v>0</v>
      </c>
      <c r="U135" s="35"/>
      <c r="V135" s="35"/>
      <c r="W135" s="35"/>
      <c r="X135" s="35"/>
      <c r="Y135" s="35"/>
      <c r="Z135" s="35"/>
      <c r="AA135" s="35"/>
      <c r="AB135" s="35"/>
      <c r="AC135" s="35"/>
      <c r="AD135" s="35"/>
      <c r="AE135" s="35"/>
      <c r="AR135" s="203" t="s">
        <v>110</v>
      </c>
      <c r="AT135" s="203" t="s">
        <v>241</v>
      </c>
      <c r="AU135" s="203" t="s">
        <v>84</v>
      </c>
      <c r="AY135" s="18" t="s">
        <v>239</v>
      </c>
      <c r="BE135" s="204">
        <f t="shared" si="4"/>
        <v>0</v>
      </c>
      <c r="BF135" s="204">
        <f t="shared" si="5"/>
        <v>0</v>
      </c>
      <c r="BG135" s="204">
        <f t="shared" si="6"/>
        <v>0</v>
      </c>
      <c r="BH135" s="204">
        <f t="shared" si="7"/>
        <v>0</v>
      </c>
      <c r="BI135" s="204">
        <f t="shared" si="8"/>
        <v>0</v>
      </c>
      <c r="BJ135" s="18" t="s">
        <v>84</v>
      </c>
      <c r="BK135" s="204">
        <f t="shared" si="9"/>
        <v>0</v>
      </c>
      <c r="BL135" s="18" t="s">
        <v>110</v>
      </c>
      <c r="BM135" s="203" t="s">
        <v>162</v>
      </c>
    </row>
    <row r="136" spans="1:65" s="2" customFormat="1" ht="16.5" customHeight="1">
      <c r="A136" s="35"/>
      <c r="B136" s="36"/>
      <c r="C136" s="192" t="s">
        <v>150</v>
      </c>
      <c r="D136" s="192" t="s">
        <v>241</v>
      </c>
      <c r="E136" s="193" t="s">
        <v>5202</v>
      </c>
      <c r="F136" s="194" t="s">
        <v>5097</v>
      </c>
      <c r="G136" s="195" t="s">
        <v>2089</v>
      </c>
      <c r="H136" s="196">
        <v>80</v>
      </c>
      <c r="I136" s="197"/>
      <c r="J136" s="198">
        <f t="shared" si="0"/>
        <v>0</v>
      </c>
      <c r="K136" s="194" t="s">
        <v>4904</v>
      </c>
      <c r="L136" s="40"/>
      <c r="M136" s="199" t="s">
        <v>1</v>
      </c>
      <c r="N136" s="200" t="s">
        <v>41</v>
      </c>
      <c r="O136" s="72"/>
      <c r="P136" s="201">
        <f t="shared" si="1"/>
        <v>0</v>
      </c>
      <c r="Q136" s="201">
        <v>0</v>
      </c>
      <c r="R136" s="201">
        <f t="shared" si="2"/>
        <v>0</v>
      </c>
      <c r="S136" s="201">
        <v>0</v>
      </c>
      <c r="T136" s="202">
        <f t="shared" si="3"/>
        <v>0</v>
      </c>
      <c r="U136" s="35"/>
      <c r="V136" s="35"/>
      <c r="W136" s="35"/>
      <c r="X136" s="35"/>
      <c r="Y136" s="35"/>
      <c r="Z136" s="35"/>
      <c r="AA136" s="35"/>
      <c r="AB136" s="35"/>
      <c r="AC136" s="35"/>
      <c r="AD136" s="35"/>
      <c r="AE136" s="35"/>
      <c r="AR136" s="203" t="s">
        <v>110</v>
      </c>
      <c r="AT136" s="203" t="s">
        <v>241</v>
      </c>
      <c r="AU136" s="203" t="s">
        <v>84</v>
      </c>
      <c r="AY136" s="18" t="s">
        <v>239</v>
      </c>
      <c r="BE136" s="204">
        <f t="shared" si="4"/>
        <v>0</v>
      </c>
      <c r="BF136" s="204">
        <f t="shared" si="5"/>
        <v>0</v>
      </c>
      <c r="BG136" s="204">
        <f t="shared" si="6"/>
        <v>0</v>
      </c>
      <c r="BH136" s="204">
        <f t="shared" si="7"/>
        <v>0</v>
      </c>
      <c r="BI136" s="204">
        <f t="shared" si="8"/>
        <v>0</v>
      </c>
      <c r="BJ136" s="18" t="s">
        <v>84</v>
      </c>
      <c r="BK136" s="204">
        <f t="shared" si="9"/>
        <v>0</v>
      </c>
      <c r="BL136" s="18" t="s">
        <v>110</v>
      </c>
      <c r="BM136" s="203" t="s">
        <v>8</v>
      </c>
    </row>
    <row r="137" spans="1:65" s="2" customFormat="1" ht="16.5" customHeight="1">
      <c r="A137" s="35"/>
      <c r="B137" s="36"/>
      <c r="C137" s="192" t="s">
        <v>153</v>
      </c>
      <c r="D137" s="192" t="s">
        <v>241</v>
      </c>
      <c r="E137" s="193" t="s">
        <v>5203</v>
      </c>
      <c r="F137" s="194" t="s">
        <v>5204</v>
      </c>
      <c r="G137" s="195" t="s">
        <v>2089</v>
      </c>
      <c r="H137" s="196">
        <v>40</v>
      </c>
      <c r="I137" s="197"/>
      <c r="J137" s="198">
        <f t="shared" si="0"/>
        <v>0</v>
      </c>
      <c r="K137" s="194" t="s">
        <v>4904</v>
      </c>
      <c r="L137" s="40"/>
      <c r="M137" s="199" t="s">
        <v>1</v>
      </c>
      <c r="N137" s="200" t="s">
        <v>41</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110</v>
      </c>
      <c r="AT137" s="203" t="s">
        <v>241</v>
      </c>
      <c r="AU137" s="203" t="s">
        <v>84</v>
      </c>
      <c r="AY137" s="18" t="s">
        <v>239</v>
      </c>
      <c r="BE137" s="204">
        <f t="shared" si="4"/>
        <v>0</v>
      </c>
      <c r="BF137" s="204">
        <f t="shared" si="5"/>
        <v>0</v>
      </c>
      <c r="BG137" s="204">
        <f t="shared" si="6"/>
        <v>0</v>
      </c>
      <c r="BH137" s="204">
        <f t="shared" si="7"/>
        <v>0</v>
      </c>
      <c r="BI137" s="204">
        <f t="shared" si="8"/>
        <v>0</v>
      </c>
      <c r="BJ137" s="18" t="s">
        <v>84</v>
      </c>
      <c r="BK137" s="204">
        <f t="shared" si="9"/>
        <v>0</v>
      </c>
      <c r="BL137" s="18" t="s">
        <v>110</v>
      </c>
      <c r="BM137" s="203" t="s">
        <v>306</v>
      </c>
    </row>
    <row r="138" spans="1:65" s="2" customFormat="1" ht="16.5" customHeight="1">
      <c r="A138" s="35"/>
      <c r="B138" s="36"/>
      <c r="C138" s="192" t="s">
        <v>156</v>
      </c>
      <c r="D138" s="192" t="s">
        <v>241</v>
      </c>
      <c r="E138" s="193" t="s">
        <v>5205</v>
      </c>
      <c r="F138" s="194" t="s">
        <v>5206</v>
      </c>
      <c r="G138" s="195" t="s">
        <v>2089</v>
      </c>
      <c r="H138" s="196">
        <v>8</v>
      </c>
      <c r="I138" s="197"/>
      <c r="J138" s="198">
        <f t="shared" si="0"/>
        <v>0</v>
      </c>
      <c r="K138" s="194" t="s">
        <v>4904</v>
      </c>
      <c r="L138" s="40"/>
      <c r="M138" s="199" t="s">
        <v>1</v>
      </c>
      <c r="N138" s="200" t="s">
        <v>41</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110</v>
      </c>
      <c r="AT138" s="203" t="s">
        <v>241</v>
      </c>
      <c r="AU138" s="203" t="s">
        <v>84</v>
      </c>
      <c r="AY138" s="18" t="s">
        <v>239</v>
      </c>
      <c r="BE138" s="204">
        <f t="shared" si="4"/>
        <v>0</v>
      </c>
      <c r="BF138" s="204">
        <f t="shared" si="5"/>
        <v>0</v>
      </c>
      <c r="BG138" s="204">
        <f t="shared" si="6"/>
        <v>0</v>
      </c>
      <c r="BH138" s="204">
        <f t="shared" si="7"/>
        <v>0</v>
      </c>
      <c r="BI138" s="204">
        <f t="shared" si="8"/>
        <v>0</v>
      </c>
      <c r="BJ138" s="18" t="s">
        <v>84</v>
      </c>
      <c r="BK138" s="204">
        <f t="shared" si="9"/>
        <v>0</v>
      </c>
      <c r="BL138" s="18" t="s">
        <v>110</v>
      </c>
      <c r="BM138" s="203" t="s">
        <v>316</v>
      </c>
    </row>
    <row r="139" spans="1:65" s="2" customFormat="1" ht="16.5" customHeight="1">
      <c r="A139" s="35"/>
      <c r="B139" s="36"/>
      <c r="C139" s="192" t="s">
        <v>159</v>
      </c>
      <c r="D139" s="192" t="s">
        <v>241</v>
      </c>
      <c r="E139" s="193" t="s">
        <v>5207</v>
      </c>
      <c r="F139" s="194" t="s">
        <v>5208</v>
      </c>
      <c r="G139" s="195" t="s">
        <v>2089</v>
      </c>
      <c r="H139" s="196">
        <v>155</v>
      </c>
      <c r="I139" s="197"/>
      <c r="J139" s="198">
        <f t="shared" si="0"/>
        <v>0</v>
      </c>
      <c r="K139" s="194" t="s">
        <v>4904</v>
      </c>
      <c r="L139" s="40"/>
      <c r="M139" s="199" t="s">
        <v>1</v>
      </c>
      <c r="N139" s="200" t="s">
        <v>41</v>
      </c>
      <c r="O139" s="72"/>
      <c r="P139" s="201">
        <f t="shared" si="1"/>
        <v>0</v>
      </c>
      <c r="Q139" s="201">
        <v>0</v>
      </c>
      <c r="R139" s="201">
        <f t="shared" si="2"/>
        <v>0</v>
      </c>
      <c r="S139" s="201">
        <v>0</v>
      </c>
      <c r="T139" s="202">
        <f t="shared" si="3"/>
        <v>0</v>
      </c>
      <c r="U139" s="35"/>
      <c r="V139" s="35"/>
      <c r="W139" s="35"/>
      <c r="X139" s="35"/>
      <c r="Y139" s="35"/>
      <c r="Z139" s="35"/>
      <c r="AA139" s="35"/>
      <c r="AB139" s="35"/>
      <c r="AC139" s="35"/>
      <c r="AD139" s="35"/>
      <c r="AE139" s="35"/>
      <c r="AR139" s="203" t="s">
        <v>110</v>
      </c>
      <c r="AT139" s="203" t="s">
        <v>241</v>
      </c>
      <c r="AU139" s="203" t="s">
        <v>84</v>
      </c>
      <c r="AY139" s="18" t="s">
        <v>239</v>
      </c>
      <c r="BE139" s="204">
        <f t="shared" si="4"/>
        <v>0</v>
      </c>
      <c r="BF139" s="204">
        <f t="shared" si="5"/>
        <v>0</v>
      </c>
      <c r="BG139" s="204">
        <f t="shared" si="6"/>
        <v>0</v>
      </c>
      <c r="BH139" s="204">
        <f t="shared" si="7"/>
        <v>0</v>
      </c>
      <c r="BI139" s="204">
        <f t="shared" si="8"/>
        <v>0</v>
      </c>
      <c r="BJ139" s="18" t="s">
        <v>84</v>
      </c>
      <c r="BK139" s="204">
        <f t="shared" si="9"/>
        <v>0</v>
      </c>
      <c r="BL139" s="18" t="s">
        <v>110</v>
      </c>
      <c r="BM139" s="203" t="s">
        <v>289</v>
      </c>
    </row>
    <row r="140" spans="1:65" s="2" customFormat="1" ht="16.5" customHeight="1">
      <c r="A140" s="35"/>
      <c r="B140" s="36"/>
      <c r="C140" s="192" t="s">
        <v>162</v>
      </c>
      <c r="D140" s="192" t="s">
        <v>241</v>
      </c>
      <c r="E140" s="193" t="s">
        <v>5209</v>
      </c>
      <c r="F140" s="194" t="s">
        <v>5210</v>
      </c>
      <c r="G140" s="195" t="s">
        <v>2089</v>
      </c>
      <c r="H140" s="196">
        <v>318</v>
      </c>
      <c r="I140" s="197"/>
      <c r="J140" s="198">
        <f t="shared" si="0"/>
        <v>0</v>
      </c>
      <c r="K140" s="194" t="s">
        <v>4904</v>
      </c>
      <c r="L140" s="40"/>
      <c r="M140" s="199" t="s">
        <v>1</v>
      </c>
      <c r="N140" s="200" t="s">
        <v>41</v>
      </c>
      <c r="O140" s="72"/>
      <c r="P140" s="201">
        <f t="shared" si="1"/>
        <v>0</v>
      </c>
      <c r="Q140" s="201">
        <v>0</v>
      </c>
      <c r="R140" s="201">
        <f t="shared" si="2"/>
        <v>0</v>
      </c>
      <c r="S140" s="201">
        <v>0</v>
      </c>
      <c r="T140" s="202">
        <f t="shared" si="3"/>
        <v>0</v>
      </c>
      <c r="U140" s="35"/>
      <c r="V140" s="35"/>
      <c r="W140" s="35"/>
      <c r="X140" s="35"/>
      <c r="Y140" s="35"/>
      <c r="Z140" s="35"/>
      <c r="AA140" s="35"/>
      <c r="AB140" s="35"/>
      <c r="AC140" s="35"/>
      <c r="AD140" s="35"/>
      <c r="AE140" s="35"/>
      <c r="AR140" s="203" t="s">
        <v>110</v>
      </c>
      <c r="AT140" s="203" t="s">
        <v>241</v>
      </c>
      <c r="AU140" s="203" t="s">
        <v>84</v>
      </c>
      <c r="AY140" s="18" t="s">
        <v>239</v>
      </c>
      <c r="BE140" s="204">
        <f t="shared" si="4"/>
        <v>0</v>
      </c>
      <c r="BF140" s="204">
        <f t="shared" si="5"/>
        <v>0</v>
      </c>
      <c r="BG140" s="204">
        <f t="shared" si="6"/>
        <v>0</v>
      </c>
      <c r="BH140" s="204">
        <f t="shared" si="7"/>
        <v>0</v>
      </c>
      <c r="BI140" s="204">
        <f t="shared" si="8"/>
        <v>0</v>
      </c>
      <c r="BJ140" s="18" t="s">
        <v>84</v>
      </c>
      <c r="BK140" s="204">
        <f t="shared" si="9"/>
        <v>0</v>
      </c>
      <c r="BL140" s="18" t="s">
        <v>110</v>
      </c>
      <c r="BM140" s="203" t="s">
        <v>341</v>
      </c>
    </row>
    <row r="141" spans="1:65" s="2" customFormat="1" ht="16.5" customHeight="1">
      <c r="A141" s="35"/>
      <c r="B141" s="36"/>
      <c r="C141" s="192" t="s">
        <v>165</v>
      </c>
      <c r="D141" s="192" t="s">
        <v>241</v>
      </c>
      <c r="E141" s="193" t="s">
        <v>5211</v>
      </c>
      <c r="F141" s="194" t="s">
        <v>5212</v>
      </c>
      <c r="G141" s="195" t="s">
        <v>2089</v>
      </c>
      <c r="H141" s="196">
        <v>318</v>
      </c>
      <c r="I141" s="197"/>
      <c r="J141" s="198">
        <f t="shared" si="0"/>
        <v>0</v>
      </c>
      <c r="K141" s="194" t="s">
        <v>4904</v>
      </c>
      <c r="L141" s="40"/>
      <c r="M141" s="199" t="s">
        <v>1</v>
      </c>
      <c r="N141" s="200" t="s">
        <v>41</v>
      </c>
      <c r="O141" s="72"/>
      <c r="P141" s="201">
        <f t="shared" si="1"/>
        <v>0</v>
      </c>
      <c r="Q141" s="201">
        <v>0</v>
      </c>
      <c r="R141" s="201">
        <f t="shared" si="2"/>
        <v>0</v>
      </c>
      <c r="S141" s="201">
        <v>0</v>
      </c>
      <c r="T141" s="202">
        <f t="shared" si="3"/>
        <v>0</v>
      </c>
      <c r="U141" s="35"/>
      <c r="V141" s="35"/>
      <c r="W141" s="35"/>
      <c r="X141" s="35"/>
      <c r="Y141" s="35"/>
      <c r="Z141" s="35"/>
      <c r="AA141" s="35"/>
      <c r="AB141" s="35"/>
      <c r="AC141" s="35"/>
      <c r="AD141" s="35"/>
      <c r="AE141" s="35"/>
      <c r="AR141" s="203" t="s">
        <v>110</v>
      </c>
      <c r="AT141" s="203" t="s">
        <v>241</v>
      </c>
      <c r="AU141" s="203" t="s">
        <v>84</v>
      </c>
      <c r="AY141" s="18" t="s">
        <v>239</v>
      </c>
      <c r="BE141" s="204">
        <f t="shared" si="4"/>
        <v>0</v>
      </c>
      <c r="BF141" s="204">
        <f t="shared" si="5"/>
        <v>0</v>
      </c>
      <c r="BG141" s="204">
        <f t="shared" si="6"/>
        <v>0</v>
      </c>
      <c r="BH141" s="204">
        <f t="shared" si="7"/>
        <v>0</v>
      </c>
      <c r="BI141" s="204">
        <f t="shared" si="8"/>
        <v>0</v>
      </c>
      <c r="BJ141" s="18" t="s">
        <v>84</v>
      </c>
      <c r="BK141" s="204">
        <f t="shared" si="9"/>
        <v>0</v>
      </c>
      <c r="BL141" s="18" t="s">
        <v>110</v>
      </c>
      <c r="BM141" s="203" t="s">
        <v>351</v>
      </c>
    </row>
    <row r="142" spans="1:65" s="2" customFormat="1" ht="16.5" customHeight="1">
      <c r="A142" s="35"/>
      <c r="B142" s="36"/>
      <c r="C142" s="192" t="s">
        <v>8</v>
      </c>
      <c r="D142" s="192" t="s">
        <v>241</v>
      </c>
      <c r="E142" s="193" t="s">
        <v>5213</v>
      </c>
      <c r="F142" s="194" t="s">
        <v>5214</v>
      </c>
      <c r="G142" s="195" t="s">
        <v>2089</v>
      </c>
      <c r="H142" s="196">
        <v>318</v>
      </c>
      <c r="I142" s="197"/>
      <c r="J142" s="198">
        <f t="shared" si="0"/>
        <v>0</v>
      </c>
      <c r="K142" s="194" t="s">
        <v>4904</v>
      </c>
      <c r="L142" s="40"/>
      <c r="M142" s="199" t="s">
        <v>1</v>
      </c>
      <c r="N142" s="200" t="s">
        <v>41</v>
      </c>
      <c r="O142" s="72"/>
      <c r="P142" s="201">
        <f t="shared" si="1"/>
        <v>0</v>
      </c>
      <c r="Q142" s="201">
        <v>0</v>
      </c>
      <c r="R142" s="201">
        <f t="shared" si="2"/>
        <v>0</v>
      </c>
      <c r="S142" s="201">
        <v>0</v>
      </c>
      <c r="T142" s="202">
        <f t="shared" si="3"/>
        <v>0</v>
      </c>
      <c r="U142" s="35"/>
      <c r="V142" s="35"/>
      <c r="W142" s="35"/>
      <c r="X142" s="35"/>
      <c r="Y142" s="35"/>
      <c r="Z142" s="35"/>
      <c r="AA142" s="35"/>
      <c r="AB142" s="35"/>
      <c r="AC142" s="35"/>
      <c r="AD142" s="35"/>
      <c r="AE142" s="35"/>
      <c r="AR142" s="203" t="s">
        <v>110</v>
      </c>
      <c r="AT142" s="203" t="s">
        <v>241</v>
      </c>
      <c r="AU142" s="203" t="s">
        <v>84</v>
      </c>
      <c r="AY142" s="18" t="s">
        <v>239</v>
      </c>
      <c r="BE142" s="204">
        <f t="shared" si="4"/>
        <v>0</v>
      </c>
      <c r="BF142" s="204">
        <f t="shared" si="5"/>
        <v>0</v>
      </c>
      <c r="BG142" s="204">
        <f t="shared" si="6"/>
        <v>0</v>
      </c>
      <c r="BH142" s="204">
        <f t="shared" si="7"/>
        <v>0</v>
      </c>
      <c r="BI142" s="204">
        <f t="shared" si="8"/>
        <v>0</v>
      </c>
      <c r="BJ142" s="18" t="s">
        <v>84</v>
      </c>
      <c r="BK142" s="204">
        <f t="shared" si="9"/>
        <v>0</v>
      </c>
      <c r="BL142" s="18" t="s">
        <v>110</v>
      </c>
      <c r="BM142" s="203" t="s">
        <v>499</v>
      </c>
    </row>
    <row r="143" spans="1:65" s="2" customFormat="1" ht="16.5" customHeight="1">
      <c r="A143" s="35"/>
      <c r="B143" s="36"/>
      <c r="C143" s="192" t="s">
        <v>302</v>
      </c>
      <c r="D143" s="192" t="s">
        <v>241</v>
      </c>
      <c r="E143" s="193" t="s">
        <v>5215</v>
      </c>
      <c r="F143" s="194" t="s">
        <v>5216</v>
      </c>
      <c r="G143" s="195" t="s">
        <v>5217</v>
      </c>
      <c r="H143" s="196">
        <v>30</v>
      </c>
      <c r="I143" s="197"/>
      <c r="J143" s="198">
        <f t="shared" si="0"/>
        <v>0</v>
      </c>
      <c r="K143" s="194" t="s">
        <v>4904</v>
      </c>
      <c r="L143" s="40"/>
      <c r="M143" s="199" t="s">
        <v>1</v>
      </c>
      <c r="N143" s="200" t="s">
        <v>41</v>
      </c>
      <c r="O143" s="72"/>
      <c r="P143" s="201">
        <f t="shared" si="1"/>
        <v>0</v>
      </c>
      <c r="Q143" s="201">
        <v>0</v>
      </c>
      <c r="R143" s="201">
        <f t="shared" si="2"/>
        <v>0</v>
      </c>
      <c r="S143" s="201">
        <v>0</v>
      </c>
      <c r="T143" s="202">
        <f t="shared" si="3"/>
        <v>0</v>
      </c>
      <c r="U143" s="35"/>
      <c r="V143" s="35"/>
      <c r="W143" s="35"/>
      <c r="X143" s="35"/>
      <c r="Y143" s="35"/>
      <c r="Z143" s="35"/>
      <c r="AA143" s="35"/>
      <c r="AB143" s="35"/>
      <c r="AC143" s="35"/>
      <c r="AD143" s="35"/>
      <c r="AE143" s="35"/>
      <c r="AR143" s="203" t="s">
        <v>110</v>
      </c>
      <c r="AT143" s="203" t="s">
        <v>241</v>
      </c>
      <c r="AU143" s="203" t="s">
        <v>84</v>
      </c>
      <c r="AY143" s="18" t="s">
        <v>239</v>
      </c>
      <c r="BE143" s="204">
        <f t="shared" si="4"/>
        <v>0</v>
      </c>
      <c r="BF143" s="204">
        <f t="shared" si="5"/>
        <v>0</v>
      </c>
      <c r="BG143" s="204">
        <f t="shared" si="6"/>
        <v>0</v>
      </c>
      <c r="BH143" s="204">
        <f t="shared" si="7"/>
        <v>0</v>
      </c>
      <c r="BI143" s="204">
        <f t="shared" si="8"/>
        <v>0</v>
      </c>
      <c r="BJ143" s="18" t="s">
        <v>84</v>
      </c>
      <c r="BK143" s="204">
        <f t="shared" si="9"/>
        <v>0</v>
      </c>
      <c r="BL143" s="18" t="s">
        <v>110</v>
      </c>
      <c r="BM143" s="203" t="s">
        <v>510</v>
      </c>
    </row>
    <row r="144" spans="1:65" s="2" customFormat="1" ht="16.5" customHeight="1">
      <c r="A144" s="35"/>
      <c r="B144" s="36"/>
      <c r="C144" s="192" t="s">
        <v>306</v>
      </c>
      <c r="D144" s="192" t="s">
        <v>241</v>
      </c>
      <c r="E144" s="193" t="s">
        <v>5218</v>
      </c>
      <c r="F144" s="194" t="s">
        <v>5000</v>
      </c>
      <c r="G144" s="195" t="s">
        <v>396</v>
      </c>
      <c r="H144" s="196">
        <v>12</v>
      </c>
      <c r="I144" s="197"/>
      <c r="J144" s="198">
        <f t="shared" si="0"/>
        <v>0</v>
      </c>
      <c r="K144" s="194" t="s">
        <v>4904</v>
      </c>
      <c r="L144" s="40"/>
      <c r="M144" s="199" t="s">
        <v>1</v>
      </c>
      <c r="N144" s="200" t="s">
        <v>41</v>
      </c>
      <c r="O144" s="72"/>
      <c r="P144" s="201">
        <f t="shared" si="1"/>
        <v>0</v>
      </c>
      <c r="Q144" s="201">
        <v>0</v>
      </c>
      <c r="R144" s="201">
        <f t="shared" si="2"/>
        <v>0</v>
      </c>
      <c r="S144" s="201">
        <v>0</v>
      </c>
      <c r="T144" s="202">
        <f t="shared" si="3"/>
        <v>0</v>
      </c>
      <c r="U144" s="35"/>
      <c r="V144" s="35"/>
      <c r="W144" s="35"/>
      <c r="X144" s="35"/>
      <c r="Y144" s="35"/>
      <c r="Z144" s="35"/>
      <c r="AA144" s="35"/>
      <c r="AB144" s="35"/>
      <c r="AC144" s="35"/>
      <c r="AD144" s="35"/>
      <c r="AE144" s="35"/>
      <c r="AR144" s="203" t="s">
        <v>110</v>
      </c>
      <c r="AT144" s="203" t="s">
        <v>241</v>
      </c>
      <c r="AU144" s="203" t="s">
        <v>84</v>
      </c>
      <c r="AY144" s="18" t="s">
        <v>239</v>
      </c>
      <c r="BE144" s="204">
        <f t="shared" si="4"/>
        <v>0</v>
      </c>
      <c r="BF144" s="204">
        <f t="shared" si="5"/>
        <v>0</v>
      </c>
      <c r="BG144" s="204">
        <f t="shared" si="6"/>
        <v>0</v>
      </c>
      <c r="BH144" s="204">
        <f t="shared" si="7"/>
        <v>0</v>
      </c>
      <c r="BI144" s="204">
        <f t="shared" si="8"/>
        <v>0</v>
      </c>
      <c r="BJ144" s="18" t="s">
        <v>84</v>
      </c>
      <c r="BK144" s="204">
        <f t="shared" si="9"/>
        <v>0</v>
      </c>
      <c r="BL144" s="18" t="s">
        <v>110</v>
      </c>
      <c r="BM144" s="203" t="s">
        <v>523</v>
      </c>
    </row>
    <row r="145" spans="1:65" s="2" customFormat="1" ht="16.5" customHeight="1">
      <c r="A145" s="35"/>
      <c r="B145" s="36"/>
      <c r="C145" s="192" t="s">
        <v>311</v>
      </c>
      <c r="D145" s="192" t="s">
        <v>241</v>
      </c>
      <c r="E145" s="193" t="s">
        <v>5219</v>
      </c>
      <c r="F145" s="194" t="s">
        <v>5002</v>
      </c>
      <c r="G145" s="195" t="s">
        <v>396</v>
      </c>
      <c r="H145" s="196">
        <v>16</v>
      </c>
      <c r="I145" s="197"/>
      <c r="J145" s="198">
        <f t="shared" si="0"/>
        <v>0</v>
      </c>
      <c r="K145" s="194" t="s">
        <v>4904</v>
      </c>
      <c r="L145" s="40"/>
      <c r="M145" s="199" t="s">
        <v>1</v>
      </c>
      <c r="N145" s="200" t="s">
        <v>41</v>
      </c>
      <c r="O145" s="72"/>
      <c r="P145" s="201">
        <f t="shared" si="1"/>
        <v>0</v>
      </c>
      <c r="Q145" s="201">
        <v>0</v>
      </c>
      <c r="R145" s="201">
        <f t="shared" si="2"/>
        <v>0</v>
      </c>
      <c r="S145" s="201">
        <v>0</v>
      </c>
      <c r="T145" s="202">
        <f t="shared" si="3"/>
        <v>0</v>
      </c>
      <c r="U145" s="35"/>
      <c r="V145" s="35"/>
      <c r="W145" s="35"/>
      <c r="X145" s="35"/>
      <c r="Y145" s="35"/>
      <c r="Z145" s="35"/>
      <c r="AA145" s="35"/>
      <c r="AB145" s="35"/>
      <c r="AC145" s="35"/>
      <c r="AD145" s="35"/>
      <c r="AE145" s="35"/>
      <c r="AR145" s="203" t="s">
        <v>110</v>
      </c>
      <c r="AT145" s="203" t="s">
        <v>241</v>
      </c>
      <c r="AU145" s="203" t="s">
        <v>84</v>
      </c>
      <c r="AY145" s="18" t="s">
        <v>239</v>
      </c>
      <c r="BE145" s="204">
        <f t="shared" si="4"/>
        <v>0</v>
      </c>
      <c r="BF145" s="204">
        <f t="shared" si="5"/>
        <v>0</v>
      </c>
      <c r="BG145" s="204">
        <f t="shared" si="6"/>
        <v>0</v>
      </c>
      <c r="BH145" s="204">
        <f t="shared" si="7"/>
        <v>0</v>
      </c>
      <c r="BI145" s="204">
        <f t="shared" si="8"/>
        <v>0</v>
      </c>
      <c r="BJ145" s="18" t="s">
        <v>84</v>
      </c>
      <c r="BK145" s="204">
        <f t="shared" si="9"/>
        <v>0</v>
      </c>
      <c r="BL145" s="18" t="s">
        <v>110</v>
      </c>
      <c r="BM145" s="203" t="s">
        <v>536</v>
      </c>
    </row>
    <row r="146" spans="1:65" s="2" customFormat="1" ht="16.5" customHeight="1">
      <c r="A146" s="35"/>
      <c r="B146" s="36"/>
      <c r="C146" s="192" t="s">
        <v>316</v>
      </c>
      <c r="D146" s="192" t="s">
        <v>241</v>
      </c>
      <c r="E146" s="193" t="s">
        <v>5220</v>
      </c>
      <c r="F146" s="194" t="s">
        <v>5006</v>
      </c>
      <c r="G146" s="195" t="s">
        <v>396</v>
      </c>
      <c r="H146" s="196">
        <v>8</v>
      </c>
      <c r="I146" s="197"/>
      <c r="J146" s="198">
        <f t="shared" si="0"/>
        <v>0</v>
      </c>
      <c r="K146" s="194" t="s">
        <v>4904</v>
      </c>
      <c r="L146" s="40"/>
      <c r="M146" s="199" t="s">
        <v>1</v>
      </c>
      <c r="N146" s="200" t="s">
        <v>41</v>
      </c>
      <c r="O146" s="72"/>
      <c r="P146" s="201">
        <f t="shared" si="1"/>
        <v>0</v>
      </c>
      <c r="Q146" s="201">
        <v>0</v>
      </c>
      <c r="R146" s="201">
        <f t="shared" si="2"/>
        <v>0</v>
      </c>
      <c r="S146" s="201">
        <v>0</v>
      </c>
      <c r="T146" s="202">
        <f t="shared" si="3"/>
        <v>0</v>
      </c>
      <c r="U146" s="35"/>
      <c r="V146" s="35"/>
      <c r="W146" s="35"/>
      <c r="X146" s="35"/>
      <c r="Y146" s="35"/>
      <c r="Z146" s="35"/>
      <c r="AA146" s="35"/>
      <c r="AB146" s="35"/>
      <c r="AC146" s="35"/>
      <c r="AD146" s="35"/>
      <c r="AE146" s="35"/>
      <c r="AR146" s="203" t="s">
        <v>110</v>
      </c>
      <c r="AT146" s="203" t="s">
        <v>241</v>
      </c>
      <c r="AU146" s="203" t="s">
        <v>84</v>
      </c>
      <c r="AY146" s="18" t="s">
        <v>239</v>
      </c>
      <c r="BE146" s="204">
        <f t="shared" si="4"/>
        <v>0</v>
      </c>
      <c r="BF146" s="204">
        <f t="shared" si="5"/>
        <v>0</v>
      </c>
      <c r="BG146" s="204">
        <f t="shared" si="6"/>
        <v>0</v>
      </c>
      <c r="BH146" s="204">
        <f t="shared" si="7"/>
        <v>0</v>
      </c>
      <c r="BI146" s="204">
        <f t="shared" si="8"/>
        <v>0</v>
      </c>
      <c r="BJ146" s="18" t="s">
        <v>84</v>
      </c>
      <c r="BK146" s="204">
        <f t="shared" si="9"/>
        <v>0</v>
      </c>
      <c r="BL146" s="18" t="s">
        <v>110</v>
      </c>
      <c r="BM146" s="203" t="s">
        <v>549</v>
      </c>
    </row>
    <row r="147" spans="1:65" s="12" customFormat="1" ht="25.9" customHeight="1">
      <c r="B147" s="176"/>
      <c r="C147" s="177"/>
      <c r="D147" s="178" t="s">
        <v>75</v>
      </c>
      <c r="E147" s="179" t="s">
        <v>4929</v>
      </c>
      <c r="F147" s="179" t="s">
        <v>5221</v>
      </c>
      <c r="G147" s="177"/>
      <c r="H147" s="177"/>
      <c r="I147" s="180"/>
      <c r="J147" s="181">
        <f>BK147</f>
        <v>0</v>
      </c>
      <c r="K147" s="177"/>
      <c r="L147" s="182"/>
      <c r="M147" s="183"/>
      <c r="N147" s="184"/>
      <c r="O147" s="184"/>
      <c r="P147" s="185">
        <f>SUM(P148:P157)</f>
        <v>0</v>
      </c>
      <c r="Q147" s="184"/>
      <c r="R147" s="185">
        <f>SUM(R148:R157)</f>
        <v>0</v>
      </c>
      <c r="S147" s="184"/>
      <c r="T147" s="186">
        <f>SUM(T148:T157)</f>
        <v>0</v>
      </c>
      <c r="AR147" s="187" t="s">
        <v>84</v>
      </c>
      <c r="AT147" s="188" t="s">
        <v>75</v>
      </c>
      <c r="AU147" s="188" t="s">
        <v>76</v>
      </c>
      <c r="AY147" s="187" t="s">
        <v>239</v>
      </c>
      <c r="BK147" s="189">
        <f>SUM(BK148:BK157)</f>
        <v>0</v>
      </c>
    </row>
    <row r="148" spans="1:65" s="2" customFormat="1" ht="16.5" customHeight="1">
      <c r="A148" s="35"/>
      <c r="B148" s="36"/>
      <c r="C148" s="192" t="s">
        <v>323</v>
      </c>
      <c r="D148" s="192" t="s">
        <v>241</v>
      </c>
      <c r="E148" s="193" t="s">
        <v>5222</v>
      </c>
      <c r="F148" s="194" t="s">
        <v>5223</v>
      </c>
      <c r="G148" s="195" t="s">
        <v>2089</v>
      </c>
      <c r="H148" s="196">
        <v>1</v>
      </c>
      <c r="I148" s="197"/>
      <c r="J148" s="198">
        <f t="shared" ref="J148:J157" si="10">ROUND(I148*H148,2)</f>
        <v>0</v>
      </c>
      <c r="K148" s="194" t="s">
        <v>4904</v>
      </c>
      <c r="L148" s="40"/>
      <c r="M148" s="199" t="s">
        <v>1</v>
      </c>
      <c r="N148" s="200" t="s">
        <v>41</v>
      </c>
      <c r="O148" s="72"/>
      <c r="P148" s="201">
        <f t="shared" ref="P148:P157" si="11">O148*H148</f>
        <v>0</v>
      </c>
      <c r="Q148" s="201">
        <v>0</v>
      </c>
      <c r="R148" s="201">
        <f t="shared" ref="R148:R157" si="12">Q148*H148</f>
        <v>0</v>
      </c>
      <c r="S148" s="201">
        <v>0</v>
      </c>
      <c r="T148" s="202">
        <f t="shared" ref="T148:T157" si="13">S148*H148</f>
        <v>0</v>
      </c>
      <c r="U148" s="35"/>
      <c r="V148" s="35"/>
      <c r="W148" s="35"/>
      <c r="X148" s="35"/>
      <c r="Y148" s="35"/>
      <c r="Z148" s="35"/>
      <c r="AA148" s="35"/>
      <c r="AB148" s="35"/>
      <c r="AC148" s="35"/>
      <c r="AD148" s="35"/>
      <c r="AE148" s="35"/>
      <c r="AR148" s="203" t="s">
        <v>110</v>
      </c>
      <c r="AT148" s="203" t="s">
        <v>241</v>
      </c>
      <c r="AU148" s="203" t="s">
        <v>84</v>
      </c>
      <c r="AY148" s="18" t="s">
        <v>239</v>
      </c>
      <c r="BE148" s="204">
        <f t="shared" ref="BE148:BE157" si="14">IF(N148="základní",J148,0)</f>
        <v>0</v>
      </c>
      <c r="BF148" s="204">
        <f t="shared" ref="BF148:BF157" si="15">IF(N148="snížená",J148,0)</f>
        <v>0</v>
      </c>
      <c r="BG148" s="204">
        <f t="shared" ref="BG148:BG157" si="16">IF(N148="zákl. přenesená",J148,0)</f>
        <v>0</v>
      </c>
      <c r="BH148" s="204">
        <f t="shared" ref="BH148:BH157" si="17">IF(N148="sníž. přenesená",J148,0)</f>
        <v>0</v>
      </c>
      <c r="BI148" s="204">
        <f t="shared" ref="BI148:BI157" si="18">IF(N148="nulová",J148,0)</f>
        <v>0</v>
      </c>
      <c r="BJ148" s="18" t="s">
        <v>84</v>
      </c>
      <c r="BK148" s="204">
        <f t="shared" ref="BK148:BK157" si="19">ROUND(I148*H148,2)</f>
        <v>0</v>
      </c>
      <c r="BL148" s="18" t="s">
        <v>110</v>
      </c>
      <c r="BM148" s="203" t="s">
        <v>562</v>
      </c>
    </row>
    <row r="149" spans="1:65" s="2" customFormat="1" ht="16.5" customHeight="1">
      <c r="A149" s="35"/>
      <c r="B149" s="36"/>
      <c r="C149" s="192" t="s">
        <v>289</v>
      </c>
      <c r="D149" s="192" t="s">
        <v>241</v>
      </c>
      <c r="E149" s="193" t="s">
        <v>5224</v>
      </c>
      <c r="F149" s="194" t="s">
        <v>5225</v>
      </c>
      <c r="G149" s="195" t="s">
        <v>2089</v>
      </c>
      <c r="H149" s="196">
        <v>1</v>
      </c>
      <c r="I149" s="197"/>
      <c r="J149" s="198">
        <f t="shared" si="10"/>
        <v>0</v>
      </c>
      <c r="K149" s="194" t="s">
        <v>4904</v>
      </c>
      <c r="L149" s="40"/>
      <c r="M149" s="199" t="s">
        <v>1</v>
      </c>
      <c r="N149" s="200" t="s">
        <v>41</v>
      </c>
      <c r="O149" s="72"/>
      <c r="P149" s="201">
        <f t="shared" si="11"/>
        <v>0</v>
      </c>
      <c r="Q149" s="201">
        <v>0</v>
      </c>
      <c r="R149" s="201">
        <f t="shared" si="12"/>
        <v>0</v>
      </c>
      <c r="S149" s="201">
        <v>0</v>
      </c>
      <c r="T149" s="202">
        <f t="shared" si="13"/>
        <v>0</v>
      </c>
      <c r="U149" s="35"/>
      <c r="V149" s="35"/>
      <c r="W149" s="35"/>
      <c r="X149" s="35"/>
      <c r="Y149" s="35"/>
      <c r="Z149" s="35"/>
      <c r="AA149" s="35"/>
      <c r="AB149" s="35"/>
      <c r="AC149" s="35"/>
      <c r="AD149" s="35"/>
      <c r="AE149" s="35"/>
      <c r="AR149" s="203" t="s">
        <v>110</v>
      </c>
      <c r="AT149" s="203" t="s">
        <v>241</v>
      </c>
      <c r="AU149" s="203" t="s">
        <v>84</v>
      </c>
      <c r="AY149" s="18" t="s">
        <v>239</v>
      </c>
      <c r="BE149" s="204">
        <f t="shared" si="14"/>
        <v>0</v>
      </c>
      <c r="BF149" s="204">
        <f t="shared" si="15"/>
        <v>0</v>
      </c>
      <c r="BG149" s="204">
        <f t="shared" si="16"/>
        <v>0</v>
      </c>
      <c r="BH149" s="204">
        <f t="shared" si="17"/>
        <v>0</v>
      </c>
      <c r="BI149" s="204">
        <f t="shared" si="18"/>
        <v>0</v>
      </c>
      <c r="BJ149" s="18" t="s">
        <v>84</v>
      </c>
      <c r="BK149" s="204">
        <f t="shared" si="19"/>
        <v>0</v>
      </c>
      <c r="BL149" s="18" t="s">
        <v>110</v>
      </c>
      <c r="BM149" s="203" t="s">
        <v>572</v>
      </c>
    </row>
    <row r="150" spans="1:65" s="2" customFormat="1" ht="16.5" customHeight="1">
      <c r="A150" s="35"/>
      <c r="B150" s="36"/>
      <c r="C150" s="192" t="s">
        <v>334</v>
      </c>
      <c r="D150" s="192" t="s">
        <v>241</v>
      </c>
      <c r="E150" s="193" t="s">
        <v>5226</v>
      </c>
      <c r="F150" s="194" t="s">
        <v>5227</v>
      </c>
      <c r="G150" s="195" t="s">
        <v>2089</v>
      </c>
      <c r="H150" s="196">
        <v>2</v>
      </c>
      <c r="I150" s="197"/>
      <c r="J150" s="198">
        <f t="shared" si="10"/>
        <v>0</v>
      </c>
      <c r="K150" s="194" t="s">
        <v>4904</v>
      </c>
      <c r="L150" s="40"/>
      <c r="M150" s="199" t="s">
        <v>1</v>
      </c>
      <c r="N150" s="200" t="s">
        <v>41</v>
      </c>
      <c r="O150" s="72"/>
      <c r="P150" s="201">
        <f t="shared" si="11"/>
        <v>0</v>
      </c>
      <c r="Q150" s="201">
        <v>0</v>
      </c>
      <c r="R150" s="201">
        <f t="shared" si="12"/>
        <v>0</v>
      </c>
      <c r="S150" s="201">
        <v>0</v>
      </c>
      <c r="T150" s="202">
        <f t="shared" si="13"/>
        <v>0</v>
      </c>
      <c r="U150" s="35"/>
      <c r="V150" s="35"/>
      <c r="W150" s="35"/>
      <c r="X150" s="35"/>
      <c r="Y150" s="35"/>
      <c r="Z150" s="35"/>
      <c r="AA150" s="35"/>
      <c r="AB150" s="35"/>
      <c r="AC150" s="35"/>
      <c r="AD150" s="35"/>
      <c r="AE150" s="35"/>
      <c r="AR150" s="203" t="s">
        <v>110</v>
      </c>
      <c r="AT150" s="203" t="s">
        <v>241</v>
      </c>
      <c r="AU150" s="203" t="s">
        <v>84</v>
      </c>
      <c r="AY150" s="18" t="s">
        <v>239</v>
      </c>
      <c r="BE150" s="204">
        <f t="shared" si="14"/>
        <v>0</v>
      </c>
      <c r="BF150" s="204">
        <f t="shared" si="15"/>
        <v>0</v>
      </c>
      <c r="BG150" s="204">
        <f t="shared" si="16"/>
        <v>0</v>
      </c>
      <c r="BH150" s="204">
        <f t="shared" si="17"/>
        <v>0</v>
      </c>
      <c r="BI150" s="204">
        <f t="shared" si="18"/>
        <v>0</v>
      </c>
      <c r="BJ150" s="18" t="s">
        <v>84</v>
      </c>
      <c r="BK150" s="204">
        <f t="shared" si="19"/>
        <v>0</v>
      </c>
      <c r="BL150" s="18" t="s">
        <v>110</v>
      </c>
      <c r="BM150" s="203" t="s">
        <v>582</v>
      </c>
    </row>
    <row r="151" spans="1:65" s="2" customFormat="1" ht="16.5" customHeight="1">
      <c r="A151" s="35"/>
      <c r="B151" s="36"/>
      <c r="C151" s="192" t="s">
        <v>341</v>
      </c>
      <c r="D151" s="192" t="s">
        <v>241</v>
      </c>
      <c r="E151" s="193" t="s">
        <v>5228</v>
      </c>
      <c r="F151" s="194" t="s">
        <v>5229</v>
      </c>
      <c r="G151" s="195" t="s">
        <v>2089</v>
      </c>
      <c r="H151" s="196">
        <v>1</v>
      </c>
      <c r="I151" s="197"/>
      <c r="J151" s="198">
        <f t="shared" si="10"/>
        <v>0</v>
      </c>
      <c r="K151" s="194" t="s">
        <v>4904</v>
      </c>
      <c r="L151" s="40"/>
      <c r="M151" s="199" t="s">
        <v>1</v>
      </c>
      <c r="N151" s="200" t="s">
        <v>41</v>
      </c>
      <c r="O151" s="72"/>
      <c r="P151" s="201">
        <f t="shared" si="11"/>
        <v>0</v>
      </c>
      <c r="Q151" s="201">
        <v>0</v>
      </c>
      <c r="R151" s="201">
        <f t="shared" si="12"/>
        <v>0</v>
      </c>
      <c r="S151" s="201">
        <v>0</v>
      </c>
      <c r="T151" s="202">
        <f t="shared" si="13"/>
        <v>0</v>
      </c>
      <c r="U151" s="35"/>
      <c r="V151" s="35"/>
      <c r="W151" s="35"/>
      <c r="X151" s="35"/>
      <c r="Y151" s="35"/>
      <c r="Z151" s="35"/>
      <c r="AA151" s="35"/>
      <c r="AB151" s="35"/>
      <c r="AC151" s="35"/>
      <c r="AD151" s="35"/>
      <c r="AE151" s="35"/>
      <c r="AR151" s="203" t="s">
        <v>110</v>
      </c>
      <c r="AT151" s="203" t="s">
        <v>241</v>
      </c>
      <c r="AU151" s="203" t="s">
        <v>84</v>
      </c>
      <c r="AY151" s="18" t="s">
        <v>239</v>
      </c>
      <c r="BE151" s="204">
        <f t="shared" si="14"/>
        <v>0</v>
      </c>
      <c r="BF151" s="204">
        <f t="shared" si="15"/>
        <v>0</v>
      </c>
      <c r="BG151" s="204">
        <f t="shared" si="16"/>
        <v>0</v>
      </c>
      <c r="BH151" s="204">
        <f t="shared" si="17"/>
        <v>0</v>
      </c>
      <c r="BI151" s="204">
        <f t="shared" si="18"/>
        <v>0</v>
      </c>
      <c r="BJ151" s="18" t="s">
        <v>84</v>
      </c>
      <c r="BK151" s="204">
        <f t="shared" si="19"/>
        <v>0</v>
      </c>
      <c r="BL151" s="18" t="s">
        <v>110</v>
      </c>
      <c r="BM151" s="203" t="s">
        <v>592</v>
      </c>
    </row>
    <row r="152" spans="1:65" s="2" customFormat="1" ht="16.5" customHeight="1">
      <c r="A152" s="35"/>
      <c r="B152" s="36"/>
      <c r="C152" s="192" t="s">
        <v>7</v>
      </c>
      <c r="D152" s="192" t="s">
        <v>241</v>
      </c>
      <c r="E152" s="193" t="s">
        <v>5230</v>
      </c>
      <c r="F152" s="194" t="s">
        <v>5231</v>
      </c>
      <c r="G152" s="195" t="s">
        <v>2089</v>
      </c>
      <c r="H152" s="196">
        <v>2</v>
      </c>
      <c r="I152" s="197"/>
      <c r="J152" s="198">
        <f t="shared" si="10"/>
        <v>0</v>
      </c>
      <c r="K152" s="194" t="s">
        <v>4904</v>
      </c>
      <c r="L152" s="40"/>
      <c r="M152" s="199" t="s">
        <v>1</v>
      </c>
      <c r="N152" s="200" t="s">
        <v>41</v>
      </c>
      <c r="O152" s="72"/>
      <c r="P152" s="201">
        <f t="shared" si="11"/>
        <v>0</v>
      </c>
      <c r="Q152" s="201">
        <v>0</v>
      </c>
      <c r="R152" s="201">
        <f t="shared" si="12"/>
        <v>0</v>
      </c>
      <c r="S152" s="201">
        <v>0</v>
      </c>
      <c r="T152" s="202">
        <f t="shared" si="13"/>
        <v>0</v>
      </c>
      <c r="U152" s="35"/>
      <c r="V152" s="35"/>
      <c r="W152" s="35"/>
      <c r="X152" s="35"/>
      <c r="Y152" s="35"/>
      <c r="Z152" s="35"/>
      <c r="AA152" s="35"/>
      <c r="AB152" s="35"/>
      <c r="AC152" s="35"/>
      <c r="AD152" s="35"/>
      <c r="AE152" s="35"/>
      <c r="AR152" s="203" t="s">
        <v>110</v>
      </c>
      <c r="AT152" s="203" t="s">
        <v>241</v>
      </c>
      <c r="AU152" s="203" t="s">
        <v>84</v>
      </c>
      <c r="AY152" s="18" t="s">
        <v>239</v>
      </c>
      <c r="BE152" s="204">
        <f t="shared" si="14"/>
        <v>0</v>
      </c>
      <c r="BF152" s="204">
        <f t="shared" si="15"/>
        <v>0</v>
      </c>
      <c r="BG152" s="204">
        <f t="shared" si="16"/>
        <v>0</v>
      </c>
      <c r="BH152" s="204">
        <f t="shared" si="17"/>
        <v>0</v>
      </c>
      <c r="BI152" s="204">
        <f t="shared" si="18"/>
        <v>0</v>
      </c>
      <c r="BJ152" s="18" t="s">
        <v>84</v>
      </c>
      <c r="BK152" s="204">
        <f t="shared" si="19"/>
        <v>0</v>
      </c>
      <c r="BL152" s="18" t="s">
        <v>110</v>
      </c>
      <c r="BM152" s="203" t="s">
        <v>604</v>
      </c>
    </row>
    <row r="153" spans="1:65" s="2" customFormat="1" ht="16.5" customHeight="1">
      <c r="A153" s="35"/>
      <c r="B153" s="36"/>
      <c r="C153" s="192" t="s">
        <v>351</v>
      </c>
      <c r="D153" s="192" t="s">
        <v>241</v>
      </c>
      <c r="E153" s="193" t="s">
        <v>5232</v>
      </c>
      <c r="F153" s="194" t="s">
        <v>5233</v>
      </c>
      <c r="G153" s="195" t="s">
        <v>2089</v>
      </c>
      <c r="H153" s="196">
        <v>1</v>
      </c>
      <c r="I153" s="197"/>
      <c r="J153" s="198">
        <f t="shared" si="10"/>
        <v>0</v>
      </c>
      <c r="K153" s="194" t="s">
        <v>4904</v>
      </c>
      <c r="L153" s="40"/>
      <c r="M153" s="199" t="s">
        <v>1</v>
      </c>
      <c r="N153" s="200" t="s">
        <v>41</v>
      </c>
      <c r="O153" s="72"/>
      <c r="P153" s="201">
        <f t="shared" si="11"/>
        <v>0</v>
      </c>
      <c r="Q153" s="201">
        <v>0</v>
      </c>
      <c r="R153" s="201">
        <f t="shared" si="12"/>
        <v>0</v>
      </c>
      <c r="S153" s="201">
        <v>0</v>
      </c>
      <c r="T153" s="202">
        <f t="shared" si="13"/>
        <v>0</v>
      </c>
      <c r="U153" s="35"/>
      <c r="V153" s="35"/>
      <c r="W153" s="35"/>
      <c r="X153" s="35"/>
      <c r="Y153" s="35"/>
      <c r="Z153" s="35"/>
      <c r="AA153" s="35"/>
      <c r="AB153" s="35"/>
      <c r="AC153" s="35"/>
      <c r="AD153" s="35"/>
      <c r="AE153" s="35"/>
      <c r="AR153" s="203" t="s">
        <v>110</v>
      </c>
      <c r="AT153" s="203" t="s">
        <v>241</v>
      </c>
      <c r="AU153" s="203" t="s">
        <v>84</v>
      </c>
      <c r="AY153" s="18" t="s">
        <v>239</v>
      </c>
      <c r="BE153" s="204">
        <f t="shared" si="14"/>
        <v>0</v>
      </c>
      <c r="BF153" s="204">
        <f t="shared" si="15"/>
        <v>0</v>
      </c>
      <c r="BG153" s="204">
        <f t="shared" si="16"/>
        <v>0</v>
      </c>
      <c r="BH153" s="204">
        <f t="shared" si="17"/>
        <v>0</v>
      </c>
      <c r="BI153" s="204">
        <f t="shared" si="18"/>
        <v>0</v>
      </c>
      <c r="BJ153" s="18" t="s">
        <v>84</v>
      </c>
      <c r="BK153" s="204">
        <f t="shared" si="19"/>
        <v>0</v>
      </c>
      <c r="BL153" s="18" t="s">
        <v>110</v>
      </c>
      <c r="BM153" s="203" t="s">
        <v>616</v>
      </c>
    </row>
    <row r="154" spans="1:65" s="2" customFormat="1" ht="16.5" customHeight="1">
      <c r="A154" s="35"/>
      <c r="B154" s="36"/>
      <c r="C154" s="192" t="s">
        <v>357</v>
      </c>
      <c r="D154" s="192" t="s">
        <v>241</v>
      </c>
      <c r="E154" s="193" t="s">
        <v>5234</v>
      </c>
      <c r="F154" s="194" t="s">
        <v>5235</v>
      </c>
      <c r="G154" s="195" t="s">
        <v>2089</v>
      </c>
      <c r="H154" s="196">
        <v>10</v>
      </c>
      <c r="I154" s="197"/>
      <c r="J154" s="198">
        <f t="shared" si="10"/>
        <v>0</v>
      </c>
      <c r="K154" s="194" t="s">
        <v>4904</v>
      </c>
      <c r="L154" s="40"/>
      <c r="M154" s="199" t="s">
        <v>1</v>
      </c>
      <c r="N154" s="200" t="s">
        <v>41</v>
      </c>
      <c r="O154" s="72"/>
      <c r="P154" s="201">
        <f t="shared" si="11"/>
        <v>0</v>
      </c>
      <c r="Q154" s="201">
        <v>0</v>
      </c>
      <c r="R154" s="201">
        <f t="shared" si="12"/>
        <v>0</v>
      </c>
      <c r="S154" s="201">
        <v>0</v>
      </c>
      <c r="T154" s="202">
        <f t="shared" si="13"/>
        <v>0</v>
      </c>
      <c r="U154" s="35"/>
      <c r="V154" s="35"/>
      <c r="W154" s="35"/>
      <c r="X154" s="35"/>
      <c r="Y154" s="35"/>
      <c r="Z154" s="35"/>
      <c r="AA154" s="35"/>
      <c r="AB154" s="35"/>
      <c r="AC154" s="35"/>
      <c r="AD154" s="35"/>
      <c r="AE154" s="35"/>
      <c r="AR154" s="203" t="s">
        <v>110</v>
      </c>
      <c r="AT154" s="203" t="s">
        <v>241</v>
      </c>
      <c r="AU154" s="203" t="s">
        <v>84</v>
      </c>
      <c r="AY154" s="18" t="s">
        <v>239</v>
      </c>
      <c r="BE154" s="204">
        <f t="shared" si="14"/>
        <v>0</v>
      </c>
      <c r="BF154" s="204">
        <f t="shared" si="15"/>
        <v>0</v>
      </c>
      <c r="BG154" s="204">
        <f t="shared" si="16"/>
        <v>0</v>
      </c>
      <c r="BH154" s="204">
        <f t="shared" si="17"/>
        <v>0</v>
      </c>
      <c r="BI154" s="204">
        <f t="shared" si="18"/>
        <v>0</v>
      </c>
      <c r="BJ154" s="18" t="s">
        <v>84</v>
      </c>
      <c r="BK154" s="204">
        <f t="shared" si="19"/>
        <v>0</v>
      </c>
      <c r="BL154" s="18" t="s">
        <v>110</v>
      </c>
      <c r="BM154" s="203" t="s">
        <v>627</v>
      </c>
    </row>
    <row r="155" spans="1:65" s="2" customFormat="1" ht="16.5" customHeight="1">
      <c r="A155" s="35"/>
      <c r="B155" s="36"/>
      <c r="C155" s="192" t="s">
        <v>499</v>
      </c>
      <c r="D155" s="192" t="s">
        <v>241</v>
      </c>
      <c r="E155" s="193" t="s">
        <v>5236</v>
      </c>
      <c r="F155" s="194" t="s">
        <v>5237</v>
      </c>
      <c r="G155" s="195" t="s">
        <v>2089</v>
      </c>
      <c r="H155" s="196">
        <v>10</v>
      </c>
      <c r="I155" s="197"/>
      <c r="J155" s="198">
        <f t="shared" si="10"/>
        <v>0</v>
      </c>
      <c r="K155" s="194" t="s">
        <v>4904</v>
      </c>
      <c r="L155" s="40"/>
      <c r="M155" s="199" t="s">
        <v>1</v>
      </c>
      <c r="N155" s="200" t="s">
        <v>41</v>
      </c>
      <c r="O155" s="72"/>
      <c r="P155" s="201">
        <f t="shared" si="11"/>
        <v>0</v>
      </c>
      <c r="Q155" s="201">
        <v>0</v>
      </c>
      <c r="R155" s="201">
        <f t="shared" si="12"/>
        <v>0</v>
      </c>
      <c r="S155" s="201">
        <v>0</v>
      </c>
      <c r="T155" s="202">
        <f t="shared" si="13"/>
        <v>0</v>
      </c>
      <c r="U155" s="35"/>
      <c r="V155" s="35"/>
      <c r="W155" s="35"/>
      <c r="X155" s="35"/>
      <c r="Y155" s="35"/>
      <c r="Z155" s="35"/>
      <c r="AA155" s="35"/>
      <c r="AB155" s="35"/>
      <c r="AC155" s="35"/>
      <c r="AD155" s="35"/>
      <c r="AE155" s="35"/>
      <c r="AR155" s="203" t="s">
        <v>110</v>
      </c>
      <c r="AT155" s="203" t="s">
        <v>241</v>
      </c>
      <c r="AU155" s="203" t="s">
        <v>84</v>
      </c>
      <c r="AY155" s="18" t="s">
        <v>239</v>
      </c>
      <c r="BE155" s="204">
        <f t="shared" si="14"/>
        <v>0</v>
      </c>
      <c r="BF155" s="204">
        <f t="shared" si="15"/>
        <v>0</v>
      </c>
      <c r="BG155" s="204">
        <f t="shared" si="16"/>
        <v>0</v>
      </c>
      <c r="BH155" s="204">
        <f t="shared" si="17"/>
        <v>0</v>
      </c>
      <c r="BI155" s="204">
        <f t="shared" si="18"/>
        <v>0</v>
      </c>
      <c r="BJ155" s="18" t="s">
        <v>84</v>
      </c>
      <c r="BK155" s="204">
        <f t="shared" si="19"/>
        <v>0</v>
      </c>
      <c r="BL155" s="18" t="s">
        <v>110</v>
      </c>
      <c r="BM155" s="203" t="s">
        <v>639</v>
      </c>
    </row>
    <row r="156" spans="1:65" s="2" customFormat="1" ht="16.5" customHeight="1">
      <c r="A156" s="35"/>
      <c r="B156" s="36"/>
      <c r="C156" s="192" t="s">
        <v>505</v>
      </c>
      <c r="D156" s="192" t="s">
        <v>241</v>
      </c>
      <c r="E156" s="193" t="s">
        <v>5238</v>
      </c>
      <c r="F156" s="194" t="s">
        <v>5239</v>
      </c>
      <c r="G156" s="195" t="s">
        <v>2089</v>
      </c>
      <c r="H156" s="196">
        <v>24</v>
      </c>
      <c r="I156" s="197"/>
      <c r="J156" s="198">
        <f t="shared" si="10"/>
        <v>0</v>
      </c>
      <c r="K156" s="194" t="s">
        <v>4904</v>
      </c>
      <c r="L156" s="40"/>
      <c r="M156" s="199" t="s">
        <v>1</v>
      </c>
      <c r="N156" s="200" t="s">
        <v>41</v>
      </c>
      <c r="O156" s="72"/>
      <c r="P156" s="201">
        <f t="shared" si="11"/>
        <v>0</v>
      </c>
      <c r="Q156" s="201">
        <v>0</v>
      </c>
      <c r="R156" s="201">
        <f t="shared" si="12"/>
        <v>0</v>
      </c>
      <c r="S156" s="201">
        <v>0</v>
      </c>
      <c r="T156" s="202">
        <f t="shared" si="13"/>
        <v>0</v>
      </c>
      <c r="U156" s="35"/>
      <c r="V156" s="35"/>
      <c r="W156" s="35"/>
      <c r="X156" s="35"/>
      <c r="Y156" s="35"/>
      <c r="Z156" s="35"/>
      <c r="AA156" s="35"/>
      <c r="AB156" s="35"/>
      <c r="AC156" s="35"/>
      <c r="AD156" s="35"/>
      <c r="AE156" s="35"/>
      <c r="AR156" s="203" t="s">
        <v>110</v>
      </c>
      <c r="AT156" s="203" t="s">
        <v>241</v>
      </c>
      <c r="AU156" s="203" t="s">
        <v>84</v>
      </c>
      <c r="AY156" s="18" t="s">
        <v>239</v>
      </c>
      <c r="BE156" s="204">
        <f t="shared" si="14"/>
        <v>0</v>
      </c>
      <c r="BF156" s="204">
        <f t="shared" si="15"/>
        <v>0</v>
      </c>
      <c r="BG156" s="204">
        <f t="shared" si="16"/>
        <v>0</v>
      </c>
      <c r="BH156" s="204">
        <f t="shared" si="17"/>
        <v>0</v>
      </c>
      <c r="BI156" s="204">
        <f t="shared" si="18"/>
        <v>0</v>
      </c>
      <c r="BJ156" s="18" t="s">
        <v>84</v>
      </c>
      <c r="BK156" s="204">
        <f t="shared" si="19"/>
        <v>0</v>
      </c>
      <c r="BL156" s="18" t="s">
        <v>110</v>
      </c>
      <c r="BM156" s="203" t="s">
        <v>652</v>
      </c>
    </row>
    <row r="157" spans="1:65" s="2" customFormat="1" ht="16.5" customHeight="1">
      <c r="A157" s="35"/>
      <c r="B157" s="36"/>
      <c r="C157" s="192" t="s">
        <v>510</v>
      </c>
      <c r="D157" s="192" t="s">
        <v>241</v>
      </c>
      <c r="E157" s="193" t="s">
        <v>5240</v>
      </c>
      <c r="F157" s="194" t="s">
        <v>5241</v>
      </c>
      <c r="G157" s="195" t="s">
        <v>2089</v>
      </c>
      <c r="H157" s="196">
        <v>2</v>
      </c>
      <c r="I157" s="197"/>
      <c r="J157" s="198">
        <f t="shared" si="10"/>
        <v>0</v>
      </c>
      <c r="K157" s="194" t="s">
        <v>4904</v>
      </c>
      <c r="L157" s="40"/>
      <c r="M157" s="199" t="s">
        <v>1</v>
      </c>
      <c r="N157" s="200" t="s">
        <v>41</v>
      </c>
      <c r="O157" s="72"/>
      <c r="P157" s="201">
        <f t="shared" si="11"/>
        <v>0</v>
      </c>
      <c r="Q157" s="201">
        <v>0</v>
      </c>
      <c r="R157" s="201">
        <f t="shared" si="12"/>
        <v>0</v>
      </c>
      <c r="S157" s="201">
        <v>0</v>
      </c>
      <c r="T157" s="202">
        <f t="shared" si="13"/>
        <v>0</v>
      </c>
      <c r="U157" s="35"/>
      <c r="V157" s="35"/>
      <c r="W157" s="35"/>
      <c r="X157" s="35"/>
      <c r="Y157" s="35"/>
      <c r="Z157" s="35"/>
      <c r="AA157" s="35"/>
      <c r="AB157" s="35"/>
      <c r="AC157" s="35"/>
      <c r="AD157" s="35"/>
      <c r="AE157" s="35"/>
      <c r="AR157" s="203" t="s">
        <v>110</v>
      </c>
      <c r="AT157" s="203" t="s">
        <v>241</v>
      </c>
      <c r="AU157" s="203" t="s">
        <v>84</v>
      </c>
      <c r="AY157" s="18" t="s">
        <v>239</v>
      </c>
      <c r="BE157" s="204">
        <f t="shared" si="14"/>
        <v>0</v>
      </c>
      <c r="BF157" s="204">
        <f t="shared" si="15"/>
        <v>0</v>
      </c>
      <c r="BG157" s="204">
        <f t="shared" si="16"/>
        <v>0</v>
      </c>
      <c r="BH157" s="204">
        <f t="shared" si="17"/>
        <v>0</v>
      </c>
      <c r="BI157" s="204">
        <f t="shared" si="18"/>
        <v>0</v>
      </c>
      <c r="BJ157" s="18" t="s">
        <v>84</v>
      </c>
      <c r="BK157" s="204">
        <f t="shared" si="19"/>
        <v>0</v>
      </c>
      <c r="BL157" s="18" t="s">
        <v>110</v>
      </c>
      <c r="BM157" s="203" t="s">
        <v>665</v>
      </c>
    </row>
    <row r="158" spans="1:65" s="12" customFormat="1" ht="25.9" customHeight="1">
      <c r="B158" s="176"/>
      <c r="C158" s="177"/>
      <c r="D158" s="178" t="s">
        <v>75</v>
      </c>
      <c r="E158" s="179" t="s">
        <v>4949</v>
      </c>
      <c r="F158" s="179" t="s">
        <v>5242</v>
      </c>
      <c r="G158" s="177"/>
      <c r="H158" s="177"/>
      <c r="I158" s="180"/>
      <c r="J158" s="181">
        <f>BK158</f>
        <v>0</v>
      </c>
      <c r="K158" s="177"/>
      <c r="L158" s="182"/>
      <c r="M158" s="183"/>
      <c r="N158" s="184"/>
      <c r="O158" s="184"/>
      <c r="P158" s="185">
        <f>SUM(P159:P167)</f>
        <v>0</v>
      </c>
      <c r="Q158" s="184"/>
      <c r="R158" s="185">
        <f>SUM(R159:R167)</f>
        <v>0</v>
      </c>
      <c r="S158" s="184"/>
      <c r="T158" s="186">
        <f>SUM(T159:T167)</f>
        <v>0</v>
      </c>
      <c r="AR158" s="187" t="s">
        <v>84</v>
      </c>
      <c r="AT158" s="188" t="s">
        <v>75</v>
      </c>
      <c r="AU158" s="188" t="s">
        <v>76</v>
      </c>
      <c r="AY158" s="187" t="s">
        <v>239</v>
      </c>
      <c r="BK158" s="189">
        <f>SUM(BK159:BK167)</f>
        <v>0</v>
      </c>
    </row>
    <row r="159" spans="1:65" s="2" customFormat="1" ht="16.5" customHeight="1">
      <c r="A159" s="35"/>
      <c r="B159" s="36"/>
      <c r="C159" s="192" t="s">
        <v>517</v>
      </c>
      <c r="D159" s="192" t="s">
        <v>241</v>
      </c>
      <c r="E159" s="193" t="s">
        <v>5243</v>
      </c>
      <c r="F159" s="194" t="s">
        <v>5244</v>
      </c>
      <c r="G159" s="195" t="s">
        <v>513</v>
      </c>
      <c r="H159" s="196">
        <v>60</v>
      </c>
      <c r="I159" s="197"/>
      <c r="J159" s="198">
        <f t="shared" ref="J159:J167" si="20">ROUND(I159*H159,2)</f>
        <v>0</v>
      </c>
      <c r="K159" s="194" t="s">
        <v>4904</v>
      </c>
      <c r="L159" s="40"/>
      <c r="M159" s="199" t="s">
        <v>1</v>
      </c>
      <c r="N159" s="200" t="s">
        <v>41</v>
      </c>
      <c r="O159" s="72"/>
      <c r="P159" s="201">
        <f t="shared" ref="P159:P167" si="21">O159*H159</f>
        <v>0</v>
      </c>
      <c r="Q159" s="201">
        <v>0</v>
      </c>
      <c r="R159" s="201">
        <f t="shared" ref="R159:R167" si="22">Q159*H159</f>
        <v>0</v>
      </c>
      <c r="S159" s="201">
        <v>0</v>
      </c>
      <c r="T159" s="202">
        <f t="shared" ref="T159:T167" si="23">S159*H159</f>
        <v>0</v>
      </c>
      <c r="U159" s="35"/>
      <c r="V159" s="35"/>
      <c r="W159" s="35"/>
      <c r="X159" s="35"/>
      <c r="Y159" s="35"/>
      <c r="Z159" s="35"/>
      <c r="AA159" s="35"/>
      <c r="AB159" s="35"/>
      <c r="AC159" s="35"/>
      <c r="AD159" s="35"/>
      <c r="AE159" s="35"/>
      <c r="AR159" s="203" t="s">
        <v>110</v>
      </c>
      <c r="AT159" s="203" t="s">
        <v>241</v>
      </c>
      <c r="AU159" s="203" t="s">
        <v>84</v>
      </c>
      <c r="AY159" s="18" t="s">
        <v>239</v>
      </c>
      <c r="BE159" s="204">
        <f t="shared" ref="BE159:BE167" si="24">IF(N159="základní",J159,0)</f>
        <v>0</v>
      </c>
      <c r="BF159" s="204">
        <f t="shared" ref="BF159:BF167" si="25">IF(N159="snížená",J159,0)</f>
        <v>0</v>
      </c>
      <c r="BG159" s="204">
        <f t="shared" ref="BG159:BG167" si="26">IF(N159="zákl. přenesená",J159,0)</f>
        <v>0</v>
      </c>
      <c r="BH159" s="204">
        <f t="shared" ref="BH159:BH167" si="27">IF(N159="sníž. přenesená",J159,0)</f>
        <v>0</v>
      </c>
      <c r="BI159" s="204">
        <f t="shared" ref="BI159:BI167" si="28">IF(N159="nulová",J159,0)</f>
        <v>0</v>
      </c>
      <c r="BJ159" s="18" t="s">
        <v>84</v>
      </c>
      <c r="BK159" s="204">
        <f t="shared" ref="BK159:BK167" si="29">ROUND(I159*H159,2)</f>
        <v>0</v>
      </c>
      <c r="BL159" s="18" t="s">
        <v>110</v>
      </c>
      <c r="BM159" s="203" t="s">
        <v>676</v>
      </c>
    </row>
    <row r="160" spans="1:65" s="2" customFormat="1" ht="16.5" customHeight="1">
      <c r="A160" s="35"/>
      <c r="B160" s="36"/>
      <c r="C160" s="192" t="s">
        <v>523</v>
      </c>
      <c r="D160" s="192" t="s">
        <v>241</v>
      </c>
      <c r="E160" s="193" t="s">
        <v>5245</v>
      </c>
      <c r="F160" s="194" t="s">
        <v>5246</v>
      </c>
      <c r="G160" s="195" t="s">
        <v>2089</v>
      </c>
      <c r="H160" s="196">
        <v>2</v>
      </c>
      <c r="I160" s="197"/>
      <c r="J160" s="198">
        <f t="shared" si="20"/>
        <v>0</v>
      </c>
      <c r="K160" s="194" t="s">
        <v>4904</v>
      </c>
      <c r="L160" s="40"/>
      <c r="M160" s="199" t="s">
        <v>1</v>
      </c>
      <c r="N160" s="200" t="s">
        <v>41</v>
      </c>
      <c r="O160" s="72"/>
      <c r="P160" s="201">
        <f t="shared" si="21"/>
        <v>0</v>
      </c>
      <c r="Q160" s="201">
        <v>0</v>
      </c>
      <c r="R160" s="201">
        <f t="shared" si="22"/>
        <v>0</v>
      </c>
      <c r="S160" s="201">
        <v>0</v>
      </c>
      <c r="T160" s="202">
        <f t="shared" si="23"/>
        <v>0</v>
      </c>
      <c r="U160" s="35"/>
      <c r="V160" s="35"/>
      <c r="W160" s="35"/>
      <c r="X160" s="35"/>
      <c r="Y160" s="35"/>
      <c r="Z160" s="35"/>
      <c r="AA160" s="35"/>
      <c r="AB160" s="35"/>
      <c r="AC160" s="35"/>
      <c r="AD160" s="35"/>
      <c r="AE160" s="35"/>
      <c r="AR160" s="203" t="s">
        <v>110</v>
      </c>
      <c r="AT160" s="203" t="s">
        <v>241</v>
      </c>
      <c r="AU160" s="203" t="s">
        <v>84</v>
      </c>
      <c r="AY160" s="18" t="s">
        <v>239</v>
      </c>
      <c r="BE160" s="204">
        <f t="shared" si="24"/>
        <v>0</v>
      </c>
      <c r="BF160" s="204">
        <f t="shared" si="25"/>
        <v>0</v>
      </c>
      <c r="BG160" s="204">
        <f t="shared" si="26"/>
        <v>0</v>
      </c>
      <c r="BH160" s="204">
        <f t="shared" si="27"/>
        <v>0</v>
      </c>
      <c r="BI160" s="204">
        <f t="shared" si="28"/>
        <v>0</v>
      </c>
      <c r="BJ160" s="18" t="s">
        <v>84</v>
      </c>
      <c r="BK160" s="204">
        <f t="shared" si="29"/>
        <v>0</v>
      </c>
      <c r="BL160" s="18" t="s">
        <v>110</v>
      </c>
      <c r="BM160" s="203" t="s">
        <v>681</v>
      </c>
    </row>
    <row r="161" spans="1:65" s="2" customFormat="1" ht="16.5" customHeight="1">
      <c r="A161" s="35"/>
      <c r="B161" s="36"/>
      <c r="C161" s="192" t="s">
        <v>530</v>
      </c>
      <c r="D161" s="192" t="s">
        <v>241</v>
      </c>
      <c r="E161" s="193" t="s">
        <v>5247</v>
      </c>
      <c r="F161" s="194" t="s">
        <v>5248</v>
      </c>
      <c r="G161" s="195" t="s">
        <v>2089</v>
      </c>
      <c r="H161" s="196">
        <v>2</v>
      </c>
      <c r="I161" s="197"/>
      <c r="J161" s="198">
        <f t="shared" si="20"/>
        <v>0</v>
      </c>
      <c r="K161" s="194" t="s">
        <v>4904</v>
      </c>
      <c r="L161" s="40"/>
      <c r="M161" s="199" t="s">
        <v>1</v>
      </c>
      <c r="N161" s="200" t="s">
        <v>41</v>
      </c>
      <c r="O161" s="72"/>
      <c r="P161" s="201">
        <f t="shared" si="21"/>
        <v>0</v>
      </c>
      <c r="Q161" s="201">
        <v>0</v>
      </c>
      <c r="R161" s="201">
        <f t="shared" si="22"/>
        <v>0</v>
      </c>
      <c r="S161" s="201">
        <v>0</v>
      </c>
      <c r="T161" s="202">
        <f t="shared" si="23"/>
        <v>0</v>
      </c>
      <c r="U161" s="35"/>
      <c r="V161" s="35"/>
      <c r="W161" s="35"/>
      <c r="X161" s="35"/>
      <c r="Y161" s="35"/>
      <c r="Z161" s="35"/>
      <c r="AA161" s="35"/>
      <c r="AB161" s="35"/>
      <c r="AC161" s="35"/>
      <c r="AD161" s="35"/>
      <c r="AE161" s="35"/>
      <c r="AR161" s="203" t="s">
        <v>110</v>
      </c>
      <c r="AT161" s="203" t="s">
        <v>241</v>
      </c>
      <c r="AU161" s="203" t="s">
        <v>84</v>
      </c>
      <c r="AY161" s="18" t="s">
        <v>239</v>
      </c>
      <c r="BE161" s="204">
        <f t="shared" si="24"/>
        <v>0</v>
      </c>
      <c r="BF161" s="204">
        <f t="shared" si="25"/>
        <v>0</v>
      </c>
      <c r="BG161" s="204">
        <f t="shared" si="26"/>
        <v>0</v>
      </c>
      <c r="BH161" s="204">
        <f t="shared" si="27"/>
        <v>0</v>
      </c>
      <c r="BI161" s="204">
        <f t="shared" si="28"/>
        <v>0</v>
      </c>
      <c r="BJ161" s="18" t="s">
        <v>84</v>
      </c>
      <c r="BK161" s="204">
        <f t="shared" si="29"/>
        <v>0</v>
      </c>
      <c r="BL161" s="18" t="s">
        <v>110</v>
      </c>
      <c r="BM161" s="203" t="s">
        <v>686</v>
      </c>
    </row>
    <row r="162" spans="1:65" s="2" customFormat="1" ht="16.5" customHeight="1">
      <c r="A162" s="35"/>
      <c r="B162" s="36"/>
      <c r="C162" s="192" t="s">
        <v>536</v>
      </c>
      <c r="D162" s="192" t="s">
        <v>241</v>
      </c>
      <c r="E162" s="193" t="s">
        <v>5249</v>
      </c>
      <c r="F162" s="194" t="s">
        <v>5250</v>
      </c>
      <c r="G162" s="195" t="s">
        <v>2089</v>
      </c>
      <c r="H162" s="196">
        <v>24</v>
      </c>
      <c r="I162" s="197"/>
      <c r="J162" s="198">
        <f t="shared" si="20"/>
        <v>0</v>
      </c>
      <c r="K162" s="194" t="s">
        <v>4904</v>
      </c>
      <c r="L162" s="40"/>
      <c r="M162" s="199" t="s">
        <v>1</v>
      </c>
      <c r="N162" s="200" t="s">
        <v>41</v>
      </c>
      <c r="O162" s="72"/>
      <c r="P162" s="201">
        <f t="shared" si="21"/>
        <v>0</v>
      </c>
      <c r="Q162" s="201">
        <v>0</v>
      </c>
      <c r="R162" s="201">
        <f t="shared" si="22"/>
        <v>0</v>
      </c>
      <c r="S162" s="201">
        <v>0</v>
      </c>
      <c r="T162" s="202">
        <f t="shared" si="23"/>
        <v>0</v>
      </c>
      <c r="U162" s="35"/>
      <c r="V162" s="35"/>
      <c r="W162" s="35"/>
      <c r="X162" s="35"/>
      <c r="Y162" s="35"/>
      <c r="Z162" s="35"/>
      <c r="AA162" s="35"/>
      <c r="AB162" s="35"/>
      <c r="AC162" s="35"/>
      <c r="AD162" s="35"/>
      <c r="AE162" s="35"/>
      <c r="AR162" s="203" t="s">
        <v>110</v>
      </c>
      <c r="AT162" s="203" t="s">
        <v>241</v>
      </c>
      <c r="AU162" s="203" t="s">
        <v>84</v>
      </c>
      <c r="AY162" s="18" t="s">
        <v>239</v>
      </c>
      <c r="BE162" s="204">
        <f t="shared" si="24"/>
        <v>0</v>
      </c>
      <c r="BF162" s="204">
        <f t="shared" si="25"/>
        <v>0</v>
      </c>
      <c r="BG162" s="204">
        <f t="shared" si="26"/>
        <v>0</v>
      </c>
      <c r="BH162" s="204">
        <f t="shared" si="27"/>
        <v>0</v>
      </c>
      <c r="BI162" s="204">
        <f t="shared" si="28"/>
        <v>0</v>
      </c>
      <c r="BJ162" s="18" t="s">
        <v>84</v>
      </c>
      <c r="BK162" s="204">
        <f t="shared" si="29"/>
        <v>0</v>
      </c>
      <c r="BL162" s="18" t="s">
        <v>110</v>
      </c>
      <c r="BM162" s="203" t="s">
        <v>691</v>
      </c>
    </row>
    <row r="163" spans="1:65" s="2" customFormat="1" ht="16.5" customHeight="1">
      <c r="A163" s="35"/>
      <c r="B163" s="36"/>
      <c r="C163" s="192" t="s">
        <v>541</v>
      </c>
      <c r="D163" s="192" t="s">
        <v>241</v>
      </c>
      <c r="E163" s="193" t="s">
        <v>5251</v>
      </c>
      <c r="F163" s="194" t="s">
        <v>5252</v>
      </c>
      <c r="G163" s="195" t="s">
        <v>2089</v>
      </c>
      <c r="H163" s="196">
        <v>24</v>
      </c>
      <c r="I163" s="197"/>
      <c r="J163" s="198">
        <f t="shared" si="20"/>
        <v>0</v>
      </c>
      <c r="K163" s="194" t="s">
        <v>4904</v>
      </c>
      <c r="L163" s="40"/>
      <c r="M163" s="199" t="s">
        <v>1</v>
      </c>
      <c r="N163" s="200" t="s">
        <v>41</v>
      </c>
      <c r="O163" s="72"/>
      <c r="P163" s="201">
        <f t="shared" si="21"/>
        <v>0</v>
      </c>
      <c r="Q163" s="201">
        <v>0</v>
      </c>
      <c r="R163" s="201">
        <f t="shared" si="22"/>
        <v>0</v>
      </c>
      <c r="S163" s="201">
        <v>0</v>
      </c>
      <c r="T163" s="202">
        <f t="shared" si="23"/>
        <v>0</v>
      </c>
      <c r="U163" s="35"/>
      <c r="V163" s="35"/>
      <c r="W163" s="35"/>
      <c r="X163" s="35"/>
      <c r="Y163" s="35"/>
      <c r="Z163" s="35"/>
      <c r="AA163" s="35"/>
      <c r="AB163" s="35"/>
      <c r="AC163" s="35"/>
      <c r="AD163" s="35"/>
      <c r="AE163" s="35"/>
      <c r="AR163" s="203" t="s">
        <v>110</v>
      </c>
      <c r="AT163" s="203" t="s">
        <v>241</v>
      </c>
      <c r="AU163" s="203" t="s">
        <v>84</v>
      </c>
      <c r="AY163" s="18" t="s">
        <v>239</v>
      </c>
      <c r="BE163" s="204">
        <f t="shared" si="24"/>
        <v>0</v>
      </c>
      <c r="BF163" s="204">
        <f t="shared" si="25"/>
        <v>0</v>
      </c>
      <c r="BG163" s="204">
        <f t="shared" si="26"/>
        <v>0</v>
      </c>
      <c r="BH163" s="204">
        <f t="shared" si="27"/>
        <v>0</v>
      </c>
      <c r="BI163" s="204">
        <f t="shared" si="28"/>
        <v>0</v>
      </c>
      <c r="BJ163" s="18" t="s">
        <v>84</v>
      </c>
      <c r="BK163" s="204">
        <f t="shared" si="29"/>
        <v>0</v>
      </c>
      <c r="BL163" s="18" t="s">
        <v>110</v>
      </c>
      <c r="BM163" s="203" t="s">
        <v>698</v>
      </c>
    </row>
    <row r="164" spans="1:65" s="2" customFormat="1" ht="16.5" customHeight="1">
      <c r="A164" s="35"/>
      <c r="B164" s="36"/>
      <c r="C164" s="192" t="s">
        <v>549</v>
      </c>
      <c r="D164" s="192" t="s">
        <v>241</v>
      </c>
      <c r="E164" s="193" t="s">
        <v>5253</v>
      </c>
      <c r="F164" s="194" t="s">
        <v>5254</v>
      </c>
      <c r="G164" s="195" t="s">
        <v>2089</v>
      </c>
      <c r="H164" s="196">
        <v>24</v>
      </c>
      <c r="I164" s="197"/>
      <c r="J164" s="198">
        <f t="shared" si="20"/>
        <v>0</v>
      </c>
      <c r="K164" s="194" t="s">
        <v>4904</v>
      </c>
      <c r="L164" s="40"/>
      <c r="M164" s="199" t="s">
        <v>1</v>
      </c>
      <c r="N164" s="200" t="s">
        <v>41</v>
      </c>
      <c r="O164" s="72"/>
      <c r="P164" s="201">
        <f t="shared" si="21"/>
        <v>0</v>
      </c>
      <c r="Q164" s="201">
        <v>0</v>
      </c>
      <c r="R164" s="201">
        <f t="shared" si="22"/>
        <v>0</v>
      </c>
      <c r="S164" s="201">
        <v>0</v>
      </c>
      <c r="T164" s="202">
        <f t="shared" si="23"/>
        <v>0</v>
      </c>
      <c r="U164" s="35"/>
      <c r="V164" s="35"/>
      <c r="W164" s="35"/>
      <c r="X164" s="35"/>
      <c r="Y164" s="35"/>
      <c r="Z164" s="35"/>
      <c r="AA164" s="35"/>
      <c r="AB164" s="35"/>
      <c r="AC164" s="35"/>
      <c r="AD164" s="35"/>
      <c r="AE164" s="35"/>
      <c r="AR164" s="203" t="s">
        <v>110</v>
      </c>
      <c r="AT164" s="203" t="s">
        <v>241</v>
      </c>
      <c r="AU164" s="203" t="s">
        <v>84</v>
      </c>
      <c r="AY164" s="18" t="s">
        <v>239</v>
      </c>
      <c r="BE164" s="204">
        <f t="shared" si="24"/>
        <v>0</v>
      </c>
      <c r="BF164" s="204">
        <f t="shared" si="25"/>
        <v>0</v>
      </c>
      <c r="BG164" s="204">
        <f t="shared" si="26"/>
        <v>0</v>
      </c>
      <c r="BH164" s="204">
        <f t="shared" si="27"/>
        <v>0</v>
      </c>
      <c r="BI164" s="204">
        <f t="shared" si="28"/>
        <v>0</v>
      </c>
      <c r="BJ164" s="18" t="s">
        <v>84</v>
      </c>
      <c r="BK164" s="204">
        <f t="shared" si="29"/>
        <v>0</v>
      </c>
      <c r="BL164" s="18" t="s">
        <v>110</v>
      </c>
      <c r="BM164" s="203" t="s">
        <v>708</v>
      </c>
    </row>
    <row r="165" spans="1:65" s="2" customFormat="1" ht="16.5" customHeight="1">
      <c r="A165" s="35"/>
      <c r="B165" s="36"/>
      <c r="C165" s="192" t="s">
        <v>557</v>
      </c>
      <c r="D165" s="192" t="s">
        <v>241</v>
      </c>
      <c r="E165" s="193" t="s">
        <v>5255</v>
      </c>
      <c r="F165" s="194" t="s">
        <v>5256</v>
      </c>
      <c r="G165" s="195" t="s">
        <v>2089</v>
      </c>
      <c r="H165" s="196">
        <v>24</v>
      </c>
      <c r="I165" s="197"/>
      <c r="J165" s="198">
        <f t="shared" si="20"/>
        <v>0</v>
      </c>
      <c r="K165" s="194" t="s">
        <v>4904</v>
      </c>
      <c r="L165" s="40"/>
      <c r="M165" s="199" t="s">
        <v>1</v>
      </c>
      <c r="N165" s="200" t="s">
        <v>41</v>
      </c>
      <c r="O165" s="72"/>
      <c r="P165" s="201">
        <f t="shared" si="21"/>
        <v>0</v>
      </c>
      <c r="Q165" s="201">
        <v>0</v>
      </c>
      <c r="R165" s="201">
        <f t="shared" si="22"/>
        <v>0</v>
      </c>
      <c r="S165" s="201">
        <v>0</v>
      </c>
      <c r="T165" s="202">
        <f t="shared" si="23"/>
        <v>0</v>
      </c>
      <c r="U165" s="35"/>
      <c r="V165" s="35"/>
      <c r="W165" s="35"/>
      <c r="X165" s="35"/>
      <c r="Y165" s="35"/>
      <c r="Z165" s="35"/>
      <c r="AA165" s="35"/>
      <c r="AB165" s="35"/>
      <c r="AC165" s="35"/>
      <c r="AD165" s="35"/>
      <c r="AE165" s="35"/>
      <c r="AR165" s="203" t="s">
        <v>110</v>
      </c>
      <c r="AT165" s="203" t="s">
        <v>241</v>
      </c>
      <c r="AU165" s="203" t="s">
        <v>84</v>
      </c>
      <c r="AY165" s="18" t="s">
        <v>239</v>
      </c>
      <c r="BE165" s="204">
        <f t="shared" si="24"/>
        <v>0</v>
      </c>
      <c r="BF165" s="204">
        <f t="shared" si="25"/>
        <v>0</v>
      </c>
      <c r="BG165" s="204">
        <f t="shared" si="26"/>
        <v>0</v>
      </c>
      <c r="BH165" s="204">
        <f t="shared" si="27"/>
        <v>0</v>
      </c>
      <c r="BI165" s="204">
        <f t="shared" si="28"/>
        <v>0</v>
      </c>
      <c r="BJ165" s="18" t="s">
        <v>84</v>
      </c>
      <c r="BK165" s="204">
        <f t="shared" si="29"/>
        <v>0</v>
      </c>
      <c r="BL165" s="18" t="s">
        <v>110</v>
      </c>
      <c r="BM165" s="203" t="s">
        <v>718</v>
      </c>
    </row>
    <row r="166" spans="1:65" s="2" customFormat="1" ht="16.5" customHeight="1">
      <c r="A166" s="35"/>
      <c r="B166" s="36"/>
      <c r="C166" s="192" t="s">
        <v>562</v>
      </c>
      <c r="D166" s="192" t="s">
        <v>241</v>
      </c>
      <c r="E166" s="193" t="s">
        <v>5257</v>
      </c>
      <c r="F166" s="194" t="s">
        <v>5258</v>
      </c>
      <c r="G166" s="195" t="s">
        <v>2089</v>
      </c>
      <c r="H166" s="196">
        <v>4</v>
      </c>
      <c r="I166" s="197"/>
      <c r="J166" s="198">
        <f t="shared" si="20"/>
        <v>0</v>
      </c>
      <c r="K166" s="194" t="s">
        <v>4904</v>
      </c>
      <c r="L166" s="40"/>
      <c r="M166" s="199" t="s">
        <v>1</v>
      </c>
      <c r="N166" s="200" t="s">
        <v>41</v>
      </c>
      <c r="O166" s="72"/>
      <c r="P166" s="201">
        <f t="shared" si="21"/>
        <v>0</v>
      </c>
      <c r="Q166" s="201">
        <v>0</v>
      </c>
      <c r="R166" s="201">
        <f t="shared" si="22"/>
        <v>0</v>
      </c>
      <c r="S166" s="201">
        <v>0</v>
      </c>
      <c r="T166" s="202">
        <f t="shared" si="23"/>
        <v>0</v>
      </c>
      <c r="U166" s="35"/>
      <c r="V166" s="35"/>
      <c r="W166" s="35"/>
      <c r="X166" s="35"/>
      <c r="Y166" s="35"/>
      <c r="Z166" s="35"/>
      <c r="AA166" s="35"/>
      <c r="AB166" s="35"/>
      <c r="AC166" s="35"/>
      <c r="AD166" s="35"/>
      <c r="AE166" s="35"/>
      <c r="AR166" s="203" t="s">
        <v>110</v>
      </c>
      <c r="AT166" s="203" t="s">
        <v>241</v>
      </c>
      <c r="AU166" s="203" t="s">
        <v>84</v>
      </c>
      <c r="AY166" s="18" t="s">
        <v>239</v>
      </c>
      <c r="BE166" s="204">
        <f t="shared" si="24"/>
        <v>0</v>
      </c>
      <c r="BF166" s="204">
        <f t="shared" si="25"/>
        <v>0</v>
      </c>
      <c r="BG166" s="204">
        <f t="shared" si="26"/>
        <v>0</v>
      </c>
      <c r="BH166" s="204">
        <f t="shared" si="27"/>
        <v>0</v>
      </c>
      <c r="BI166" s="204">
        <f t="shared" si="28"/>
        <v>0</v>
      </c>
      <c r="BJ166" s="18" t="s">
        <v>84</v>
      </c>
      <c r="BK166" s="204">
        <f t="shared" si="29"/>
        <v>0</v>
      </c>
      <c r="BL166" s="18" t="s">
        <v>110</v>
      </c>
      <c r="BM166" s="203" t="s">
        <v>729</v>
      </c>
    </row>
    <row r="167" spans="1:65" s="2" customFormat="1" ht="24.2" customHeight="1">
      <c r="A167" s="35"/>
      <c r="B167" s="36"/>
      <c r="C167" s="192" t="s">
        <v>567</v>
      </c>
      <c r="D167" s="192" t="s">
        <v>241</v>
      </c>
      <c r="E167" s="193" t="s">
        <v>5259</v>
      </c>
      <c r="F167" s="194" t="s">
        <v>5260</v>
      </c>
      <c r="G167" s="195" t="s">
        <v>2089</v>
      </c>
      <c r="H167" s="196">
        <v>12</v>
      </c>
      <c r="I167" s="197"/>
      <c r="J167" s="198">
        <f t="shared" si="20"/>
        <v>0</v>
      </c>
      <c r="K167" s="194" t="s">
        <v>4904</v>
      </c>
      <c r="L167" s="40"/>
      <c r="M167" s="199" t="s">
        <v>1</v>
      </c>
      <c r="N167" s="200" t="s">
        <v>41</v>
      </c>
      <c r="O167" s="72"/>
      <c r="P167" s="201">
        <f t="shared" si="21"/>
        <v>0</v>
      </c>
      <c r="Q167" s="201">
        <v>0</v>
      </c>
      <c r="R167" s="201">
        <f t="shared" si="22"/>
        <v>0</v>
      </c>
      <c r="S167" s="201">
        <v>0</v>
      </c>
      <c r="T167" s="202">
        <f t="shared" si="23"/>
        <v>0</v>
      </c>
      <c r="U167" s="35"/>
      <c r="V167" s="35"/>
      <c r="W167" s="35"/>
      <c r="X167" s="35"/>
      <c r="Y167" s="35"/>
      <c r="Z167" s="35"/>
      <c r="AA167" s="35"/>
      <c r="AB167" s="35"/>
      <c r="AC167" s="35"/>
      <c r="AD167" s="35"/>
      <c r="AE167" s="35"/>
      <c r="AR167" s="203" t="s">
        <v>110</v>
      </c>
      <c r="AT167" s="203" t="s">
        <v>241</v>
      </c>
      <c r="AU167" s="203" t="s">
        <v>84</v>
      </c>
      <c r="AY167" s="18" t="s">
        <v>239</v>
      </c>
      <c r="BE167" s="204">
        <f t="shared" si="24"/>
        <v>0</v>
      </c>
      <c r="BF167" s="204">
        <f t="shared" si="25"/>
        <v>0</v>
      </c>
      <c r="BG167" s="204">
        <f t="shared" si="26"/>
        <v>0</v>
      </c>
      <c r="BH167" s="204">
        <f t="shared" si="27"/>
        <v>0</v>
      </c>
      <c r="BI167" s="204">
        <f t="shared" si="28"/>
        <v>0</v>
      </c>
      <c r="BJ167" s="18" t="s">
        <v>84</v>
      </c>
      <c r="BK167" s="204">
        <f t="shared" si="29"/>
        <v>0</v>
      </c>
      <c r="BL167" s="18" t="s">
        <v>110</v>
      </c>
      <c r="BM167" s="203" t="s">
        <v>739</v>
      </c>
    </row>
    <row r="168" spans="1:65" s="12" customFormat="1" ht="25.9" customHeight="1">
      <c r="B168" s="176"/>
      <c r="C168" s="177"/>
      <c r="D168" s="178" t="s">
        <v>75</v>
      </c>
      <c r="E168" s="179" t="s">
        <v>4976</v>
      </c>
      <c r="F168" s="179" t="s">
        <v>5261</v>
      </c>
      <c r="G168" s="177"/>
      <c r="H168" s="177"/>
      <c r="I168" s="180"/>
      <c r="J168" s="181">
        <f>BK168</f>
        <v>0</v>
      </c>
      <c r="K168" s="177"/>
      <c r="L168" s="182"/>
      <c r="M168" s="183"/>
      <c r="N168" s="184"/>
      <c r="O168" s="184"/>
      <c r="P168" s="185">
        <f>SUM(P169:P174)</f>
        <v>0</v>
      </c>
      <c r="Q168" s="184"/>
      <c r="R168" s="185">
        <f>SUM(R169:R174)</f>
        <v>0</v>
      </c>
      <c r="S168" s="184"/>
      <c r="T168" s="186">
        <f>SUM(T169:T174)</f>
        <v>0</v>
      </c>
      <c r="AR168" s="187" t="s">
        <v>84</v>
      </c>
      <c r="AT168" s="188" t="s">
        <v>75</v>
      </c>
      <c r="AU168" s="188" t="s">
        <v>76</v>
      </c>
      <c r="AY168" s="187" t="s">
        <v>239</v>
      </c>
      <c r="BK168" s="189">
        <f>SUM(BK169:BK174)</f>
        <v>0</v>
      </c>
    </row>
    <row r="169" spans="1:65" s="2" customFormat="1" ht="16.5" customHeight="1">
      <c r="A169" s="35"/>
      <c r="B169" s="36"/>
      <c r="C169" s="192" t="s">
        <v>572</v>
      </c>
      <c r="D169" s="192" t="s">
        <v>241</v>
      </c>
      <c r="E169" s="193" t="s">
        <v>5262</v>
      </c>
      <c r="F169" s="194" t="s">
        <v>5263</v>
      </c>
      <c r="G169" s="195" t="s">
        <v>2089</v>
      </c>
      <c r="H169" s="196">
        <v>2</v>
      </c>
      <c r="I169" s="197"/>
      <c r="J169" s="198">
        <f>ROUND(I169*H169,2)</f>
        <v>0</v>
      </c>
      <c r="K169" s="194" t="s">
        <v>4904</v>
      </c>
      <c r="L169" s="40"/>
      <c r="M169" s="199" t="s">
        <v>1</v>
      </c>
      <c r="N169" s="200" t="s">
        <v>41</v>
      </c>
      <c r="O169" s="72"/>
      <c r="P169" s="201">
        <f>O169*H169</f>
        <v>0</v>
      </c>
      <c r="Q169" s="201">
        <v>0</v>
      </c>
      <c r="R169" s="201">
        <f>Q169*H169</f>
        <v>0</v>
      </c>
      <c r="S169" s="201">
        <v>0</v>
      </c>
      <c r="T169" s="202">
        <f>S169*H169</f>
        <v>0</v>
      </c>
      <c r="U169" s="35"/>
      <c r="V169" s="35"/>
      <c r="W169" s="35"/>
      <c r="X169" s="35"/>
      <c r="Y169" s="35"/>
      <c r="Z169" s="35"/>
      <c r="AA169" s="35"/>
      <c r="AB169" s="35"/>
      <c r="AC169" s="35"/>
      <c r="AD169" s="35"/>
      <c r="AE169" s="35"/>
      <c r="AR169" s="203" t="s">
        <v>110</v>
      </c>
      <c r="AT169" s="203" t="s">
        <v>241</v>
      </c>
      <c r="AU169" s="203" t="s">
        <v>84</v>
      </c>
      <c r="AY169" s="18" t="s">
        <v>239</v>
      </c>
      <c r="BE169" s="204">
        <f>IF(N169="základní",J169,0)</f>
        <v>0</v>
      </c>
      <c r="BF169" s="204">
        <f>IF(N169="snížená",J169,0)</f>
        <v>0</v>
      </c>
      <c r="BG169" s="204">
        <f>IF(N169="zákl. přenesená",J169,0)</f>
        <v>0</v>
      </c>
      <c r="BH169" s="204">
        <f>IF(N169="sníž. přenesená",J169,0)</f>
        <v>0</v>
      </c>
      <c r="BI169" s="204">
        <f>IF(N169="nulová",J169,0)</f>
        <v>0</v>
      </c>
      <c r="BJ169" s="18" t="s">
        <v>84</v>
      </c>
      <c r="BK169" s="204">
        <f>ROUND(I169*H169,2)</f>
        <v>0</v>
      </c>
      <c r="BL169" s="18" t="s">
        <v>110</v>
      </c>
      <c r="BM169" s="203" t="s">
        <v>746</v>
      </c>
    </row>
    <row r="170" spans="1:65" s="2" customFormat="1" ht="39">
      <c r="A170" s="35"/>
      <c r="B170" s="36"/>
      <c r="C170" s="37"/>
      <c r="D170" s="212" t="s">
        <v>294</v>
      </c>
      <c r="E170" s="37"/>
      <c r="F170" s="221" t="s">
        <v>5264</v>
      </c>
      <c r="G170" s="37"/>
      <c r="H170" s="37"/>
      <c r="I170" s="207"/>
      <c r="J170" s="37"/>
      <c r="K170" s="37"/>
      <c r="L170" s="40"/>
      <c r="M170" s="208"/>
      <c r="N170" s="209"/>
      <c r="O170" s="72"/>
      <c r="P170" s="72"/>
      <c r="Q170" s="72"/>
      <c r="R170" s="72"/>
      <c r="S170" s="72"/>
      <c r="T170" s="73"/>
      <c r="U170" s="35"/>
      <c r="V170" s="35"/>
      <c r="W170" s="35"/>
      <c r="X170" s="35"/>
      <c r="Y170" s="35"/>
      <c r="Z170" s="35"/>
      <c r="AA170" s="35"/>
      <c r="AB170" s="35"/>
      <c r="AC170" s="35"/>
      <c r="AD170" s="35"/>
      <c r="AE170" s="35"/>
      <c r="AT170" s="18" t="s">
        <v>294</v>
      </c>
      <c r="AU170" s="18" t="s">
        <v>84</v>
      </c>
    </row>
    <row r="171" spans="1:65" s="2" customFormat="1" ht="21.75" customHeight="1">
      <c r="A171" s="35"/>
      <c r="B171" s="36"/>
      <c r="C171" s="192" t="s">
        <v>577</v>
      </c>
      <c r="D171" s="192" t="s">
        <v>241</v>
      </c>
      <c r="E171" s="193" t="s">
        <v>5265</v>
      </c>
      <c r="F171" s="194" t="s">
        <v>5266</v>
      </c>
      <c r="G171" s="195" t="s">
        <v>2089</v>
      </c>
      <c r="H171" s="196">
        <v>4</v>
      </c>
      <c r="I171" s="197"/>
      <c r="J171" s="198">
        <f>ROUND(I171*H171,2)</f>
        <v>0</v>
      </c>
      <c r="K171" s="194" t="s">
        <v>4904</v>
      </c>
      <c r="L171" s="40"/>
      <c r="M171" s="199" t="s">
        <v>1</v>
      </c>
      <c r="N171" s="200" t="s">
        <v>41</v>
      </c>
      <c r="O171" s="72"/>
      <c r="P171" s="201">
        <f>O171*H171</f>
        <v>0</v>
      </c>
      <c r="Q171" s="201">
        <v>0</v>
      </c>
      <c r="R171" s="201">
        <f>Q171*H171</f>
        <v>0</v>
      </c>
      <c r="S171" s="201">
        <v>0</v>
      </c>
      <c r="T171" s="202">
        <f>S171*H171</f>
        <v>0</v>
      </c>
      <c r="U171" s="35"/>
      <c r="V171" s="35"/>
      <c r="W171" s="35"/>
      <c r="X171" s="35"/>
      <c r="Y171" s="35"/>
      <c r="Z171" s="35"/>
      <c r="AA171" s="35"/>
      <c r="AB171" s="35"/>
      <c r="AC171" s="35"/>
      <c r="AD171" s="35"/>
      <c r="AE171" s="35"/>
      <c r="AR171" s="203" t="s">
        <v>110</v>
      </c>
      <c r="AT171" s="203" t="s">
        <v>241</v>
      </c>
      <c r="AU171" s="203" t="s">
        <v>84</v>
      </c>
      <c r="AY171" s="18" t="s">
        <v>239</v>
      </c>
      <c r="BE171" s="204">
        <f>IF(N171="základní",J171,0)</f>
        <v>0</v>
      </c>
      <c r="BF171" s="204">
        <f>IF(N171="snížená",J171,0)</f>
        <v>0</v>
      </c>
      <c r="BG171" s="204">
        <f>IF(N171="zákl. přenesená",J171,0)</f>
        <v>0</v>
      </c>
      <c r="BH171" s="204">
        <f>IF(N171="sníž. přenesená",J171,0)</f>
        <v>0</v>
      </c>
      <c r="BI171" s="204">
        <f>IF(N171="nulová",J171,0)</f>
        <v>0</v>
      </c>
      <c r="BJ171" s="18" t="s">
        <v>84</v>
      </c>
      <c r="BK171" s="204">
        <f>ROUND(I171*H171,2)</f>
        <v>0</v>
      </c>
      <c r="BL171" s="18" t="s">
        <v>110</v>
      </c>
      <c r="BM171" s="203" t="s">
        <v>754</v>
      </c>
    </row>
    <row r="172" spans="1:65" s="2" customFormat="1" ht="16.5" customHeight="1">
      <c r="A172" s="35"/>
      <c r="B172" s="36"/>
      <c r="C172" s="192" t="s">
        <v>582</v>
      </c>
      <c r="D172" s="192" t="s">
        <v>241</v>
      </c>
      <c r="E172" s="193" t="s">
        <v>5267</v>
      </c>
      <c r="F172" s="194" t="s">
        <v>5268</v>
      </c>
      <c r="G172" s="195" t="s">
        <v>2089</v>
      </c>
      <c r="H172" s="196">
        <v>4</v>
      </c>
      <c r="I172" s="197"/>
      <c r="J172" s="198">
        <f>ROUND(I172*H172,2)</f>
        <v>0</v>
      </c>
      <c r="K172" s="194" t="s">
        <v>4904</v>
      </c>
      <c r="L172" s="40"/>
      <c r="M172" s="199" t="s">
        <v>1</v>
      </c>
      <c r="N172" s="200" t="s">
        <v>41</v>
      </c>
      <c r="O172" s="72"/>
      <c r="P172" s="201">
        <f>O172*H172</f>
        <v>0</v>
      </c>
      <c r="Q172" s="201">
        <v>0</v>
      </c>
      <c r="R172" s="201">
        <f>Q172*H172</f>
        <v>0</v>
      </c>
      <c r="S172" s="201">
        <v>0</v>
      </c>
      <c r="T172" s="202">
        <f>S172*H172</f>
        <v>0</v>
      </c>
      <c r="U172" s="35"/>
      <c r="V172" s="35"/>
      <c r="W172" s="35"/>
      <c r="X172" s="35"/>
      <c r="Y172" s="35"/>
      <c r="Z172" s="35"/>
      <c r="AA172" s="35"/>
      <c r="AB172" s="35"/>
      <c r="AC172" s="35"/>
      <c r="AD172" s="35"/>
      <c r="AE172" s="35"/>
      <c r="AR172" s="203" t="s">
        <v>110</v>
      </c>
      <c r="AT172" s="203" t="s">
        <v>241</v>
      </c>
      <c r="AU172" s="203" t="s">
        <v>84</v>
      </c>
      <c r="AY172" s="18" t="s">
        <v>239</v>
      </c>
      <c r="BE172" s="204">
        <f>IF(N172="základní",J172,0)</f>
        <v>0</v>
      </c>
      <c r="BF172" s="204">
        <f>IF(N172="snížená",J172,0)</f>
        <v>0</v>
      </c>
      <c r="BG172" s="204">
        <f>IF(N172="zákl. přenesená",J172,0)</f>
        <v>0</v>
      </c>
      <c r="BH172" s="204">
        <f>IF(N172="sníž. přenesená",J172,0)</f>
        <v>0</v>
      </c>
      <c r="BI172" s="204">
        <f>IF(N172="nulová",J172,0)</f>
        <v>0</v>
      </c>
      <c r="BJ172" s="18" t="s">
        <v>84</v>
      </c>
      <c r="BK172" s="204">
        <f>ROUND(I172*H172,2)</f>
        <v>0</v>
      </c>
      <c r="BL172" s="18" t="s">
        <v>110</v>
      </c>
      <c r="BM172" s="203" t="s">
        <v>762</v>
      </c>
    </row>
    <row r="173" spans="1:65" s="2" customFormat="1" ht="24.2" customHeight="1">
      <c r="A173" s="35"/>
      <c r="B173" s="36"/>
      <c r="C173" s="192" t="s">
        <v>587</v>
      </c>
      <c r="D173" s="192" t="s">
        <v>241</v>
      </c>
      <c r="E173" s="193" t="s">
        <v>5269</v>
      </c>
      <c r="F173" s="194" t="s">
        <v>5270</v>
      </c>
      <c r="G173" s="195" t="s">
        <v>2089</v>
      </c>
      <c r="H173" s="196">
        <v>5</v>
      </c>
      <c r="I173" s="197"/>
      <c r="J173" s="198">
        <f>ROUND(I173*H173,2)</f>
        <v>0</v>
      </c>
      <c r="K173" s="194" t="s">
        <v>4904</v>
      </c>
      <c r="L173" s="40"/>
      <c r="M173" s="199" t="s">
        <v>1</v>
      </c>
      <c r="N173" s="200" t="s">
        <v>41</v>
      </c>
      <c r="O173" s="72"/>
      <c r="P173" s="201">
        <f>O173*H173</f>
        <v>0</v>
      </c>
      <c r="Q173" s="201">
        <v>0</v>
      </c>
      <c r="R173" s="201">
        <f>Q173*H173</f>
        <v>0</v>
      </c>
      <c r="S173" s="201">
        <v>0</v>
      </c>
      <c r="T173" s="202">
        <f>S173*H173</f>
        <v>0</v>
      </c>
      <c r="U173" s="35"/>
      <c r="V173" s="35"/>
      <c r="W173" s="35"/>
      <c r="X173" s="35"/>
      <c r="Y173" s="35"/>
      <c r="Z173" s="35"/>
      <c r="AA173" s="35"/>
      <c r="AB173" s="35"/>
      <c r="AC173" s="35"/>
      <c r="AD173" s="35"/>
      <c r="AE173" s="35"/>
      <c r="AR173" s="203" t="s">
        <v>110</v>
      </c>
      <c r="AT173" s="203" t="s">
        <v>241</v>
      </c>
      <c r="AU173" s="203" t="s">
        <v>84</v>
      </c>
      <c r="AY173" s="18" t="s">
        <v>239</v>
      </c>
      <c r="BE173" s="204">
        <f>IF(N173="základní",J173,0)</f>
        <v>0</v>
      </c>
      <c r="BF173" s="204">
        <f>IF(N173="snížená",J173,0)</f>
        <v>0</v>
      </c>
      <c r="BG173" s="204">
        <f>IF(N173="zákl. přenesená",J173,0)</f>
        <v>0</v>
      </c>
      <c r="BH173" s="204">
        <f>IF(N173="sníž. přenesená",J173,0)</f>
        <v>0</v>
      </c>
      <c r="BI173" s="204">
        <f>IF(N173="nulová",J173,0)</f>
        <v>0</v>
      </c>
      <c r="BJ173" s="18" t="s">
        <v>84</v>
      </c>
      <c r="BK173" s="204">
        <f>ROUND(I173*H173,2)</f>
        <v>0</v>
      </c>
      <c r="BL173" s="18" t="s">
        <v>110</v>
      </c>
      <c r="BM173" s="203" t="s">
        <v>772</v>
      </c>
    </row>
    <row r="174" spans="1:65" s="2" customFormat="1" ht="16.5" customHeight="1">
      <c r="A174" s="35"/>
      <c r="B174" s="36"/>
      <c r="C174" s="192" t="s">
        <v>592</v>
      </c>
      <c r="D174" s="192" t="s">
        <v>241</v>
      </c>
      <c r="E174" s="193" t="s">
        <v>5271</v>
      </c>
      <c r="F174" s="194" t="s">
        <v>5272</v>
      </c>
      <c r="G174" s="195" t="s">
        <v>396</v>
      </c>
      <c r="H174" s="196">
        <v>32</v>
      </c>
      <c r="I174" s="197"/>
      <c r="J174" s="198">
        <f>ROUND(I174*H174,2)</f>
        <v>0</v>
      </c>
      <c r="K174" s="194" t="s">
        <v>4904</v>
      </c>
      <c r="L174" s="40"/>
      <c r="M174" s="199" t="s">
        <v>1</v>
      </c>
      <c r="N174" s="200" t="s">
        <v>41</v>
      </c>
      <c r="O174" s="72"/>
      <c r="P174" s="201">
        <f>O174*H174</f>
        <v>0</v>
      </c>
      <c r="Q174" s="201">
        <v>0</v>
      </c>
      <c r="R174" s="201">
        <f>Q174*H174</f>
        <v>0</v>
      </c>
      <c r="S174" s="201">
        <v>0</v>
      </c>
      <c r="T174" s="202">
        <f>S174*H174</f>
        <v>0</v>
      </c>
      <c r="U174" s="35"/>
      <c r="V174" s="35"/>
      <c r="W174" s="35"/>
      <c r="X174" s="35"/>
      <c r="Y174" s="35"/>
      <c r="Z174" s="35"/>
      <c r="AA174" s="35"/>
      <c r="AB174" s="35"/>
      <c r="AC174" s="35"/>
      <c r="AD174" s="35"/>
      <c r="AE174" s="35"/>
      <c r="AR174" s="203" t="s">
        <v>110</v>
      </c>
      <c r="AT174" s="203" t="s">
        <v>241</v>
      </c>
      <c r="AU174" s="203" t="s">
        <v>84</v>
      </c>
      <c r="AY174" s="18" t="s">
        <v>239</v>
      </c>
      <c r="BE174" s="204">
        <f>IF(N174="základní",J174,0)</f>
        <v>0</v>
      </c>
      <c r="BF174" s="204">
        <f>IF(N174="snížená",J174,0)</f>
        <v>0</v>
      </c>
      <c r="BG174" s="204">
        <f>IF(N174="zákl. přenesená",J174,0)</f>
        <v>0</v>
      </c>
      <c r="BH174" s="204">
        <f>IF(N174="sníž. přenesená",J174,0)</f>
        <v>0</v>
      </c>
      <c r="BI174" s="204">
        <f>IF(N174="nulová",J174,0)</f>
        <v>0</v>
      </c>
      <c r="BJ174" s="18" t="s">
        <v>84</v>
      </c>
      <c r="BK174" s="204">
        <f>ROUND(I174*H174,2)</f>
        <v>0</v>
      </c>
      <c r="BL174" s="18" t="s">
        <v>110</v>
      </c>
      <c r="BM174" s="203" t="s">
        <v>780</v>
      </c>
    </row>
    <row r="175" spans="1:65" s="12" customFormat="1" ht="25.9" customHeight="1">
      <c r="B175" s="176"/>
      <c r="C175" s="177"/>
      <c r="D175" s="178" t="s">
        <v>75</v>
      </c>
      <c r="E175" s="179" t="s">
        <v>4990</v>
      </c>
      <c r="F175" s="179" t="s">
        <v>135</v>
      </c>
      <c r="G175" s="177"/>
      <c r="H175" s="177"/>
      <c r="I175" s="180"/>
      <c r="J175" s="181">
        <f>BK175</f>
        <v>0</v>
      </c>
      <c r="K175" s="177"/>
      <c r="L175" s="182"/>
      <c r="M175" s="183"/>
      <c r="N175" s="184"/>
      <c r="O175" s="184"/>
      <c r="P175" s="185">
        <f>SUM(P176:P178)</f>
        <v>0</v>
      </c>
      <c r="Q175" s="184"/>
      <c r="R175" s="185">
        <f>SUM(R176:R178)</f>
        <v>0</v>
      </c>
      <c r="S175" s="184"/>
      <c r="T175" s="186">
        <f>SUM(T176:T178)</f>
        <v>0</v>
      </c>
      <c r="AR175" s="187" t="s">
        <v>84</v>
      </c>
      <c r="AT175" s="188" t="s">
        <v>75</v>
      </c>
      <c r="AU175" s="188" t="s">
        <v>76</v>
      </c>
      <c r="AY175" s="187" t="s">
        <v>239</v>
      </c>
      <c r="BK175" s="189">
        <f>SUM(BK176:BK178)</f>
        <v>0</v>
      </c>
    </row>
    <row r="176" spans="1:65" s="2" customFormat="1" ht="16.5" customHeight="1">
      <c r="A176" s="35"/>
      <c r="B176" s="36"/>
      <c r="C176" s="192" t="s">
        <v>598</v>
      </c>
      <c r="D176" s="192" t="s">
        <v>241</v>
      </c>
      <c r="E176" s="193" t="s">
        <v>5273</v>
      </c>
      <c r="F176" s="194" t="s">
        <v>4998</v>
      </c>
      <c r="G176" s="195" t="s">
        <v>396</v>
      </c>
      <c r="H176" s="196">
        <v>12</v>
      </c>
      <c r="I176" s="197"/>
      <c r="J176" s="198">
        <f>ROUND(I176*H176,2)</f>
        <v>0</v>
      </c>
      <c r="K176" s="194" t="s">
        <v>4904</v>
      </c>
      <c r="L176" s="40"/>
      <c r="M176" s="199" t="s">
        <v>1</v>
      </c>
      <c r="N176" s="200" t="s">
        <v>41</v>
      </c>
      <c r="O176" s="72"/>
      <c r="P176" s="201">
        <f>O176*H176</f>
        <v>0</v>
      </c>
      <c r="Q176" s="201">
        <v>0</v>
      </c>
      <c r="R176" s="201">
        <f>Q176*H176</f>
        <v>0</v>
      </c>
      <c r="S176" s="201">
        <v>0</v>
      </c>
      <c r="T176" s="202">
        <f>S176*H176</f>
        <v>0</v>
      </c>
      <c r="U176" s="35"/>
      <c r="V176" s="35"/>
      <c r="W176" s="35"/>
      <c r="X176" s="35"/>
      <c r="Y176" s="35"/>
      <c r="Z176" s="35"/>
      <c r="AA176" s="35"/>
      <c r="AB176" s="35"/>
      <c r="AC176" s="35"/>
      <c r="AD176" s="35"/>
      <c r="AE176" s="35"/>
      <c r="AR176" s="203" t="s">
        <v>110</v>
      </c>
      <c r="AT176" s="203" t="s">
        <v>241</v>
      </c>
      <c r="AU176" s="203" t="s">
        <v>84</v>
      </c>
      <c r="AY176" s="18" t="s">
        <v>239</v>
      </c>
      <c r="BE176" s="204">
        <f>IF(N176="základní",J176,0)</f>
        <v>0</v>
      </c>
      <c r="BF176" s="204">
        <f>IF(N176="snížená",J176,0)</f>
        <v>0</v>
      </c>
      <c r="BG176" s="204">
        <f>IF(N176="zákl. přenesená",J176,0)</f>
        <v>0</v>
      </c>
      <c r="BH176" s="204">
        <f>IF(N176="sníž. přenesená",J176,0)</f>
        <v>0</v>
      </c>
      <c r="BI176" s="204">
        <f>IF(N176="nulová",J176,0)</f>
        <v>0</v>
      </c>
      <c r="BJ176" s="18" t="s">
        <v>84</v>
      </c>
      <c r="BK176" s="204">
        <f>ROUND(I176*H176,2)</f>
        <v>0</v>
      </c>
      <c r="BL176" s="18" t="s">
        <v>110</v>
      </c>
      <c r="BM176" s="203" t="s">
        <v>791</v>
      </c>
    </row>
    <row r="177" spans="1:65" s="2" customFormat="1" ht="16.5" customHeight="1">
      <c r="A177" s="35"/>
      <c r="B177" s="36"/>
      <c r="C177" s="192" t="s">
        <v>604</v>
      </c>
      <c r="D177" s="192" t="s">
        <v>241</v>
      </c>
      <c r="E177" s="193" t="s">
        <v>5274</v>
      </c>
      <c r="F177" s="194" t="s">
        <v>5000</v>
      </c>
      <c r="G177" s="195" t="s">
        <v>396</v>
      </c>
      <c r="H177" s="196">
        <v>16</v>
      </c>
      <c r="I177" s="197"/>
      <c r="J177" s="198">
        <f>ROUND(I177*H177,2)</f>
        <v>0</v>
      </c>
      <c r="K177" s="194" t="s">
        <v>4904</v>
      </c>
      <c r="L177" s="40"/>
      <c r="M177" s="199" t="s">
        <v>1</v>
      </c>
      <c r="N177" s="200" t="s">
        <v>41</v>
      </c>
      <c r="O177" s="72"/>
      <c r="P177" s="201">
        <f>O177*H177</f>
        <v>0</v>
      </c>
      <c r="Q177" s="201">
        <v>0</v>
      </c>
      <c r="R177" s="201">
        <f>Q177*H177</f>
        <v>0</v>
      </c>
      <c r="S177" s="201">
        <v>0</v>
      </c>
      <c r="T177" s="202">
        <f>S177*H177</f>
        <v>0</v>
      </c>
      <c r="U177" s="35"/>
      <c r="V177" s="35"/>
      <c r="W177" s="35"/>
      <c r="X177" s="35"/>
      <c r="Y177" s="35"/>
      <c r="Z177" s="35"/>
      <c r="AA177" s="35"/>
      <c r="AB177" s="35"/>
      <c r="AC177" s="35"/>
      <c r="AD177" s="35"/>
      <c r="AE177" s="35"/>
      <c r="AR177" s="203" t="s">
        <v>110</v>
      </c>
      <c r="AT177" s="203" t="s">
        <v>241</v>
      </c>
      <c r="AU177" s="203" t="s">
        <v>84</v>
      </c>
      <c r="AY177" s="18" t="s">
        <v>239</v>
      </c>
      <c r="BE177" s="204">
        <f>IF(N177="základní",J177,0)</f>
        <v>0</v>
      </c>
      <c r="BF177" s="204">
        <f>IF(N177="snížená",J177,0)</f>
        <v>0</v>
      </c>
      <c r="BG177" s="204">
        <f>IF(N177="zákl. přenesená",J177,0)</f>
        <v>0</v>
      </c>
      <c r="BH177" s="204">
        <f>IF(N177="sníž. přenesená",J177,0)</f>
        <v>0</v>
      </c>
      <c r="BI177" s="204">
        <f>IF(N177="nulová",J177,0)</f>
        <v>0</v>
      </c>
      <c r="BJ177" s="18" t="s">
        <v>84</v>
      </c>
      <c r="BK177" s="204">
        <f>ROUND(I177*H177,2)</f>
        <v>0</v>
      </c>
      <c r="BL177" s="18" t="s">
        <v>110</v>
      </c>
      <c r="BM177" s="203" t="s">
        <v>803</v>
      </c>
    </row>
    <row r="178" spans="1:65" s="2" customFormat="1" ht="16.5" customHeight="1">
      <c r="A178" s="35"/>
      <c r="B178" s="36"/>
      <c r="C178" s="192" t="s">
        <v>610</v>
      </c>
      <c r="D178" s="192" t="s">
        <v>241</v>
      </c>
      <c r="E178" s="193" t="s">
        <v>5275</v>
      </c>
      <c r="F178" s="194" t="s">
        <v>5002</v>
      </c>
      <c r="G178" s="195" t="s">
        <v>396</v>
      </c>
      <c r="H178" s="196">
        <v>12</v>
      </c>
      <c r="I178" s="197"/>
      <c r="J178" s="198">
        <f>ROUND(I178*H178,2)</f>
        <v>0</v>
      </c>
      <c r="K178" s="194" t="s">
        <v>4904</v>
      </c>
      <c r="L178" s="40"/>
      <c r="M178" s="277" t="s">
        <v>1</v>
      </c>
      <c r="N178" s="278" t="s">
        <v>41</v>
      </c>
      <c r="O178" s="224"/>
      <c r="P178" s="275">
        <f>O178*H178</f>
        <v>0</v>
      </c>
      <c r="Q178" s="275">
        <v>0</v>
      </c>
      <c r="R178" s="275">
        <f>Q178*H178</f>
        <v>0</v>
      </c>
      <c r="S178" s="275">
        <v>0</v>
      </c>
      <c r="T178" s="276">
        <f>S178*H178</f>
        <v>0</v>
      </c>
      <c r="U178" s="35"/>
      <c r="V178" s="35"/>
      <c r="W178" s="35"/>
      <c r="X178" s="35"/>
      <c r="Y178" s="35"/>
      <c r="Z178" s="35"/>
      <c r="AA178" s="35"/>
      <c r="AB178" s="35"/>
      <c r="AC178" s="35"/>
      <c r="AD178" s="35"/>
      <c r="AE178" s="35"/>
      <c r="AR178" s="203" t="s">
        <v>110</v>
      </c>
      <c r="AT178" s="203" t="s">
        <v>241</v>
      </c>
      <c r="AU178" s="203" t="s">
        <v>84</v>
      </c>
      <c r="AY178" s="18" t="s">
        <v>239</v>
      </c>
      <c r="BE178" s="204">
        <f>IF(N178="základní",J178,0)</f>
        <v>0</v>
      </c>
      <c r="BF178" s="204">
        <f>IF(N178="snížená",J178,0)</f>
        <v>0</v>
      </c>
      <c r="BG178" s="204">
        <f>IF(N178="zákl. přenesená",J178,0)</f>
        <v>0</v>
      </c>
      <c r="BH178" s="204">
        <f>IF(N178="sníž. přenesená",J178,0)</f>
        <v>0</v>
      </c>
      <c r="BI178" s="204">
        <f>IF(N178="nulová",J178,0)</f>
        <v>0</v>
      </c>
      <c r="BJ178" s="18" t="s">
        <v>84</v>
      </c>
      <c r="BK178" s="204">
        <f>ROUND(I178*H178,2)</f>
        <v>0</v>
      </c>
      <c r="BL178" s="18" t="s">
        <v>110</v>
      </c>
      <c r="BM178" s="203" t="s">
        <v>813</v>
      </c>
    </row>
    <row r="179" spans="1:65" s="2" customFormat="1" ht="6.95" customHeight="1">
      <c r="A179" s="35"/>
      <c r="B179" s="55"/>
      <c r="C179" s="56"/>
      <c r="D179" s="56"/>
      <c r="E179" s="56"/>
      <c r="F179" s="56"/>
      <c r="G179" s="56"/>
      <c r="H179" s="56"/>
      <c r="I179" s="56"/>
      <c r="J179" s="56"/>
      <c r="K179" s="56"/>
      <c r="L179" s="40"/>
      <c r="M179" s="35"/>
      <c r="O179" s="35"/>
      <c r="P179" s="35"/>
      <c r="Q179" s="35"/>
      <c r="R179" s="35"/>
      <c r="S179" s="35"/>
      <c r="T179" s="35"/>
      <c r="U179" s="35"/>
      <c r="V179" s="35"/>
      <c r="W179" s="35"/>
      <c r="X179" s="35"/>
      <c r="Y179" s="35"/>
      <c r="Z179" s="35"/>
      <c r="AA179" s="35"/>
      <c r="AB179" s="35"/>
      <c r="AC179" s="35"/>
      <c r="AD179" s="35"/>
      <c r="AE179" s="35"/>
    </row>
  </sheetData>
  <sheetProtection algorithmName="SHA-512" hashValue="9IeMP30B2joil7NZeFVCQlBXuCxKbyn7K1n0vMbeYAaRo7wG7mlVXfa+p3YTsJ16dCSiJHpZqg1rJFOuGI7YuQ==" saltValue="hZJ/2nuDN0wHBhEOqo6tYVBLwd+fyZPQx7clG4ZqSV/GIR8+LvezWTvouopo/17TSKAjB07RDzwkme0chgec9Q==" spinCount="100000" sheet="1" objects="1" scenarios="1" formatColumns="0" formatRows="0" autoFilter="0"/>
  <autoFilter ref="C128:K178" xr:uid="{00000000-0009-0000-0000-000015000000}"/>
  <mergeCells count="15">
    <mergeCell ref="E115:H115"/>
    <mergeCell ref="E119:H119"/>
    <mergeCell ref="E117:H117"/>
    <mergeCell ref="E121:H121"/>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2:BM142"/>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155</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ht="12.75">
      <c r="B8" s="21"/>
      <c r="D8" s="120" t="s">
        <v>210</v>
      </c>
      <c r="L8" s="21"/>
    </row>
    <row r="9" spans="1:46" s="1" customFormat="1" ht="16.5" customHeight="1">
      <c r="B9" s="21"/>
      <c r="E9" s="325" t="s">
        <v>362</v>
      </c>
      <c r="F9" s="298"/>
      <c r="G9" s="298"/>
      <c r="H9" s="298"/>
      <c r="L9" s="21"/>
    </row>
    <row r="10" spans="1:46" s="1" customFormat="1" ht="12" customHeight="1">
      <c r="B10" s="21"/>
      <c r="D10" s="120" t="s">
        <v>363</v>
      </c>
      <c r="L10" s="21"/>
    </row>
    <row r="11" spans="1:46" s="2" customFormat="1" ht="16.5" customHeight="1">
      <c r="A11" s="35"/>
      <c r="B11" s="40"/>
      <c r="C11" s="35"/>
      <c r="D11" s="35"/>
      <c r="E11" s="335" t="s">
        <v>3106</v>
      </c>
      <c r="F11" s="328"/>
      <c r="G11" s="328"/>
      <c r="H11" s="328"/>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3107</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7" t="s">
        <v>5276</v>
      </c>
      <c r="F13" s="328"/>
      <c r="G13" s="328"/>
      <c r="H13" s="328"/>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9" t="str">
        <f>'Rekapitulace stavby'!E14</f>
        <v>Vyplň údaj</v>
      </c>
      <c r="F22" s="330"/>
      <c r="G22" s="330"/>
      <c r="H22" s="330"/>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31" t="s">
        <v>4895</v>
      </c>
      <c r="F31" s="331"/>
      <c r="G31" s="331"/>
      <c r="H31" s="331"/>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ROUND(J127,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ROUND((SUM(BE127:BE141)),  2)</f>
        <v>0</v>
      </c>
      <c r="G37" s="35"/>
      <c r="H37" s="35"/>
      <c r="I37" s="131">
        <v>0.21</v>
      </c>
      <c r="J37" s="130">
        <f>ROUND(((SUM(BE127:BE141))*I37),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ROUND((SUM(BF127:BF141)),  2)</f>
        <v>0</v>
      </c>
      <c r="G38" s="35"/>
      <c r="H38" s="35"/>
      <c r="I38" s="131">
        <v>0.12</v>
      </c>
      <c r="J38" s="130">
        <f>ROUND(((SUM(BF127:BF141))*I38),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ROUND((SUM(BG127:BG141)),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ROUND((SUM(BH127:BH141)),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ROUND((SUM(BI127:BI141)),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2" t="s">
        <v>362</v>
      </c>
      <c r="F87" s="283"/>
      <c r="G87" s="283"/>
      <c r="H87" s="283"/>
      <c r="I87" s="23"/>
      <c r="J87" s="23"/>
      <c r="K87" s="23"/>
      <c r="L87" s="21"/>
    </row>
    <row r="88" spans="1:31" s="1" customFormat="1" ht="12" customHeight="1">
      <c r="B88" s="22"/>
      <c r="C88" s="30" t="s">
        <v>363</v>
      </c>
      <c r="D88" s="23"/>
      <c r="E88" s="23"/>
      <c r="F88" s="23"/>
      <c r="G88" s="23"/>
      <c r="H88" s="23"/>
      <c r="I88" s="23"/>
      <c r="J88" s="23"/>
      <c r="K88" s="23"/>
      <c r="L88" s="21"/>
    </row>
    <row r="89" spans="1:31" s="2" customFormat="1" ht="16.5" customHeight="1">
      <c r="A89" s="35"/>
      <c r="B89" s="36"/>
      <c r="C89" s="37"/>
      <c r="D89" s="37"/>
      <c r="E89" s="336" t="s">
        <v>3106</v>
      </c>
      <c r="F89" s="334"/>
      <c r="G89" s="334"/>
      <c r="H89" s="334"/>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3107</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5" t="str">
        <f>E13</f>
        <v>7 - STA - Společná televizní anténa</v>
      </c>
      <c r="F91" s="334"/>
      <c r="G91" s="334"/>
      <c r="H91" s="334"/>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J127</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5277</v>
      </c>
      <c r="E101" s="157"/>
      <c r="F101" s="157"/>
      <c r="G101" s="157"/>
      <c r="H101" s="157"/>
      <c r="I101" s="157"/>
      <c r="J101" s="158">
        <f>J128</f>
        <v>0</v>
      </c>
      <c r="K101" s="155"/>
      <c r="L101" s="159"/>
    </row>
    <row r="102" spans="1:47" s="9" customFormat="1" ht="24.95" customHeight="1">
      <c r="B102" s="154"/>
      <c r="C102" s="155"/>
      <c r="D102" s="156" t="s">
        <v>5103</v>
      </c>
      <c r="E102" s="157"/>
      <c r="F102" s="157"/>
      <c r="G102" s="157"/>
      <c r="H102" s="157"/>
      <c r="I102" s="157"/>
      <c r="J102" s="158">
        <f>J134</f>
        <v>0</v>
      </c>
      <c r="K102" s="155"/>
      <c r="L102" s="159"/>
    </row>
    <row r="103" spans="1:47" s="9" customFormat="1" ht="24.95" customHeight="1">
      <c r="B103" s="154"/>
      <c r="C103" s="155"/>
      <c r="D103" s="156" t="s">
        <v>5278</v>
      </c>
      <c r="E103" s="157"/>
      <c r="F103" s="157"/>
      <c r="G103" s="157"/>
      <c r="H103" s="157"/>
      <c r="I103" s="157"/>
      <c r="J103" s="158">
        <f>J137</f>
        <v>0</v>
      </c>
      <c r="K103" s="155"/>
      <c r="L103" s="159"/>
    </row>
    <row r="104" spans="1:47" s="2" customFormat="1" ht="21.75" customHeight="1">
      <c r="A104" s="35"/>
      <c r="B104" s="36"/>
      <c r="C104" s="37"/>
      <c r="D104" s="37"/>
      <c r="E104" s="37"/>
      <c r="F104" s="37"/>
      <c r="G104" s="37"/>
      <c r="H104" s="37"/>
      <c r="I104" s="37"/>
      <c r="J104" s="37"/>
      <c r="K104" s="37"/>
      <c r="L104" s="52"/>
      <c r="S104" s="35"/>
      <c r="T104" s="35"/>
      <c r="U104" s="35"/>
      <c r="V104" s="35"/>
      <c r="W104" s="35"/>
      <c r="X104" s="35"/>
      <c r="Y104" s="35"/>
      <c r="Z104" s="35"/>
      <c r="AA104" s="35"/>
      <c r="AB104" s="35"/>
      <c r="AC104" s="35"/>
      <c r="AD104" s="35"/>
      <c r="AE104" s="35"/>
    </row>
    <row r="105" spans="1:47" s="2" customFormat="1" ht="6.95" customHeight="1">
      <c r="A105" s="35"/>
      <c r="B105" s="55"/>
      <c r="C105" s="56"/>
      <c r="D105" s="56"/>
      <c r="E105" s="56"/>
      <c r="F105" s="56"/>
      <c r="G105" s="56"/>
      <c r="H105" s="56"/>
      <c r="I105" s="56"/>
      <c r="J105" s="56"/>
      <c r="K105" s="56"/>
      <c r="L105" s="52"/>
      <c r="S105" s="35"/>
      <c r="T105" s="35"/>
      <c r="U105" s="35"/>
      <c r="V105" s="35"/>
      <c r="W105" s="35"/>
      <c r="X105" s="35"/>
      <c r="Y105" s="35"/>
      <c r="Z105" s="35"/>
      <c r="AA105" s="35"/>
      <c r="AB105" s="35"/>
      <c r="AC105" s="35"/>
      <c r="AD105" s="35"/>
      <c r="AE105" s="35"/>
    </row>
    <row r="109" spans="1:47" s="2" customFormat="1" ht="6.95" customHeight="1">
      <c r="A109" s="35"/>
      <c r="B109" s="57"/>
      <c r="C109" s="58"/>
      <c r="D109" s="58"/>
      <c r="E109" s="58"/>
      <c r="F109" s="58"/>
      <c r="G109" s="58"/>
      <c r="H109" s="58"/>
      <c r="I109" s="58"/>
      <c r="J109" s="58"/>
      <c r="K109" s="58"/>
      <c r="L109" s="52"/>
      <c r="S109" s="35"/>
      <c r="T109" s="35"/>
      <c r="U109" s="35"/>
      <c r="V109" s="35"/>
      <c r="W109" s="35"/>
      <c r="X109" s="35"/>
      <c r="Y109" s="35"/>
      <c r="Z109" s="35"/>
      <c r="AA109" s="35"/>
      <c r="AB109" s="35"/>
      <c r="AC109" s="35"/>
      <c r="AD109" s="35"/>
      <c r="AE109" s="35"/>
    </row>
    <row r="110" spans="1:47" s="2" customFormat="1" ht="24.95" customHeight="1">
      <c r="A110" s="35"/>
      <c r="B110" s="36"/>
      <c r="C110" s="24" t="s">
        <v>224</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6.9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16</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6.5" customHeight="1">
      <c r="A113" s="35"/>
      <c r="B113" s="36"/>
      <c r="C113" s="37"/>
      <c r="D113" s="37"/>
      <c r="E113" s="332" t="str">
        <f>E7</f>
        <v>NEMOCNICE TGM HODONÍN – VÝSTAVBA PAVILONU URGENTNÍHO PŘÍJMU ETAPA II.</v>
      </c>
      <c r="F113" s="333"/>
      <c r="G113" s="333"/>
      <c r="H113" s="333"/>
      <c r="I113" s="37"/>
      <c r="J113" s="37"/>
      <c r="K113" s="37"/>
      <c r="L113" s="52"/>
      <c r="S113" s="35"/>
      <c r="T113" s="35"/>
      <c r="U113" s="35"/>
      <c r="V113" s="35"/>
      <c r="W113" s="35"/>
      <c r="X113" s="35"/>
      <c r="Y113" s="35"/>
      <c r="Z113" s="35"/>
      <c r="AA113" s="35"/>
      <c r="AB113" s="35"/>
      <c r="AC113" s="35"/>
      <c r="AD113" s="35"/>
      <c r="AE113" s="35"/>
    </row>
    <row r="114" spans="1:63" s="1" customFormat="1" ht="12" customHeight="1">
      <c r="B114" s="22"/>
      <c r="C114" s="30" t="s">
        <v>210</v>
      </c>
      <c r="D114" s="23"/>
      <c r="E114" s="23"/>
      <c r="F114" s="23"/>
      <c r="G114" s="23"/>
      <c r="H114" s="23"/>
      <c r="I114" s="23"/>
      <c r="J114" s="23"/>
      <c r="K114" s="23"/>
      <c r="L114" s="21"/>
    </row>
    <row r="115" spans="1:63" s="1" customFormat="1" ht="16.5" customHeight="1">
      <c r="B115" s="22"/>
      <c r="C115" s="23"/>
      <c r="D115" s="23"/>
      <c r="E115" s="332" t="s">
        <v>362</v>
      </c>
      <c r="F115" s="283"/>
      <c r="G115" s="283"/>
      <c r="H115" s="283"/>
      <c r="I115" s="23"/>
      <c r="J115" s="23"/>
      <c r="K115" s="23"/>
      <c r="L115" s="21"/>
    </row>
    <row r="116" spans="1:63" s="1" customFormat="1" ht="12" customHeight="1">
      <c r="B116" s="22"/>
      <c r="C116" s="30" t="s">
        <v>363</v>
      </c>
      <c r="D116" s="23"/>
      <c r="E116" s="23"/>
      <c r="F116" s="23"/>
      <c r="G116" s="23"/>
      <c r="H116" s="23"/>
      <c r="I116" s="23"/>
      <c r="J116" s="23"/>
      <c r="K116" s="23"/>
      <c r="L116" s="21"/>
    </row>
    <row r="117" spans="1:63" s="2" customFormat="1" ht="16.5" customHeight="1">
      <c r="A117" s="35"/>
      <c r="B117" s="36"/>
      <c r="C117" s="37"/>
      <c r="D117" s="37"/>
      <c r="E117" s="336" t="s">
        <v>3106</v>
      </c>
      <c r="F117" s="334"/>
      <c r="G117" s="334"/>
      <c r="H117" s="334"/>
      <c r="I117" s="37"/>
      <c r="J117" s="37"/>
      <c r="K117" s="37"/>
      <c r="L117" s="52"/>
      <c r="S117" s="35"/>
      <c r="T117" s="35"/>
      <c r="U117" s="35"/>
      <c r="V117" s="35"/>
      <c r="W117" s="35"/>
      <c r="X117" s="35"/>
      <c r="Y117" s="35"/>
      <c r="Z117" s="35"/>
      <c r="AA117" s="35"/>
      <c r="AB117" s="35"/>
      <c r="AC117" s="35"/>
      <c r="AD117" s="35"/>
      <c r="AE117" s="35"/>
    </row>
    <row r="118" spans="1:63" s="2" customFormat="1" ht="12" customHeight="1">
      <c r="A118" s="35"/>
      <c r="B118" s="36"/>
      <c r="C118" s="30" t="s">
        <v>3107</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3" s="2" customFormat="1" ht="16.5" customHeight="1">
      <c r="A119" s="35"/>
      <c r="B119" s="36"/>
      <c r="C119" s="37"/>
      <c r="D119" s="37"/>
      <c r="E119" s="305" t="str">
        <f>E13</f>
        <v>7 - STA - Společná televizní anténa</v>
      </c>
      <c r="F119" s="334"/>
      <c r="G119" s="334"/>
      <c r="H119" s="334"/>
      <c r="I119" s="37"/>
      <c r="J119" s="37"/>
      <c r="K119" s="37"/>
      <c r="L119" s="52"/>
      <c r="S119" s="35"/>
      <c r="T119" s="35"/>
      <c r="U119" s="35"/>
      <c r="V119" s="35"/>
      <c r="W119" s="35"/>
      <c r="X119" s="35"/>
      <c r="Y119" s="35"/>
      <c r="Z119" s="35"/>
      <c r="AA119" s="35"/>
      <c r="AB119" s="35"/>
      <c r="AC119" s="35"/>
      <c r="AD119" s="35"/>
      <c r="AE119" s="35"/>
    </row>
    <row r="120" spans="1:63" s="2" customFormat="1" ht="6.9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3" s="2" customFormat="1" ht="12" customHeight="1">
      <c r="A121" s="35"/>
      <c r="B121" s="36"/>
      <c r="C121" s="30" t="s">
        <v>20</v>
      </c>
      <c r="D121" s="37"/>
      <c r="E121" s="37"/>
      <c r="F121" s="28" t="str">
        <f>F16</f>
        <v xml:space="preserve"> </v>
      </c>
      <c r="G121" s="37"/>
      <c r="H121" s="37"/>
      <c r="I121" s="30" t="s">
        <v>22</v>
      </c>
      <c r="J121" s="67" t="str">
        <f>IF(J16="","",J16)</f>
        <v>23. 6. 2025</v>
      </c>
      <c r="K121" s="37"/>
      <c r="L121" s="52"/>
      <c r="S121" s="35"/>
      <c r="T121" s="35"/>
      <c r="U121" s="35"/>
      <c r="V121" s="35"/>
      <c r="W121" s="35"/>
      <c r="X121" s="35"/>
      <c r="Y121" s="35"/>
      <c r="Z121" s="35"/>
      <c r="AA121" s="35"/>
      <c r="AB121" s="35"/>
      <c r="AC121" s="35"/>
      <c r="AD121" s="35"/>
      <c r="AE121" s="35"/>
    </row>
    <row r="122" spans="1:63" s="2" customFormat="1" ht="6.9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3" s="2" customFormat="1" ht="15.2" customHeight="1">
      <c r="A123" s="35"/>
      <c r="B123" s="36"/>
      <c r="C123" s="30" t="s">
        <v>24</v>
      </c>
      <c r="D123" s="37"/>
      <c r="E123" s="37"/>
      <c r="F123" s="28" t="str">
        <f>E19</f>
        <v>NEMOCNICE TGM HODONÍN, p.o.</v>
      </c>
      <c r="G123" s="37"/>
      <c r="H123" s="37"/>
      <c r="I123" s="30" t="s">
        <v>30</v>
      </c>
      <c r="J123" s="33" t="str">
        <f>E25</f>
        <v>KANIA a.s.</v>
      </c>
      <c r="K123" s="37"/>
      <c r="L123" s="52"/>
      <c r="S123" s="35"/>
      <c r="T123" s="35"/>
      <c r="U123" s="35"/>
      <c r="V123" s="35"/>
      <c r="W123" s="35"/>
      <c r="X123" s="35"/>
      <c r="Y123" s="35"/>
      <c r="Z123" s="35"/>
      <c r="AA123" s="35"/>
      <c r="AB123" s="35"/>
      <c r="AC123" s="35"/>
      <c r="AD123" s="35"/>
      <c r="AE123" s="35"/>
    </row>
    <row r="124" spans="1:63" s="2" customFormat="1" ht="15.2" customHeight="1">
      <c r="A124" s="35"/>
      <c r="B124" s="36"/>
      <c r="C124" s="30" t="s">
        <v>28</v>
      </c>
      <c r="D124" s="37"/>
      <c r="E124" s="37"/>
      <c r="F124" s="28" t="str">
        <f>IF(E22="","",E22)</f>
        <v>Vyplň údaj</v>
      </c>
      <c r="G124" s="37"/>
      <c r="H124" s="37"/>
      <c r="I124" s="30" t="s">
        <v>33</v>
      </c>
      <c r="J124" s="33" t="str">
        <f>E28</f>
        <v xml:space="preserve"> </v>
      </c>
      <c r="K124" s="37"/>
      <c r="L124" s="52"/>
      <c r="S124" s="35"/>
      <c r="T124" s="35"/>
      <c r="U124" s="35"/>
      <c r="V124" s="35"/>
      <c r="W124" s="35"/>
      <c r="X124" s="35"/>
      <c r="Y124" s="35"/>
      <c r="Z124" s="35"/>
      <c r="AA124" s="35"/>
      <c r="AB124" s="35"/>
      <c r="AC124" s="35"/>
      <c r="AD124" s="35"/>
      <c r="AE124" s="35"/>
    </row>
    <row r="125" spans="1:63" s="2" customFormat="1" ht="10.35"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63" s="11" customFormat="1" ht="29.25" customHeight="1">
      <c r="A126" s="165"/>
      <c r="B126" s="166"/>
      <c r="C126" s="167" t="s">
        <v>225</v>
      </c>
      <c r="D126" s="168" t="s">
        <v>61</v>
      </c>
      <c r="E126" s="168" t="s">
        <v>57</v>
      </c>
      <c r="F126" s="168" t="s">
        <v>58</v>
      </c>
      <c r="G126" s="168" t="s">
        <v>226</v>
      </c>
      <c r="H126" s="168" t="s">
        <v>227</v>
      </c>
      <c r="I126" s="168" t="s">
        <v>228</v>
      </c>
      <c r="J126" s="168" t="s">
        <v>214</v>
      </c>
      <c r="K126" s="169" t="s">
        <v>229</v>
      </c>
      <c r="L126" s="170"/>
      <c r="M126" s="76" t="s">
        <v>1</v>
      </c>
      <c r="N126" s="77" t="s">
        <v>40</v>
      </c>
      <c r="O126" s="77" t="s">
        <v>230</v>
      </c>
      <c r="P126" s="77" t="s">
        <v>231</v>
      </c>
      <c r="Q126" s="77" t="s">
        <v>232</v>
      </c>
      <c r="R126" s="77" t="s">
        <v>233</v>
      </c>
      <c r="S126" s="77" t="s">
        <v>234</v>
      </c>
      <c r="T126" s="78" t="s">
        <v>235</v>
      </c>
      <c r="U126" s="165"/>
      <c r="V126" s="165"/>
      <c r="W126" s="165"/>
      <c r="X126" s="165"/>
      <c r="Y126" s="165"/>
      <c r="Z126" s="165"/>
      <c r="AA126" s="165"/>
      <c r="AB126" s="165"/>
      <c r="AC126" s="165"/>
      <c r="AD126" s="165"/>
      <c r="AE126" s="165"/>
    </row>
    <row r="127" spans="1:63" s="2" customFormat="1" ht="22.9" customHeight="1">
      <c r="A127" s="35"/>
      <c r="B127" s="36"/>
      <c r="C127" s="83" t="s">
        <v>236</v>
      </c>
      <c r="D127" s="37"/>
      <c r="E127" s="37"/>
      <c r="F127" s="37"/>
      <c r="G127" s="37"/>
      <c r="H127" s="37"/>
      <c r="I127" s="37"/>
      <c r="J127" s="171">
        <f>BK127</f>
        <v>0</v>
      </c>
      <c r="K127" s="37"/>
      <c r="L127" s="40"/>
      <c r="M127" s="79"/>
      <c r="N127" s="172"/>
      <c r="O127" s="80"/>
      <c r="P127" s="173">
        <f>P128+P134+P137</f>
        <v>0</v>
      </c>
      <c r="Q127" s="80"/>
      <c r="R127" s="173">
        <f>R128+R134+R137</f>
        <v>0</v>
      </c>
      <c r="S127" s="80"/>
      <c r="T127" s="174">
        <f>T128+T134+T137</f>
        <v>0</v>
      </c>
      <c r="U127" s="35"/>
      <c r="V127" s="35"/>
      <c r="W127" s="35"/>
      <c r="X127" s="35"/>
      <c r="Y127" s="35"/>
      <c r="Z127" s="35"/>
      <c r="AA127" s="35"/>
      <c r="AB127" s="35"/>
      <c r="AC127" s="35"/>
      <c r="AD127" s="35"/>
      <c r="AE127" s="35"/>
      <c r="AT127" s="18" t="s">
        <v>75</v>
      </c>
      <c r="AU127" s="18" t="s">
        <v>216</v>
      </c>
      <c r="BK127" s="175">
        <f>BK128+BK134+BK137</f>
        <v>0</v>
      </c>
    </row>
    <row r="128" spans="1:63" s="12" customFormat="1" ht="25.9" customHeight="1">
      <c r="B128" s="176"/>
      <c r="C128" s="177"/>
      <c r="D128" s="178" t="s">
        <v>75</v>
      </c>
      <c r="E128" s="179" t="s">
        <v>4713</v>
      </c>
      <c r="F128" s="179" t="s">
        <v>5279</v>
      </c>
      <c r="G128" s="177"/>
      <c r="H128" s="177"/>
      <c r="I128" s="180"/>
      <c r="J128" s="181">
        <f>BK128</f>
        <v>0</v>
      </c>
      <c r="K128" s="177"/>
      <c r="L128" s="182"/>
      <c r="M128" s="183"/>
      <c r="N128" s="184"/>
      <c r="O128" s="184"/>
      <c r="P128" s="185">
        <f>SUM(P129:P133)</f>
        <v>0</v>
      </c>
      <c r="Q128" s="184"/>
      <c r="R128" s="185">
        <f>SUM(R129:R133)</f>
        <v>0</v>
      </c>
      <c r="S128" s="184"/>
      <c r="T128" s="186">
        <f>SUM(T129:T133)</f>
        <v>0</v>
      </c>
      <c r="AR128" s="187" t="s">
        <v>84</v>
      </c>
      <c r="AT128" s="188" t="s">
        <v>75</v>
      </c>
      <c r="AU128" s="188" t="s">
        <v>76</v>
      </c>
      <c r="AY128" s="187" t="s">
        <v>239</v>
      </c>
      <c r="BK128" s="189">
        <f>SUM(BK129:BK133)</f>
        <v>0</v>
      </c>
    </row>
    <row r="129" spans="1:65" s="2" customFormat="1" ht="16.5" customHeight="1">
      <c r="A129" s="35"/>
      <c r="B129" s="36"/>
      <c r="C129" s="192" t="s">
        <v>84</v>
      </c>
      <c r="D129" s="192" t="s">
        <v>241</v>
      </c>
      <c r="E129" s="193" t="s">
        <v>5280</v>
      </c>
      <c r="F129" s="194" t="s">
        <v>5281</v>
      </c>
      <c r="G129" s="195" t="s">
        <v>2089</v>
      </c>
      <c r="H129" s="196">
        <v>1</v>
      </c>
      <c r="I129" s="197"/>
      <c r="J129" s="198">
        <f>ROUND(I129*H129,2)</f>
        <v>0</v>
      </c>
      <c r="K129" s="194" t="s">
        <v>4904</v>
      </c>
      <c r="L129" s="40"/>
      <c r="M129" s="199" t="s">
        <v>1</v>
      </c>
      <c r="N129" s="200" t="s">
        <v>41</v>
      </c>
      <c r="O129" s="72"/>
      <c r="P129" s="201">
        <f>O129*H129</f>
        <v>0</v>
      </c>
      <c r="Q129" s="201">
        <v>0</v>
      </c>
      <c r="R129" s="201">
        <f>Q129*H129</f>
        <v>0</v>
      </c>
      <c r="S129" s="201">
        <v>0</v>
      </c>
      <c r="T129" s="202">
        <f>S129*H129</f>
        <v>0</v>
      </c>
      <c r="U129" s="35"/>
      <c r="V129" s="35"/>
      <c r="W129" s="35"/>
      <c r="X129" s="35"/>
      <c r="Y129" s="35"/>
      <c r="Z129" s="35"/>
      <c r="AA129" s="35"/>
      <c r="AB129" s="35"/>
      <c r="AC129" s="35"/>
      <c r="AD129" s="35"/>
      <c r="AE129" s="35"/>
      <c r="AR129" s="203" t="s">
        <v>110</v>
      </c>
      <c r="AT129" s="203" t="s">
        <v>241</v>
      </c>
      <c r="AU129" s="203" t="s">
        <v>84</v>
      </c>
      <c r="AY129" s="18" t="s">
        <v>239</v>
      </c>
      <c r="BE129" s="204">
        <f>IF(N129="základní",J129,0)</f>
        <v>0</v>
      </c>
      <c r="BF129" s="204">
        <f>IF(N129="snížená",J129,0)</f>
        <v>0</v>
      </c>
      <c r="BG129" s="204">
        <f>IF(N129="zákl. přenesená",J129,0)</f>
        <v>0</v>
      </c>
      <c r="BH129" s="204">
        <f>IF(N129="sníž. přenesená",J129,0)</f>
        <v>0</v>
      </c>
      <c r="BI129" s="204">
        <f>IF(N129="nulová",J129,0)</f>
        <v>0</v>
      </c>
      <c r="BJ129" s="18" t="s">
        <v>84</v>
      </c>
      <c r="BK129" s="204">
        <f>ROUND(I129*H129,2)</f>
        <v>0</v>
      </c>
      <c r="BL129" s="18" t="s">
        <v>110</v>
      </c>
      <c r="BM129" s="203" t="s">
        <v>86</v>
      </c>
    </row>
    <row r="130" spans="1:65" s="2" customFormat="1" ht="16.5" customHeight="1">
      <c r="A130" s="35"/>
      <c r="B130" s="36"/>
      <c r="C130" s="192" t="s">
        <v>86</v>
      </c>
      <c r="D130" s="192" t="s">
        <v>241</v>
      </c>
      <c r="E130" s="193" t="s">
        <v>5282</v>
      </c>
      <c r="F130" s="194" t="s">
        <v>5283</v>
      </c>
      <c r="G130" s="195" t="s">
        <v>2089</v>
      </c>
      <c r="H130" s="196">
        <v>2</v>
      </c>
      <c r="I130" s="197"/>
      <c r="J130" s="198">
        <f>ROUND(I130*H130,2)</f>
        <v>0</v>
      </c>
      <c r="K130" s="194" t="s">
        <v>4904</v>
      </c>
      <c r="L130" s="40"/>
      <c r="M130" s="199" t="s">
        <v>1</v>
      </c>
      <c r="N130" s="200" t="s">
        <v>41</v>
      </c>
      <c r="O130" s="72"/>
      <c r="P130" s="201">
        <f>O130*H130</f>
        <v>0</v>
      </c>
      <c r="Q130" s="201">
        <v>0</v>
      </c>
      <c r="R130" s="201">
        <f>Q130*H130</f>
        <v>0</v>
      </c>
      <c r="S130" s="201">
        <v>0</v>
      </c>
      <c r="T130" s="202">
        <f>S130*H130</f>
        <v>0</v>
      </c>
      <c r="U130" s="35"/>
      <c r="V130" s="35"/>
      <c r="W130" s="35"/>
      <c r="X130" s="35"/>
      <c r="Y130" s="35"/>
      <c r="Z130" s="35"/>
      <c r="AA130" s="35"/>
      <c r="AB130" s="35"/>
      <c r="AC130" s="35"/>
      <c r="AD130" s="35"/>
      <c r="AE130" s="35"/>
      <c r="AR130" s="203" t="s">
        <v>110</v>
      </c>
      <c r="AT130" s="203" t="s">
        <v>241</v>
      </c>
      <c r="AU130" s="203" t="s">
        <v>84</v>
      </c>
      <c r="AY130" s="18" t="s">
        <v>239</v>
      </c>
      <c r="BE130" s="204">
        <f>IF(N130="základní",J130,0)</f>
        <v>0</v>
      </c>
      <c r="BF130" s="204">
        <f>IF(N130="snížená",J130,0)</f>
        <v>0</v>
      </c>
      <c r="BG130" s="204">
        <f>IF(N130="zákl. přenesená",J130,0)</f>
        <v>0</v>
      </c>
      <c r="BH130" s="204">
        <f>IF(N130="sníž. přenesená",J130,0)</f>
        <v>0</v>
      </c>
      <c r="BI130" s="204">
        <f>IF(N130="nulová",J130,0)</f>
        <v>0</v>
      </c>
      <c r="BJ130" s="18" t="s">
        <v>84</v>
      </c>
      <c r="BK130" s="204">
        <f>ROUND(I130*H130,2)</f>
        <v>0</v>
      </c>
      <c r="BL130" s="18" t="s">
        <v>110</v>
      </c>
      <c r="BM130" s="203" t="s">
        <v>110</v>
      </c>
    </row>
    <row r="131" spans="1:65" s="2" customFormat="1" ht="16.5" customHeight="1">
      <c r="A131" s="35"/>
      <c r="B131" s="36"/>
      <c r="C131" s="192" t="s">
        <v>108</v>
      </c>
      <c r="D131" s="192" t="s">
        <v>241</v>
      </c>
      <c r="E131" s="193" t="s">
        <v>5284</v>
      </c>
      <c r="F131" s="194" t="s">
        <v>5285</v>
      </c>
      <c r="G131" s="195" t="s">
        <v>2089</v>
      </c>
      <c r="H131" s="196">
        <v>13</v>
      </c>
      <c r="I131" s="197"/>
      <c r="J131" s="198">
        <f>ROUND(I131*H131,2)</f>
        <v>0</v>
      </c>
      <c r="K131" s="194" t="s">
        <v>4904</v>
      </c>
      <c r="L131" s="40"/>
      <c r="M131" s="199" t="s">
        <v>1</v>
      </c>
      <c r="N131" s="200" t="s">
        <v>41</v>
      </c>
      <c r="O131" s="72"/>
      <c r="P131" s="201">
        <f>O131*H131</f>
        <v>0</v>
      </c>
      <c r="Q131" s="201">
        <v>0</v>
      </c>
      <c r="R131" s="201">
        <f>Q131*H131</f>
        <v>0</v>
      </c>
      <c r="S131" s="201">
        <v>0</v>
      </c>
      <c r="T131" s="202">
        <f>S131*H131</f>
        <v>0</v>
      </c>
      <c r="U131" s="35"/>
      <c r="V131" s="35"/>
      <c r="W131" s="35"/>
      <c r="X131" s="35"/>
      <c r="Y131" s="35"/>
      <c r="Z131" s="35"/>
      <c r="AA131" s="35"/>
      <c r="AB131" s="35"/>
      <c r="AC131" s="35"/>
      <c r="AD131" s="35"/>
      <c r="AE131" s="35"/>
      <c r="AR131" s="203" t="s">
        <v>110</v>
      </c>
      <c r="AT131" s="203" t="s">
        <v>241</v>
      </c>
      <c r="AU131" s="203" t="s">
        <v>84</v>
      </c>
      <c r="AY131" s="18" t="s">
        <v>239</v>
      </c>
      <c r="BE131" s="204">
        <f>IF(N131="základní",J131,0)</f>
        <v>0</v>
      </c>
      <c r="BF131" s="204">
        <f>IF(N131="snížená",J131,0)</f>
        <v>0</v>
      </c>
      <c r="BG131" s="204">
        <f>IF(N131="zákl. přenesená",J131,0)</f>
        <v>0</v>
      </c>
      <c r="BH131" s="204">
        <f>IF(N131="sníž. přenesená",J131,0)</f>
        <v>0</v>
      </c>
      <c r="BI131" s="204">
        <f>IF(N131="nulová",J131,0)</f>
        <v>0</v>
      </c>
      <c r="BJ131" s="18" t="s">
        <v>84</v>
      </c>
      <c r="BK131" s="204">
        <f>ROUND(I131*H131,2)</f>
        <v>0</v>
      </c>
      <c r="BL131" s="18" t="s">
        <v>110</v>
      </c>
      <c r="BM131" s="203" t="s">
        <v>150</v>
      </c>
    </row>
    <row r="132" spans="1:65" s="2" customFormat="1" ht="16.5" customHeight="1">
      <c r="A132" s="35"/>
      <c r="B132" s="36"/>
      <c r="C132" s="192" t="s">
        <v>110</v>
      </c>
      <c r="D132" s="192" t="s">
        <v>241</v>
      </c>
      <c r="E132" s="193" t="s">
        <v>5286</v>
      </c>
      <c r="F132" s="194" t="s">
        <v>5287</v>
      </c>
      <c r="G132" s="195" t="s">
        <v>2089</v>
      </c>
      <c r="H132" s="196">
        <v>13</v>
      </c>
      <c r="I132" s="197"/>
      <c r="J132" s="198">
        <f>ROUND(I132*H132,2)</f>
        <v>0</v>
      </c>
      <c r="K132" s="194" t="s">
        <v>4904</v>
      </c>
      <c r="L132" s="40"/>
      <c r="M132" s="199" t="s">
        <v>1</v>
      </c>
      <c r="N132" s="200" t="s">
        <v>41</v>
      </c>
      <c r="O132" s="72"/>
      <c r="P132" s="201">
        <f>O132*H132</f>
        <v>0</v>
      </c>
      <c r="Q132" s="201">
        <v>0</v>
      </c>
      <c r="R132" s="201">
        <f>Q132*H132</f>
        <v>0</v>
      </c>
      <c r="S132" s="201">
        <v>0</v>
      </c>
      <c r="T132" s="202">
        <f>S132*H132</f>
        <v>0</v>
      </c>
      <c r="U132" s="35"/>
      <c r="V132" s="35"/>
      <c r="W132" s="35"/>
      <c r="X132" s="35"/>
      <c r="Y132" s="35"/>
      <c r="Z132" s="35"/>
      <c r="AA132" s="35"/>
      <c r="AB132" s="35"/>
      <c r="AC132" s="35"/>
      <c r="AD132" s="35"/>
      <c r="AE132" s="35"/>
      <c r="AR132" s="203" t="s">
        <v>110</v>
      </c>
      <c r="AT132" s="203" t="s">
        <v>241</v>
      </c>
      <c r="AU132" s="203" t="s">
        <v>84</v>
      </c>
      <c r="AY132" s="18" t="s">
        <v>239</v>
      </c>
      <c r="BE132" s="204">
        <f>IF(N132="základní",J132,0)</f>
        <v>0</v>
      </c>
      <c r="BF132" s="204">
        <f>IF(N132="snížená",J132,0)</f>
        <v>0</v>
      </c>
      <c r="BG132" s="204">
        <f>IF(N132="zákl. přenesená",J132,0)</f>
        <v>0</v>
      </c>
      <c r="BH132" s="204">
        <f>IF(N132="sníž. přenesená",J132,0)</f>
        <v>0</v>
      </c>
      <c r="BI132" s="204">
        <f>IF(N132="nulová",J132,0)</f>
        <v>0</v>
      </c>
      <c r="BJ132" s="18" t="s">
        <v>84</v>
      </c>
      <c r="BK132" s="204">
        <f>ROUND(I132*H132,2)</f>
        <v>0</v>
      </c>
      <c r="BL132" s="18" t="s">
        <v>110</v>
      </c>
      <c r="BM132" s="203" t="s">
        <v>156</v>
      </c>
    </row>
    <row r="133" spans="1:65" s="2" customFormat="1" ht="16.5" customHeight="1">
      <c r="A133" s="35"/>
      <c r="B133" s="36"/>
      <c r="C133" s="192" t="s">
        <v>134</v>
      </c>
      <c r="D133" s="192" t="s">
        <v>241</v>
      </c>
      <c r="E133" s="193" t="s">
        <v>5288</v>
      </c>
      <c r="F133" s="194" t="s">
        <v>5289</v>
      </c>
      <c r="G133" s="195" t="s">
        <v>2089</v>
      </c>
      <c r="H133" s="196">
        <v>13</v>
      </c>
      <c r="I133" s="197"/>
      <c r="J133" s="198">
        <f>ROUND(I133*H133,2)</f>
        <v>0</v>
      </c>
      <c r="K133" s="194" t="s">
        <v>4904</v>
      </c>
      <c r="L133" s="40"/>
      <c r="M133" s="199" t="s">
        <v>1</v>
      </c>
      <c r="N133" s="200" t="s">
        <v>41</v>
      </c>
      <c r="O133" s="72"/>
      <c r="P133" s="201">
        <f>O133*H133</f>
        <v>0</v>
      </c>
      <c r="Q133" s="201">
        <v>0</v>
      </c>
      <c r="R133" s="201">
        <f>Q133*H133</f>
        <v>0</v>
      </c>
      <c r="S133" s="201">
        <v>0</v>
      </c>
      <c r="T133" s="202">
        <f>S133*H133</f>
        <v>0</v>
      </c>
      <c r="U133" s="35"/>
      <c r="V133" s="35"/>
      <c r="W133" s="35"/>
      <c r="X133" s="35"/>
      <c r="Y133" s="35"/>
      <c r="Z133" s="35"/>
      <c r="AA133" s="35"/>
      <c r="AB133" s="35"/>
      <c r="AC133" s="35"/>
      <c r="AD133" s="35"/>
      <c r="AE133" s="35"/>
      <c r="AR133" s="203" t="s">
        <v>110</v>
      </c>
      <c r="AT133" s="203" t="s">
        <v>241</v>
      </c>
      <c r="AU133" s="203" t="s">
        <v>84</v>
      </c>
      <c r="AY133" s="18" t="s">
        <v>239</v>
      </c>
      <c r="BE133" s="204">
        <f>IF(N133="základní",J133,0)</f>
        <v>0</v>
      </c>
      <c r="BF133" s="204">
        <f>IF(N133="snížená",J133,0)</f>
        <v>0</v>
      </c>
      <c r="BG133" s="204">
        <f>IF(N133="zákl. přenesená",J133,0)</f>
        <v>0</v>
      </c>
      <c r="BH133" s="204">
        <f>IF(N133="sníž. přenesená",J133,0)</f>
        <v>0</v>
      </c>
      <c r="BI133" s="204">
        <f>IF(N133="nulová",J133,0)</f>
        <v>0</v>
      </c>
      <c r="BJ133" s="18" t="s">
        <v>84</v>
      </c>
      <c r="BK133" s="204">
        <f>ROUND(I133*H133,2)</f>
        <v>0</v>
      </c>
      <c r="BL133" s="18" t="s">
        <v>110</v>
      </c>
      <c r="BM133" s="203" t="s">
        <v>162</v>
      </c>
    </row>
    <row r="134" spans="1:65" s="12" customFormat="1" ht="25.9" customHeight="1">
      <c r="B134" s="176"/>
      <c r="C134" s="177"/>
      <c r="D134" s="178" t="s">
        <v>75</v>
      </c>
      <c r="E134" s="179" t="s">
        <v>4929</v>
      </c>
      <c r="F134" s="179" t="s">
        <v>5125</v>
      </c>
      <c r="G134" s="177"/>
      <c r="H134" s="177"/>
      <c r="I134" s="180"/>
      <c r="J134" s="181">
        <f>BK134</f>
        <v>0</v>
      </c>
      <c r="K134" s="177"/>
      <c r="L134" s="182"/>
      <c r="M134" s="183"/>
      <c r="N134" s="184"/>
      <c r="O134" s="184"/>
      <c r="P134" s="185">
        <f>SUM(P135:P136)</f>
        <v>0</v>
      </c>
      <c r="Q134" s="184"/>
      <c r="R134" s="185">
        <f>SUM(R135:R136)</f>
        <v>0</v>
      </c>
      <c r="S134" s="184"/>
      <c r="T134" s="186">
        <f>SUM(T135:T136)</f>
        <v>0</v>
      </c>
      <c r="AR134" s="187" t="s">
        <v>84</v>
      </c>
      <c r="AT134" s="188" t="s">
        <v>75</v>
      </c>
      <c r="AU134" s="188" t="s">
        <v>76</v>
      </c>
      <c r="AY134" s="187" t="s">
        <v>239</v>
      </c>
      <c r="BK134" s="189">
        <f>SUM(BK135:BK136)</f>
        <v>0</v>
      </c>
    </row>
    <row r="135" spans="1:65" s="2" customFormat="1" ht="16.5" customHeight="1">
      <c r="A135" s="35"/>
      <c r="B135" s="36"/>
      <c r="C135" s="192" t="s">
        <v>150</v>
      </c>
      <c r="D135" s="192" t="s">
        <v>241</v>
      </c>
      <c r="E135" s="193" t="s">
        <v>5290</v>
      </c>
      <c r="F135" s="194" t="s">
        <v>5291</v>
      </c>
      <c r="G135" s="195" t="s">
        <v>513</v>
      </c>
      <c r="H135" s="196">
        <v>750</v>
      </c>
      <c r="I135" s="197"/>
      <c r="J135" s="198">
        <f>ROUND(I135*H135,2)</f>
        <v>0</v>
      </c>
      <c r="K135" s="194" t="s">
        <v>4904</v>
      </c>
      <c r="L135" s="40"/>
      <c r="M135" s="199" t="s">
        <v>1</v>
      </c>
      <c r="N135" s="200" t="s">
        <v>41</v>
      </c>
      <c r="O135" s="72"/>
      <c r="P135" s="201">
        <f>O135*H135</f>
        <v>0</v>
      </c>
      <c r="Q135" s="201">
        <v>0</v>
      </c>
      <c r="R135" s="201">
        <f>Q135*H135</f>
        <v>0</v>
      </c>
      <c r="S135" s="201">
        <v>0</v>
      </c>
      <c r="T135" s="202">
        <f>S135*H135</f>
        <v>0</v>
      </c>
      <c r="U135" s="35"/>
      <c r="V135" s="35"/>
      <c r="W135" s="35"/>
      <c r="X135" s="35"/>
      <c r="Y135" s="35"/>
      <c r="Z135" s="35"/>
      <c r="AA135" s="35"/>
      <c r="AB135" s="35"/>
      <c r="AC135" s="35"/>
      <c r="AD135" s="35"/>
      <c r="AE135" s="35"/>
      <c r="AR135" s="203" t="s">
        <v>110</v>
      </c>
      <c r="AT135" s="203" t="s">
        <v>241</v>
      </c>
      <c r="AU135" s="203" t="s">
        <v>84</v>
      </c>
      <c r="AY135" s="18" t="s">
        <v>239</v>
      </c>
      <c r="BE135" s="204">
        <f>IF(N135="základní",J135,0)</f>
        <v>0</v>
      </c>
      <c r="BF135" s="204">
        <f>IF(N135="snížená",J135,0)</f>
        <v>0</v>
      </c>
      <c r="BG135" s="204">
        <f>IF(N135="zákl. přenesená",J135,0)</f>
        <v>0</v>
      </c>
      <c r="BH135" s="204">
        <f>IF(N135="sníž. přenesená",J135,0)</f>
        <v>0</v>
      </c>
      <c r="BI135" s="204">
        <f>IF(N135="nulová",J135,0)</f>
        <v>0</v>
      </c>
      <c r="BJ135" s="18" t="s">
        <v>84</v>
      </c>
      <c r="BK135" s="204">
        <f>ROUND(I135*H135,2)</f>
        <v>0</v>
      </c>
      <c r="BL135" s="18" t="s">
        <v>110</v>
      </c>
      <c r="BM135" s="203" t="s">
        <v>8</v>
      </c>
    </row>
    <row r="136" spans="1:65" s="2" customFormat="1" ht="16.5" customHeight="1">
      <c r="A136" s="35"/>
      <c r="B136" s="36"/>
      <c r="C136" s="192" t="s">
        <v>153</v>
      </c>
      <c r="D136" s="192" t="s">
        <v>241</v>
      </c>
      <c r="E136" s="193" t="s">
        <v>5292</v>
      </c>
      <c r="F136" s="194" t="s">
        <v>5293</v>
      </c>
      <c r="G136" s="195" t="s">
        <v>4860</v>
      </c>
      <c r="H136" s="196">
        <v>1</v>
      </c>
      <c r="I136" s="197"/>
      <c r="J136" s="198">
        <f>ROUND(I136*H136,2)</f>
        <v>0</v>
      </c>
      <c r="K136" s="194" t="s">
        <v>4904</v>
      </c>
      <c r="L136" s="40"/>
      <c r="M136" s="199" t="s">
        <v>1</v>
      </c>
      <c r="N136" s="200" t="s">
        <v>41</v>
      </c>
      <c r="O136" s="72"/>
      <c r="P136" s="201">
        <f>O136*H136</f>
        <v>0</v>
      </c>
      <c r="Q136" s="201">
        <v>0</v>
      </c>
      <c r="R136" s="201">
        <f>Q136*H136</f>
        <v>0</v>
      </c>
      <c r="S136" s="201">
        <v>0</v>
      </c>
      <c r="T136" s="202">
        <f>S136*H136</f>
        <v>0</v>
      </c>
      <c r="U136" s="35"/>
      <c r="V136" s="35"/>
      <c r="W136" s="35"/>
      <c r="X136" s="35"/>
      <c r="Y136" s="35"/>
      <c r="Z136" s="35"/>
      <c r="AA136" s="35"/>
      <c r="AB136" s="35"/>
      <c r="AC136" s="35"/>
      <c r="AD136" s="35"/>
      <c r="AE136" s="35"/>
      <c r="AR136" s="203" t="s">
        <v>110</v>
      </c>
      <c r="AT136" s="203" t="s">
        <v>241</v>
      </c>
      <c r="AU136" s="203" t="s">
        <v>84</v>
      </c>
      <c r="AY136" s="18" t="s">
        <v>239</v>
      </c>
      <c r="BE136" s="204">
        <f>IF(N136="základní",J136,0)</f>
        <v>0</v>
      </c>
      <c r="BF136" s="204">
        <f>IF(N136="snížená",J136,0)</f>
        <v>0</v>
      </c>
      <c r="BG136" s="204">
        <f>IF(N136="zákl. přenesená",J136,0)</f>
        <v>0</v>
      </c>
      <c r="BH136" s="204">
        <f>IF(N136="sníž. přenesená",J136,0)</f>
        <v>0</v>
      </c>
      <c r="BI136" s="204">
        <f>IF(N136="nulová",J136,0)</f>
        <v>0</v>
      </c>
      <c r="BJ136" s="18" t="s">
        <v>84</v>
      </c>
      <c r="BK136" s="204">
        <f>ROUND(I136*H136,2)</f>
        <v>0</v>
      </c>
      <c r="BL136" s="18" t="s">
        <v>110</v>
      </c>
      <c r="BM136" s="203" t="s">
        <v>306</v>
      </c>
    </row>
    <row r="137" spans="1:65" s="12" customFormat="1" ht="25.9" customHeight="1">
      <c r="B137" s="176"/>
      <c r="C137" s="177"/>
      <c r="D137" s="178" t="s">
        <v>75</v>
      </c>
      <c r="E137" s="179" t="s">
        <v>4949</v>
      </c>
      <c r="F137" s="179" t="s">
        <v>5294</v>
      </c>
      <c r="G137" s="177"/>
      <c r="H137" s="177"/>
      <c r="I137" s="180"/>
      <c r="J137" s="181">
        <f>BK137</f>
        <v>0</v>
      </c>
      <c r="K137" s="177"/>
      <c r="L137" s="182"/>
      <c r="M137" s="183"/>
      <c r="N137" s="184"/>
      <c r="O137" s="184"/>
      <c r="P137" s="185">
        <f>SUM(P138:P141)</f>
        <v>0</v>
      </c>
      <c r="Q137" s="184"/>
      <c r="R137" s="185">
        <f>SUM(R138:R141)</f>
        <v>0</v>
      </c>
      <c r="S137" s="184"/>
      <c r="T137" s="186">
        <f>SUM(T138:T141)</f>
        <v>0</v>
      </c>
      <c r="AR137" s="187" t="s">
        <v>84</v>
      </c>
      <c r="AT137" s="188" t="s">
        <v>75</v>
      </c>
      <c r="AU137" s="188" t="s">
        <v>76</v>
      </c>
      <c r="AY137" s="187" t="s">
        <v>239</v>
      </c>
      <c r="BK137" s="189">
        <f>SUM(BK138:BK141)</f>
        <v>0</v>
      </c>
    </row>
    <row r="138" spans="1:65" s="2" customFormat="1" ht="16.5" customHeight="1">
      <c r="A138" s="35"/>
      <c r="B138" s="36"/>
      <c r="C138" s="192" t="s">
        <v>156</v>
      </c>
      <c r="D138" s="192" t="s">
        <v>241</v>
      </c>
      <c r="E138" s="193" t="s">
        <v>5295</v>
      </c>
      <c r="F138" s="194" t="s">
        <v>5296</v>
      </c>
      <c r="G138" s="195" t="s">
        <v>2089</v>
      </c>
      <c r="H138" s="196">
        <v>13</v>
      </c>
      <c r="I138" s="197"/>
      <c r="J138" s="198">
        <f>ROUND(I138*H138,2)</f>
        <v>0</v>
      </c>
      <c r="K138" s="194" t="s">
        <v>4904</v>
      </c>
      <c r="L138" s="40"/>
      <c r="M138" s="199" t="s">
        <v>1</v>
      </c>
      <c r="N138" s="200" t="s">
        <v>41</v>
      </c>
      <c r="O138" s="72"/>
      <c r="P138" s="201">
        <f>O138*H138</f>
        <v>0</v>
      </c>
      <c r="Q138" s="201">
        <v>0</v>
      </c>
      <c r="R138" s="201">
        <f>Q138*H138</f>
        <v>0</v>
      </c>
      <c r="S138" s="201">
        <v>0</v>
      </c>
      <c r="T138" s="202">
        <f>S138*H138</f>
        <v>0</v>
      </c>
      <c r="U138" s="35"/>
      <c r="V138" s="35"/>
      <c r="W138" s="35"/>
      <c r="X138" s="35"/>
      <c r="Y138" s="35"/>
      <c r="Z138" s="35"/>
      <c r="AA138" s="35"/>
      <c r="AB138" s="35"/>
      <c r="AC138" s="35"/>
      <c r="AD138" s="35"/>
      <c r="AE138" s="35"/>
      <c r="AR138" s="203" t="s">
        <v>110</v>
      </c>
      <c r="AT138" s="203" t="s">
        <v>241</v>
      </c>
      <c r="AU138" s="203" t="s">
        <v>84</v>
      </c>
      <c r="AY138" s="18" t="s">
        <v>239</v>
      </c>
      <c r="BE138" s="204">
        <f>IF(N138="základní",J138,0)</f>
        <v>0</v>
      </c>
      <c r="BF138" s="204">
        <f>IF(N138="snížená",J138,0)</f>
        <v>0</v>
      </c>
      <c r="BG138" s="204">
        <f>IF(N138="zákl. přenesená",J138,0)</f>
        <v>0</v>
      </c>
      <c r="BH138" s="204">
        <f>IF(N138="sníž. přenesená",J138,0)</f>
        <v>0</v>
      </c>
      <c r="BI138" s="204">
        <f>IF(N138="nulová",J138,0)</f>
        <v>0</v>
      </c>
      <c r="BJ138" s="18" t="s">
        <v>84</v>
      </c>
      <c r="BK138" s="204">
        <f>ROUND(I138*H138,2)</f>
        <v>0</v>
      </c>
      <c r="BL138" s="18" t="s">
        <v>110</v>
      </c>
      <c r="BM138" s="203" t="s">
        <v>316</v>
      </c>
    </row>
    <row r="139" spans="1:65" s="2" customFormat="1" ht="16.5" customHeight="1">
      <c r="A139" s="35"/>
      <c r="B139" s="36"/>
      <c r="C139" s="192" t="s">
        <v>159</v>
      </c>
      <c r="D139" s="192" t="s">
        <v>241</v>
      </c>
      <c r="E139" s="193" t="s">
        <v>5297</v>
      </c>
      <c r="F139" s="194" t="s">
        <v>2761</v>
      </c>
      <c r="G139" s="195" t="s">
        <v>396</v>
      </c>
      <c r="H139" s="196">
        <v>4</v>
      </c>
      <c r="I139" s="197"/>
      <c r="J139" s="198">
        <f>ROUND(I139*H139,2)</f>
        <v>0</v>
      </c>
      <c r="K139" s="194" t="s">
        <v>4904</v>
      </c>
      <c r="L139" s="40"/>
      <c r="M139" s="199" t="s">
        <v>1</v>
      </c>
      <c r="N139" s="200" t="s">
        <v>41</v>
      </c>
      <c r="O139" s="72"/>
      <c r="P139" s="201">
        <f>O139*H139</f>
        <v>0</v>
      </c>
      <c r="Q139" s="201">
        <v>0</v>
      </c>
      <c r="R139" s="201">
        <f>Q139*H139</f>
        <v>0</v>
      </c>
      <c r="S139" s="201">
        <v>0</v>
      </c>
      <c r="T139" s="202">
        <f>S139*H139</f>
        <v>0</v>
      </c>
      <c r="U139" s="35"/>
      <c r="V139" s="35"/>
      <c r="W139" s="35"/>
      <c r="X139" s="35"/>
      <c r="Y139" s="35"/>
      <c r="Z139" s="35"/>
      <c r="AA139" s="35"/>
      <c r="AB139" s="35"/>
      <c r="AC139" s="35"/>
      <c r="AD139" s="35"/>
      <c r="AE139" s="35"/>
      <c r="AR139" s="203" t="s">
        <v>110</v>
      </c>
      <c r="AT139" s="203" t="s">
        <v>241</v>
      </c>
      <c r="AU139" s="203" t="s">
        <v>84</v>
      </c>
      <c r="AY139" s="18" t="s">
        <v>239</v>
      </c>
      <c r="BE139" s="204">
        <f>IF(N139="základní",J139,0)</f>
        <v>0</v>
      </c>
      <c r="BF139" s="204">
        <f>IF(N139="snížená",J139,0)</f>
        <v>0</v>
      </c>
      <c r="BG139" s="204">
        <f>IF(N139="zákl. přenesená",J139,0)</f>
        <v>0</v>
      </c>
      <c r="BH139" s="204">
        <f>IF(N139="sníž. přenesená",J139,0)</f>
        <v>0</v>
      </c>
      <c r="BI139" s="204">
        <f>IF(N139="nulová",J139,0)</f>
        <v>0</v>
      </c>
      <c r="BJ139" s="18" t="s">
        <v>84</v>
      </c>
      <c r="BK139" s="204">
        <f>ROUND(I139*H139,2)</f>
        <v>0</v>
      </c>
      <c r="BL139" s="18" t="s">
        <v>110</v>
      </c>
      <c r="BM139" s="203" t="s">
        <v>289</v>
      </c>
    </row>
    <row r="140" spans="1:65" s="2" customFormat="1" ht="16.5" customHeight="1">
      <c r="A140" s="35"/>
      <c r="B140" s="36"/>
      <c r="C140" s="192" t="s">
        <v>162</v>
      </c>
      <c r="D140" s="192" t="s">
        <v>241</v>
      </c>
      <c r="E140" s="193" t="s">
        <v>5298</v>
      </c>
      <c r="F140" s="194" t="s">
        <v>5299</v>
      </c>
      <c r="G140" s="195" t="s">
        <v>396</v>
      </c>
      <c r="H140" s="196">
        <v>4</v>
      </c>
      <c r="I140" s="197"/>
      <c r="J140" s="198">
        <f>ROUND(I140*H140,2)</f>
        <v>0</v>
      </c>
      <c r="K140" s="194" t="s">
        <v>4904</v>
      </c>
      <c r="L140" s="40"/>
      <c r="M140" s="199" t="s">
        <v>1</v>
      </c>
      <c r="N140" s="200" t="s">
        <v>41</v>
      </c>
      <c r="O140" s="72"/>
      <c r="P140" s="201">
        <f>O140*H140</f>
        <v>0</v>
      </c>
      <c r="Q140" s="201">
        <v>0</v>
      </c>
      <c r="R140" s="201">
        <f>Q140*H140</f>
        <v>0</v>
      </c>
      <c r="S140" s="201">
        <v>0</v>
      </c>
      <c r="T140" s="202">
        <f>S140*H140</f>
        <v>0</v>
      </c>
      <c r="U140" s="35"/>
      <c r="V140" s="35"/>
      <c r="W140" s="35"/>
      <c r="X140" s="35"/>
      <c r="Y140" s="35"/>
      <c r="Z140" s="35"/>
      <c r="AA140" s="35"/>
      <c r="AB140" s="35"/>
      <c r="AC140" s="35"/>
      <c r="AD140" s="35"/>
      <c r="AE140" s="35"/>
      <c r="AR140" s="203" t="s">
        <v>110</v>
      </c>
      <c r="AT140" s="203" t="s">
        <v>241</v>
      </c>
      <c r="AU140" s="203" t="s">
        <v>84</v>
      </c>
      <c r="AY140" s="18" t="s">
        <v>239</v>
      </c>
      <c r="BE140" s="204">
        <f>IF(N140="základní",J140,0)</f>
        <v>0</v>
      </c>
      <c r="BF140" s="204">
        <f>IF(N140="snížená",J140,0)</f>
        <v>0</v>
      </c>
      <c r="BG140" s="204">
        <f>IF(N140="zákl. přenesená",J140,0)</f>
        <v>0</v>
      </c>
      <c r="BH140" s="204">
        <f>IF(N140="sníž. přenesená",J140,0)</f>
        <v>0</v>
      </c>
      <c r="BI140" s="204">
        <f>IF(N140="nulová",J140,0)</f>
        <v>0</v>
      </c>
      <c r="BJ140" s="18" t="s">
        <v>84</v>
      </c>
      <c r="BK140" s="204">
        <f>ROUND(I140*H140,2)</f>
        <v>0</v>
      </c>
      <c r="BL140" s="18" t="s">
        <v>110</v>
      </c>
      <c r="BM140" s="203" t="s">
        <v>341</v>
      </c>
    </row>
    <row r="141" spans="1:65" s="2" customFormat="1" ht="16.5" customHeight="1">
      <c r="A141" s="35"/>
      <c r="B141" s="36"/>
      <c r="C141" s="192" t="s">
        <v>165</v>
      </c>
      <c r="D141" s="192" t="s">
        <v>241</v>
      </c>
      <c r="E141" s="193" t="s">
        <v>5300</v>
      </c>
      <c r="F141" s="194" t="s">
        <v>5301</v>
      </c>
      <c r="G141" s="195" t="s">
        <v>396</v>
      </c>
      <c r="H141" s="196">
        <v>8</v>
      </c>
      <c r="I141" s="197"/>
      <c r="J141" s="198">
        <f>ROUND(I141*H141,2)</f>
        <v>0</v>
      </c>
      <c r="K141" s="194" t="s">
        <v>4904</v>
      </c>
      <c r="L141" s="40"/>
      <c r="M141" s="277" t="s">
        <v>1</v>
      </c>
      <c r="N141" s="278" t="s">
        <v>41</v>
      </c>
      <c r="O141" s="224"/>
      <c r="P141" s="275">
        <f>O141*H141</f>
        <v>0</v>
      </c>
      <c r="Q141" s="275">
        <v>0</v>
      </c>
      <c r="R141" s="275">
        <f>Q141*H141</f>
        <v>0</v>
      </c>
      <c r="S141" s="275">
        <v>0</v>
      </c>
      <c r="T141" s="276">
        <f>S141*H141</f>
        <v>0</v>
      </c>
      <c r="U141" s="35"/>
      <c r="V141" s="35"/>
      <c r="W141" s="35"/>
      <c r="X141" s="35"/>
      <c r="Y141" s="35"/>
      <c r="Z141" s="35"/>
      <c r="AA141" s="35"/>
      <c r="AB141" s="35"/>
      <c r="AC141" s="35"/>
      <c r="AD141" s="35"/>
      <c r="AE141" s="35"/>
      <c r="AR141" s="203" t="s">
        <v>110</v>
      </c>
      <c r="AT141" s="203" t="s">
        <v>241</v>
      </c>
      <c r="AU141" s="203" t="s">
        <v>84</v>
      </c>
      <c r="AY141" s="18" t="s">
        <v>239</v>
      </c>
      <c r="BE141" s="204">
        <f>IF(N141="základní",J141,0)</f>
        <v>0</v>
      </c>
      <c r="BF141" s="204">
        <f>IF(N141="snížená",J141,0)</f>
        <v>0</v>
      </c>
      <c r="BG141" s="204">
        <f>IF(N141="zákl. přenesená",J141,0)</f>
        <v>0</v>
      </c>
      <c r="BH141" s="204">
        <f>IF(N141="sníž. přenesená",J141,0)</f>
        <v>0</v>
      </c>
      <c r="BI141" s="204">
        <f>IF(N141="nulová",J141,0)</f>
        <v>0</v>
      </c>
      <c r="BJ141" s="18" t="s">
        <v>84</v>
      </c>
      <c r="BK141" s="204">
        <f>ROUND(I141*H141,2)</f>
        <v>0</v>
      </c>
      <c r="BL141" s="18" t="s">
        <v>110</v>
      </c>
      <c r="BM141" s="203" t="s">
        <v>351</v>
      </c>
    </row>
    <row r="142" spans="1:65" s="2" customFormat="1" ht="6.95" customHeight="1">
      <c r="A142" s="35"/>
      <c r="B142" s="55"/>
      <c r="C142" s="56"/>
      <c r="D142" s="56"/>
      <c r="E142" s="56"/>
      <c r="F142" s="56"/>
      <c r="G142" s="56"/>
      <c r="H142" s="56"/>
      <c r="I142" s="56"/>
      <c r="J142" s="56"/>
      <c r="K142" s="56"/>
      <c r="L142" s="40"/>
      <c r="M142" s="35"/>
      <c r="O142" s="35"/>
      <c r="P142" s="35"/>
      <c r="Q142" s="35"/>
      <c r="R142" s="35"/>
      <c r="S142" s="35"/>
      <c r="T142" s="35"/>
      <c r="U142" s="35"/>
      <c r="V142" s="35"/>
      <c r="W142" s="35"/>
      <c r="X142" s="35"/>
      <c r="Y142" s="35"/>
      <c r="Z142" s="35"/>
      <c r="AA142" s="35"/>
      <c r="AB142" s="35"/>
      <c r="AC142" s="35"/>
      <c r="AD142" s="35"/>
      <c r="AE142" s="35"/>
    </row>
  </sheetData>
  <sheetProtection algorithmName="SHA-512" hashValue="sTRkgQVQWQxUoxILwOPMVF6S2f7Ms/QnI55WwUZGI4LDmbrQGbs1icXpHaDiTcH1zowA5Gh3IIIHbaelP/HkVg==" saltValue="7kneCNWACaE7q0UcVEHIezX+I+gKDIqbqayF3Gql6CftIsoTQqPIUJ91MaLsKkiS7ljAQYc8h/YyzZohyLIyvQ==" spinCount="100000" sheet="1" objects="1" scenarios="1" formatColumns="0" formatRows="0" autoFilter="0"/>
  <autoFilter ref="C126:K141" xr:uid="{00000000-0009-0000-0000-000016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2:BM137"/>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158</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ht="12.75">
      <c r="B8" s="21"/>
      <c r="D8" s="120" t="s">
        <v>210</v>
      </c>
      <c r="L8" s="21"/>
    </row>
    <row r="9" spans="1:46" s="1" customFormat="1" ht="16.5" customHeight="1">
      <c r="B9" s="21"/>
      <c r="E9" s="325" t="s">
        <v>362</v>
      </c>
      <c r="F9" s="298"/>
      <c r="G9" s="298"/>
      <c r="H9" s="298"/>
      <c r="L9" s="21"/>
    </row>
    <row r="10" spans="1:46" s="1" customFormat="1" ht="12" customHeight="1">
      <c r="B10" s="21"/>
      <c r="D10" s="120" t="s">
        <v>363</v>
      </c>
      <c r="L10" s="21"/>
    </row>
    <row r="11" spans="1:46" s="2" customFormat="1" ht="16.5" customHeight="1">
      <c r="A11" s="35"/>
      <c r="B11" s="40"/>
      <c r="C11" s="35"/>
      <c r="D11" s="35"/>
      <c r="E11" s="335" t="s">
        <v>3106</v>
      </c>
      <c r="F11" s="328"/>
      <c r="G11" s="328"/>
      <c r="H11" s="328"/>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3107</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7" t="s">
        <v>5302</v>
      </c>
      <c r="F13" s="328"/>
      <c r="G13" s="328"/>
      <c r="H13" s="328"/>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9" t="str">
        <f>'Rekapitulace stavby'!E14</f>
        <v>Vyplň údaj</v>
      </c>
      <c r="F22" s="330"/>
      <c r="G22" s="330"/>
      <c r="H22" s="330"/>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31" t="s">
        <v>4895</v>
      </c>
      <c r="F31" s="331"/>
      <c r="G31" s="331"/>
      <c r="H31" s="331"/>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ROUND(J126,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ROUND((SUM(BE126:BE136)),  2)</f>
        <v>0</v>
      </c>
      <c r="G37" s="35"/>
      <c r="H37" s="35"/>
      <c r="I37" s="131">
        <v>0.21</v>
      </c>
      <c r="J37" s="130">
        <f>ROUND(((SUM(BE126:BE136))*I37),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ROUND((SUM(BF126:BF136)),  2)</f>
        <v>0</v>
      </c>
      <c r="G38" s="35"/>
      <c r="H38" s="35"/>
      <c r="I38" s="131">
        <v>0.12</v>
      </c>
      <c r="J38" s="130">
        <f>ROUND(((SUM(BF126:BF136))*I38),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ROUND((SUM(BG126:BG136)),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ROUND((SUM(BH126:BH136)),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ROUND((SUM(BI126:BI136)),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2" t="s">
        <v>362</v>
      </c>
      <c r="F87" s="283"/>
      <c r="G87" s="283"/>
      <c r="H87" s="283"/>
      <c r="I87" s="23"/>
      <c r="J87" s="23"/>
      <c r="K87" s="23"/>
      <c r="L87" s="21"/>
    </row>
    <row r="88" spans="1:31" s="1" customFormat="1" ht="12" customHeight="1">
      <c r="B88" s="22"/>
      <c r="C88" s="30" t="s">
        <v>363</v>
      </c>
      <c r="D88" s="23"/>
      <c r="E88" s="23"/>
      <c r="F88" s="23"/>
      <c r="G88" s="23"/>
      <c r="H88" s="23"/>
      <c r="I88" s="23"/>
      <c r="J88" s="23"/>
      <c r="K88" s="23"/>
      <c r="L88" s="21"/>
    </row>
    <row r="89" spans="1:31" s="2" customFormat="1" ht="16.5" customHeight="1">
      <c r="A89" s="35"/>
      <c r="B89" s="36"/>
      <c r="C89" s="37"/>
      <c r="D89" s="37"/>
      <c r="E89" s="336" t="s">
        <v>3106</v>
      </c>
      <c r="F89" s="334"/>
      <c r="G89" s="334"/>
      <c r="H89" s="334"/>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3107</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5" t="str">
        <f>E13</f>
        <v>8 - Jednotný čas - JČ</v>
      </c>
      <c r="F91" s="334"/>
      <c r="G91" s="334"/>
      <c r="H91" s="334"/>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J126</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5303</v>
      </c>
      <c r="E101" s="157"/>
      <c r="F101" s="157"/>
      <c r="G101" s="157"/>
      <c r="H101" s="157"/>
      <c r="I101" s="157"/>
      <c r="J101" s="158">
        <f>J127</f>
        <v>0</v>
      </c>
      <c r="K101" s="155"/>
      <c r="L101" s="159"/>
    </row>
    <row r="102" spans="1:47" s="9" customFormat="1" ht="24.95" customHeight="1">
      <c r="B102" s="154"/>
      <c r="C102" s="155"/>
      <c r="D102" s="156" t="s">
        <v>5304</v>
      </c>
      <c r="E102" s="157"/>
      <c r="F102" s="157"/>
      <c r="G102" s="157"/>
      <c r="H102" s="157"/>
      <c r="I102" s="157"/>
      <c r="J102" s="158">
        <f>J134</f>
        <v>0</v>
      </c>
      <c r="K102" s="155"/>
      <c r="L102" s="159"/>
    </row>
    <row r="103" spans="1:47" s="2" customFormat="1" ht="21.75" customHeight="1">
      <c r="A103" s="35"/>
      <c r="B103" s="36"/>
      <c r="C103" s="37"/>
      <c r="D103" s="37"/>
      <c r="E103" s="37"/>
      <c r="F103" s="37"/>
      <c r="G103" s="37"/>
      <c r="H103" s="37"/>
      <c r="I103" s="37"/>
      <c r="J103" s="37"/>
      <c r="K103" s="37"/>
      <c r="L103" s="52"/>
      <c r="S103" s="35"/>
      <c r="T103" s="35"/>
      <c r="U103" s="35"/>
      <c r="V103" s="35"/>
      <c r="W103" s="35"/>
      <c r="X103" s="35"/>
      <c r="Y103" s="35"/>
      <c r="Z103" s="35"/>
      <c r="AA103" s="35"/>
      <c r="AB103" s="35"/>
      <c r="AC103" s="35"/>
      <c r="AD103" s="35"/>
      <c r="AE103" s="35"/>
    </row>
    <row r="104" spans="1:47" s="2" customFormat="1" ht="6.95" customHeight="1">
      <c r="A104" s="35"/>
      <c r="B104" s="55"/>
      <c r="C104" s="56"/>
      <c r="D104" s="56"/>
      <c r="E104" s="56"/>
      <c r="F104" s="56"/>
      <c r="G104" s="56"/>
      <c r="H104" s="56"/>
      <c r="I104" s="56"/>
      <c r="J104" s="56"/>
      <c r="K104" s="56"/>
      <c r="L104" s="52"/>
      <c r="S104" s="35"/>
      <c r="T104" s="35"/>
      <c r="U104" s="35"/>
      <c r="V104" s="35"/>
      <c r="W104" s="35"/>
      <c r="X104" s="35"/>
      <c r="Y104" s="35"/>
      <c r="Z104" s="35"/>
      <c r="AA104" s="35"/>
      <c r="AB104" s="35"/>
      <c r="AC104" s="35"/>
      <c r="AD104" s="35"/>
      <c r="AE104" s="35"/>
    </row>
    <row r="108" spans="1:47" s="2" customFormat="1" ht="6.95" customHeight="1">
      <c r="A108" s="35"/>
      <c r="B108" s="57"/>
      <c r="C108" s="58"/>
      <c r="D108" s="58"/>
      <c r="E108" s="58"/>
      <c r="F108" s="58"/>
      <c r="G108" s="58"/>
      <c r="H108" s="58"/>
      <c r="I108" s="58"/>
      <c r="J108" s="58"/>
      <c r="K108" s="58"/>
      <c r="L108" s="52"/>
      <c r="S108" s="35"/>
      <c r="T108" s="35"/>
      <c r="U108" s="35"/>
      <c r="V108" s="35"/>
      <c r="W108" s="35"/>
      <c r="X108" s="35"/>
      <c r="Y108" s="35"/>
      <c r="Z108" s="35"/>
      <c r="AA108" s="35"/>
      <c r="AB108" s="35"/>
      <c r="AC108" s="35"/>
      <c r="AD108" s="35"/>
      <c r="AE108" s="35"/>
    </row>
    <row r="109" spans="1:47" s="2" customFormat="1" ht="24.95" customHeight="1">
      <c r="A109" s="35"/>
      <c r="B109" s="36"/>
      <c r="C109" s="24" t="s">
        <v>224</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6.95"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2" customHeight="1">
      <c r="A111" s="35"/>
      <c r="B111" s="36"/>
      <c r="C111" s="30" t="s">
        <v>16</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6.5" customHeight="1">
      <c r="A112" s="35"/>
      <c r="B112" s="36"/>
      <c r="C112" s="37"/>
      <c r="D112" s="37"/>
      <c r="E112" s="332" t="str">
        <f>E7</f>
        <v>NEMOCNICE TGM HODONÍN – VÝSTAVBA PAVILONU URGENTNÍHO PŘÍJMU ETAPA II.</v>
      </c>
      <c r="F112" s="333"/>
      <c r="G112" s="333"/>
      <c r="H112" s="333"/>
      <c r="I112" s="37"/>
      <c r="J112" s="37"/>
      <c r="K112" s="37"/>
      <c r="L112" s="52"/>
      <c r="S112" s="35"/>
      <c r="T112" s="35"/>
      <c r="U112" s="35"/>
      <c r="V112" s="35"/>
      <c r="W112" s="35"/>
      <c r="X112" s="35"/>
      <c r="Y112" s="35"/>
      <c r="Z112" s="35"/>
      <c r="AA112" s="35"/>
      <c r="AB112" s="35"/>
      <c r="AC112" s="35"/>
      <c r="AD112" s="35"/>
      <c r="AE112" s="35"/>
    </row>
    <row r="113" spans="1:65" s="1" customFormat="1" ht="12" customHeight="1">
      <c r="B113" s="22"/>
      <c r="C113" s="30" t="s">
        <v>210</v>
      </c>
      <c r="D113" s="23"/>
      <c r="E113" s="23"/>
      <c r="F113" s="23"/>
      <c r="G113" s="23"/>
      <c r="H113" s="23"/>
      <c r="I113" s="23"/>
      <c r="J113" s="23"/>
      <c r="K113" s="23"/>
      <c r="L113" s="21"/>
    </row>
    <row r="114" spans="1:65" s="1" customFormat="1" ht="16.5" customHeight="1">
      <c r="B114" s="22"/>
      <c r="C114" s="23"/>
      <c r="D114" s="23"/>
      <c r="E114" s="332" t="s">
        <v>362</v>
      </c>
      <c r="F114" s="283"/>
      <c r="G114" s="283"/>
      <c r="H114" s="283"/>
      <c r="I114" s="23"/>
      <c r="J114" s="23"/>
      <c r="K114" s="23"/>
      <c r="L114" s="21"/>
    </row>
    <row r="115" spans="1:65" s="1" customFormat="1" ht="12" customHeight="1">
      <c r="B115" s="22"/>
      <c r="C115" s="30" t="s">
        <v>363</v>
      </c>
      <c r="D115" s="23"/>
      <c r="E115" s="23"/>
      <c r="F115" s="23"/>
      <c r="G115" s="23"/>
      <c r="H115" s="23"/>
      <c r="I115" s="23"/>
      <c r="J115" s="23"/>
      <c r="K115" s="23"/>
      <c r="L115" s="21"/>
    </row>
    <row r="116" spans="1:65" s="2" customFormat="1" ht="16.5" customHeight="1">
      <c r="A116" s="35"/>
      <c r="B116" s="36"/>
      <c r="C116" s="37"/>
      <c r="D116" s="37"/>
      <c r="E116" s="336" t="s">
        <v>3106</v>
      </c>
      <c r="F116" s="334"/>
      <c r="G116" s="334"/>
      <c r="H116" s="334"/>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3107</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6.5" customHeight="1">
      <c r="A118" s="35"/>
      <c r="B118" s="36"/>
      <c r="C118" s="37"/>
      <c r="D118" s="37"/>
      <c r="E118" s="305" t="str">
        <f>E13</f>
        <v>8 - Jednotný čas - JČ</v>
      </c>
      <c r="F118" s="334"/>
      <c r="G118" s="334"/>
      <c r="H118" s="334"/>
      <c r="I118" s="37"/>
      <c r="J118" s="37"/>
      <c r="K118" s="37"/>
      <c r="L118" s="52"/>
      <c r="S118" s="35"/>
      <c r="T118" s="35"/>
      <c r="U118" s="35"/>
      <c r="V118" s="35"/>
      <c r="W118" s="35"/>
      <c r="X118" s="35"/>
      <c r="Y118" s="35"/>
      <c r="Z118" s="35"/>
      <c r="AA118" s="35"/>
      <c r="AB118" s="35"/>
      <c r="AC118" s="35"/>
      <c r="AD118" s="35"/>
      <c r="AE118" s="35"/>
    </row>
    <row r="119" spans="1:65"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12" customHeight="1">
      <c r="A120" s="35"/>
      <c r="B120" s="36"/>
      <c r="C120" s="30" t="s">
        <v>20</v>
      </c>
      <c r="D120" s="37"/>
      <c r="E120" s="37"/>
      <c r="F120" s="28" t="str">
        <f>F16</f>
        <v xml:space="preserve"> </v>
      </c>
      <c r="G120" s="37"/>
      <c r="H120" s="37"/>
      <c r="I120" s="30" t="s">
        <v>22</v>
      </c>
      <c r="J120" s="67" t="str">
        <f>IF(J16="","",J16)</f>
        <v>23. 6. 2025</v>
      </c>
      <c r="K120" s="37"/>
      <c r="L120" s="52"/>
      <c r="S120" s="35"/>
      <c r="T120" s="35"/>
      <c r="U120" s="35"/>
      <c r="V120" s="35"/>
      <c r="W120" s="35"/>
      <c r="X120" s="35"/>
      <c r="Y120" s="35"/>
      <c r="Z120" s="35"/>
      <c r="AA120" s="35"/>
      <c r="AB120" s="35"/>
      <c r="AC120" s="35"/>
      <c r="AD120" s="35"/>
      <c r="AE120" s="35"/>
    </row>
    <row r="121" spans="1:65"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2" customFormat="1" ht="15.2" customHeight="1">
      <c r="A122" s="35"/>
      <c r="B122" s="36"/>
      <c r="C122" s="30" t="s">
        <v>24</v>
      </c>
      <c r="D122" s="37"/>
      <c r="E122" s="37"/>
      <c r="F122" s="28" t="str">
        <f>E19</f>
        <v>NEMOCNICE TGM HODONÍN, p.o.</v>
      </c>
      <c r="G122" s="37"/>
      <c r="H122" s="37"/>
      <c r="I122" s="30" t="s">
        <v>30</v>
      </c>
      <c r="J122" s="33" t="str">
        <f>E25</f>
        <v>KANIA a.s.</v>
      </c>
      <c r="K122" s="37"/>
      <c r="L122" s="52"/>
      <c r="S122" s="35"/>
      <c r="T122" s="35"/>
      <c r="U122" s="35"/>
      <c r="V122" s="35"/>
      <c r="W122" s="35"/>
      <c r="X122" s="35"/>
      <c r="Y122" s="35"/>
      <c r="Z122" s="35"/>
      <c r="AA122" s="35"/>
      <c r="AB122" s="35"/>
      <c r="AC122" s="35"/>
      <c r="AD122" s="35"/>
      <c r="AE122" s="35"/>
    </row>
    <row r="123" spans="1:65" s="2" customFormat="1" ht="15.2" customHeight="1">
      <c r="A123" s="35"/>
      <c r="B123" s="36"/>
      <c r="C123" s="30" t="s">
        <v>28</v>
      </c>
      <c r="D123" s="37"/>
      <c r="E123" s="37"/>
      <c r="F123" s="28" t="str">
        <f>IF(E22="","",E22)</f>
        <v>Vyplň údaj</v>
      </c>
      <c r="G123" s="37"/>
      <c r="H123" s="37"/>
      <c r="I123" s="30" t="s">
        <v>33</v>
      </c>
      <c r="J123" s="33" t="str">
        <f>E28</f>
        <v xml:space="preserve"> </v>
      </c>
      <c r="K123" s="37"/>
      <c r="L123" s="52"/>
      <c r="S123" s="35"/>
      <c r="T123" s="35"/>
      <c r="U123" s="35"/>
      <c r="V123" s="35"/>
      <c r="W123" s="35"/>
      <c r="X123" s="35"/>
      <c r="Y123" s="35"/>
      <c r="Z123" s="35"/>
      <c r="AA123" s="35"/>
      <c r="AB123" s="35"/>
      <c r="AC123" s="35"/>
      <c r="AD123" s="35"/>
      <c r="AE123" s="35"/>
    </row>
    <row r="124" spans="1:65" s="2" customFormat="1" ht="10.3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5" s="11" customFormat="1" ht="29.25" customHeight="1">
      <c r="A125" s="165"/>
      <c r="B125" s="166"/>
      <c r="C125" s="167" t="s">
        <v>225</v>
      </c>
      <c r="D125" s="168" t="s">
        <v>61</v>
      </c>
      <c r="E125" s="168" t="s">
        <v>57</v>
      </c>
      <c r="F125" s="168" t="s">
        <v>58</v>
      </c>
      <c r="G125" s="168" t="s">
        <v>226</v>
      </c>
      <c r="H125" s="168" t="s">
        <v>227</v>
      </c>
      <c r="I125" s="168" t="s">
        <v>228</v>
      </c>
      <c r="J125" s="168" t="s">
        <v>214</v>
      </c>
      <c r="K125" s="169" t="s">
        <v>229</v>
      </c>
      <c r="L125" s="170"/>
      <c r="M125" s="76" t="s">
        <v>1</v>
      </c>
      <c r="N125" s="77" t="s">
        <v>40</v>
      </c>
      <c r="O125" s="77" t="s">
        <v>230</v>
      </c>
      <c r="P125" s="77" t="s">
        <v>231</v>
      </c>
      <c r="Q125" s="77" t="s">
        <v>232</v>
      </c>
      <c r="R125" s="77" t="s">
        <v>233</v>
      </c>
      <c r="S125" s="77" t="s">
        <v>234</v>
      </c>
      <c r="T125" s="78" t="s">
        <v>235</v>
      </c>
      <c r="U125" s="165"/>
      <c r="V125" s="165"/>
      <c r="W125" s="165"/>
      <c r="X125" s="165"/>
      <c r="Y125" s="165"/>
      <c r="Z125" s="165"/>
      <c r="AA125" s="165"/>
      <c r="AB125" s="165"/>
      <c r="AC125" s="165"/>
      <c r="AD125" s="165"/>
      <c r="AE125" s="165"/>
    </row>
    <row r="126" spans="1:65" s="2" customFormat="1" ht="22.9" customHeight="1">
      <c r="A126" s="35"/>
      <c r="B126" s="36"/>
      <c r="C126" s="83" t="s">
        <v>236</v>
      </c>
      <c r="D126" s="37"/>
      <c r="E126" s="37"/>
      <c r="F126" s="37"/>
      <c r="G126" s="37"/>
      <c r="H126" s="37"/>
      <c r="I126" s="37"/>
      <c r="J126" s="171">
        <f>BK126</f>
        <v>0</v>
      </c>
      <c r="K126" s="37"/>
      <c r="L126" s="40"/>
      <c r="M126" s="79"/>
      <c r="N126" s="172"/>
      <c r="O126" s="80"/>
      <c r="P126" s="173">
        <f>P127+P134</f>
        <v>0</v>
      </c>
      <c r="Q126" s="80"/>
      <c r="R126" s="173">
        <f>R127+R134</f>
        <v>0</v>
      </c>
      <c r="S126" s="80"/>
      <c r="T126" s="174">
        <f>T127+T134</f>
        <v>0</v>
      </c>
      <c r="U126" s="35"/>
      <c r="V126" s="35"/>
      <c r="W126" s="35"/>
      <c r="X126" s="35"/>
      <c r="Y126" s="35"/>
      <c r="Z126" s="35"/>
      <c r="AA126" s="35"/>
      <c r="AB126" s="35"/>
      <c r="AC126" s="35"/>
      <c r="AD126" s="35"/>
      <c r="AE126" s="35"/>
      <c r="AT126" s="18" t="s">
        <v>75</v>
      </c>
      <c r="AU126" s="18" t="s">
        <v>216</v>
      </c>
      <c r="BK126" s="175">
        <f>BK127+BK134</f>
        <v>0</v>
      </c>
    </row>
    <row r="127" spans="1:65" s="12" customFormat="1" ht="25.9" customHeight="1">
      <c r="B127" s="176"/>
      <c r="C127" s="177"/>
      <c r="D127" s="178" t="s">
        <v>75</v>
      </c>
      <c r="E127" s="179" t="s">
        <v>4713</v>
      </c>
      <c r="F127" s="179" t="s">
        <v>5305</v>
      </c>
      <c r="G127" s="177"/>
      <c r="H127" s="177"/>
      <c r="I127" s="180"/>
      <c r="J127" s="181">
        <f>BK127</f>
        <v>0</v>
      </c>
      <c r="K127" s="177"/>
      <c r="L127" s="182"/>
      <c r="M127" s="183"/>
      <c r="N127" s="184"/>
      <c r="O127" s="184"/>
      <c r="P127" s="185">
        <f>SUM(P128:P133)</f>
        <v>0</v>
      </c>
      <c r="Q127" s="184"/>
      <c r="R127" s="185">
        <f>SUM(R128:R133)</f>
        <v>0</v>
      </c>
      <c r="S127" s="184"/>
      <c r="T127" s="186">
        <f>SUM(T128:T133)</f>
        <v>0</v>
      </c>
      <c r="AR127" s="187" t="s">
        <v>84</v>
      </c>
      <c r="AT127" s="188" t="s">
        <v>75</v>
      </c>
      <c r="AU127" s="188" t="s">
        <v>76</v>
      </c>
      <c r="AY127" s="187" t="s">
        <v>239</v>
      </c>
      <c r="BK127" s="189">
        <f>SUM(BK128:BK133)</f>
        <v>0</v>
      </c>
    </row>
    <row r="128" spans="1:65" s="2" customFormat="1" ht="16.5" customHeight="1">
      <c r="A128" s="35"/>
      <c r="B128" s="36"/>
      <c r="C128" s="192" t="s">
        <v>84</v>
      </c>
      <c r="D128" s="192" t="s">
        <v>241</v>
      </c>
      <c r="E128" s="193" t="s">
        <v>5306</v>
      </c>
      <c r="F128" s="194" t="s">
        <v>5307</v>
      </c>
      <c r="G128" s="195" t="s">
        <v>2089</v>
      </c>
      <c r="H128" s="196">
        <v>8</v>
      </c>
      <c r="I128" s="197"/>
      <c r="J128" s="198">
        <f t="shared" ref="J128:J133" si="0">ROUND(I128*H128,2)</f>
        <v>0</v>
      </c>
      <c r="K128" s="194" t="s">
        <v>4904</v>
      </c>
      <c r="L128" s="40"/>
      <c r="M128" s="199" t="s">
        <v>1</v>
      </c>
      <c r="N128" s="200" t="s">
        <v>41</v>
      </c>
      <c r="O128" s="72"/>
      <c r="P128" s="201">
        <f t="shared" ref="P128:P133" si="1">O128*H128</f>
        <v>0</v>
      </c>
      <c r="Q128" s="201">
        <v>0</v>
      </c>
      <c r="R128" s="201">
        <f t="shared" ref="R128:R133" si="2">Q128*H128</f>
        <v>0</v>
      </c>
      <c r="S128" s="201">
        <v>0</v>
      </c>
      <c r="T128" s="202">
        <f t="shared" ref="T128:T133" si="3">S128*H128</f>
        <v>0</v>
      </c>
      <c r="U128" s="35"/>
      <c r="V128" s="35"/>
      <c r="W128" s="35"/>
      <c r="X128" s="35"/>
      <c r="Y128" s="35"/>
      <c r="Z128" s="35"/>
      <c r="AA128" s="35"/>
      <c r="AB128" s="35"/>
      <c r="AC128" s="35"/>
      <c r="AD128" s="35"/>
      <c r="AE128" s="35"/>
      <c r="AR128" s="203" t="s">
        <v>110</v>
      </c>
      <c r="AT128" s="203" t="s">
        <v>241</v>
      </c>
      <c r="AU128" s="203" t="s">
        <v>84</v>
      </c>
      <c r="AY128" s="18" t="s">
        <v>239</v>
      </c>
      <c r="BE128" s="204">
        <f t="shared" ref="BE128:BE133" si="4">IF(N128="základní",J128,0)</f>
        <v>0</v>
      </c>
      <c r="BF128" s="204">
        <f t="shared" ref="BF128:BF133" si="5">IF(N128="snížená",J128,0)</f>
        <v>0</v>
      </c>
      <c r="BG128" s="204">
        <f t="shared" ref="BG128:BG133" si="6">IF(N128="zákl. přenesená",J128,0)</f>
        <v>0</v>
      </c>
      <c r="BH128" s="204">
        <f t="shared" ref="BH128:BH133" si="7">IF(N128="sníž. přenesená",J128,0)</f>
        <v>0</v>
      </c>
      <c r="BI128" s="204">
        <f t="shared" ref="BI128:BI133" si="8">IF(N128="nulová",J128,0)</f>
        <v>0</v>
      </c>
      <c r="BJ128" s="18" t="s">
        <v>84</v>
      </c>
      <c r="BK128" s="204">
        <f t="shared" ref="BK128:BK133" si="9">ROUND(I128*H128,2)</f>
        <v>0</v>
      </c>
      <c r="BL128" s="18" t="s">
        <v>110</v>
      </c>
      <c r="BM128" s="203" t="s">
        <v>86</v>
      </c>
    </row>
    <row r="129" spans="1:65" s="2" customFormat="1" ht="16.5" customHeight="1">
      <c r="A129" s="35"/>
      <c r="B129" s="36"/>
      <c r="C129" s="192" t="s">
        <v>86</v>
      </c>
      <c r="D129" s="192" t="s">
        <v>241</v>
      </c>
      <c r="E129" s="193" t="s">
        <v>5308</v>
      </c>
      <c r="F129" s="194" t="s">
        <v>5309</v>
      </c>
      <c r="G129" s="195" t="s">
        <v>2089</v>
      </c>
      <c r="H129" s="196">
        <v>1</v>
      </c>
      <c r="I129" s="197"/>
      <c r="J129" s="198">
        <f t="shared" si="0"/>
        <v>0</v>
      </c>
      <c r="K129" s="194" t="s">
        <v>4904</v>
      </c>
      <c r="L129" s="40"/>
      <c r="M129" s="199" t="s">
        <v>1</v>
      </c>
      <c r="N129" s="200" t="s">
        <v>41</v>
      </c>
      <c r="O129" s="72"/>
      <c r="P129" s="201">
        <f t="shared" si="1"/>
        <v>0</v>
      </c>
      <c r="Q129" s="201">
        <v>0</v>
      </c>
      <c r="R129" s="201">
        <f t="shared" si="2"/>
        <v>0</v>
      </c>
      <c r="S129" s="201">
        <v>0</v>
      </c>
      <c r="T129" s="202">
        <f t="shared" si="3"/>
        <v>0</v>
      </c>
      <c r="U129" s="35"/>
      <c r="V129" s="35"/>
      <c r="W129" s="35"/>
      <c r="X129" s="35"/>
      <c r="Y129" s="35"/>
      <c r="Z129" s="35"/>
      <c r="AA129" s="35"/>
      <c r="AB129" s="35"/>
      <c r="AC129" s="35"/>
      <c r="AD129" s="35"/>
      <c r="AE129" s="35"/>
      <c r="AR129" s="203" t="s">
        <v>110</v>
      </c>
      <c r="AT129" s="203" t="s">
        <v>241</v>
      </c>
      <c r="AU129" s="203" t="s">
        <v>84</v>
      </c>
      <c r="AY129" s="18" t="s">
        <v>239</v>
      </c>
      <c r="BE129" s="204">
        <f t="shared" si="4"/>
        <v>0</v>
      </c>
      <c r="BF129" s="204">
        <f t="shared" si="5"/>
        <v>0</v>
      </c>
      <c r="BG129" s="204">
        <f t="shared" si="6"/>
        <v>0</v>
      </c>
      <c r="BH129" s="204">
        <f t="shared" si="7"/>
        <v>0</v>
      </c>
      <c r="BI129" s="204">
        <f t="shared" si="8"/>
        <v>0</v>
      </c>
      <c r="BJ129" s="18" t="s">
        <v>84</v>
      </c>
      <c r="BK129" s="204">
        <f t="shared" si="9"/>
        <v>0</v>
      </c>
      <c r="BL129" s="18" t="s">
        <v>110</v>
      </c>
      <c r="BM129" s="203" t="s">
        <v>110</v>
      </c>
    </row>
    <row r="130" spans="1:65" s="2" customFormat="1" ht="16.5" customHeight="1">
      <c r="A130" s="35"/>
      <c r="B130" s="36"/>
      <c r="C130" s="192" t="s">
        <v>108</v>
      </c>
      <c r="D130" s="192" t="s">
        <v>241</v>
      </c>
      <c r="E130" s="193" t="s">
        <v>5310</v>
      </c>
      <c r="F130" s="194" t="s">
        <v>5311</v>
      </c>
      <c r="G130" s="195" t="s">
        <v>2089</v>
      </c>
      <c r="H130" s="196">
        <v>1</v>
      </c>
      <c r="I130" s="197"/>
      <c r="J130" s="198">
        <f t="shared" si="0"/>
        <v>0</v>
      </c>
      <c r="K130" s="194" t="s">
        <v>4904</v>
      </c>
      <c r="L130" s="40"/>
      <c r="M130" s="199" t="s">
        <v>1</v>
      </c>
      <c r="N130" s="200" t="s">
        <v>41</v>
      </c>
      <c r="O130" s="72"/>
      <c r="P130" s="201">
        <f t="shared" si="1"/>
        <v>0</v>
      </c>
      <c r="Q130" s="201">
        <v>0</v>
      </c>
      <c r="R130" s="201">
        <f t="shared" si="2"/>
        <v>0</v>
      </c>
      <c r="S130" s="201">
        <v>0</v>
      </c>
      <c r="T130" s="202">
        <f t="shared" si="3"/>
        <v>0</v>
      </c>
      <c r="U130" s="35"/>
      <c r="V130" s="35"/>
      <c r="W130" s="35"/>
      <c r="X130" s="35"/>
      <c r="Y130" s="35"/>
      <c r="Z130" s="35"/>
      <c r="AA130" s="35"/>
      <c r="AB130" s="35"/>
      <c r="AC130" s="35"/>
      <c r="AD130" s="35"/>
      <c r="AE130" s="35"/>
      <c r="AR130" s="203" t="s">
        <v>110</v>
      </c>
      <c r="AT130" s="203" t="s">
        <v>241</v>
      </c>
      <c r="AU130" s="203" t="s">
        <v>84</v>
      </c>
      <c r="AY130" s="18" t="s">
        <v>239</v>
      </c>
      <c r="BE130" s="204">
        <f t="shared" si="4"/>
        <v>0</v>
      </c>
      <c r="BF130" s="204">
        <f t="shared" si="5"/>
        <v>0</v>
      </c>
      <c r="BG130" s="204">
        <f t="shared" si="6"/>
        <v>0</v>
      </c>
      <c r="BH130" s="204">
        <f t="shared" si="7"/>
        <v>0</v>
      </c>
      <c r="BI130" s="204">
        <f t="shared" si="8"/>
        <v>0</v>
      </c>
      <c r="BJ130" s="18" t="s">
        <v>84</v>
      </c>
      <c r="BK130" s="204">
        <f t="shared" si="9"/>
        <v>0</v>
      </c>
      <c r="BL130" s="18" t="s">
        <v>110</v>
      </c>
      <c r="BM130" s="203" t="s">
        <v>150</v>
      </c>
    </row>
    <row r="131" spans="1:65" s="2" customFormat="1" ht="16.5" customHeight="1">
      <c r="A131" s="35"/>
      <c r="B131" s="36"/>
      <c r="C131" s="192" t="s">
        <v>110</v>
      </c>
      <c r="D131" s="192" t="s">
        <v>241</v>
      </c>
      <c r="E131" s="193" t="s">
        <v>5312</v>
      </c>
      <c r="F131" s="194" t="s">
        <v>5313</v>
      </c>
      <c r="G131" s="195" t="s">
        <v>513</v>
      </c>
      <c r="H131" s="196">
        <v>180</v>
      </c>
      <c r="I131" s="197"/>
      <c r="J131" s="198">
        <f t="shared" si="0"/>
        <v>0</v>
      </c>
      <c r="K131" s="194" t="s">
        <v>4904</v>
      </c>
      <c r="L131" s="40"/>
      <c r="M131" s="199" t="s">
        <v>1</v>
      </c>
      <c r="N131" s="200" t="s">
        <v>41</v>
      </c>
      <c r="O131" s="72"/>
      <c r="P131" s="201">
        <f t="shared" si="1"/>
        <v>0</v>
      </c>
      <c r="Q131" s="201">
        <v>0</v>
      </c>
      <c r="R131" s="201">
        <f t="shared" si="2"/>
        <v>0</v>
      </c>
      <c r="S131" s="201">
        <v>0</v>
      </c>
      <c r="T131" s="202">
        <f t="shared" si="3"/>
        <v>0</v>
      </c>
      <c r="U131" s="35"/>
      <c r="V131" s="35"/>
      <c r="W131" s="35"/>
      <c r="X131" s="35"/>
      <c r="Y131" s="35"/>
      <c r="Z131" s="35"/>
      <c r="AA131" s="35"/>
      <c r="AB131" s="35"/>
      <c r="AC131" s="35"/>
      <c r="AD131" s="35"/>
      <c r="AE131" s="35"/>
      <c r="AR131" s="203" t="s">
        <v>110</v>
      </c>
      <c r="AT131" s="203" t="s">
        <v>241</v>
      </c>
      <c r="AU131" s="203" t="s">
        <v>84</v>
      </c>
      <c r="AY131" s="18" t="s">
        <v>239</v>
      </c>
      <c r="BE131" s="204">
        <f t="shared" si="4"/>
        <v>0</v>
      </c>
      <c r="BF131" s="204">
        <f t="shared" si="5"/>
        <v>0</v>
      </c>
      <c r="BG131" s="204">
        <f t="shared" si="6"/>
        <v>0</v>
      </c>
      <c r="BH131" s="204">
        <f t="shared" si="7"/>
        <v>0</v>
      </c>
      <c r="BI131" s="204">
        <f t="shared" si="8"/>
        <v>0</v>
      </c>
      <c r="BJ131" s="18" t="s">
        <v>84</v>
      </c>
      <c r="BK131" s="204">
        <f t="shared" si="9"/>
        <v>0</v>
      </c>
      <c r="BL131" s="18" t="s">
        <v>110</v>
      </c>
      <c r="BM131" s="203" t="s">
        <v>156</v>
      </c>
    </row>
    <row r="132" spans="1:65" s="2" customFormat="1" ht="16.5" customHeight="1">
      <c r="A132" s="35"/>
      <c r="B132" s="36"/>
      <c r="C132" s="192" t="s">
        <v>134</v>
      </c>
      <c r="D132" s="192" t="s">
        <v>241</v>
      </c>
      <c r="E132" s="193" t="s">
        <v>5314</v>
      </c>
      <c r="F132" s="194" t="s">
        <v>5315</v>
      </c>
      <c r="G132" s="195" t="s">
        <v>2089</v>
      </c>
      <c r="H132" s="196">
        <v>9</v>
      </c>
      <c r="I132" s="197"/>
      <c r="J132" s="198">
        <f t="shared" si="0"/>
        <v>0</v>
      </c>
      <c r="K132" s="194" t="s">
        <v>4904</v>
      </c>
      <c r="L132" s="40"/>
      <c r="M132" s="199" t="s">
        <v>1</v>
      </c>
      <c r="N132" s="200" t="s">
        <v>41</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110</v>
      </c>
      <c r="AT132" s="203" t="s">
        <v>241</v>
      </c>
      <c r="AU132" s="203" t="s">
        <v>84</v>
      </c>
      <c r="AY132" s="18" t="s">
        <v>239</v>
      </c>
      <c r="BE132" s="204">
        <f t="shared" si="4"/>
        <v>0</v>
      </c>
      <c r="BF132" s="204">
        <f t="shared" si="5"/>
        <v>0</v>
      </c>
      <c r="BG132" s="204">
        <f t="shared" si="6"/>
        <v>0</v>
      </c>
      <c r="BH132" s="204">
        <f t="shared" si="7"/>
        <v>0</v>
      </c>
      <c r="BI132" s="204">
        <f t="shared" si="8"/>
        <v>0</v>
      </c>
      <c r="BJ132" s="18" t="s">
        <v>84</v>
      </c>
      <c r="BK132" s="204">
        <f t="shared" si="9"/>
        <v>0</v>
      </c>
      <c r="BL132" s="18" t="s">
        <v>110</v>
      </c>
      <c r="BM132" s="203" t="s">
        <v>162</v>
      </c>
    </row>
    <row r="133" spans="1:65" s="2" customFormat="1" ht="16.5" customHeight="1">
      <c r="A133" s="35"/>
      <c r="B133" s="36"/>
      <c r="C133" s="192" t="s">
        <v>150</v>
      </c>
      <c r="D133" s="192" t="s">
        <v>241</v>
      </c>
      <c r="E133" s="193" t="s">
        <v>5316</v>
      </c>
      <c r="F133" s="194" t="s">
        <v>5317</v>
      </c>
      <c r="G133" s="195" t="s">
        <v>2089</v>
      </c>
      <c r="H133" s="196">
        <v>1</v>
      </c>
      <c r="I133" s="197"/>
      <c r="J133" s="198">
        <f t="shared" si="0"/>
        <v>0</v>
      </c>
      <c r="K133" s="194" t="s">
        <v>4904</v>
      </c>
      <c r="L133" s="40"/>
      <c r="M133" s="199" t="s">
        <v>1</v>
      </c>
      <c r="N133" s="200" t="s">
        <v>41</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110</v>
      </c>
      <c r="AT133" s="203" t="s">
        <v>241</v>
      </c>
      <c r="AU133" s="203" t="s">
        <v>84</v>
      </c>
      <c r="AY133" s="18" t="s">
        <v>239</v>
      </c>
      <c r="BE133" s="204">
        <f t="shared" si="4"/>
        <v>0</v>
      </c>
      <c r="BF133" s="204">
        <f t="shared" si="5"/>
        <v>0</v>
      </c>
      <c r="BG133" s="204">
        <f t="shared" si="6"/>
        <v>0</v>
      </c>
      <c r="BH133" s="204">
        <f t="shared" si="7"/>
        <v>0</v>
      </c>
      <c r="BI133" s="204">
        <f t="shared" si="8"/>
        <v>0</v>
      </c>
      <c r="BJ133" s="18" t="s">
        <v>84</v>
      </c>
      <c r="BK133" s="204">
        <f t="shared" si="9"/>
        <v>0</v>
      </c>
      <c r="BL133" s="18" t="s">
        <v>110</v>
      </c>
      <c r="BM133" s="203" t="s">
        <v>8</v>
      </c>
    </row>
    <row r="134" spans="1:65" s="12" customFormat="1" ht="25.9" customHeight="1">
      <c r="B134" s="176"/>
      <c r="C134" s="177"/>
      <c r="D134" s="178" t="s">
        <v>75</v>
      </c>
      <c r="E134" s="179" t="s">
        <v>4929</v>
      </c>
      <c r="F134" s="179" t="s">
        <v>5294</v>
      </c>
      <c r="G134" s="177"/>
      <c r="H134" s="177"/>
      <c r="I134" s="180"/>
      <c r="J134" s="181">
        <f>BK134</f>
        <v>0</v>
      </c>
      <c r="K134" s="177"/>
      <c r="L134" s="182"/>
      <c r="M134" s="183"/>
      <c r="N134" s="184"/>
      <c r="O134" s="184"/>
      <c r="P134" s="185">
        <f>SUM(P135:P136)</f>
        <v>0</v>
      </c>
      <c r="Q134" s="184"/>
      <c r="R134" s="185">
        <f>SUM(R135:R136)</f>
        <v>0</v>
      </c>
      <c r="S134" s="184"/>
      <c r="T134" s="186">
        <f>SUM(T135:T136)</f>
        <v>0</v>
      </c>
      <c r="AR134" s="187" t="s">
        <v>84</v>
      </c>
      <c r="AT134" s="188" t="s">
        <v>75</v>
      </c>
      <c r="AU134" s="188" t="s">
        <v>76</v>
      </c>
      <c r="AY134" s="187" t="s">
        <v>239</v>
      </c>
      <c r="BK134" s="189">
        <f>SUM(BK135:BK136)</f>
        <v>0</v>
      </c>
    </row>
    <row r="135" spans="1:65" s="2" customFormat="1" ht="16.5" customHeight="1">
      <c r="A135" s="35"/>
      <c r="B135" s="36"/>
      <c r="C135" s="192" t="s">
        <v>153</v>
      </c>
      <c r="D135" s="192" t="s">
        <v>241</v>
      </c>
      <c r="E135" s="193" t="s">
        <v>5318</v>
      </c>
      <c r="F135" s="194" t="s">
        <v>5299</v>
      </c>
      <c r="G135" s="195" t="s">
        <v>396</v>
      </c>
      <c r="H135" s="196">
        <v>2</v>
      </c>
      <c r="I135" s="197"/>
      <c r="J135" s="198">
        <f>ROUND(I135*H135,2)</f>
        <v>0</v>
      </c>
      <c r="K135" s="194" t="s">
        <v>4904</v>
      </c>
      <c r="L135" s="40"/>
      <c r="M135" s="199" t="s">
        <v>1</v>
      </c>
      <c r="N135" s="200" t="s">
        <v>41</v>
      </c>
      <c r="O135" s="72"/>
      <c r="P135" s="201">
        <f>O135*H135</f>
        <v>0</v>
      </c>
      <c r="Q135" s="201">
        <v>0</v>
      </c>
      <c r="R135" s="201">
        <f>Q135*H135</f>
        <v>0</v>
      </c>
      <c r="S135" s="201">
        <v>0</v>
      </c>
      <c r="T135" s="202">
        <f>S135*H135</f>
        <v>0</v>
      </c>
      <c r="U135" s="35"/>
      <c r="V135" s="35"/>
      <c r="W135" s="35"/>
      <c r="X135" s="35"/>
      <c r="Y135" s="35"/>
      <c r="Z135" s="35"/>
      <c r="AA135" s="35"/>
      <c r="AB135" s="35"/>
      <c r="AC135" s="35"/>
      <c r="AD135" s="35"/>
      <c r="AE135" s="35"/>
      <c r="AR135" s="203" t="s">
        <v>110</v>
      </c>
      <c r="AT135" s="203" t="s">
        <v>241</v>
      </c>
      <c r="AU135" s="203" t="s">
        <v>84</v>
      </c>
      <c r="AY135" s="18" t="s">
        <v>239</v>
      </c>
      <c r="BE135" s="204">
        <f>IF(N135="základní",J135,0)</f>
        <v>0</v>
      </c>
      <c r="BF135" s="204">
        <f>IF(N135="snížená",J135,0)</f>
        <v>0</v>
      </c>
      <c r="BG135" s="204">
        <f>IF(N135="zákl. přenesená",J135,0)</f>
        <v>0</v>
      </c>
      <c r="BH135" s="204">
        <f>IF(N135="sníž. přenesená",J135,0)</f>
        <v>0</v>
      </c>
      <c r="BI135" s="204">
        <f>IF(N135="nulová",J135,0)</f>
        <v>0</v>
      </c>
      <c r="BJ135" s="18" t="s">
        <v>84</v>
      </c>
      <c r="BK135" s="204">
        <f>ROUND(I135*H135,2)</f>
        <v>0</v>
      </c>
      <c r="BL135" s="18" t="s">
        <v>110</v>
      </c>
      <c r="BM135" s="203" t="s">
        <v>306</v>
      </c>
    </row>
    <row r="136" spans="1:65" s="2" customFormat="1" ht="16.5" customHeight="1">
      <c r="A136" s="35"/>
      <c r="B136" s="36"/>
      <c r="C136" s="192" t="s">
        <v>156</v>
      </c>
      <c r="D136" s="192" t="s">
        <v>241</v>
      </c>
      <c r="E136" s="193" t="s">
        <v>5319</v>
      </c>
      <c r="F136" s="194" t="s">
        <v>5000</v>
      </c>
      <c r="G136" s="195" t="s">
        <v>396</v>
      </c>
      <c r="H136" s="196">
        <v>4</v>
      </c>
      <c r="I136" s="197"/>
      <c r="J136" s="198">
        <f>ROUND(I136*H136,2)</f>
        <v>0</v>
      </c>
      <c r="K136" s="194" t="s">
        <v>4904</v>
      </c>
      <c r="L136" s="40"/>
      <c r="M136" s="277" t="s">
        <v>1</v>
      </c>
      <c r="N136" s="278" t="s">
        <v>41</v>
      </c>
      <c r="O136" s="224"/>
      <c r="P136" s="275">
        <f>O136*H136</f>
        <v>0</v>
      </c>
      <c r="Q136" s="275">
        <v>0</v>
      </c>
      <c r="R136" s="275">
        <f>Q136*H136</f>
        <v>0</v>
      </c>
      <c r="S136" s="275">
        <v>0</v>
      </c>
      <c r="T136" s="276">
        <f>S136*H136</f>
        <v>0</v>
      </c>
      <c r="U136" s="35"/>
      <c r="V136" s="35"/>
      <c r="W136" s="35"/>
      <c r="X136" s="35"/>
      <c r="Y136" s="35"/>
      <c r="Z136" s="35"/>
      <c r="AA136" s="35"/>
      <c r="AB136" s="35"/>
      <c r="AC136" s="35"/>
      <c r="AD136" s="35"/>
      <c r="AE136" s="35"/>
      <c r="AR136" s="203" t="s">
        <v>110</v>
      </c>
      <c r="AT136" s="203" t="s">
        <v>241</v>
      </c>
      <c r="AU136" s="203" t="s">
        <v>84</v>
      </c>
      <c r="AY136" s="18" t="s">
        <v>239</v>
      </c>
      <c r="BE136" s="204">
        <f>IF(N136="základní",J136,0)</f>
        <v>0</v>
      </c>
      <c r="BF136" s="204">
        <f>IF(N136="snížená",J136,0)</f>
        <v>0</v>
      </c>
      <c r="BG136" s="204">
        <f>IF(N136="zákl. přenesená",J136,0)</f>
        <v>0</v>
      </c>
      <c r="BH136" s="204">
        <f>IF(N136="sníž. přenesená",J136,0)</f>
        <v>0</v>
      </c>
      <c r="BI136" s="204">
        <f>IF(N136="nulová",J136,0)</f>
        <v>0</v>
      </c>
      <c r="BJ136" s="18" t="s">
        <v>84</v>
      </c>
      <c r="BK136" s="204">
        <f>ROUND(I136*H136,2)</f>
        <v>0</v>
      </c>
      <c r="BL136" s="18" t="s">
        <v>110</v>
      </c>
      <c r="BM136" s="203" t="s">
        <v>316</v>
      </c>
    </row>
    <row r="137" spans="1:65" s="2" customFormat="1" ht="6.95" customHeight="1">
      <c r="A137" s="35"/>
      <c r="B137" s="55"/>
      <c r="C137" s="56"/>
      <c r="D137" s="56"/>
      <c r="E137" s="56"/>
      <c r="F137" s="56"/>
      <c r="G137" s="56"/>
      <c r="H137" s="56"/>
      <c r="I137" s="56"/>
      <c r="J137" s="56"/>
      <c r="K137" s="56"/>
      <c r="L137" s="40"/>
      <c r="M137" s="35"/>
      <c r="O137" s="35"/>
      <c r="P137" s="35"/>
      <c r="Q137" s="35"/>
      <c r="R137" s="35"/>
      <c r="S137" s="35"/>
      <c r="T137" s="35"/>
      <c r="U137" s="35"/>
      <c r="V137" s="35"/>
      <c r="W137" s="35"/>
      <c r="X137" s="35"/>
      <c r="Y137" s="35"/>
      <c r="Z137" s="35"/>
      <c r="AA137" s="35"/>
      <c r="AB137" s="35"/>
      <c r="AC137" s="35"/>
      <c r="AD137" s="35"/>
      <c r="AE137" s="35"/>
    </row>
  </sheetData>
  <sheetProtection algorithmName="SHA-512" hashValue="fZIGX5TKrdujY+n3h1MnNVZvEAf8itwqrTkB+DmMeEH5QTstSZIjAvB+a7/I0RBLBTfDS/LU93t9jmezip0f6g==" saltValue="W34P0+rNC5u0epOdg0iCDD8hQt/PYTnomzq2iDiHqU4knlfBs+8SUeDEPUE9bWwNN0Ga6mZ3kn+BkiDyVhX3Dw==" spinCount="100000" sheet="1" objects="1" scenarios="1" formatColumns="0" formatRows="0" autoFilter="0"/>
  <autoFilter ref="C125:K136" xr:uid="{00000000-0009-0000-0000-000017000000}"/>
  <mergeCells count="15">
    <mergeCell ref="E112:H112"/>
    <mergeCell ref="E116:H116"/>
    <mergeCell ref="E114:H114"/>
    <mergeCell ref="E118:H118"/>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2:BM139"/>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161</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ht="12.75">
      <c r="B8" s="21"/>
      <c r="D8" s="120" t="s">
        <v>210</v>
      </c>
      <c r="L8" s="21"/>
    </row>
    <row r="9" spans="1:46" s="1" customFormat="1" ht="16.5" customHeight="1">
      <c r="B9" s="21"/>
      <c r="E9" s="325" t="s">
        <v>362</v>
      </c>
      <c r="F9" s="298"/>
      <c r="G9" s="298"/>
      <c r="H9" s="298"/>
      <c r="L9" s="21"/>
    </row>
    <row r="10" spans="1:46" s="1" customFormat="1" ht="12" customHeight="1">
      <c r="B10" s="21"/>
      <c r="D10" s="120" t="s">
        <v>363</v>
      </c>
      <c r="L10" s="21"/>
    </row>
    <row r="11" spans="1:46" s="2" customFormat="1" ht="16.5" customHeight="1">
      <c r="A11" s="35"/>
      <c r="B11" s="40"/>
      <c r="C11" s="35"/>
      <c r="D11" s="35"/>
      <c r="E11" s="335" t="s">
        <v>3106</v>
      </c>
      <c r="F11" s="328"/>
      <c r="G11" s="328"/>
      <c r="H11" s="328"/>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3107</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7" t="s">
        <v>5320</v>
      </c>
      <c r="F13" s="328"/>
      <c r="G13" s="328"/>
      <c r="H13" s="328"/>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9" t="str">
        <f>'Rekapitulace stavby'!E14</f>
        <v>Vyplň údaj</v>
      </c>
      <c r="F22" s="330"/>
      <c r="G22" s="330"/>
      <c r="H22" s="330"/>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31" t="s">
        <v>4895</v>
      </c>
      <c r="F31" s="331"/>
      <c r="G31" s="331"/>
      <c r="H31" s="331"/>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ROUND(J126,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ROUND((SUM(BE126:BE138)),  2)</f>
        <v>0</v>
      </c>
      <c r="G37" s="35"/>
      <c r="H37" s="35"/>
      <c r="I37" s="131">
        <v>0.21</v>
      </c>
      <c r="J37" s="130">
        <f>ROUND(((SUM(BE126:BE138))*I37),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ROUND((SUM(BF126:BF138)),  2)</f>
        <v>0</v>
      </c>
      <c r="G38" s="35"/>
      <c r="H38" s="35"/>
      <c r="I38" s="131">
        <v>0.12</v>
      </c>
      <c r="J38" s="130">
        <f>ROUND(((SUM(BF126:BF138))*I38),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ROUND((SUM(BG126:BG138)),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ROUND((SUM(BH126:BH138)),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ROUND((SUM(BI126:BI138)),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2" t="s">
        <v>362</v>
      </c>
      <c r="F87" s="283"/>
      <c r="G87" s="283"/>
      <c r="H87" s="283"/>
      <c r="I87" s="23"/>
      <c r="J87" s="23"/>
      <c r="K87" s="23"/>
      <c r="L87" s="21"/>
    </row>
    <row r="88" spans="1:31" s="1" customFormat="1" ht="12" customHeight="1">
      <c r="B88" s="22"/>
      <c r="C88" s="30" t="s">
        <v>363</v>
      </c>
      <c r="D88" s="23"/>
      <c r="E88" s="23"/>
      <c r="F88" s="23"/>
      <c r="G88" s="23"/>
      <c r="H88" s="23"/>
      <c r="I88" s="23"/>
      <c r="J88" s="23"/>
      <c r="K88" s="23"/>
      <c r="L88" s="21"/>
    </row>
    <row r="89" spans="1:31" s="2" customFormat="1" ht="16.5" customHeight="1">
      <c r="A89" s="35"/>
      <c r="B89" s="36"/>
      <c r="C89" s="37"/>
      <c r="D89" s="37"/>
      <c r="E89" s="336" t="s">
        <v>3106</v>
      </c>
      <c r="F89" s="334"/>
      <c r="G89" s="334"/>
      <c r="H89" s="334"/>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3107</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5" t="str">
        <f>E13</f>
        <v>9 - VYVOLÁVACÍ SYSTÉM - VS</v>
      </c>
      <c r="F91" s="334"/>
      <c r="G91" s="334"/>
      <c r="H91" s="334"/>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J126</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5321</v>
      </c>
      <c r="E101" s="157"/>
      <c r="F101" s="157"/>
      <c r="G101" s="157"/>
      <c r="H101" s="157"/>
      <c r="I101" s="157"/>
      <c r="J101" s="158">
        <f>J127</f>
        <v>0</v>
      </c>
      <c r="K101" s="155"/>
      <c r="L101" s="159"/>
    </row>
    <row r="102" spans="1:47" s="9" customFormat="1" ht="24.95" customHeight="1">
      <c r="B102" s="154"/>
      <c r="C102" s="155"/>
      <c r="D102" s="156" t="s">
        <v>5065</v>
      </c>
      <c r="E102" s="157"/>
      <c r="F102" s="157"/>
      <c r="G102" s="157"/>
      <c r="H102" s="157"/>
      <c r="I102" s="157"/>
      <c r="J102" s="158">
        <f>J135</f>
        <v>0</v>
      </c>
      <c r="K102" s="155"/>
      <c r="L102" s="159"/>
    </row>
    <row r="103" spans="1:47" s="2" customFormat="1" ht="21.75" customHeight="1">
      <c r="A103" s="35"/>
      <c r="B103" s="36"/>
      <c r="C103" s="37"/>
      <c r="D103" s="37"/>
      <c r="E103" s="37"/>
      <c r="F103" s="37"/>
      <c r="G103" s="37"/>
      <c r="H103" s="37"/>
      <c r="I103" s="37"/>
      <c r="J103" s="37"/>
      <c r="K103" s="37"/>
      <c r="L103" s="52"/>
      <c r="S103" s="35"/>
      <c r="T103" s="35"/>
      <c r="U103" s="35"/>
      <c r="V103" s="35"/>
      <c r="W103" s="35"/>
      <c r="X103" s="35"/>
      <c r="Y103" s="35"/>
      <c r="Z103" s="35"/>
      <c r="AA103" s="35"/>
      <c r="AB103" s="35"/>
      <c r="AC103" s="35"/>
      <c r="AD103" s="35"/>
      <c r="AE103" s="35"/>
    </row>
    <row r="104" spans="1:47" s="2" customFormat="1" ht="6.95" customHeight="1">
      <c r="A104" s="35"/>
      <c r="B104" s="55"/>
      <c r="C104" s="56"/>
      <c r="D104" s="56"/>
      <c r="E104" s="56"/>
      <c r="F104" s="56"/>
      <c r="G104" s="56"/>
      <c r="H104" s="56"/>
      <c r="I104" s="56"/>
      <c r="J104" s="56"/>
      <c r="K104" s="56"/>
      <c r="L104" s="52"/>
      <c r="S104" s="35"/>
      <c r="T104" s="35"/>
      <c r="U104" s="35"/>
      <c r="V104" s="35"/>
      <c r="W104" s="35"/>
      <c r="X104" s="35"/>
      <c r="Y104" s="35"/>
      <c r="Z104" s="35"/>
      <c r="AA104" s="35"/>
      <c r="AB104" s="35"/>
      <c r="AC104" s="35"/>
      <c r="AD104" s="35"/>
      <c r="AE104" s="35"/>
    </row>
    <row r="108" spans="1:47" s="2" customFormat="1" ht="6.95" customHeight="1">
      <c r="A108" s="35"/>
      <c r="B108" s="57"/>
      <c r="C108" s="58"/>
      <c r="D108" s="58"/>
      <c r="E108" s="58"/>
      <c r="F108" s="58"/>
      <c r="G108" s="58"/>
      <c r="H108" s="58"/>
      <c r="I108" s="58"/>
      <c r="J108" s="58"/>
      <c r="K108" s="58"/>
      <c r="L108" s="52"/>
      <c r="S108" s="35"/>
      <c r="T108" s="35"/>
      <c r="U108" s="35"/>
      <c r="V108" s="35"/>
      <c r="W108" s="35"/>
      <c r="X108" s="35"/>
      <c r="Y108" s="35"/>
      <c r="Z108" s="35"/>
      <c r="AA108" s="35"/>
      <c r="AB108" s="35"/>
      <c r="AC108" s="35"/>
      <c r="AD108" s="35"/>
      <c r="AE108" s="35"/>
    </row>
    <row r="109" spans="1:47" s="2" customFormat="1" ht="24.95" customHeight="1">
      <c r="A109" s="35"/>
      <c r="B109" s="36"/>
      <c r="C109" s="24" t="s">
        <v>224</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6.95"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2" customHeight="1">
      <c r="A111" s="35"/>
      <c r="B111" s="36"/>
      <c r="C111" s="30" t="s">
        <v>16</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6.5" customHeight="1">
      <c r="A112" s="35"/>
      <c r="B112" s="36"/>
      <c r="C112" s="37"/>
      <c r="D112" s="37"/>
      <c r="E112" s="332" t="str">
        <f>E7</f>
        <v>NEMOCNICE TGM HODONÍN – VÝSTAVBA PAVILONU URGENTNÍHO PŘÍJMU ETAPA II.</v>
      </c>
      <c r="F112" s="333"/>
      <c r="G112" s="333"/>
      <c r="H112" s="333"/>
      <c r="I112" s="37"/>
      <c r="J112" s="37"/>
      <c r="K112" s="37"/>
      <c r="L112" s="52"/>
      <c r="S112" s="35"/>
      <c r="T112" s="35"/>
      <c r="U112" s="35"/>
      <c r="V112" s="35"/>
      <c r="W112" s="35"/>
      <c r="X112" s="35"/>
      <c r="Y112" s="35"/>
      <c r="Z112" s="35"/>
      <c r="AA112" s="35"/>
      <c r="AB112" s="35"/>
      <c r="AC112" s="35"/>
      <c r="AD112" s="35"/>
      <c r="AE112" s="35"/>
    </row>
    <row r="113" spans="1:65" s="1" customFormat="1" ht="12" customHeight="1">
      <c r="B113" s="22"/>
      <c r="C113" s="30" t="s">
        <v>210</v>
      </c>
      <c r="D113" s="23"/>
      <c r="E113" s="23"/>
      <c r="F113" s="23"/>
      <c r="G113" s="23"/>
      <c r="H113" s="23"/>
      <c r="I113" s="23"/>
      <c r="J113" s="23"/>
      <c r="K113" s="23"/>
      <c r="L113" s="21"/>
    </row>
    <row r="114" spans="1:65" s="1" customFormat="1" ht="16.5" customHeight="1">
      <c r="B114" s="22"/>
      <c r="C114" s="23"/>
      <c r="D114" s="23"/>
      <c r="E114" s="332" t="s">
        <v>362</v>
      </c>
      <c r="F114" s="283"/>
      <c r="G114" s="283"/>
      <c r="H114" s="283"/>
      <c r="I114" s="23"/>
      <c r="J114" s="23"/>
      <c r="K114" s="23"/>
      <c r="L114" s="21"/>
    </row>
    <row r="115" spans="1:65" s="1" customFormat="1" ht="12" customHeight="1">
      <c r="B115" s="22"/>
      <c r="C115" s="30" t="s">
        <v>363</v>
      </c>
      <c r="D115" s="23"/>
      <c r="E115" s="23"/>
      <c r="F115" s="23"/>
      <c r="G115" s="23"/>
      <c r="H115" s="23"/>
      <c r="I115" s="23"/>
      <c r="J115" s="23"/>
      <c r="K115" s="23"/>
      <c r="L115" s="21"/>
    </row>
    <row r="116" spans="1:65" s="2" customFormat="1" ht="16.5" customHeight="1">
      <c r="A116" s="35"/>
      <c r="B116" s="36"/>
      <c r="C116" s="37"/>
      <c r="D116" s="37"/>
      <c r="E116" s="336" t="s">
        <v>3106</v>
      </c>
      <c r="F116" s="334"/>
      <c r="G116" s="334"/>
      <c r="H116" s="334"/>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3107</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6.5" customHeight="1">
      <c r="A118" s="35"/>
      <c r="B118" s="36"/>
      <c r="C118" s="37"/>
      <c r="D118" s="37"/>
      <c r="E118" s="305" t="str">
        <f>E13</f>
        <v>9 - VYVOLÁVACÍ SYSTÉM - VS</v>
      </c>
      <c r="F118" s="334"/>
      <c r="G118" s="334"/>
      <c r="H118" s="334"/>
      <c r="I118" s="37"/>
      <c r="J118" s="37"/>
      <c r="K118" s="37"/>
      <c r="L118" s="52"/>
      <c r="S118" s="35"/>
      <c r="T118" s="35"/>
      <c r="U118" s="35"/>
      <c r="V118" s="35"/>
      <c r="W118" s="35"/>
      <c r="X118" s="35"/>
      <c r="Y118" s="35"/>
      <c r="Z118" s="35"/>
      <c r="AA118" s="35"/>
      <c r="AB118" s="35"/>
      <c r="AC118" s="35"/>
      <c r="AD118" s="35"/>
      <c r="AE118" s="35"/>
    </row>
    <row r="119" spans="1:65"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12" customHeight="1">
      <c r="A120" s="35"/>
      <c r="B120" s="36"/>
      <c r="C120" s="30" t="s">
        <v>20</v>
      </c>
      <c r="D120" s="37"/>
      <c r="E120" s="37"/>
      <c r="F120" s="28" t="str">
        <f>F16</f>
        <v xml:space="preserve"> </v>
      </c>
      <c r="G120" s="37"/>
      <c r="H120" s="37"/>
      <c r="I120" s="30" t="s">
        <v>22</v>
      </c>
      <c r="J120" s="67" t="str">
        <f>IF(J16="","",J16)</f>
        <v>23. 6. 2025</v>
      </c>
      <c r="K120" s="37"/>
      <c r="L120" s="52"/>
      <c r="S120" s="35"/>
      <c r="T120" s="35"/>
      <c r="U120" s="35"/>
      <c r="V120" s="35"/>
      <c r="W120" s="35"/>
      <c r="X120" s="35"/>
      <c r="Y120" s="35"/>
      <c r="Z120" s="35"/>
      <c r="AA120" s="35"/>
      <c r="AB120" s="35"/>
      <c r="AC120" s="35"/>
      <c r="AD120" s="35"/>
      <c r="AE120" s="35"/>
    </row>
    <row r="121" spans="1:65"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2" customFormat="1" ht="15.2" customHeight="1">
      <c r="A122" s="35"/>
      <c r="B122" s="36"/>
      <c r="C122" s="30" t="s">
        <v>24</v>
      </c>
      <c r="D122" s="37"/>
      <c r="E122" s="37"/>
      <c r="F122" s="28" t="str">
        <f>E19</f>
        <v>NEMOCNICE TGM HODONÍN, p.o.</v>
      </c>
      <c r="G122" s="37"/>
      <c r="H122" s="37"/>
      <c r="I122" s="30" t="s">
        <v>30</v>
      </c>
      <c r="J122" s="33" t="str">
        <f>E25</f>
        <v>KANIA a.s.</v>
      </c>
      <c r="K122" s="37"/>
      <c r="L122" s="52"/>
      <c r="S122" s="35"/>
      <c r="T122" s="35"/>
      <c r="U122" s="35"/>
      <c r="V122" s="35"/>
      <c r="W122" s="35"/>
      <c r="X122" s="35"/>
      <c r="Y122" s="35"/>
      <c r="Z122" s="35"/>
      <c r="AA122" s="35"/>
      <c r="AB122" s="35"/>
      <c r="AC122" s="35"/>
      <c r="AD122" s="35"/>
      <c r="AE122" s="35"/>
    </row>
    <row r="123" spans="1:65" s="2" customFormat="1" ht="15.2" customHeight="1">
      <c r="A123" s="35"/>
      <c r="B123" s="36"/>
      <c r="C123" s="30" t="s">
        <v>28</v>
      </c>
      <c r="D123" s="37"/>
      <c r="E123" s="37"/>
      <c r="F123" s="28" t="str">
        <f>IF(E22="","",E22)</f>
        <v>Vyplň údaj</v>
      </c>
      <c r="G123" s="37"/>
      <c r="H123" s="37"/>
      <c r="I123" s="30" t="s">
        <v>33</v>
      </c>
      <c r="J123" s="33" t="str">
        <f>E28</f>
        <v xml:space="preserve"> </v>
      </c>
      <c r="K123" s="37"/>
      <c r="L123" s="52"/>
      <c r="S123" s="35"/>
      <c r="T123" s="35"/>
      <c r="U123" s="35"/>
      <c r="V123" s="35"/>
      <c r="W123" s="35"/>
      <c r="X123" s="35"/>
      <c r="Y123" s="35"/>
      <c r="Z123" s="35"/>
      <c r="AA123" s="35"/>
      <c r="AB123" s="35"/>
      <c r="AC123" s="35"/>
      <c r="AD123" s="35"/>
      <c r="AE123" s="35"/>
    </row>
    <row r="124" spans="1:65" s="2" customFormat="1" ht="10.3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5" s="11" customFormat="1" ht="29.25" customHeight="1">
      <c r="A125" s="165"/>
      <c r="B125" s="166"/>
      <c r="C125" s="167" t="s">
        <v>225</v>
      </c>
      <c r="D125" s="168" t="s">
        <v>61</v>
      </c>
      <c r="E125" s="168" t="s">
        <v>57</v>
      </c>
      <c r="F125" s="168" t="s">
        <v>58</v>
      </c>
      <c r="G125" s="168" t="s">
        <v>226</v>
      </c>
      <c r="H125" s="168" t="s">
        <v>227</v>
      </c>
      <c r="I125" s="168" t="s">
        <v>228</v>
      </c>
      <c r="J125" s="168" t="s">
        <v>214</v>
      </c>
      <c r="K125" s="169" t="s">
        <v>229</v>
      </c>
      <c r="L125" s="170"/>
      <c r="M125" s="76" t="s">
        <v>1</v>
      </c>
      <c r="N125" s="77" t="s">
        <v>40</v>
      </c>
      <c r="O125" s="77" t="s">
        <v>230</v>
      </c>
      <c r="P125" s="77" t="s">
        <v>231</v>
      </c>
      <c r="Q125" s="77" t="s">
        <v>232</v>
      </c>
      <c r="R125" s="77" t="s">
        <v>233</v>
      </c>
      <c r="S125" s="77" t="s">
        <v>234</v>
      </c>
      <c r="T125" s="78" t="s">
        <v>235</v>
      </c>
      <c r="U125" s="165"/>
      <c r="V125" s="165"/>
      <c r="W125" s="165"/>
      <c r="X125" s="165"/>
      <c r="Y125" s="165"/>
      <c r="Z125" s="165"/>
      <c r="AA125" s="165"/>
      <c r="AB125" s="165"/>
      <c r="AC125" s="165"/>
      <c r="AD125" s="165"/>
      <c r="AE125" s="165"/>
    </row>
    <row r="126" spans="1:65" s="2" customFormat="1" ht="22.9" customHeight="1">
      <c r="A126" s="35"/>
      <c r="B126" s="36"/>
      <c r="C126" s="83" t="s">
        <v>236</v>
      </c>
      <c r="D126" s="37"/>
      <c r="E126" s="37"/>
      <c r="F126" s="37"/>
      <c r="G126" s="37"/>
      <c r="H126" s="37"/>
      <c r="I126" s="37"/>
      <c r="J126" s="171">
        <f>BK126</f>
        <v>0</v>
      </c>
      <c r="K126" s="37"/>
      <c r="L126" s="40"/>
      <c r="M126" s="79"/>
      <c r="N126" s="172"/>
      <c r="O126" s="80"/>
      <c r="P126" s="173">
        <f>P127+P135</f>
        <v>0</v>
      </c>
      <c r="Q126" s="80"/>
      <c r="R126" s="173">
        <f>R127+R135</f>
        <v>0</v>
      </c>
      <c r="S126" s="80"/>
      <c r="T126" s="174">
        <f>T127+T135</f>
        <v>0</v>
      </c>
      <c r="U126" s="35"/>
      <c r="V126" s="35"/>
      <c r="W126" s="35"/>
      <c r="X126" s="35"/>
      <c r="Y126" s="35"/>
      <c r="Z126" s="35"/>
      <c r="AA126" s="35"/>
      <c r="AB126" s="35"/>
      <c r="AC126" s="35"/>
      <c r="AD126" s="35"/>
      <c r="AE126" s="35"/>
      <c r="AT126" s="18" t="s">
        <v>75</v>
      </c>
      <c r="AU126" s="18" t="s">
        <v>216</v>
      </c>
      <c r="BK126" s="175">
        <f>BK127+BK135</f>
        <v>0</v>
      </c>
    </row>
    <row r="127" spans="1:65" s="12" customFormat="1" ht="25.9" customHeight="1">
      <c r="B127" s="176"/>
      <c r="C127" s="177"/>
      <c r="D127" s="178" t="s">
        <v>75</v>
      </c>
      <c r="E127" s="179" t="s">
        <v>4713</v>
      </c>
      <c r="F127" s="179" t="s">
        <v>5322</v>
      </c>
      <c r="G127" s="177"/>
      <c r="H127" s="177"/>
      <c r="I127" s="180"/>
      <c r="J127" s="181">
        <f>BK127</f>
        <v>0</v>
      </c>
      <c r="K127" s="177"/>
      <c r="L127" s="182"/>
      <c r="M127" s="183"/>
      <c r="N127" s="184"/>
      <c r="O127" s="184"/>
      <c r="P127" s="185">
        <f>SUM(P128:P134)</f>
        <v>0</v>
      </c>
      <c r="Q127" s="184"/>
      <c r="R127" s="185">
        <f>SUM(R128:R134)</f>
        <v>0</v>
      </c>
      <c r="S127" s="184"/>
      <c r="T127" s="186">
        <f>SUM(T128:T134)</f>
        <v>0</v>
      </c>
      <c r="AR127" s="187" t="s">
        <v>84</v>
      </c>
      <c r="AT127" s="188" t="s">
        <v>75</v>
      </c>
      <c r="AU127" s="188" t="s">
        <v>76</v>
      </c>
      <c r="AY127" s="187" t="s">
        <v>239</v>
      </c>
      <c r="BK127" s="189">
        <f>SUM(BK128:BK134)</f>
        <v>0</v>
      </c>
    </row>
    <row r="128" spans="1:65" s="2" customFormat="1" ht="16.5" customHeight="1">
      <c r="A128" s="35"/>
      <c r="B128" s="36"/>
      <c r="C128" s="192" t="s">
        <v>84</v>
      </c>
      <c r="D128" s="192" t="s">
        <v>241</v>
      </c>
      <c r="E128" s="193" t="s">
        <v>5323</v>
      </c>
      <c r="F128" s="194" t="s">
        <v>5324</v>
      </c>
      <c r="G128" s="195" t="s">
        <v>2089</v>
      </c>
      <c r="H128" s="196">
        <v>6</v>
      </c>
      <c r="I128" s="197"/>
      <c r="J128" s="198">
        <f t="shared" ref="J128:J134" si="0">ROUND(I128*H128,2)</f>
        <v>0</v>
      </c>
      <c r="K128" s="194" t="s">
        <v>4904</v>
      </c>
      <c r="L128" s="40"/>
      <c r="M128" s="199" t="s">
        <v>1</v>
      </c>
      <c r="N128" s="200" t="s">
        <v>41</v>
      </c>
      <c r="O128" s="72"/>
      <c r="P128" s="201">
        <f t="shared" ref="P128:P134" si="1">O128*H128</f>
        <v>0</v>
      </c>
      <c r="Q128" s="201">
        <v>0</v>
      </c>
      <c r="R128" s="201">
        <f t="shared" ref="R128:R134" si="2">Q128*H128</f>
        <v>0</v>
      </c>
      <c r="S128" s="201">
        <v>0</v>
      </c>
      <c r="T128" s="202">
        <f t="shared" ref="T128:T134" si="3">S128*H128</f>
        <v>0</v>
      </c>
      <c r="U128" s="35"/>
      <c r="V128" s="35"/>
      <c r="W128" s="35"/>
      <c r="X128" s="35"/>
      <c r="Y128" s="35"/>
      <c r="Z128" s="35"/>
      <c r="AA128" s="35"/>
      <c r="AB128" s="35"/>
      <c r="AC128" s="35"/>
      <c r="AD128" s="35"/>
      <c r="AE128" s="35"/>
      <c r="AR128" s="203" t="s">
        <v>110</v>
      </c>
      <c r="AT128" s="203" t="s">
        <v>241</v>
      </c>
      <c r="AU128" s="203" t="s">
        <v>84</v>
      </c>
      <c r="AY128" s="18" t="s">
        <v>239</v>
      </c>
      <c r="BE128" s="204">
        <f t="shared" ref="BE128:BE134" si="4">IF(N128="základní",J128,0)</f>
        <v>0</v>
      </c>
      <c r="BF128" s="204">
        <f t="shared" ref="BF128:BF134" si="5">IF(N128="snížená",J128,0)</f>
        <v>0</v>
      </c>
      <c r="BG128" s="204">
        <f t="shared" ref="BG128:BG134" si="6">IF(N128="zákl. přenesená",J128,0)</f>
        <v>0</v>
      </c>
      <c r="BH128" s="204">
        <f t="shared" ref="BH128:BH134" si="7">IF(N128="sníž. přenesená",J128,0)</f>
        <v>0</v>
      </c>
      <c r="BI128" s="204">
        <f t="shared" ref="BI128:BI134" si="8">IF(N128="nulová",J128,0)</f>
        <v>0</v>
      </c>
      <c r="BJ128" s="18" t="s">
        <v>84</v>
      </c>
      <c r="BK128" s="204">
        <f t="shared" ref="BK128:BK134" si="9">ROUND(I128*H128,2)</f>
        <v>0</v>
      </c>
      <c r="BL128" s="18" t="s">
        <v>110</v>
      </c>
      <c r="BM128" s="203" t="s">
        <v>86</v>
      </c>
    </row>
    <row r="129" spans="1:65" s="2" customFormat="1" ht="16.5" customHeight="1">
      <c r="A129" s="35"/>
      <c r="B129" s="36"/>
      <c r="C129" s="192" t="s">
        <v>86</v>
      </c>
      <c r="D129" s="192" t="s">
        <v>241</v>
      </c>
      <c r="E129" s="193" t="s">
        <v>5325</v>
      </c>
      <c r="F129" s="194" t="s">
        <v>5326</v>
      </c>
      <c r="G129" s="195" t="s">
        <v>2089</v>
      </c>
      <c r="H129" s="196">
        <v>7</v>
      </c>
      <c r="I129" s="197"/>
      <c r="J129" s="198">
        <f t="shared" si="0"/>
        <v>0</v>
      </c>
      <c r="K129" s="194" t="s">
        <v>4904</v>
      </c>
      <c r="L129" s="40"/>
      <c r="M129" s="199" t="s">
        <v>1</v>
      </c>
      <c r="N129" s="200" t="s">
        <v>41</v>
      </c>
      <c r="O129" s="72"/>
      <c r="P129" s="201">
        <f t="shared" si="1"/>
        <v>0</v>
      </c>
      <c r="Q129" s="201">
        <v>0</v>
      </c>
      <c r="R129" s="201">
        <f t="shared" si="2"/>
        <v>0</v>
      </c>
      <c r="S129" s="201">
        <v>0</v>
      </c>
      <c r="T129" s="202">
        <f t="shared" si="3"/>
        <v>0</v>
      </c>
      <c r="U129" s="35"/>
      <c r="V129" s="35"/>
      <c r="W129" s="35"/>
      <c r="X129" s="35"/>
      <c r="Y129" s="35"/>
      <c r="Z129" s="35"/>
      <c r="AA129" s="35"/>
      <c r="AB129" s="35"/>
      <c r="AC129" s="35"/>
      <c r="AD129" s="35"/>
      <c r="AE129" s="35"/>
      <c r="AR129" s="203" t="s">
        <v>110</v>
      </c>
      <c r="AT129" s="203" t="s">
        <v>241</v>
      </c>
      <c r="AU129" s="203" t="s">
        <v>84</v>
      </c>
      <c r="AY129" s="18" t="s">
        <v>239</v>
      </c>
      <c r="BE129" s="204">
        <f t="shared" si="4"/>
        <v>0</v>
      </c>
      <c r="BF129" s="204">
        <f t="shared" si="5"/>
        <v>0</v>
      </c>
      <c r="BG129" s="204">
        <f t="shared" si="6"/>
        <v>0</v>
      </c>
      <c r="BH129" s="204">
        <f t="shared" si="7"/>
        <v>0</v>
      </c>
      <c r="BI129" s="204">
        <f t="shared" si="8"/>
        <v>0</v>
      </c>
      <c r="BJ129" s="18" t="s">
        <v>84</v>
      </c>
      <c r="BK129" s="204">
        <f t="shared" si="9"/>
        <v>0</v>
      </c>
      <c r="BL129" s="18" t="s">
        <v>110</v>
      </c>
      <c r="BM129" s="203" t="s">
        <v>110</v>
      </c>
    </row>
    <row r="130" spans="1:65" s="2" customFormat="1" ht="16.5" customHeight="1">
      <c r="A130" s="35"/>
      <c r="B130" s="36"/>
      <c r="C130" s="192" t="s">
        <v>108</v>
      </c>
      <c r="D130" s="192" t="s">
        <v>241</v>
      </c>
      <c r="E130" s="193" t="s">
        <v>5327</v>
      </c>
      <c r="F130" s="194" t="s">
        <v>5328</v>
      </c>
      <c r="G130" s="195" t="s">
        <v>2089</v>
      </c>
      <c r="H130" s="196">
        <v>1</v>
      </c>
      <c r="I130" s="197"/>
      <c r="J130" s="198">
        <f t="shared" si="0"/>
        <v>0</v>
      </c>
      <c r="K130" s="194" t="s">
        <v>4904</v>
      </c>
      <c r="L130" s="40"/>
      <c r="M130" s="199" t="s">
        <v>1</v>
      </c>
      <c r="N130" s="200" t="s">
        <v>41</v>
      </c>
      <c r="O130" s="72"/>
      <c r="P130" s="201">
        <f t="shared" si="1"/>
        <v>0</v>
      </c>
      <c r="Q130" s="201">
        <v>0</v>
      </c>
      <c r="R130" s="201">
        <f t="shared" si="2"/>
        <v>0</v>
      </c>
      <c r="S130" s="201">
        <v>0</v>
      </c>
      <c r="T130" s="202">
        <f t="shared" si="3"/>
        <v>0</v>
      </c>
      <c r="U130" s="35"/>
      <c r="V130" s="35"/>
      <c r="W130" s="35"/>
      <c r="X130" s="35"/>
      <c r="Y130" s="35"/>
      <c r="Z130" s="35"/>
      <c r="AA130" s="35"/>
      <c r="AB130" s="35"/>
      <c r="AC130" s="35"/>
      <c r="AD130" s="35"/>
      <c r="AE130" s="35"/>
      <c r="AR130" s="203" t="s">
        <v>110</v>
      </c>
      <c r="AT130" s="203" t="s">
        <v>241</v>
      </c>
      <c r="AU130" s="203" t="s">
        <v>84</v>
      </c>
      <c r="AY130" s="18" t="s">
        <v>239</v>
      </c>
      <c r="BE130" s="204">
        <f t="shared" si="4"/>
        <v>0</v>
      </c>
      <c r="BF130" s="204">
        <f t="shared" si="5"/>
        <v>0</v>
      </c>
      <c r="BG130" s="204">
        <f t="shared" si="6"/>
        <v>0</v>
      </c>
      <c r="BH130" s="204">
        <f t="shared" si="7"/>
        <v>0</v>
      </c>
      <c r="BI130" s="204">
        <f t="shared" si="8"/>
        <v>0</v>
      </c>
      <c r="BJ130" s="18" t="s">
        <v>84</v>
      </c>
      <c r="BK130" s="204">
        <f t="shared" si="9"/>
        <v>0</v>
      </c>
      <c r="BL130" s="18" t="s">
        <v>110</v>
      </c>
      <c r="BM130" s="203" t="s">
        <v>150</v>
      </c>
    </row>
    <row r="131" spans="1:65" s="2" customFormat="1" ht="16.5" customHeight="1">
      <c r="A131" s="35"/>
      <c r="B131" s="36"/>
      <c r="C131" s="192" t="s">
        <v>110</v>
      </c>
      <c r="D131" s="192" t="s">
        <v>241</v>
      </c>
      <c r="E131" s="193" t="s">
        <v>5329</v>
      </c>
      <c r="F131" s="194" t="s">
        <v>5330</v>
      </c>
      <c r="G131" s="195" t="s">
        <v>2089</v>
      </c>
      <c r="H131" s="196">
        <v>1</v>
      </c>
      <c r="I131" s="197"/>
      <c r="J131" s="198">
        <f t="shared" si="0"/>
        <v>0</v>
      </c>
      <c r="K131" s="194" t="s">
        <v>4904</v>
      </c>
      <c r="L131" s="40"/>
      <c r="M131" s="199" t="s">
        <v>1</v>
      </c>
      <c r="N131" s="200" t="s">
        <v>41</v>
      </c>
      <c r="O131" s="72"/>
      <c r="P131" s="201">
        <f t="shared" si="1"/>
        <v>0</v>
      </c>
      <c r="Q131" s="201">
        <v>0</v>
      </c>
      <c r="R131" s="201">
        <f t="shared" si="2"/>
        <v>0</v>
      </c>
      <c r="S131" s="201">
        <v>0</v>
      </c>
      <c r="T131" s="202">
        <f t="shared" si="3"/>
        <v>0</v>
      </c>
      <c r="U131" s="35"/>
      <c r="V131" s="35"/>
      <c r="W131" s="35"/>
      <c r="X131" s="35"/>
      <c r="Y131" s="35"/>
      <c r="Z131" s="35"/>
      <c r="AA131" s="35"/>
      <c r="AB131" s="35"/>
      <c r="AC131" s="35"/>
      <c r="AD131" s="35"/>
      <c r="AE131" s="35"/>
      <c r="AR131" s="203" t="s">
        <v>110</v>
      </c>
      <c r="AT131" s="203" t="s">
        <v>241</v>
      </c>
      <c r="AU131" s="203" t="s">
        <v>84</v>
      </c>
      <c r="AY131" s="18" t="s">
        <v>239</v>
      </c>
      <c r="BE131" s="204">
        <f t="shared" si="4"/>
        <v>0</v>
      </c>
      <c r="BF131" s="204">
        <f t="shared" si="5"/>
        <v>0</v>
      </c>
      <c r="BG131" s="204">
        <f t="shared" si="6"/>
        <v>0</v>
      </c>
      <c r="BH131" s="204">
        <f t="shared" si="7"/>
        <v>0</v>
      </c>
      <c r="BI131" s="204">
        <f t="shared" si="8"/>
        <v>0</v>
      </c>
      <c r="BJ131" s="18" t="s">
        <v>84</v>
      </c>
      <c r="BK131" s="204">
        <f t="shared" si="9"/>
        <v>0</v>
      </c>
      <c r="BL131" s="18" t="s">
        <v>110</v>
      </c>
      <c r="BM131" s="203" t="s">
        <v>156</v>
      </c>
    </row>
    <row r="132" spans="1:65" s="2" customFormat="1" ht="16.5" customHeight="1">
      <c r="A132" s="35"/>
      <c r="B132" s="36"/>
      <c r="C132" s="192" t="s">
        <v>134</v>
      </c>
      <c r="D132" s="192" t="s">
        <v>241</v>
      </c>
      <c r="E132" s="193" t="s">
        <v>5331</v>
      </c>
      <c r="F132" s="194" t="s">
        <v>5332</v>
      </c>
      <c r="G132" s="195" t="s">
        <v>2089</v>
      </c>
      <c r="H132" s="196">
        <v>1</v>
      </c>
      <c r="I132" s="197"/>
      <c r="J132" s="198">
        <f t="shared" si="0"/>
        <v>0</v>
      </c>
      <c r="K132" s="194" t="s">
        <v>4904</v>
      </c>
      <c r="L132" s="40"/>
      <c r="M132" s="199" t="s">
        <v>1</v>
      </c>
      <c r="N132" s="200" t="s">
        <v>41</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110</v>
      </c>
      <c r="AT132" s="203" t="s">
        <v>241</v>
      </c>
      <c r="AU132" s="203" t="s">
        <v>84</v>
      </c>
      <c r="AY132" s="18" t="s">
        <v>239</v>
      </c>
      <c r="BE132" s="204">
        <f t="shared" si="4"/>
        <v>0</v>
      </c>
      <c r="BF132" s="204">
        <f t="shared" si="5"/>
        <v>0</v>
      </c>
      <c r="BG132" s="204">
        <f t="shared" si="6"/>
        <v>0</v>
      </c>
      <c r="BH132" s="204">
        <f t="shared" si="7"/>
        <v>0</v>
      </c>
      <c r="BI132" s="204">
        <f t="shared" si="8"/>
        <v>0</v>
      </c>
      <c r="BJ132" s="18" t="s">
        <v>84</v>
      </c>
      <c r="BK132" s="204">
        <f t="shared" si="9"/>
        <v>0</v>
      </c>
      <c r="BL132" s="18" t="s">
        <v>110</v>
      </c>
      <c r="BM132" s="203" t="s">
        <v>162</v>
      </c>
    </row>
    <row r="133" spans="1:65" s="2" customFormat="1" ht="16.5" customHeight="1">
      <c r="A133" s="35"/>
      <c r="B133" s="36"/>
      <c r="C133" s="192" t="s">
        <v>150</v>
      </c>
      <c r="D133" s="192" t="s">
        <v>241</v>
      </c>
      <c r="E133" s="193" t="s">
        <v>5333</v>
      </c>
      <c r="F133" s="194" t="s">
        <v>5334</v>
      </c>
      <c r="G133" s="195" t="s">
        <v>2089</v>
      </c>
      <c r="H133" s="196">
        <v>1</v>
      </c>
      <c r="I133" s="197"/>
      <c r="J133" s="198">
        <f t="shared" si="0"/>
        <v>0</v>
      </c>
      <c r="K133" s="194" t="s">
        <v>4904</v>
      </c>
      <c r="L133" s="40"/>
      <c r="M133" s="199" t="s">
        <v>1</v>
      </c>
      <c r="N133" s="200" t="s">
        <v>41</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110</v>
      </c>
      <c r="AT133" s="203" t="s">
        <v>241</v>
      </c>
      <c r="AU133" s="203" t="s">
        <v>84</v>
      </c>
      <c r="AY133" s="18" t="s">
        <v>239</v>
      </c>
      <c r="BE133" s="204">
        <f t="shared" si="4"/>
        <v>0</v>
      </c>
      <c r="BF133" s="204">
        <f t="shared" si="5"/>
        <v>0</v>
      </c>
      <c r="BG133" s="204">
        <f t="shared" si="6"/>
        <v>0</v>
      </c>
      <c r="BH133" s="204">
        <f t="shared" si="7"/>
        <v>0</v>
      </c>
      <c r="BI133" s="204">
        <f t="shared" si="8"/>
        <v>0</v>
      </c>
      <c r="BJ133" s="18" t="s">
        <v>84</v>
      </c>
      <c r="BK133" s="204">
        <f t="shared" si="9"/>
        <v>0</v>
      </c>
      <c r="BL133" s="18" t="s">
        <v>110</v>
      </c>
      <c r="BM133" s="203" t="s">
        <v>8</v>
      </c>
    </row>
    <row r="134" spans="1:65" s="2" customFormat="1" ht="16.5" customHeight="1">
      <c r="A134" s="35"/>
      <c r="B134" s="36"/>
      <c r="C134" s="192" t="s">
        <v>153</v>
      </c>
      <c r="D134" s="192" t="s">
        <v>241</v>
      </c>
      <c r="E134" s="193" t="s">
        <v>5335</v>
      </c>
      <c r="F134" s="194" t="s">
        <v>5336</v>
      </c>
      <c r="G134" s="195" t="s">
        <v>2089</v>
      </c>
      <c r="H134" s="196">
        <v>1</v>
      </c>
      <c r="I134" s="197"/>
      <c r="J134" s="198">
        <f t="shared" si="0"/>
        <v>0</v>
      </c>
      <c r="K134" s="194" t="s">
        <v>4904</v>
      </c>
      <c r="L134" s="40"/>
      <c r="M134" s="199" t="s">
        <v>1</v>
      </c>
      <c r="N134" s="200" t="s">
        <v>41</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110</v>
      </c>
      <c r="AT134" s="203" t="s">
        <v>241</v>
      </c>
      <c r="AU134" s="203" t="s">
        <v>84</v>
      </c>
      <c r="AY134" s="18" t="s">
        <v>239</v>
      </c>
      <c r="BE134" s="204">
        <f t="shared" si="4"/>
        <v>0</v>
      </c>
      <c r="BF134" s="204">
        <f t="shared" si="5"/>
        <v>0</v>
      </c>
      <c r="BG134" s="204">
        <f t="shared" si="6"/>
        <v>0</v>
      </c>
      <c r="BH134" s="204">
        <f t="shared" si="7"/>
        <v>0</v>
      </c>
      <c r="BI134" s="204">
        <f t="shared" si="8"/>
        <v>0</v>
      </c>
      <c r="BJ134" s="18" t="s">
        <v>84</v>
      </c>
      <c r="BK134" s="204">
        <f t="shared" si="9"/>
        <v>0</v>
      </c>
      <c r="BL134" s="18" t="s">
        <v>110</v>
      </c>
      <c r="BM134" s="203" t="s">
        <v>306</v>
      </c>
    </row>
    <row r="135" spans="1:65" s="12" customFormat="1" ht="25.9" customHeight="1">
      <c r="B135" s="176"/>
      <c r="C135" s="177"/>
      <c r="D135" s="178" t="s">
        <v>75</v>
      </c>
      <c r="E135" s="179" t="s">
        <v>4929</v>
      </c>
      <c r="F135" s="179" t="s">
        <v>135</v>
      </c>
      <c r="G135" s="177"/>
      <c r="H135" s="177"/>
      <c r="I135" s="180"/>
      <c r="J135" s="181">
        <f>BK135</f>
        <v>0</v>
      </c>
      <c r="K135" s="177"/>
      <c r="L135" s="182"/>
      <c r="M135" s="183"/>
      <c r="N135" s="184"/>
      <c r="O135" s="184"/>
      <c r="P135" s="185">
        <f>SUM(P136:P138)</f>
        <v>0</v>
      </c>
      <c r="Q135" s="184"/>
      <c r="R135" s="185">
        <f>SUM(R136:R138)</f>
        <v>0</v>
      </c>
      <c r="S135" s="184"/>
      <c r="T135" s="186">
        <f>SUM(T136:T138)</f>
        <v>0</v>
      </c>
      <c r="AR135" s="187" t="s">
        <v>84</v>
      </c>
      <c r="AT135" s="188" t="s">
        <v>75</v>
      </c>
      <c r="AU135" s="188" t="s">
        <v>76</v>
      </c>
      <c r="AY135" s="187" t="s">
        <v>239</v>
      </c>
      <c r="BK135" s="189">
        <f>SUM(BK136:BK138)</f>
        <v>0</v>
      </c>
    </row>
    <row r="136" spans="1:65" s="2" customFormat="1" ht="16.5" customHeight="1">
      <c r="A136" s="35"/>
      <c r="B136" s="36"/>
      <c r="C136" s="192" t="s">
        <v>156</v>
      </c>
      <c r="D136" s="192" t="s">
        <v>241</v>
      </c>
      <c r="E136" s="193" t="s">
        <v>5337</v>
      </c>
      <c r="F136" s="194" t="s">
        <v>5338</v>
      </c>
      <c r="G136" s="195" t="s">
        <v>2089</v>
      </c>
      <c r="H136" s="196">
        <v>1</v>
      </c>
      <c r="I136" s="197"/>
      <c r="J136" s="198">
        <f>ROUND(I136*H136,2)</f>
        <v>0</v>
      </c>
      <c r="K136" s="194" t="s">
        <v>4904</v>
      </c>
      <c r="L136" s="40"/>
      <c r="M136" s="199" t="s">
        <v>1</v>
      </c>
      <c r="N136" s="200" t="s">
        <v>41</v>
      </c>
      <c r="O136" s="72"/>
      <c r="P136" s="201">
        <f>O136*H136</f>
        <v>0</v>
      </c>
      <c r="Q136" s="201">
        <v>0</v>
      </c>
      <c r="R136" s="201">
        <f>Q136*H136</f>
        <v>0</v>
      </c>
      <c r="S136" s="201">
        <v>0</v>
      </c>
      <c r="T136" s="202">
        <f>S136*H136</f>
        <v>0</v>
      </c>
      <c r="U136" s="35"/>
      <c r="V136" s="35"/>
      <c r="W136" s="35"/>
      <c r="X136" s="35"/>
      <c r="Y136" s="35"/>
      <c r="Z136" s="35"/>
      <c r="AA136" s="35"/>
      <c r="AB136" s="35"/>
      <c r="AC136" s="35"/>
      <c r="AD136" s="35"/>
      <c r="AE136" s="35"/>
      <c r="AR136" s="203" t="s">
        <v>110</v>
      </c>
      <c r="AT136" s="203" t="s">
        <v>241</v>
      </c>
      <c r="AU136" s="203" t="s">
        <v>84</v>
      </c>
      <c r="AY136" s="18" t="s">
        <v>239</v>
      </c>
      <c r="BE136" s="204">
        <f>IF(N136="základní",J136,0)</f>
        <v>0</v>
      </c>
      <c r="BF136" s="204">
        <f>IF(N136="snížená",J136,0)</f>
        <v>0</v>
      </c>
      <c r="BG136" s="204">
        <f>IF(N136="zákl. přenesená",J136,0)</f>
        <v>0</v>
      </c>
      <c r="BH136" s="204">
        <f>IF(N136="sníž. přenesená",J136,0)</f>
        <v>0</v>
      </c>
      <c r="BI136" s="204">
        <f>IF(N136="nulová",J136,0)</f>
        <v>0</v>
      </c>
      <c r="BJ136" s="18" t="s">
        <v>84</v>
      </c>
      <c r="BK136" s="204">
        <f>ROUND(I136*H136,2)</f>
        <v>0</v>
      </c>
      <c r="BL136" s="18" t="s">
        <v>110</v>
      </c>
      <c r="BM136" s="203" t="s">
        <v>316</v>
      </c>
    </row>
    <row r="137" spans="1:65" s="2" customFormat="1" ht="16.5" customHeight="1">
      <c r="A137" s="35"/>
      <c r="B137" s="36"/>
      <c r="C137" s="192" t="s">
        <v>159</v>
      </c>
      <c r="D137" s="192" t="s">
        <v>241</v>
      </c>
      <c r="E137" s="193" t="s">
        <v>5339</v>
      </c>
      <c r="F137" s="194" t="s">
        <v>5340</v>
      </c>
      <c r="G137" s="195" t="s">
        <v>2089</v>
      </c>
      <c r="H137" s="196">
        <v>1</v>
      </c>
      <c r="I137" s="197"/>
      <c r="J137" s="198">
        <f>ROUND(I137*H137,2)</f>
        <v>0</v>
      </c>
      <c r="K137" s="194" t="s">
        <v>4904</v>
      </c>
      <c r="L137" s="40"/>
      <c r="M137" s="199" t="s">
        <v>1</v>
      </c>
      <c r="N137" s="200" t="s">
        <v>41</v>
      </c>
      <c r="O137" s="72"/>
      <c r="P137" s="201">
        <f>O137*H137</f>
        <v>0</v>
      </c>
      <c r="Q137" s="201">
        <v>0</v>
      </c>
      <c r="R137" s="201">
        <f>Q137*H137</f>
        <v>0</v>
      </c>
      <c r="S137" s="201">
        <v>0</v>
      </c>
      <c r="T137" s="202">
        <f>S137*H137</f>
        <v>0</v>
      </c>
      <c r="U137" s="35"/>
      <c r="V137" s="35"/>
      <c r="W137" s="35"/>
      <c r="X137" s="35"/>
      <c r="Y137" s="35"/>
      <c r="Z137" s="35"/>
      <c r="AA137" s="35"/>
      <c r="AB137" s="35"/>
      <c r="AC137" s="35"/>
      <c r="AD137" s="35"/>
      <c r="AE137" s="35"/>
      <c r="AR137" s="203" t="s">
        <v>110</v>
      </c>
      <c r="AT137" s="203" t="s">
        <v>241</v>
      </c>
      <c r="AU137" s="203" t="s">
        <v>84</v>
      </c>
      <c r="AY137" s="18" t="s">
        <v>239</v>
      </c>
      <c r="BE137" s="204">
        <f>IF(N137="základní",J137,0)</f>
        <v>0</v>
      </c>
      <c r="BF137" s="204">
        <f>IF(N137="snížená",J137,0)</f>
        <v>0</v>
      </c>
      <c r="BG137" s="204">
        <f>IF(N137="zákl. přenesená",J137,0)</f>
        <v>0</v>
      </c>
      <c r="BH137" s="204">
        <f>IF(N137="sníž. přenesená",J137,0)</f>
        <v>0</v>
      </c>
      <c r="BI137" s="204">
        <f>IF(N137="nulová",J137,0)</f>
        <v>0</v>
      </c>
      <c r="BJ137" s="18" t="s">
        <v>84</v>
      </c>
      <c r="BK137" s="204">
        <f>ROUND(I137*H137,2)</f>
        <v>0</v>
      </c>
      <c r="BL137" s="18" t="s">
        <v>110</v>
      </c>
      <c r="BM137" s="203" t="s">
        <v>289</v>
      </c>
    </row>
    <row r="138" spans="1:65" s="2" customFormat="1" ht="16.5" customHeight="1">
      <c r="A138" s="35"/>
      <c r="B138" s="36"/>
      <c r="C138" s="192" t="s">
        <v>162</v>
      </c>
      <c r="D138" s="192" t="s">
        <v>241</v>
      </c>
      <c r="E138" s="193" t="s">
        <v>5341</v>
      </c>
      <c r="F138" s="194" t="s">
        <v>5342</v>
      </c>
      <c r="G138" s="195" t="s">
        <v>2089</v>
      </c>
      <c r="H138" s="196">
        <v>1</v>
      </c>
      <c r="I138" s="197"/>
      <c r="J138" s="198">
        <f>ROUND(I138*H138,2)</f>
        <v>0</v>
      </c>
      <c r="K138" s="194" t="s">
        <v>4904</v>
      </c>
      <c r="L138" s="40"/>
      <c r="M138" s="277" t="s">
        <v>1</v>
      </c>
      <c r="N138" s="278" t="s">
        <v>41</v>
      </c>
      <c r="O138" s="224"/>
      <c r="P138" s="275">
        <f>O138*H138</f>
        <v>0</v>
      </c>
      <c r="Q138" s="275">
        <v>0</v>
      </c>
      <c r="R138" s="275">
        <f>Q138*H138</f>
        <v>0</v>
      </c>
      <c r="S138" s="275">
        <v>0</v>
      </c>
      <c r="T138" s="276">
        <f>S138*H138</f>
        <v>0</v>
      </c>
      <c r="U138" s="35"/>
      <c r="V138" s="35"/>
      <c r="W138" s="35"/>
      <c r="X138" s="35"/>
      <c r="Y138" s="35"/>
      <c r="Z138" s="35"/>
      <c r="AA138" s="35"/>
      <c r="AB138" s="35"/>
      <c r="AC138" s="35"/>
      <c r="AD138" s="35"/>
      <c r="AE138" s="35"/>
      <c r="AR138" s="203" t="s">
        <v>110</v>
      </c>
      <c r="AT138" s="203" t="s">
        <v>241</v>
      </c>
      <c r="AU138" s="203" t="s">
        <v>84</v>
      </c>
      <c r="AY138" s="18" t="s">
        <v>239</v>
      </c>
      <c r="BE138" s="204">
        <f>IF(N138="základní",J138,0)</f>
        <v>0</v>
      </c>
      <c r="BF138" s="204">
        <f>IF(N138="snížená",J138,0)</f>
        <v>0</v>
      </c>
      <c r="BG138" s="204">
        <f>IF(N138="zákl. přenesená",J138,0)</f>
        <v>0</v>
      </c>
      <c r="BH138" s="204">
        <f>IF(N138="sníž. přenesená",J138,0)</f>
        <v>0</v>
      </c>
      <c r="BI138" s="204">
        <f>IF(N138="nulová",J138,0)</f>
        <v>0</v>
      </c>
      <c r="BJ138" s="18" t="s">
        <v>84</v>
      </c>
      <c r="BK138" s="204">
        <f>ROUND(I138*H138,2)</f>
        <v>0</v>
      </c>
      <c r="BL138" s="18" t="s">
        <v>110</v>
      </c>
      <c r="BM138" s="203" t="s">
        <v>341</v>
      </c>
    </row>
    <row r="139" spans="1:65" s="2" customFormat="1" ht="6.95" customHeight="1">
      <c r="A139" s="35"/>
      <c r="B139" s="55"/>
      <c r="C139" s="56"/>
      <c r="D139" s="56"/>
      <c r="E139" s="56"/>
      <c r="F139" s="56"/>
      <c r="G139" s="56"/>
      <c r="H139" s="56"/>
      <c r="I139" s="56"/>
      <c r="J139" s="56"/>
      <c r="K139" s="56"/>
      <c r="L139" s="40"/>
      <c r="M139" s="35"/>
      <c r="O139" s="35"/>
      <c r="P139" s="35"/>
      <c r="Q139" s="35"/>
      <c r="R139" s="35"/>
      <c r="S139" s="35"/>
      <c r="T139" s="35"/>
      <c r="U139" s="35"/>
      <c r="V139" s="35"/>
      <c r="W139" s="35"/>
      <c r="X139" s="35"/>
      <c r="Y139" s="35"/>
      <c r="Z139" s="35"/>
      <c r="AA139" s="35"/>
      <c r="AB139" s="35"/>
      <c r="AC139" s="35"/>
      <c r="AD139" s="35"/>
      <c r="AE139" s="35"/>
    </row>
  </sheetData>
  <sheetProtection algorithmName="SHA-512" hashValue="9BIFEB2HQYq+Z7JZIKr5FPOJx46nhAE3VhQU+gt9cOexm2hmKVslvnJUkT43lO2P+KvBrguTFJkX8QRp476dtg==" saltValue="yoOzWDNMccpuKeu30QLt7kjeoPgnSV0j/vJjEDHfUx+kYS8bCDcFT9OR4K4uf5DX1VTe/Fgf+MyExvTXkn4Opg==" spinCount="100000" sheet="1" objects="1" scenarios="1" formatColumns="0" formatRows="0" autoFilter="0"/>
  <autoFilter ref="C125:K138" xr:uid="{00000000-0009-0000-0000-000018000000}"/>
  <mergeCells count="15">
    <mergeCell ref="E112:H112"/>
    <mergeCell ref="E116:H116"/>
    <mergeCell ref="E114:H114"/>
    <mergeCell ref="E118:H118"/>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2:BM182"/>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164</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ht="12.75">
      <c r="B8" s="21"/>
      <c r="D8" s="120" t="s">
        <v>210</v>
      </c>
      <c r="L8" s="21"/>
    </row>
    <row r="9" spans="1:46" s="1" customFormat="1" ht="16.5" customHeight="1">
      <c r="B9" s="21"/>
      <c r="E9" s="325" t="s">
        <v>362</v>
      </c>
      <c r="F9" s="298"/>
      <c r="G9" s="298"/>
      <c r="H9" s="298"/>
      <c r="L9" s="21"/>
    </row>
    <row r="10" spans="1:46" s="1" customFormat="1" ht="12" customHeight="1">
      <c r="B10" s="21"/>
      <c r="D10" s="120" t="s">
        <v>363</v>
      </c>
      <c r="L10" s="21"/>
    </row>
    <row r="11" spans="1:46" s="2" customFormat="1" ht="16.5" customHeight="1">
      <c r="A11" s="35"/>
      <c r="B11" s="40"/>
      <c r="C11" s="35"/>
      <c r="D11" s="35"/>
      <c r="E11" s="335" t="s">
        <v>3106</v>
      </c>
      <c r="F11" s="328"/>
      <c r="G11" s="328"/>
      <c r="H11" s="328"/>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3107</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7" t="s">
        <v>5343</v>
      </c>
      <c r="F13" s="328"/>
      <c r="G13" s="328"/>
      <c r="H13" s="328"/>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9" t="str">
        <f>'Rekapitulace stavby'!E14</f>
        <v>Vyplň údaj</v>
      </c>
      <c r="F22" s="330"/>
      <c r="G22" s="330"/>
      <c r="H22" s="330"/>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31" t="s">
        <v>4895</v>
      </c>
      <c r="F31" s="331"/>
      <c r="G31" s="331"/>
      <c r="H31" s="331"/>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ROUND(J126,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ROUND((SUM(BE126:BE181)),  2)</f>
        <v>0</v>
      </c>
      <c r="G37" s="35"/>
      <c r="H37" s="35"/>
      <c r="I37" s="131">
        <v>0.21</v>
      </c>
      <c r="J37" s="130">
        <f>ROUND(((SUM(BE126:BE181))*I37),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ROUND((SUM(BF126:BF181)),  2)</f>
        <v>0</v>
      </c>
      <c r="G38" s="35"/>
      <c r="H38" s="35"/>
      <c r="I38" s="131">
        <v>0.12</v>
      </c>
      <c r="J38" s="130">
        <f>ROUND(((SUM(BF126:BF181))*I38),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ROUND((SUM(BG126:BG181)),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ROUND((SUM(BH126:BH181)),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ROUND((SUM(BI126:BI181)),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2" t="s">
        <v>362</v>
      </c>
      <c r="F87" s="283"/>
      <c r="G87" s="283"/>
      <c r="H87" s="283"/>
      <c r="I87" s="23"/>
      <c r="J87" s="23"/>
      <c r="K87" s="23"/>
      <c r="L87" s="21"/>
    </row>
    <row r="88" spans="1:31" s="1" customFormat="1" ht="12" customHeight="1">
      <c r="B88" s="22"/>
      <c r="C88" s="30" t="s">
        <v>363</v>
      </c>
      <c r="D88" s="23"/>
      <c r="E88" s="23"/>
      <c r="F88" s="23"/>
      <c r="G88" s="23"/>
      <c r="H88" s="23"/>
      <c r="I88" s="23"/>
      <c r="J88" s="23"/>
      <c r="K88" s="23"/>
      <c r="L88" s="21"/>
    </row>
    <row r="89" spans="1:31" s="2" customFormat="1" ht="16.5" customHeight="1">
      <c r="A89" s="35"/>
      <c r="B89" s="36"/>
      <c r="C89" s="37"/>
      <c r="D89" s="37"/>
      <c r="E89" s="336" t="s">
        <v>3106</v>
      </c>
      <c r="F89" s="334"/>
      <c r="G89" s="334"/>
      <c r="H89" s="334"/>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3107</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5" t="str">
        <f>E13</f>
        <v>10 - KABELOVÉ TRASY  - KT</v>
      </c>
      <c r="F91" s="334"/>
      <c r="G91" s="334"/>
      <c r="H91" s="334"/>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J126</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5344</v>
      </c>
      <c r="E101" s="157"/>
      <c r="F101" s="157"/>
      <c r="G101" s="157"/>
      <c r="H101" s="157"/>
      <c r="I101" s="157"/>
      <c r="J101" s="158">
        <f>J127</f>
        <v>0</v>
      </c>
      <c r="K101" s="155"/>
      <c r="L101" s="159"/>
    </row>
    <row r="102" spans="1:47" s="9" customFormat="1" ht="24.95" customHeight="1">
      <c r="B102" s="154"/>
      <c r="C102" s="155"/>
      <c r="D102" s="156" t="s">
        <v>5065</v>
      </c>
      <c r="E102" s="157"/>
      <c r="F102" s="157"/>
      <c r="G102" s="157"/>
      <c r="H102" s="157"/>
      <c r="I102" s="157"/>
      <c r="J102" s="158">
        <f>J171</f>
        <v>0</v>
      </c>
      <c r="K102" s="155"/>
      <c r="L102" s="159"/>
    </row>
    <row r="103" spans="1:47" s="2" customFormat="1" ht="21.75" customHeight="1">
      <c r="A103" s="35"/>
      <c r="B103" s="36"/>
      <c r="C103" s="37"/>
      <c r="D103" s="37"/>
      <c r="E103" s="37"/>
      <c r="F103" s="37"/>
      <c r="G103" s="37"/>
      <c r="H103" s="37"/>
      <c r="I103" s="37"/>
      <c r="J103" s="37"/>
      <c r="K103" s="37"/>
      <c r="L103" s="52"/>
      <c r="S103" s="35"/>
      <c r="T103" s="35"/>
      <c r="U103" s="35"/>
      <c r="V103" s="35"/>
      <c r="W103" s="35"/>
      <c r="X103" s="35"/>
      <c r="Y103" s="35"/>
      <c r="Z103" s="35"/>
      <c r="AA103" s="35"/>
      <c r="AB103" s="35"/>
      <c r="AC103" s="35"/>
      <c r="AD103" s="35"/>
      <c r="AE103" s="35"/>
    </row>
    <row r="104" spans="1:47" s="2" customFormat="1" ht="6.95" customHeight="1">
      <c r="A104" s="35"/>
      <c r="B104" s="55"/>
      <c r="C104" s="56"/>
      <c r="D104" s="56"/>
      <c r="E104" s="56"/>
      <c r="F104" s="56"/>
      <c r="G104" s="56"/>
      <c r="H104" s="56"/>
      <c r="I104" s="56"/>
      <c r="J104" s="56"/>
      <c r="K104" s="56"/>
      <c r="L104" s="52"/>
      <c r="S104" s="35"/>
      <c r="T104" s="35"/>
      <c r="U104" s="35"/>
      <c r="V104" s="35"/>
      <c r="W104" s="35"/>
      <c r="X104" s="35"/>
      <c r="Y104" s="35"/>
      <c r="Z104" s="35"/>
      <c r="AA104" s="35"/>
      <c r="AB104" s="35"/>
      <c r="AC104" s="35"/>
      <c r="AD104" s="35"/>
      <c r="AE104" s="35"/>
    </row>
    <row r="108" spans="1:47" s="2" customFormat="1" ht="6.95" customHeight="1">
      <c r="A108" s="35"/>
      <c r="B108" s="57"/>
      <c r="C108" s="58"/>
      <c r="D108" s="58"/>
      <c r="E108" s="58"/>
      <c r="F108" s="58"/>
      <c r="G108" s="58"/>
      <c r="H108" s="58"/>
      <c r="I108" s="58"/>
      <c r="J108" s="58"/>
      <c r="K108" s="58"/>
      <c r="L108" s="52"/>
      <c r="S108" s="35"/>
      <c r="T108" s="35"/>
      <c r="U108" s="35"/>
      <c r="V108" s="35"/>
      <c r="W108" s="35"/>
      <c r="X108" s="35"/>
      <c r="Y108" s="35"/>
      <c r="Z108" s="35"/>
      <c r="AA108" s="35"/>
      <c r="AB108" s="35"/>
      <c r="AC108" s="35"/>
      <c r="AD108" s="35"/>
      <c r="AE108" s="35"/>
    </row>
    <row r="109" spans="1:47" s="2" customFormat="1" ht="24.95" customHeight="1">
      <c r="A109" s="35"/>
      <c r="B109" s="36"/>
      <c r="C109" s="24" t="s">
        <v>224</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6.95"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2" customHeight="1">
      <c r="A111" s="35"/>
      <c r="B111" s="36"/>
      <c r="C111" s="30" t="s">
        <v>16</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6.5" customHeight="1">
      <c r="A112" s="35"/>
      <c r="B112" s="36"/>
      <c r="C112" s="37"/>
      <c r="D112" s="37"/>
      <c r="E112" s="332" t="str">
        <f>E7</f>
        <v>NEMOCNICE TGM HODONÍN – VÝSTAVBA PAVILONU URGENTNÍHO PŘÍJMU ETAPA II.</v>
      </c>
      <c r="F112" s="333"/>
      <c r="G112" s="333"/>
      <c r="H112" s="333"/>
      <c r="I112" s="37"/>
      <c r="J112" s="37"/>
      <c r="K112" s="37"/>
      <c r="L112" s="52"/>
      <c r="S112" s="35"/>
      <c r="T112" s="35"/>
      <c r="U112" s="35"/>
      <c r="V112" s="35"/>
      <c r="W112" s="35"/>
      <c r="X112" s="35"/>
      <c r="Y112" s="35"/>
      <c r="Z112" s="35"/>
      <c r="AA112" s="35"/>
      <c r="AB112" s="35"/>
      <c r="AC112" s="35"/>
      <c r="AD112" s="35"/>
      <c r="AE112" s="35"/>
    </row>
    <row r="113" spans="1:65" s="1" customFormat="1" ht="12" customHeight="1">
      <c r="B113" s="22"/>
      <c r="C113" s="30" t="s">
        <v>210</v>
      </c>
      <c r="D113" s="23"/>
      <c r="E113" s="23"/>
      <c r="F113" s="23"/>
      <c r="G113" s="23"/>
      <c r="H113" s="23"/>
      <c r="I113" s="23"/>
      <c r="J113" s="23"/>
      <c r="K113" s="23"/>
      <c r="L113" s="21"/>
    </row>
    <row r="114" spans="1:65" s="1" customFormat="1" ht="16.5" customHeight="1">
      <c r="B114" s="22"/>
      <c r="C114" s="23"/>
      <c r="D114" s="23"/>
      <c r="E114" s="332" t="s">
        <v>362</v>
      </c>
      <c r="F114" s="283"/>
      <c r="G114" s="283"/>
      <c r="H114" s="283"/>
      <c r="I114" s="23"/>
      <c r="J114" s="23"/>
      <c r="K114" s="23"/>
      <c r="L114" s="21"/>
    </row>
    <row r="115" spans="1:65" s="1" customFormat="1" ht="12" customHeight="1">
      <c r="B115" s="22"/>
      <c r="C115" s="30" t="s">
        <v>363</v>
      </c>
      <c r="D115" s="23"/>
      <c r="E115" s="23"/>
      <c r="F115" s="23"/>
      <c r="G115" s="23"/>
      <c r="H115" s="23"/>
      <c r="I115" s="23"/>
      <c r="J115" s="23"/>
      <c r="K115" s="23"/>
      <c r="L115" s="21"/>
    </row>
    <row r="116" spans="1:65" s="2" customFormat="1" ht="16.5" customHeight="1">
      <c r="A116" s="35"/>
      <c r="B116" s="36"/>
      <c r="C116" s="37"/>
      <c r="D116" s="37"/>
      <c r="E116" s="336" t="s">
        <v>3106</v>
      </c>
      <c r="F116" s="334"/>
      <c r="G116" s="334"/>
      <c r="H116" s="334"/>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3107</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6.5" customHeight="1">
      <c r="A118" s="35"/>
      <c r="B118" s="36"/>
      <c r="C118" s="37"/>
      <c r="D118" s="37"/>
      <c r="E118" s="305" t="str">
        <f>E13</f>
        <v>10 - KABELOVÉ TRASY  - KT</v>
      </c>
      <c r="F118" s="334"/>
      <c r="G118" s="334"/>
      <c r="H118" s="334"/>
      <c r="I118" s="37"/>
      <c r="J118" s="37"/>
      <c r="K118" s="37"/>
      <c r="L118" s="52"/>
      <c r="S118" s="35"/>
      <c r="T118" s="35"/>
      <c r="U118" s="35"/>
      <c r="V118" s="35"/>
      <c r="W118" s="35"/>
      <c r="X118" s="35"/>
      <c r="Y118" s="35"/>
      <c r="Z118" s="35"/>
      <c r="AA118" s="35"/>
      <c r="AB118" s="35"/>
      <c r="AC118" s="35"/>
      <c r="AD118" s="35"/>
      <c r="AE118" s="35"/>
    </row>
    <row r="119" spans="1:65"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12" customHeight="1">
      <c r="A120" s="35"/>
      <c r="B120" s="36"/>
      <c r="C120" s="30" t="s">
        <v>20</v>
      </c>
      <c r="D120" s="37"/>
      <c r="E120" s="37"/>
      <c r="F120" s="28" t="str">
        <f>F16</f>
        <v xml:space="preserve"> </v>
      </c>
      <c r="G120" s="37"/>
      <c r="H120" s="37"/>
      <c r="I120" s="30" t="s">
        <v>22</v>
      </c>
      <c r="J120" s="67" t="str">
        <f>IF(J16="","",J16)</f>
        <v>23. 6. 2025</v>
      </c>
      <c r="K120" s="37"/>
      <c r="L120" s="52"/>
      <c r="S120" s="35"/>
      <c r="T120" s="35"/>
      <c r="U120" s="35"/>
      <c r="V120" s="35"/>
      <c r="W120" s="35"/>
      <c r="X120" s="35"/>
      <c r="Y120" s="35"/>
      <c r="Z120" s="35"/>
      <c r="AA120" s="35"/>
      <c r="AB120" s="35"/>
      <c r="AC120" s="35"/>
      <c r="AD120" s="35"/>
      <c r="AE120" s="35"/>
    </row>
    <row r="121" spans="1:65"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2" customFormat="1" ht="15.2" customHeight="1">
      <c r="A122" s="35"/>
      <c r="B122" s="36"/>
      <c r="C122" s="30" t="s">
        <v>24</v>
      </c>
      <c r="D122" s="37"/>
      <c r="E122" s="37"/>
      <c r="F122" s="28" t="str">
        <f>E19</f>
        <v>NEMOCNICE TGM HODONÍN, p.o.</v>
      </c>
      <c r="G122" s="37"/>
      <c r="H122" s="37"/>
      <c r="I122" s="30" t="s">
        <v>30</v>
      </c>
      <c r="J122" s="33" t="str">
        <f>E25</f>
        <v>KANIA a.s.</v>
      </c>
      <c r="K122" s="37"/>
      <c r="L122" s="52"/>
      <c r="S122" s="35"/>
      <c r="T122" s="35"/>
      <c r="U122" s="35"/>
      <c r="V122" s="35"/>
      <c r="W122" s="35"/>
      <c r="X122" s="35"/>
      <c r="Y122" s="35"/>
      <c r="Z122" s="35"/>
      <c r="AA122" s="35"/>
      <c r="AB122" s="35"/>
      <c r="AC122" s="35"/>
      <c r="AD122" s="35"/>
      <c r="AE122" s="35"/>
    </row>
    <row r="123" spans="1:65" s="2" customFormat="1" ht="15.2" customHeight="1">
      <c r="A123" s="35"/>
      <c r="B123" s="36"/>
      <c r="C123" s="30" t="s">
        <v>28</v>
      </c>
      <c r="D123" s="37"/>
      <c r="E123" s="37"/>
      <c r="F123" s="28" t="str">
        <f>IF(E22="","",E22)</f>
        <v>Vyplň údaj</v>
      </c>
      <c r="G123" s="37"/>
      <c r="H123" s="37"/>
      <c r="I123" s="30" t="s">
        <v>33</v>
      </c>
      <c r="J123" s="33" t="str">
        <f>E28</f>
        <v xml:space="preserve"> </v>
      </c>
      <c r="K123" s="37"/>
      <c r="L123" s="52"/>
      <c r="S123" s="35"/>
      <c r="T123" s="35"/>
      <c r="U123" s="35"/>
      <c r="V123" s="35"/>
      <c r="W123" s="35"/>
      <c r="X123" s="35"/>
      <c r="Y123" s="35"/>
      <c r="Z123" s="35"/>
      <c r="AA123" s="35"/>
      <c r="AB123" s="35"/>
      <c r="AC123" s="35"/>
      <c r="AD123" s="35"/>
      <c r="AE123" s="35"/>
    </row>
    <row r="124" spans="1:65" s="2" customFormat="1" ht="10.3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5" s="11" customFormat="1" ht="29.25" customHeight="1">
      <c r="A125" s="165"/>
      <c r="B125" s="166"/>
      <c r="C125" s="167" t="s">
        <v>225</v>
      </c>
      <c r="D125" s="168" t="s">
        <v>61</v>
      </c>
      <c r="E125" s="168" t="s">
        <v>57</v>
      </c>
      <c r="F125" s="168" t="s">
        <v>58</v>
      </c>
      <c r="G125" s="168" t="s">
        <v>226</v>
      </c>
      <c r="H125" s="168" t="s">
        <v>227</v>
      </c>
      <c r="I125" s="168" t="s">
        <v>228</v>
      </c>
      <c r="J125" s="168" t="s">
        <v>214</v>
      </c>
      <c r="K125" s="169" t="s">
        <v>229</v>
      </c>
      <c r="L125" s="170"/>
      <c r="M125" s="76" t="s">
        <v>1</v>
      </c>
      <c r="N125" s="77" t="s">
        <v>40</v>
      </c>
      <c r="O125" s="77" t="s">
        <v>230</v>
      </c>
      <c r="P125" s="77" t="s">
        <v>231</v>
      </c>
      <c r="Q125" s="77" t="s">
        <v>232</v>
      </c>
      <c r="R125" s="77" t="s">
        <v>233</v>
      </c>
      <c r="S125" s="77" t="s">
        <v>234</v>
      </c>
      <c r="T125" s="78" t="s">
        <v>235</v>
      </c>
      <c r="U125" s="165"/>
      <c r="V125" s="165"/>
      <c r="W125" s="165"/>
      <c r="X125" s="165"/>
      <c r="Y125" s="165"/>
      <c r="Z125" s="165"/>
      <c r="AA125" s="165"/>
      <c r="AB125" s="165"/>
      <c r="AC125" s="165"/>
      <c r="AD125" s="165"/>
      <c r="AE125" s="165"/>
    </row>
    <row r="126" spans="1:65" s="2" customFormat="1" ht="22.9" customHeight="1">
      <c r="A126" s="35"/>
      <c r="B126" s="36"/>
      <c r="C126" s="83" t="s">
        <v>236</v>
      </c>
      <c r="D126" s="37"/>
      <c r="E126" s="37"/>
      <c r="F126" s="37"/>
      <c r="G126" s="37"/>
      <c r="H126" s="37"/>
      <c r="I126" s="37"/>
      <c r="J126" s="171">
        <f>BK126</f>
        <v>0</v>
      </c>
      <c r="K126" s="37"/>
      <c r="L126" s="40"/>
      <c r="M126" s="79"/>
      <c r="N126" s="172"/>
      <c r="O126" s="80"/>
      <c r="P126" s="173">
        <f>P127+P171</f>
        <v>0</v>
      </c>
      <c r="Q126" s="80"/>
      <c r="R126" s="173">
        <f>R127+R171</f>
        <v>0</v>
      </c>
      <c r="S126" s="80"/>
      <c r="T126" s="174">
        <f>T127+T171</f>
        <v>0</v>
      </c>
      <c r="U126" s="35"/>
      <c r="V126" s="35"/>
      <c r="W126" s="35"/>
      <c r="X126" s="35"/>
      <c r="Y126" s="35"/>
      <c r="Z126" s="35"/>
      <c r="AA126" s="35"/>
      <c r="AB126" s="35"/>
      <c r="AC126" s="35"/>
      <c r="AD126" s="35"/>
      <c r="AE126" s="35"/>
      <c r="AT126" s="18" t="s">
        <v>75</v>
      </c>
      <c r="AU126" s="18" t="s">
        <v>216</v>
      </c>
      <c r="BK126" s="175">
        <f>BK127+BK171</f>
        <v>0</v>
      </c>
    </row>
    <row r="127" spans="1:65" s="12" customFormat="1" ht="25.9" customHeight="1">
      <c r="B127" s="176"/>
      <c r="C127" s="177"/>
      <c r="D127" s="178" t="s">
        <v>75</v>
      </c>
      <c r="E127" s="179" t="s">
        <v>4713</v>
      </c>
      <c r="F127" s="179" t="s">
        <v>5345</v>
      </c>
      <c r="G127" s="177"/>
      <c r="H127" s="177"/>
      <c r="I127" s="180"/>
      <c r="J127" s="181">
        <f>BK127</f>
        <v>0</v>
      </c>
      <c r="K127" s="177"/>
      <c r="L127" s="182"/>
      <c r="M127" s="183"/>
      <c r="N127" s="184"/>
      <c r="O127" s="184"/>
      <c r="P127" s="185">
        <f>SUM(P128:P170)</f>
        <v>0</v>
      </c>
      <c r="Q127" s="184"/>
      <c r="R127" s="185">
        <f>SUM(R128:R170)</f>
        <v>0</v>
      </c>
      <c r="S127" s="184"/>
      <c r="T127" s="186">
        <f>SUM(T128:T170)</f>
        <v>0</v>
      </c>
      <c r="AR127" s="187" t="s">
        <v>84</v>
      </c>
      <c r="AT127" s="188" t="s">
        <v>75</v>
      </c>
      <c r="AU127" s="188" t="s">
        <v>76</v>
      </c>
      <c r="AY127" s="187" t="s">
        <v>239</v>
      </c>
      <c r="BK127" s="189">
        <f>SUM(BK128:BK170)</f>
        <v>0</v>
      </c>
    </row>
    <row r="128" spans="1:65" s="2" customFormat="1" ht="16.5" customHeight="1">
      <c r="A128" s="35"/>
      <c r="B128" s="36"/>
      <c r="C128" s="192" t="s">
        <v>84</v>
      </c>
      <c r="D128" s="192" t="s">
        <v>241</v>
      </c>
      <c r="E128" s="193" t="s">
        <v>5346</v>
      </c>
      <c r="F128" s="194" t="s">
        <v>5347</v>
      </c>
      <c r="G128" s="195" t="s">
        <v>513</v>
      </c>
      <c r="H128" s="196">
        <v>16</v>
      </c>
      <c r="I128" s="197"/>
      <c r="J128" s="198">
        <f t="shared" ref="J128:J170" si="0">ROUND(I128*H128,2)</f>
        <v>0</v>
      </c>
      <c r="K128" s="194" t="s">
        <v>4904</v>
      </c>
      <c r="L128" s="40"/>
      <c r="M128" s="199" t="s">
        <v>1</v>
      </c>
      <c r="N128" s="200" t="s">
        <v>41</v>
      </c>
      <c r="O128" s="72"/>
      <c r="P128" s="201">
        <f t="shared" ref="P128:P170" si="1">O128*H128</f>
        <v>0</v>
      </c>
      <c r="Q128" s="201">
        <v>0</v>
      </c>
      <c r="R128" s="201">
        <f t="shared" ref="R128:R170" si="2">Q128*H128</f>
        <v>0</v>
      </c>
      <c r="S128" s="201">
        <v>0</v>
      </c>
      <c r="T128" s="202">
        <f t="shared" ref="T128:T170" si="3">S128*H128</f>
        <v>0</v>
      </c>
      <c r="U128" s="35"/>
      <c r="V128" s="35"/>
      <c r="W128" s="35"/>
      <c r="X128" s="35"/>
      <c r="Y128" s="35"/>
      <c r="Z128" s="35"/>
      <c r="AA128" s="35"/>
      <c r="AB128" s="35"/>
      <c r="AC128" s="35"/>
      <c r="AD128" s="35"/>
      <c r="AE128" s="35"/>
      <c r="AR128" s="203" t="s">
        <v>110</v>
      </c>
      <c r="AT128" s="203" t="s">
        <v>241</v>
      </c>
      <c r="AU128" s="203" t="s">
        <v>84</v>
      </c>
      <c r="AY128" s="18" t="s">
        <v>239</v>
      </c>
      <c r="BE128" s="204">
        <f t="shared" ref="BE128:BE170" si="4">IF(N128="základní",J128,0)</f>
        <v>0</v>
      </c>
      <c r="BF128" s="204">
        <f t="shared" ref="BF128:BF170" si="5">IF(N128="snížená",J128,0)</f>
        <v>0</v>
      </c>
      <c r="BG128" s="204">
        <f t="shared" ref="BG128:BG170" si="6">IF(N128="zákl. přenesená",J128,0)</f>
        <v>0</v>
      </c>
      <c r="BH128" s="204">
        <f t="shared" ref="BH128:BH170" si="7">IF(N128="sníž. přenesená",J128,0)</f>
        <v>0</v>
      </c>
      <c r="BI128" s="204">
        <f t="shared" ref="BI128:BI170" si="8">IF(N128="nulová",J128,0)</f>
        <v>0</v>
      </c>
      <c r="BJ128" s="18" t="s">
        <v>84</v>
      </c>
      <c r="BK128" s="204">
        <f t="shared" ref="BK128:BK170" si="9">ROUND(I128*H128,2)</f>
        <v>0</v>
      </c>
      <c r="BL128" s="18" t="s">
        <v>110</v>
      </c>
      <c r="BM128" s="203" t="s">
        <v>86</v>
      </c>
    </row>
    <row r="129" spans="1:65" s="2" customFormat="1" ht="16.5" customHeight="1">
      <c r="A129" s="35"/>
      <c r="B129" s="36"/>
      <c r="C129" s="192" t="s">
        <v>86</v>
      </c>
      <c r="D129" s="192" t="s">
        <v>241</v>
      </c>
      <c r="E129" s="193" t="s">
        <v>5348</v>
      </c>
      <c r="F129" s="194" t="s">
        <v>5349</v>
      </c>
      <c r="G129" s="195" t="s">
        <v>513</v>
      </c>
      <c r="H129" s="196">
        <v>16</v>
      </c>
      <c r="I129" s="197"/>
      <c r="J129" s="198">
        <f t="shared" si="0"/>
        <v>0</v>
      </c>
      <c r="K129" s="194" t="s">
        <v>4904</v>
      </c>
      <c r="L129" s="40"/>
      <c r="M129" s="199" t="s">
        <v>1</v>
      </c>
      <c r="N129" s="200" t="s">
        <v>41</v>
      </c>
      <c r="O129" s="72"/>
      <c r="P129" s="201">
        <f t="shared" si="1"/>
        <v>0</v>
      </c>
      <c r="Q129" s="201">
        <v>0</v>
      </c>
      <c r="R129" s="201">
        <f t="shared" si="2"/>
        <v>0</v>
      </c>
      <c r="S129" s="201">
        <v>0</v>
      </c>
      <c r="T129" s="202">
        <f t="shared" si="3"/>
        <v>0</v>
      </c>
      <c r="U129" s="35"/>
      <c r="V129" s="35"/>
      <c r="W129" s="35"/>
      <c r="X129" s="35"/>
      <c r="Y129" s="35"/>
      <c r="Z129" s="35"/>
      <c r="AA129" s="35"/>
      <c r="AB129" s="35"/>
      <c r="AC129" s="35"/>
      <c r="AD129" s="35"/>
      <c r="AE129" s="35"/>
      <c r="AR129" s="203" t="s">
        <v>110</v>
      </c>
      <c r="AT129" s="203" t="s">
        <v>241</v>
      </c>
      <c r="AU129" s="203" t="s">
        <v>84</v>
      </c>
      <c r="AY129" s="18" t="s">
        <v>239</v>
      </c>
      <c r="BE129" s="204">
        <f t="shared" si="4"/>
        <v>0</v>
      </c>
      <c r="BF129" s="204">
        <f t="shared" si="5"/>
        <v>0</v>
      </c>
      <c r="BG129" s="204">
        <f t="shared" si="6"/>
        <v>0</v>
      </c>
      <c r="BH129" s="204">
        <f t="shared" si="7"/>
        <v>0</v>
      </c>
      <c r="BI129" s="204">
        <f t="shared" si="8"/>
        <v>0</v>
      </c>
      <c r="BJ129" s="18" t="s">
        <v>84</v>
      </c>
      <c r="BK129" s="204">
        <f t="shared" si="9"/>
        <v>0</v>
      </c>
      <c r="BL129" s="18" t="s">
        <v>110</v>
      </c>
      <c r="BM129" s="203" t="s">
        <v>110</v>
      </c>
    </row>
    <row r="130" spans="1:65" s="2" customFormat="1" ht="16.5" customHeight="1">
      <c r="A130" s="35"/>
      <c r="B130" s="36"/>
      <c r="C130" s="192" t="s">
        <v>108</v>
      </c>
      <c r="D130" s="192" t="s">
        <v>241</v>
      </c>
      <c r="E130" s="193" t="s">
        <v>5350</v>
      </c>
      <c r="F130" s="194" t="s">
        <v>5351</v>
      </c>
      <c r="G130" s="195" t="s">
        <v>2089</v>
      </c>
      <c r="H130" s="196">
        <v>8</v>
      </c>
      <c r="I130" s="197"/>
      <c r="J130" s="198">
        <f t="shared" si="0"/>
        <v>0</v>
      </c>
      <c r="K130" s="194" t="s">
        <v>4904</v>
      </c>
      <c r="L130" s="40"/>
      <c r="M130" s="199" t="s">
        <v>1</v>
      </c>
      <c r="N130" s="200" t="s">
        <v>41</v>
      </c>
      <c r="O130" s="72"/>
      <c r="P130" s="201">
        <f t="shared" si="1"/>
        <v>0</v>
      </c>
      <c r="Q130" s="201">
        <v>0</v>
      </c>
      <c r="R130" s="201">
        <f t="shared" si="2"/>
        <v>0</v>
      </c>
      <c r="S130" s="201">
        <v>0</v>
      </c>
      <c r="T130" s="202">
        <f t="shared" si="3"/>
        <v>0</v>
      </c>
      <c r="U130" s="35"/>
      <c r="V130" s="35"/>
      <c r="W130" s="35"/>
      <c r="X130" s="35"/>
      <c r="Y130" s="35"/>
      <c r="Z130" s="35"/>
      <c r="AA130" s="35"/>
      <c r="AB130" s="35"/>
      <c r="AC130" s="35"/>
      <c r="AD130" s="35"/>
      <c r="AE130" s="35"/>
      <c r="AR130" s="203" t="s">
        <v>110</v>
      </c>
      <c r="AT130" s="203" t="s">
        <v>241</v>
      </c>
      <c r="AU130" s="203" t="s">
        <v>84</v>
      </c>
      <c r="AY130" s="18" t="s">
        <v>239</v>
      </c>
      <c r="BE130" s="204">
        <f t="shared" si="4"/>
        <v>0</v>
      </c>
      <c r="BF130" s="204">
        <f t="shared" si="5"/>
        <v>0</v>
      </c>
      <c r="BG130" s="204">
        <f t="shared" si="6"/>
        <v>0</v>
      </c>
      <c r="BH130" s="204">
        <f t="shared" si="7"/>
        <v>0</v>
      </c>
      <c r="BI130" s="204">
        <f t="shared" si="8"/>
        <v>0</v>
      </c>
      <c r="BJ130" s="18" t="s">
        <v>84</v>
      </c>
      <c r="BK130" s="204">
        <f t="shared" si="9"/>
        <v>0</v>
      </c>
      <c r="BL130" s="18" t="s">
        <v>110</v>
      </c>
      <c r="BM130" s="203" t="s">
        <v>150</v>
      </c>
    </row>
    <row r="131" spans="1:65" s="2" customFormat="1" ht="16.5" customHeight="1">
      <c r="A131" s="35"/>
      <c r="B131" s="36"/>
      <c r="C131" s="192" t="s">
        <v>110</v>
      </c>
      <c r="D131" s="192" t="s">
        <v>241</v>
      </c>
      <c r="E131" s="193" t="s">
        <v>5352</v>
      </c>
      <c r="F131" s="194" t="s">
        <v>5353</v>
      </c>
      <c r="G131" s="195" t="s">
        <v>2089</v>
      </c>
      <c r="H131" s="196">
        <v>8</v>
      </c>
      <c r="I131" s="197"/>
      <c r="J131" s="198">
        <f t="shared" si="0"/>
        <v>0</v>
      </c>
      <c r="K131" s="194" t="s">
        <v>4904</v>
      </c>
      <c r="L131" s="40"/>
      <c r="M131" s="199" t="s">
        <v>1</v>
      </c>
      <c r="N131" s="200" t="s">
        <v>41</v>
      </c>
      <c r="O131" s="72"/>
      <c r="P131" s="201">
        <f t="shared" si="1"/>
        <v>0</v>
      </c>
      <c r="Q131" s="201">
        <v>0</v>
      </c>
      <c r="R131" s="201">
        <f t="shared" si="2"/>
        <v>0</v>
      </c>
      <c r="S131" s="201">
        <v>0</v>
      </c>
      <c r="T131" s="202">
        <f t="shared" si="3"/>
        <v>0</v>
      </c>
      <c r="U131" s="35"/>
      <c r="V131" s="35"/>
      <c r="W131" s="35"/>
      <c r="X131" s="35"/>
      <c r="Y131" s="35"/>
      <c r="Z131" s="35"/>
      <c r="AA131" s="35"/>
      <c r="AB131" s="35"/>
      <c r="AC131" s="35"/>
      <c r="AD131" s="35"/>
      <c r="AE131" s="35"/>
      <c r="AR131" s="203" t="s">
        <v>110</v>
      </c>
      <c r="AT131" s="203" t="s">
        <v>241</v>
      </c>
      <c r="AU131" s="203" t="s">
        <v>84</v>
      </c>
      <c r="AY131" s="18" t="s">
        <v>239</v>
      </c>
      <c r="BE131" s="204">
        <f t="shared" si="4"/>
        <v>0</v>
      </c>
      <c r="BF131" s="204">
        <f t="shared" si="5"/>
        <v>0</v>
      </c>
      <c r="BG131" s="204">
        <f t="shared" si="6"/>
        <v>0</v>
      </c>
      <c r="BH131" s="204">
        <f t="shared" si="7"/>
        <v>0</v>
      </c>
      <c r="BI131" s="204">
        <f t="shared" si="8"/>
        <v>0</v>
      </c>
      <c r="BJ131" s="18" t="s">
        <v>84</v>
      </c>
      <c r="BK131" s="204">
        <f t="shared" si="9"/>
        <v>0</v>
      </c>
      <c r="BL131" s="18" t="s">
        <v>110</v>
      </c>
      <c r="BM131" s="203" t="s">
        <v>156</v>
      </c>
    </row>
    <row r="132" spans="1:65" s="2" customFormat="1" ht="16.5" customHeight="1">
      <c r="A132" s="35"/>
      <c r="B132" s="36"/>
      <c r="C132" s="192" t="s">
        <v>134</v>
      </c>
      <c r="D132" s="192" t="s">
        <v>241</v>
      </c>
      <c r="E132" s="193" t="s">
        <v>5354</v>
      </c>
      <c r="F132" s="194" t="s">
        <v>5355</v>
      </c>
      <c r="G132" s="195" t="s">
        <v>513</v>
      </c>
      <c r="H132" s="196">
        <v>16</v>
      </c>
      <c r="I132" s="197"/>
      <c r="J132" s="198">
        <f t="shared" si="0"/>
        <v>0</v>
      </c>
      <c r="K132" s="194" t="s">
        <v>4904</v>
      </c>
      <c r="L132" s="40"/>
      <c r="M132" s="199" t="s">
        <v>1</v>
      </c>
      <c r="N132" s="200" t="s">
        <v>41</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110</v>
      </c>
      <c r="AT132" s="203" t="s">
        <v>241</v>
      </c>
      <c r="AU132" s="203" t="s">
        <v>84</v>
      </c>
      <c r="AY132" s="18" t="s">
        <v>239</v>
      </c>
      <c r="BE132" s="204">
        <f t="shared" si="4"/>
        <v>0</v>
      </c>
      <c r="BF132" s="204">
        <f t="shared" si="5"/>
        <v>0</v>
      </c>
      <c r="BG132" s="204">
        <f t="shared" si="6"/>
        <v>0</v>
      </c>
      <c r="BH132" s="204">
        <f t="shared" si="7"/>
        <v>0</v>
      </c>
      <c r="BI132" s="204">
        <f t="shared" si="8"/>
        <v>0</v>
      </c>
      <c r="BJ132" s="18" t="s">
        <v>84</v>
      </c>
      <c r="BK132" s="204">
        <f t="shared" si="9"/>
        <v>0</v>
      </c>
      <c r="BL132" s="18" t="s">
        <v>110</v>
      </c>
      <c r="BM132" s="203" t="s">
        <v>162</v>
      </c>
    </row>
    <row r="133" spans="1:65" s="2" customFormat="1" ht="16.5" customHeight="1">
      <c r="A133" s="35"/>
      <c r="B133" s="36"/>
      <c r="C133" s="192" t="s">
        <v>150</v>
      </c>
      <c r="D133" s="192" t="s">
        <v>241</v>
      </c>
      <c r="E133" s="193" t="s">
        <v>5356</v>
      </c>
      <c r="F133" s="194" t="s">
        <v>5357</v>
      </c>
      <c r="G133" s="195" t="s">
        <v>513</v>
      </c>
      <c r="H133" s="196">
        <v>320</v>
      </c>
      <c r="I133" s="197"/>
      <c r="J133" s="198">
        <f t="shared" si="0"/>
        <v>0</v>
      </c>
      <c r="K133" s="194" t="s">
        <v>4904</v>
      </c>
      <c r="L133" s="40"/>
      <c r="M133" s="199" t="s">
        <v>1</v>
      </c>
      <c r="N133" s="200" t="s">
        <v>41</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110</v>
      </c>
      <c r="AT133" s="203" t="s">
        <v>241</v>
      </c>
      <c r="AU133" s="203" t="s">
        <v>84</v>
      </c>
      <c r="AY133" s="18" t="s">
        <v>239</v>
      </c>
      <c r="BE133" s="204">
        <f t="shared" si="4"/>
        <v>0</v>
      </c>
      <c r="BF133" s="204">
        <f t="shared" si="5"/>
        <v>0</v>
      </c>
      <c r="BG133" s="204">
        <f t="shared" si="6"/>
        <v>0</v>
      </c>
      <c r="BH133" s="204">
        <f t="shared" si="7"/>
        <v>0</v>
      </c>
      <c r="BI133" s="204">
        <f t="shared" si="8"/>
        <v>0</v>
      </c>
      <c r="BJ133" s="18" t="s">
        <v>84</v>
      </c>
      <c r="BK133" s="204">
        <f t="shared" si="9"/>
        <v>0</v>
      </c>
      <c r="BL133" s="18" t="s">
        <v>110</v>
      </c>
      <c r="BM133" s="203" t="s">
        <v>8</v>
      </c>
    </row>
    <row r="134" spans="1:65" s="2" customFormat="1" ht="16.5" customHeight="1">
      <c r="A134" s="35"/>
      <c r="B134" s="36"/>
      <c r="C134" s="192" t="s">
        <v>153</v>
      </c>
      <c r="D134" s="192" t="s">
        <v>241</v>
      </c>
      <c r="E134" s="193" t="s">
        <v>5358</v>
      </c>
      <c r="F134" s="194" t="s">
        <v>5359</v>
      </c>
      <c r="G134" s="195" t="s">
        <v>513</v>
      </c>
      <c r="H134" s="196">
        <v>320</v>
      </c>
      <c r="I134" s="197"/>
      <c r="J134" s="198">
        <f t="shared" si="0"/>
        <v>0</v>
      </c>
      <c r="K134" s="194" t="s">
        <v>4904</v>
      </c>
      <c r="L134" s="40"/>
      <c r="M134" s="199" t="s">
        <v>1</v>
      </c>
      <c r="N134" s="200" t="s">
        <v>41</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110</v>
      </c>
      <c r="AT134" s="203" t="s">
        <v>241</v>
      </c>
      <c r="AU134" s="203" t="s">
        <v>84</v>
      </c>
      <c r="AY134" s="18" t="s">
        <v>239</v>
      </c>
      <c r="BE134" s="204">
        <f t="shared" si="4"/>
        <v>0</v>
      </c>
      <c r="BF134" s="204">
        <f t="shared" si="5"/>
        <v>0</v>
      </c>
      <c r="BG134" s="204">
        <f t="shared" si="6"/>
        <v>0</v>
      </c>
      <c r="BH134" s="204">
        <f t="shared" si="7"/>
        <v>0</v>
      </c>
      <c r="BI134" s="204">
        <f t="shared" si="8"/>
        <v>0</v>
      </c>
      <c r="BJ134" s="18" t="s">
        <v>84</v>
      </c>
      <c r="BK134" s="204">
        <f t="shared" si="9"/>
        <v>0</v>
      </c>
      <c r="BL134" s="18" t="s">
        <v>110</v>
      </c>
      <c r="BM134" s="203" t="s">
        <v>306</v>
      </c>
    </row>
    <row r="135" spans="1:65" s="2" customFormat="1" ht="16.5" customHeight="1">
      <c r="A135" s="35"/>
      <c r="B135" s="36"/>
      <c r="C135" s="192" t="s">
        <v>156</v>
      </c>
      <c r="D135" s="192" t="s">
        <v>241</v>
      </c>
      <c r="E135" s="193" t="s">
        <v>5360</v>
      </c>
      <c r="F135" s="194" t="s">
        <v>5361</v>
      </c>
      <c r="G135" s="195" t="s">
        <v>513</v>
      </c>
      <c r="H135" s="196">
        <v>188</v>
      </c>
      <c r="I135" s="197"/>
      <c r="J135" s="198">
        <f t="shared" si="0"/>
        <v>0</v>
      </c>
      <c r="K135" s="194" t="s">
        <v>4904</v>
      </c>
      <c r="L135" s="40"/>
      <c r="M135" s="199" t="s">
        <v>1</v>
      </c>
      <c r="N135" s="200" t="s">
        <v>41</v>
      </c>
      <c r="O135" s="72"/>
      <c r="P135" s="201">
        <f t="shared" si="1"/>
        <v>0</v>
      </c>
      <c r="Q135" s="201">
        <v>0</v>
      </c>
      <c r="R135" s="201">
        <f t="shared" si="2"/>
        <v>0</v>
      </c>
      <c r="S135" s="201">
        <v>0</v>
      </c>
      <c r="T135" s="202">
        <f t="shared" si="3"/>
        <v>0</v>
      </c>
      <c r="U135" s="35"/>
      <c r="V135" s="35"/>
      <c r="W135" s="35"/>
      <c r="X135" s="35"/>
      <c r="Y135" s="35"/>
      <c r="Z135" s="35"/>
      <c r="AA135" s="35"/>
      <c r="AB135" s="35"/>
      <c r="AC135" s="35"/>
      <c r="AD135" s="35"/>
      <c r="AE135" s="35"/>
      <c r="AR135" s="203" t="s">
        <v>110</v>
      </c>
      <c r="AT135" s="203" t="s">
        <v>241</v>
      </c>
      <c r="AU135" s="203" t="s">
        <v>84</v>
      </c>
      <c r="AY135" s="18" t="s">
        <v>239</v>
      </c>
      <c r="BE135" s="204">
        <f t="shared" si="4"/>
        <v>0</v>
      </c>
      <c r="BF135" s="204">
        <f t="shared" si="5"/>
        <v>0</v>
      </c>
      <c r="BG135" s="204">
        <f t="shared" si="6"/>
        <v>0</v>
      </c>
      <c r="BH135" s="204">
        <f t="shared" si="7"/>
        <v>0</v>
      </c>
      <c r="BI135" s="204">
        <f t="shared" si="8"/>
        <v>0</v>
      </c>
      <c r="BJ135" s="18" t="s">
        <v>84</v>
      </c>
      <c r="BK135" s="204">
        <f t="shared" si="9"/>
        <v>0</v>
      </c>
      <c r="BL135" s="18" t="s">
        <v>110</v>
      </c>
      <c r="BM135" s="203" t="s">
        <v>316</v>
      </c>
    </row>
    <row r="136" spans="1:65" s="2" customFormat="1" ht="16.5" customHeight="1">
      <c r="A136" s="35"/>
      <c r="B136" s="36"/>
      <c r="C136" s="192" t="s">
        <v>159</v>
      </c>
      <c r="D136" s="192" t="s">
        <v>241</v>
      </c>
      <c r="E136" s="193" t="s">
        <v>5362</v>
      </c>
      <c r="F136" s="194" t="s">
        <v>5363</v>
      </c>
      <c r="G136" s="195" t="s">
        <v>513</v>
      </c>
      <c r="H136" s="196">
        <v>80</v>
      </c>
      <c r="I136" s="197"/>
      <c r="J136" s="198">
        <f t="shared" si="0"/>
        <v>0</v>
      </c>
      <c r="K136" s="194" t="s">
        <v>4904</v>
      </c>
      <c r="L136" s="40"/>
      <c r="M136" s="199" t="s">
        <v>1</v>
      </c>
      <c r="N136" s="200" t="s">
        <v>41</v>
      </c>
      <c r="O136" s="72"/>
      <c r="P136" s="201">
        <f t="shared" si="1"/>
        <v>0</v>
      </c>
      <c r="Q136" s="201">
        <v>0</v>
      </c>
      <c r="R136" s="201">
        <f t="shared" si="2"/>
        <v>0</v>
      </c>
      <c r="S136" s="201">
        <v>0</v>
      </c>
      <c r="T136" s="202">
        <f t="shared" si="3"/>
        <v>0</v>
      </c>
      <c r="U136" s="35"/>
      <c r="V136" s="35"/>
      <c r="W136" s="35"/>
      <c r="X136" s="35"/>
      <c r="Y136" s="35"/>
      <c r="Z136" s="35"/>
      <c r="AA136" s="35"/>
      <c r="AB136" s="35"/>
      <c r="AC136" s="35"/>
      <c r="AD136" s="35"/>
      <c r="AE136" s="35"/>
      <c r="AR136" s="203" t="s">
        <v>110</v>
      </c>
      <c r="AT136" s="203" t="s">
        <v>241</v>
      </c>
      <c r="AU136" s="203" t="s">
        <v>84</v>
      </c>
      <c r="AY136" s="18" t="s">
        <v>239</v>
      </c>
      <c r="BE136" s="204">
        <f t="shared" si="4"/>
        <v>0</v>
      </c>
      <c r="BF136" s="204">
        <f t="shared" si="5"/>
        <v>0</v>
      </c>
      <c r="BG136" s="204">
        <f t="shared" si="6"/>
        <v>0</v>
      </c>
      <c r="BH136" s="204">
        <f t="shared" si="7"/>
        <v>0</v>
      </c>
      <c r="BI136" s="204">
        <f t="shared" si="8"/>
        <v>0</v>
      </c>
      <c r="BJ136" s="18" t="s">
        <v>84</v>
      </c>
      <c r="BK136" s="204">
        <f t="shared" si="9"/>
        <v>0</v>
      </c>
      <c r="BL136" s="18" t="s">
        <v>110</v>
      </c>
      <c r="BM136" s="203" t="s">
        <v>289</v>
      </c>
    </row>
    <row r="137" spans="1:65" s="2" customFormat="1" ht="16.5" customHeight="1">
      <c r="A137" s="35"/>
      <c r="B137" s="36"/>
      <c r="C137" s="192" t="s">
        <v>162</v>
      </c>
      <c r="D137" s="192" t="s">
        <v>241</v>
      </c>
      <c r="E137" s="193" t="s">
        <v>5364</v>
      </c>
      <c r="F137" s="194" t="s">
        <v>5365</v>
      </c>
      <c r="G137" s="195" t="s">
        <v>513</v>
      </c>
      <c r="H137" s="196">
        <v>40</v>
      </c>
      <c r="I137" s="197"/>
      <c r="J137" s="198">
        <f t="shared" si="0"/>
        <v>0</v>
      </c>
      <c r="K137" s="194" t="s">
        <v>4904</v>
      </c>
      <c r="L137" s="40"/>
      <c r="M137" s="199" t="s">
        <v>1</v>
      </c>
      <c r="N137" s="200" t="s">
        <v>41</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110</v>
      </c>
      <c r="AT137" s="203" t="s">
        <v>241</v>
      </c>
      <c r="AU137" s="203" t="s">
        <v>84</v>
      </c>
      <c r="AY137" s="18" t="s">
        <v>239</v>
      </c>
      <c r="BE137" s="204">
        <f t="shared" si="4"/>
        <v>0</v>
      </c>
      <c r="BF137" s="204">
        <f t="shared" si="5"/>
        <v>0</v>
      </c>
      <c r="BG137" s="204">
        <f t="shared" si="6"/>
        <v>0</v>
      </c>
      <c r="BH137" s="204">
        <f t="shared" si="7"/>
        <v>0</v>
      </c>
      <c r="BI137" s="204">
        <f t="shared" si="8"/>
        <v>0</v>
      </c>
      <c r="BJ137" s="18" t="s">
        <v>84</v>
      </c>
      <c r="BK137" s="204">
        <f t="shared" si="9"/>
        <v>0</v>
      </c>
      <c r="BL137" s="18" t="s">
        <v>110</v>
      </c>
      <c r="BM137" s="203" t="s">
        <v>341</v>
      </c>
    </row>
    <row r="138" spans="1:65" s="2" customFormat="1" ht="16.5" customHeight="1">
      <c r="A138" s="35"/>
      <c r="B138" s="36"/>
      <c r="C138" s="192" t="s">
        <v>165</v>
      </c>
      <c r="D138" s="192" t="s">
        <v>241</v>
      </c>
      <c r="E138" s="193" t="s">
        <v>5366</v>
      </c>
      <c r="F138" s="194" t="s">
        <v>5367</v>
      </c>
      <c r="G138" s="195" t="s">
        <v>2089</v>
      </c>
      <c r="H138" s="196">
        <v>120</v>
      </c>
      <c r="I138" s="197"/>
      <c r="J138" s="198">
        <f t="shared" si="0"/>
        <v>0</v>
      </c>
      <c r="K138" s="194" t="s">
        <v>4904</v>
      </c>
      <c r="L138" s="40"/>
      <c r="M138" s="199" t="s">
        <v>1</v>
      </c>
      <c r="N138" s="200" t="s">
        <v>41</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110</v>
      </c>
      <c r="AT138" s="203" t="s">
        <v>241</v>
      </c>
      <c r="AU138" s="203" t="s">
        <v>84</v>
      </c>
      <c r="AY138" s="18" t="s">
        <v>239</v>
      </c>
      <c r="BE138" s="204">
        <f t="shared" si="4"/>
        <v>0</v>
      </c>
      <c r="BF138" s="204">
        <f t="shared" si="5"/>
        <v>0</v>
      </c>
      <c r="BG138" s="204">
        <f t="shared" si="6"/>
        <v>0</v>
      </c>
      <c r="BH138" s="204">
        <f t="shared" si="7"/>
        <v>0</v>
      </c>
      <c r="BI138" s="204">
        <f t="shared" si="8"/>
        <v>0</v>
      </c>
      <c r="BJ138" s="18" t="s">
        <v>84</v>
      </c>
      <c r="BK138" s="204">
        <f t="shared" si="9"/>
        <v>0</v>
      </c>
      <c r="BL138" s="18" t="s">
        <v>110</v>
      </c>
      <c r="BM138" s="203" t="s">
        <v>351</v>
      </c>
    </row>
    <row r="139" spans="1:65" s="2" customFormat="1" ht="16.5" customHeight="1">
      <c r="A139" s="35"/>
      <c r="B139" s="36"/>
      <c r="C139" s="192" t="s">
        <v>8</v>
      </c>
      <c r="D139" s="192" t="s">
        <v>241</v>
      </c>
      <c r="E139" s="193" t="s">
        <v>5368</v>
      </c>
      <c r="F139" s="194" t="s">
        <v>5369</v>
      </c>
      <c r="G139" s="195" t="s">
        <v>2089</v>
      </c>
      <c r="H139" s="196">
        <v>153</v>
      </c>
      <c r="I139" s="197"/>
      <c r="J139" s="198">
        <f t="shared" si="0"/>
        <v>0</v>
      </c>
      <c r="K139" s="194" t="s">
        <v>4904</v>
      </c>
      <c r="L139" s="40"/>
      <c r="M139" s="199" t="s">
        <v>1</v>
      </c>
      <c r="N139" s="200" t="s">
        <v>41</v>
      </c>
      <c r="O139" s="72"/>
      <c r="P139" s="201">
        <f t="shared" si="1"/>
        <v>0</v>
      </c>
      <c r="Q139" s="201">
        <v>0</v>
      </c>
      <c r="R139" s="201">
        <f t="shared" si="2"/>
        <v>0</v>
      </c>
      <c r="S139" s="201">
        <v>0</v>
      </c>
      <c r="T139" s="202">
        <f t="shared" si="3"/>
        <v>0</v>
      </c>
      <c r="U139" s="35"/>
      <c r="V139" s="35"/>
      <c r="W139" s="35"/>
      <c r="X139" s="35"/>
      <c r="Y139" s="35"/>
      <c r="Z139" s="35"/>
      <c r="AA139" s="35"/>
      <c r="AB139" s="35"/>
      <c r="AC139" s="35"/>
      <c r="AD139" s="35"/>
      <c r="AE139" s="35"/>
      <c r="AR139" s="203" t="s">
        <v>110</v>
      </c>
      <c r="AT139" s="203" t="s">
        <v>241</v>
      </c>
      <c r="AU139" s="203" t="s">
        <v>84</v>
      </c>
      <c r="AY139" s="18" t="s">
        <v>239</v>
      </c>
      <c r="BE139" s="204">
        <f t="shared" si="4"/>
        <v>0</v>
      </c>
      <c r="BF139" s="204">
        <f t="shared" si="5"/>
        <v>0</v>
      </c>
      <c r="BG139" s="204">
        <f t="shared" si="6"/>
        <v>0</v>
      </c>
      <c r="BH139" s="204">
        <f t="shared" si="7"/>
        <v>0</v>
      </c>
      <c r="BI139" s="204">
        <f t="shared" si="8"/>
        <v>0</v>
      </c>
      <c r="BJ139" s="18" t="s">
        <v>84</v>
      </c>
      <c r="BK139" s="204">
        <f t="shared" si="9"/>
        <v>0</v>
      </c>
      <c r="BL139" s="18" t="s">
        <v>110</v>
      </c>
      <c r="BM139" s="203" t="s">
        <v>499</v>
      </c>
    </row>
    <row r="140" spans="1:65" s="2" customFormat="1" ht="16.5" customHeight="1">
      <c r="A140" s="35"/>
      <c r="B140" s="36"/>
      <c r="C140" s="192" t="s">
        <v>302</v>
      </c>
      <c r="D140" s="192" t="s">
        <v>241</v>
      </c>
      <c r="E140" s="193" t="s">
        <v>5370</v>
      </c>
      <c r="F140" s="194" t="s">
        <v>5371</v>
      </c>
      <c r="G140" s="195" t="s">
        <v>2089</v>
      </c>
      <c r="H140" s="196">
        <v>40</v>
      </c>
      <c r="I140" s="197"/>
      <c r="J140" s="198">
        <f t="shared" si="0"/>
        <v>0</v>
      </c>
      <c r="K140" s="194" t="s">
        <v>4904</v>
      </c>
      <c r="L140" s="40"/>
      <c r="M140" s="199" t="s">
        <v>1</v>
      </c>
      <c r="N140" s="200" t="s">
        <v>41</v>
      </c>
      <c r="O140" s="72"/>
      <c r="P140" s="201">
        <f t="shared" si="1"/>
        <v>0</v>
      </c>
      <c r="Q140" s="201">
        <v>0</v>
      </c>
      <c r="R140" s="201">
        <f t="shared" si="2"/>
        <v>0</v>
      </c>
      <c r="S140" s="201">
        <v>0</v>
      </c>
      <c r="T140" s="202">
        <f t="shared" si="3"/>
        <v>0</v>
      </c>
      <c r="U140" s="35"/>
      <c r="V140" s="35"/>
      <c r="W140" s="35"/>
      <c r="X140" s="35"/>
      <c r="Y140" s="35"/>
      <c r="Z140" s="35"/>
      <c r="AA140" s="35"/>
      <c r="AB140" s="35"/>
      <c r="AC140" s="35"/>
      <c r="AD140" s="35"/>
      <c r="AE140" s="35"/>
      <c r="AR140" s="203" t="s">
        <v>110</v>
      </c>
      <c r="AT140" s="203" t="s">
        <v>241</v>
      </c>
      <c r="AU140" s="203" t="s">
        <v>84</v>
      </c>
      <c r="AY140" s="18" t="s">
        <v>239</v>
      </c>
      <c r="BE140" s="204">
        <f t="shared" si="4"/>
        <v>0</v>
      </c>
      <c r="BF140" s="204">
        <f t="shared" si="5"/>
        <v>0</v>
      </c>
      <c r="BG140" s="204">
        <f t="shared" si="6"/>
        <v>0</v>
      </c>
      <c r="BH140" s="204">
        <f t="shared" si="7"/>
        <v>0</v>
      </c>
      <c r="BI140" s="204">
        <f t="shared" si="8"/>
        <v>0</v>
      </c>
      <c r="BJ140" s="18" t="s">
        <v>84</v>
      </c>
      <c r="BK140" s="204">
        <f t="shared" si="9"/>
        <v>0</v>
      </c>
      <c r="BL140" s="18" t="s">
        <v>110</v>
      </c>
      <c r="BM140" s="203" t="s">
        <v>510</v>
      </c>
    </row>
    <row r="141" spans="1:65" s="2" customFormat="1" ht="16.5" customHeight="1">
      <c r="A141" s="35"/>
      <c r="B141" s="36"/>
      <c r="C141" s="192" t="s">
        <v>306</v>
      </c>
      <c r="D141" s="192" t="s">
        <v>241</v>
      </c>
      <c r="E141" s="193" t="s">
        <v>5372</v>
      </c>
      <c r="F141" s="194" t="s">
        <v>5373</v>
      </c>
      <c r="G141" s="195" t="s">
        <v>2089</v>
      </c>
      <c r="H141" s="196">
        <v>12</v>
      </c>
      <c r="I141" s="197"/>
      <c r="J141" s="198">
        <f t="shared" si="0"/>
        <v>0</v>
      </c>
      <c r="K141" s="194" t="s">
        <v>4904</v>
      </c>
      <c r="L141" s="40"/>
      <c r="M141" s="199" t="s">
        <v>1</v>
      </c>
      <c r="N141" s="200" t="s">
        <v>41</v>
      </c>
      <c r="O141" s="72"/>
      <c r="P141" s="201">
        <f t="shared" si="1"/>
        <v>0</v>
      </c>
      <c r="Q141" s="201">
        <v>0</v>
      </c>
      <c r="R141" s="201">
        <f t="shared" si="2"/>
        <v>0</v>
      </c>
      <c r="S141" s="201">
        <v>0</v>
      </c>
      <c r="T141" s="202">
        <f t="shared" si="3"/>
        <v>0</v>
      </c>
      <c r="U141" s="35"/>
      <c r="V141" s="35"/>
      <c r="W141" s="35"/>
      <c r="X141" s="35"/>
      <c r="Y141" s="35"/>
      <c r="Z141" s="35"/>
      <c r="AA141" s="35"/>
      <c r="AB141" s="35"/>
      <c r="AC141" s="35"/>
      <c r="AD141" s="35"/>
      <c r="AE141" s="35"/>
      <c r="AR141" s="203" t="s">
        <v>110</v>
      </c>
      <c r="AT141" s="203" t="s">
        <v>241</v>
      </c>
      <c r="AU141" s="203" t="s">
        <v>84</v>
      </c>
      <c r="AY141" s="18" t="s">
        <v>239</v>
      </c>
      <c r="BE141" s="204">
        <f t="shared" si="4"/>
        <v>0</v>
      </c>
      <c r="BF141" s="204">
        <f t="shared" si="5"/>
        <v>0</v>
      </c>
      <c r="BG141" s="204">
        <f t="shared" si="6"/>
        <v>0</v>
      </c>
      <c r="BH141" s="204">
        <f t="shared" si="7"/>
        <v>0</v>
      </c>
      <c r="BI141" s="204">
        <f t="shared" si="8"/>
        <v>0</v>
      </c>
      <c r="BJ141" s="18" t="s">
        <v>84</v>
      </c>
      <c r="BK141" s="204">
        <f t="shared" si="9"/>
        <v>0</v>
      </c>
      <c r="BL141" s="18" t="s">
        <v>110</v>
      </c>
      <c r="BM141" s="203" t="s">
        <v>523</v>
      </c>
    </row>
    <row r="142" spans="1:65" s="2" customFormat="1" ht="16.5" customHeight="1">
      <c r="A142" s="35"/>
      <c r="B142" s="36"/>
      <c r="C142" s="192" t="s">
        <v>311</v>
      </c>
      <c r="D142" s="192" t="s">
        <v>241</v>
      </c>
      <c r="E142" s="193" t="s">
        <v>5374</v>
      </c>
      <c r="F142" s="194" t="s">
        <v>5375</v>
      </c>
      <c r="G142" s="195" t="s">
        <v>2089</v>
      </c>
      <c r="H142" s="196">
        <v>6</v>
      </c>
      <c r="I142" s="197"/>
      <c r="J142" s="198">
        <f t="shared" si="0"/>
        <v>0</v>
      </c>
      <c r="K142" s="194" t="s">
        <v>4904</v>
      </c>
      <c r="L142" s="40"/>
      <c r="M142" s="199" t="s">
        <v>1</v>
      </c>
      <c r="N142" s="200" t="s">
        <v>41</v>
      </c>
      <c r="O142" s="72"/>
      <c r="P142" s="201">
        <f t="shared" si="1"/>
        <v>0</v>
      </c>
      <c r="Q142" s="201">
        <v>0</v>
      </c>
      <c r="R142" s="201">
        <f t="shared" si="2"/>
        <v>0</v>
      </c>
      <c r="S142" s="201">
        <v>0</v>
      </c>
      <c r="T142" s="202">
        <f t="shared" si="3"/>
        <v>0</v>
      </c>
      <c r="U142" s="35"/>
      <c r="V142" s="35"/>
      <c r="W142" s="35"/>
      <c r="X142" s="35"/>
      <c r="Y142" s="35"/>
      <c r="Z142" s="35"/>
      <c r="AA142" s="35"/>
      <c r="AB142" s="35"/>
      <c r="AC142" s="35"/>
      <c r="AD142" s="35"/>
      <c r="AE142" s="35"/>
      <c r="AR142" s="203" t="s">
        <v>110</v>
      </c>
      <c r="AT142" s="203" t="s">
        <v>241</v>
      </c>
      <c r="AU142" s="203" t="s">
        <v>84</v>
      </c>
      <c r="AY142" s="18" t="s">
        <v>239</v>
      </c>
      <c r="BE142" s="204">
        <f t="shared" si="4"/>
        <v>0</v>
      </c>
      <c r="BF142" s="204">
        <f t="shared" si="5"/>
        <v>0</v>
      </c>
      <c r="BG142" s="204">
        <f t="shared" si="6"/>
        <v>0</v>
      </c>
      <c r="BH142" s="204">
        <f t="shared" si="7"/>
        <v>0</v>
      </c>
      <c r="BI142" s="204">
        <f t="shared" si="8"/>
        <v>0</v>
      </c>
      <c r="BJ142" s="18" t="s">
        <v>84</v>
      </c>
      <c r="BK142" s="204">
        <f t="shared" si="9"/>
        <v>0</v>
      </c>
      <c r="BL142" s="18" t="s">
        <v>110</v>
      </c>
      <c r="BM142" s="203" t="s">
        <v>536</v>
      </c>
    </row>
    <row r="143" spans="1:65" s="2" customFormat="1" ht="16.5" customHeight="1">
      <c r="A143" s="35"/>
      <c r="B143" s="36"/>
      <c r="C143" s="192" t="s">
        <v>316</v>
      </c>
      <c r="D143" s="192" t="s">
        <v>241</v>
      </c>
      <c r="E143" s="193" t="s">
        <v>5376</v>
      </c>
      <c r="F143" s="194" t="s">
        <v>5377</v>
      </c>
      <c r="G143" s="195" t="s">
        <v>513</v>
      </c>
      <c r="H143" s="196">
        <v>144</v>
      </c>
      <c r="I143" s="197"/>
      <c r="J143" s="198">
        <f t="shared" si="0"/>
        <v>0</v>
      </c>
      <c r="K143" s="194" t="s">
        <v>4904</v>
      </c>
      <c r="L143" s="40"/>
      <c r="M143" s="199" t="s">
        <v>1</v>
      </c>
      <c r="N143" s="200" t="s">
        <v>41</v>
      </c>
      <c r="O143" s="72"/>
      <c r="P143" s="201">
        <f t="shared" si="1"/>
        <v>0</v>
      </c>
      <c r="Q143" s="201">
        <v>0</v>
      </c>
      <c r="R143" s="201">
        <f t="shared" si="2"/>
        <v>0</v>
      </c>
      <c r="S143" s="201">
        <v>0</v>
      </c>
      <c r="T143" s="202">
        <f t="shared" si="3"/>
        <v>0</v>
      </c>
      <c r="U143" s="35"/>
      <c r="V143" s="35"/>
      <c r="W143" s="35"/>
      <c r="X143" s="35"/>
      <c r="Y143" s="35"/>
      <c r="Z143" s="35"/>
      <c r="AA143" s="35"/>
      <c r="AB143" s="35"/>
      <c r="AC143" s="35"/>
      <c r="AD143" s="35"/>
      <c r="AE143" s="35"/>
      <c r="AR143" s="203" t="s">
        <v>110</v>
      </c>
      <c r="AT143" s="203" t="s">
        <v>241</v>
      </c>
      <c r="AU143" s="203" t="s">
        <v>84</v>
      </c>
      <c r="AY143" s="18" t="s">
        <v>239</v>
      </c>
      <c r="BE143" s="204">
        <f t="shared" si="4"/>
        <v>0</v>
      </c>
      <c r="BF143" s="204">
        <f t="shared" si="5"/>
        <v>0</v>
      </c>
      <c r="BG143" s="204">
        <f t="shared" si="6"/>
        <v>0</v>
      </c>
      <c r="BH143" s="204">
        <f t="shared" si="7"/>
        <v>0</v>
      </c>
      <c r="BI143" s="204">
        <f t="shared" si="8"/>
        <v>0</v>
      </c>
      <c r="BJ143" s="18" t="s">
        <v>84</v>
      </c>
      <c r="BK143" s="204">
        <f t="shared" si="9"/>
        <v>0</v>
      </c>
      <c r="BL143" s="18" t="s">
        <v>110</v>
      </c>
      <c r="BM143" s="203" t="s">
        <v>549</v>
      </c>
    </row>
    <row r="144" spans="1:65" s="2" customFormat="1" ht="16.5" customHeight="1">
      <c r="A144" s="35"/>
      <c r="B144" s="36"/>
      <c r="C144" s="192" t="s">
        <v>323</v>
      </c>
      <c r="D144" s="192" t="s">
        <v>241</v>
      </c>
      <c r="E144" s="193" t="s">
        <v>5378</v>
      </c>
      <c r="F144" s="194" t="s">
        <v>5379</v>
      </c>
      <c r="G144" s="195" t="s">
        <v>513</v>
      </c>
      <c r="H144" s="196">
        <v>68</v>
      </c>
      <c r="I144" s="197"/>
      <c r="J144" s="198">
        <f t="shared" si="0"/>
        <v>0</v>
      </c>
      <c r="K144" s="194" t="s">
        <v>4904</v>
      </c>
      <c r="L144" s="40"/>
      <c r="M144" s="199" t="s">
        <v>1</v>
      </c>
      <c r="N144" s="200" t="s">
        <v>41</v>
      </c>
      <c r="O144" s="72"/>
      <c r="P144" s="201">
        <f t="shared" si="1"/>
        <v>0</v>
      </c>
      <c r="Q144" s="201">
        <v>0</v>
      </c>
      <c r="R144" s="201">
        <f t="shared" si="2"/>
        <v>0</v>
      </c>
      <c r="S144" s="201">
        <v>0</v>
      </c>
      <c r="T144" s="202">
        <f t="shared" si="3"/>
        <v>0</v>
      </c>
      <c r="U144" s="35"/>
      <c r="V144" s="35"/>
      <c r="W144" s="35"/>
      <c r="X144" s="35"/>
      <c r="Y144" s="35"/>
      <c r="Z144" s="35"/>
      <c r="AA144" s="35"/>
      <c r="AB144" s="35"/>
      <c r="AC144" s="35"/>
      <c r="AD144" s="35"/>
      <c r="AE144" s="35"/>
      <c r="AR144" s="203" t="s">
        <v>110</v>
      </c>
      <c r="AT144" s="203" t="s">
        <v>241</v>
      </c>
      <c r="AU144" s="203" t="s">
        <v>84</v>
      </c>
      <c r="AY144" s="18" t="s">
        <v>239</v>
      </c>
      <c r="BE144" s="204">
        <f t="shared" si="4"/>
        <v>0</v>
      </c>
      <c r="BF144" s="204">
        <f t="shared" si="5"/>
        <v>0</v>
      </c>
      <c r="BG144" s="204">
        <f t="shared" si="6"/>
        <v>0</v>
      </c>
      <c r="BH144" s="204">
        <f t="shared" si="7"/>
        <v>0</v>
      </c>
      <c r="BI144" s="204">
        <f t="shared" si="8"/>
        <v>0</v>
      </c>
      <c r="BJ144" s="18" t="s">
        <v>84</v>
      </c>
      <c r="BK144" s="204">
        <f t="shared" si="9"/>
        <v>0</v>
      </c>
      <c r="BL144" s="18" t="s">
        <v>110</v>
      </c>
      <c r="BM144" s="203" t="s">
        <v>562</v>
      </c>
    </row>
    <row r="145" spans="1:65" s="2" customFormat="1" ht="16.5" customHeight="1">
      <c r="A145" s="35"/>
      <c r="B145" s="36"/>
      <c r="C145" s="192" t="s">
        <v>289</v>
      </c>
      <c r="D145" s="192" t="s">
        <v>241</v>
      </c>
      <c r="E145" s="193" t="s">
        <v>5380</v>
      </c>
      <c r="F145" s="194" t="s">
        <v>5381</v>
      </c>
      <c r="G145" s="195" t="s">
        <v>513</v>
      </c>
      <c r="H145" s="196">
        <v>8</v>
      </c>
      <c r="I145" s="197"/>
      <c r="J145" s="198">
        <f t="shared" si="0"/>
        <v>0</v>
      </c>
      <c r="K145" s="194" t="s">
        <v>4904</v>
      </c>
      <c r="L145" s="40"/>
      <c r="M145" s="199" t="s">
        <v>1</v>
      </c>
      <c r="N145" s="200" t="s">
        <v>41</v>
      </c>
      <c r="O145" s="72"/>
      <c r="P145" s="201">
        <f t="shared" si="1"/>
        <v>0</v>
      </c>
      <c r="Q145" s="201">
        <v>0</v>
      </c>
      <c r="R145" s="201">
        <f t="shared" si="2"/>
        <v>0</v>
      </c>
      <c r="S145" s="201">
        <v>0</v>
      </c>
      <c r="T145" s="202">
        <f t="shared" si="3"/>
        <v>0</v>
      </c>
      <c r="U145" s="35"/>
      <c r="V145" s="35"/>
      <c r="W145" s="35"/>
      <c r="X145" s="35"/>
      <c r="Y145" s="35"/>
      <c r="Z145" s="35"/>
      <c r="AA145" s="35"/>
      <c r="AB145" s="35"/>
      <c r="AC145" s="35"/>
      <c r="AD145" s="35"/>
      <c r="AE145" s="35"/>
      <c r="AR145" s="203" t="s">
        <v>110</v>
      </c>
      <c r="AT145" s="203" t="s">
        <v>241</v>
      </c>
      <c r="AU145" s="203" t="s">
        <v>84</v>
      </c>
      <c r="AY145" s="18" t="s">
        <v>239</v>
      </c>
      <c r="BE145" s="204">
        <f t="shared" si="4"/>
        <v>0</v>
      </c>
      <c r="BF145" s="204">
        <f t="shared" si="5"/>
        <v>0</v>
      </c>
      <c r="BG145" s="204">
        <f t="shared" si="6"/>
        <v>0</v>
      </c>
      <c r="BH145" s="204">
        <f t="shared" si="7"/>
        <v>0</v>
      </c>
      <c r="BI145" s="204">
        <f t="shared" si="8"/>
        <v>0</v>
      </c>
      <c r="BJ145" s="18" t="s">
        <v>84</v>
      </c>
      <c r="BK145" s="204">
        <f t="shared" si="9"/>
        <v>0</v>
      </c>
      <c r="BL145" s="18" t="s">
        <v>110</v>
      </c>
      <c r="BM145" s="203" t="s">
        <v>572</v>
      </c>
    </row>
    <row r="146" spans="1:65" s="2" customFormat="1" ht="16.5" customHeight="1">
      <c r="A146" s="35"/>
      <c r="B146" s="36"/>
      <c r="C146" s="192" t="s">
        <v>334</v>
      </c>
      <c r="D146" s="192" t="s">
        <v>241</v>
      </c>
      <c r="E146" s="193" t="s">
        <v>5382</v>
      </c>
      <c r="F146" s="194" t="s">
        <v>5383</v>
      </c>
      <c r="G146" s="195" t="s">
        <v>2089</v>
      </c>
      <c r="H146" s="196">
        <v>420</v>
      </c>
      <c r="I146" s="197"/>
      <c r="J146" s="198">
        <f t="shared" si="0"/>
        <v>0</v>
      </c>
      <c r="K146" s="194" t="s">
        <v>4904</v>
      </c>
      <c r="L146" s="40"/>
      <c r="M146" s="199" t="s">
        <v>1</v>
      </c>
      <c r="N146" s="200" t="s">
        <v>41</v>
      </c>
      <c r="O146" s="72"/>
      <c r="P146" s="201">
        <f t="shared" si="1"/>
        <v>0</v>
      </c>
      <c r="Q146" s="201">
        <v>0</v>
      </c>
      <c r="R146" s="201">
        <f t="shared" si="2"/>
        <v>0</v>
      </c>
      <c r="S146" s="201">
        <v>0</v>
      </c>
      <c r="T146" s="202">
        <f t="shared" si="3"/>
        <v>0</v>
      </c>
      <c r="U146" s="35"/>
      <c r="V146" s="35"/>
      <c r="W146" s="35"/>
      <c r="X146" s="35"/>
      <c r="Y146" s="35"/>
      <c r="Z146" s="35"/>
      <c r="AA146" s="35"/>
      <c r="AB146" s="35"/>
      <c r="AC146" s="35"/>
      <c r="AD146" s="35"/>
      <c r="AE146" s="35"/>
      <c r="AR146" s="203" t="s">
        <v>110</v>
      </c>
      <c r="AT146" s="203" t="s">
        <v>241</v>
      </c>
      <c r="AU146" s="203" t="s">
        <v>84</v>
      </c>
      <c r="AY146" s="18" t="s">
        <v>239</v>
      </c>
      <c r="BE146" s="204">
        <f t="shared" si="4"/>
        <v>0</v>
      </c>
      <c r="BF146" s="204">
        <f t="shared" si="5"/>
        <v>0</v>
      </c>
      <c r="BG146" s="204">
        <f t="shared" si="6"/>
        <v>0</v>
      </c>
      <c r="BH146" s="204">
        <f t="shared" si="7"/>
        <v>0</v>
      </c>
      <c r="BI146" s="204">
        <f t="shared" si="8"/>
        <v>0</v>
      </c>
      <c r="BJ146" s="18" t="s">
        <v>84</v>
      </c>
      <c r="BK146" s="204">
        <f t="shared" si="9"/>
        <v>0</v>
      </c>
      <c r="BL146" s="18" t="s">
        <v>110</v>
      </c>
      <c r="BM146" s="203" t="s">
        <v>582</v>
      </c>
    </row>
    <row r="147" spans="1:65" s="2" customFormat="1" ht="16.5" customHeight="1">
      <c r="A147" s="35"/>
      <c r="B147" s="36"/>
      <c r="C147" s="192" t="s">
        <v>341</v>
      </c>
      <c r="D147" s="192" t="s">
        <v>241</v>
      </c>
      <c r="E147" s="193" t="s">
        <v>5384</v>
      </c>
      <c r="F147" s="194" t="s">
        <v>5385</v>
      </c>
      <c r="G147" s="195" t="s">
        <v>2089</v>
      </c>
      <c r="H147" s="196">
        <v>880</v>
      </c>
      <c r="I147" s="197"/>
      <c r="J147" s="198">
        <f t="shared" si="0"/>
        <v>0</v>
      </c>
      <c r="K147" s="194" t="s">
        <v>4904</v>
      </c>
      <c r="L147" s="40"/>
      <c r="M147" s="199" t="s">
        <v>1</v>
      </c>
      <c r="N147" s="200" t="s">
        <v>41</v>
      </c>
      <c r="O147" s="72"/>
      <c r="P147" s="201">
        <f t="shared" si="1"/>
        <v>0</v>
      </c>
      <c r="Q147" s="201">
        <v>0</v>
      </c>
      <c r="R147" s="201">
        <f t="shared" si="2"/>
        <v>0</v>
      </c>
      <c r="S147" s="201">
        <v>0</v>
      </c>
      <c r="T147" s="202">
        <f t="shared" si="3"/>
        <v>0</v>
      </c>
      <c r="U147" s="35"/>
      <c r="V147" s="35"/>
      <c r="W147" s="35"/>
      <c r="X147" s="35"/>
      <c r="Y147" s="35"/>
      <c r="Z147" s="35"/>
      <c r="AA147" s="35"/>
      <c r="AB147" s="35"/>
      <c r="AC147" s="35"/>
      <c r="AD147" s="35"/>
      <c r="AE147" s="35"/>
      <c r="AR147" s="203" t="s">
        <v>110</v>
      </c>
      <c r="AT147" s="203" t="s">
        <v>241</v>
      </c>
      <c r="AU147" s="203" t="s">
        <v>84</v>
      </c>
      <c r="AY147" s="18" t="s">
        <v>239</v>
      </c>
      <c r="BE147" s="204">
        <f t="shared" si="4"/>
        <v>0</v>
      </c>
      <c r="BF147" s="204">
        <f t="shared" si="5"/>
        <v>0</v>
      </c>
      <c r="BG147" s="204">
        <f t="shared" si="6"/>
        <v>0</v>
      </c>
      <c r="BH147" s="204">
        <f t="shared" si="7"/>
        <v>0</v>
      </c>
      <c r="BI147" s="204">
        <f t="shared" si="8"/>
        <v>0</v>
      </c>
      <c r="BJ147" s="18" t="s">
        <v>84</v>
      </c>
      <c r="BK147" s="204">
        <f t="shared" si="9"/>
        <v>0</v>
      </c>
      <c r="BL147" s="18" t="s">
        <v>110</v>
      </c>
      <c r="BM147" s="203" t="s">
        <v>592</v>
      </c>
    </row>
    <row r="148" spans="1:65" s="2" customFormat="1" ht="16.5" customHeight="1">
      <c r="A148" s="35"/>
      <c r="B148" s="36"/>
      <c r="C148" s="192" t="s">
        <v>7</v>
      </c>
      <c r="D148" s="192" t="s">
        <v>241</v>
      </c>
      <c r="E148" s="193" t="s">
        <v>5386</v>
      </c>
      <c r="F148" s="194" t="s">
        <v>5387</v>
      </c>
      <c r="G148" s="195" t="s">
        <v>513</v>
      </c>
      <c r="H148" s="196">
        <v>80</v>
      </c>
      <c r="I148" s="197"/>
      <c r="J148" s="198">
        <f t="shared" si="0"/>
        <v>0</v>
      </c>
      <c r="K148" s="194" t="s">
        <v>4904</v>
      </c>
      <c r="L148" s="40"/>
      <c r="M148" s="199" t="s">
        <v>1</v>
      </c>
      <c r="N148" s="200" t="s">
        <v>41</v>
      </c>
      <c r="O148" s="72"/>
      <c r="P148" s="201">
        <f t="shared" si="1"/>
        <v>0</v>
      </c>
      <c r="Q148" s="201">
        <v>0</v>
      </c>
      <c r="R148" s="201">
        <f t="shared" si="2"/>
        <v>0</v>
      </c>
      <c r="S148" s="201">
        <v>0</v>
      </c>
      <c r="T148" s="202">
        <f t="shared" si="3"/>
        <v>0</v>
      </c>
      <c r="U148" s="35"/>
      <c r="V148" s="35"/>
      <c r="W148" s="35"/>
      <c r="X148" s="35"/>
      <c r="Y148" s="35"/>
      <c r="Z148" s="35"/>
      <c r="AA148" s="35"/>
      <c r="AB148" s="35"/>
      <c r="AC148" s="35"/>
      <c r="AD148" s="35"/>
      <c r="AE148" s="35"/>
      <c r="AR148" s="203" t="s">
        <v>110</v>
      </c>
      <c r="AT148" s="203" t="s">
        <v>241</v>
      </c>
      <c r="AU148" s="203" t="s">
        <v>84</v>
      </c>
      <c r="AY148" s="18" t="s">
        <v>239</v>
      </c>
      <c r="BE148" s="204">
        <f t="shared" si="4"/>
        <v>0</v>
      </c>
      <c r="BF148" s="204">
        <f t="shared" si="5"/>
        <v>0</v>
      </c>
      <c r="BG148" s="204">
        <f t="shared" si="6"/>
        <v>0</v>
      </c>
      <c r="BH148" s="204">
        <f t="shared" si="7"/>
        <v>0</v>
      </c>
      <c r="BI148" s="204">
        <f t="shared" si="8"/>
        <v>0</v>
      </c>
      <c r="BJ148" s="18" t="s">
        <v>84</v>
      </c>
      <c r="BK148" s="204">
        <f t="shared" si="9"/>
        <v>0</v>
      </c>
      <c r="BL148" s="18" t="s">
        <v>110</v>
      </c>
      <c r="BM148" s="203" t="s">
        <v>604</v>
      </c>
    </row>
    <row r="149" spans="1:65" s="2" customFormat="1" ht="16.5" customHeight="1">
      <c r="A149" s="35"/>
      <c r="B149" s="36"/>
      <c r="C149" s="192" t="s">
        <v>351</v>
      </c>
      <c r="D149" s="192" t="s">
        <v>241</v>
      </c>
      <c r="E149" s="193" t="s">
        <v>5388</v>
      </c>
      <c r="F149" s="194" t="s">
        <v>5389</v>
      </c>
      <c r="G149" s="195" t="s">
        <v>513</v>
      </c>
      <c r="H149" s="196">
        <v>60</v>
      </c>
      <c r="I149" s="197"/>
      <c r="J149" s="198">
        <f t="shared" si="0"/>
        <v>0</v>
      </c>
      <c r="K149" s="194" t="s">
        <v>4904</v>
      </c>
      <c r="L149" s="40"/>
      <c r="M149" s="199" t="s">
        <v>1</v>
      </c>
      <c r="N149" s="200" t="s">
        <v>41</v>
      </c>
      <c r="O149" s="72"/>
      <c r="P149" s="201">
        <f t="shared" si="1"/>
        <v>0</v>
      </c>
      <c r="Q149" s="201">
        <v>0</v>
      </c>
      <c r="R149" s="201">
        <f t="shared" si="2"/>
        <v>0</v>
      </c>
      <c r="S149" s="201">
        <v>0</v>
      </c>
      <c r="T149" s="202">
        <f t="shared" si="3"/>
        <v>0</v>
      </c>
      <c r="U149" s="35"/>
      <c r="V149" s="35"/>
      <c r="W149" s="35"/>
      <c r="X149" s="35"/>
      <c r="Y149" s="35"/>
      <c r="Z149" s="35"/>
      <c r="AA149" s="35"/>
      <c r="AB149" s="35"/>
      <c r="AC149" s="35"/>
      <c r="AD149" s="35"/>
      <c r="AE149" s="35"/>
      <c r="AR149" s="203" t="s">
        <v>110</v>
      </c>
      <c r="AT149" s="203" t="s">
        <v>241</v>
      </c>
      <c r="AU149" s="203" t="s">
        <v>84</v>
      </c>
      <c r="AY149" s="18" t="s">
        <v>239</v>
      </c>
      <c r="BE149" s="204">
        <f t="shared" si="4"/>
        <v>0</v>
      </c>
      <c r="BF149" s="204">
        <f t="shared" si="5"/>
        <v>0</v>
      </c>
      <c r="BG149" s="204">
        <f t="shared" si="6"/>
        <v>0</v>
      </c>
      <c r="BH149" s="204">
        <f t="shared" si="7"/>
        <v>0</v>
      </c>
      <c r="BI149" s="204">
        <f t="shared" si="8"/>
        <v>0</v>
      </c>
      <c r="BJ149" s="18" t="s">
        <v>84</v>
      </c>
      <c r="BK149" s="204">
        <f t="shared" si="9"/>
        <v>0</v>
      </c>
      <c r="BL149" s="18" t="s">
        <v>110</v>
      </c>
      <c r="BM149" s="203" t="s">
        <v>616</v>
      </c>
    </row>
    <row r="150" spans="1:65" s="2" customFormat="1" ht="16.5" customHeight="1">
      <c r="A150" s="35"/>
      <c r="B150" s="36"/>
      <c r="C150" s="192" t="s">
        <v>357</v>
      </c>
      <c r="D150" s="192" t="s">
        <v>241</v>
      </c>
      <c r="E150" s="193" t="s">
        <v>5390</v>
      </c>
      <c r="F150" s="194" t="s">
        <v>5391</v>
      </c>
      <c r="G150" s="195" t="s">
        <v>513</v>
      </c>
      <c r="H150" s="196">
        <v>250</v>
      </c>
      <c r="I150" s="197"/>
      <c r="J150" s="198">
        <f t="shared" si="0"/>
        <v>0</v>
      </c>
      <c r="K150" s="194" t="s">
        <v>4904</v>
      </c>
      <c r="L150" s="40"/>
      <c r="M150" s="199" t="s">
        <v>1</v>
      </c>
      <c r="N150" s="200" t="s">
        <v>41</v>
      </c>
      <c r="O150" s="72"/>
      <c r="P150" s="201">
        <f t="shared" si="1"/>
        <v>0</v>
      </c>
      <c r="Q150" s="201">
        <v>0</v>
      </c>
      <c r="R150" s="201">
        <f t="shared" si="2"/>
        <v>0</v>
      </c>
      <c r="S150" s="201">
        <v>0</v>
      </c>
      <c r="T150" s="202">
        <f t="shared" si="3"/>
        <v>0</v>
      </c>
      <c r="U150" s="35"/>
      <c r="V150" s="35"/>
      <c r="W150" s="35"/>
      <c r="X150" s="35"/>
      <c r="Y150" s="35"/>
      <c r="Z150" s="35"/>
      <c r="AA150" s="35"/>
      <c r="AB150" s="35"/>
      <c r="AC150" s="35"/>
      <c r="AD150" s="35"/>
      <c r="AE150" s="35"/>
      <c r="AR150" s="203" t="s">
        <v>110</v>
      </c>
      <c r="AT150" s="203" t="s">
        <v>241</v>
      </c>
      <c r="AU150" s="203" t="s">
        <v>84</v>
      </c>
      <c r="AY150" s="18" t="s">
        <v>239</v>
      </c>
      <c r="BE150" s="204">
        <f t="shared" si="4"/>
        <v>0</v>
      </c>
      <c r="BF150" s="204">
        <f t="shared" si="5"/>
        <v>0</v>
      </c>
      <c r="BG150" s="204">
        <f t="shared" si="6"/>
        <v>0</v>
      </c>
      <c r="BH150" s="204">
        <f t="shared" si="7"/>
        <v>0</v>
      </c>
      <c r="BI150" s="204">
        <f t="shared" si="8"/>
        <v>0</v>
      </c>
      <c r="BJ150" s="18" t="s">
        <v>84</v>
      </c>
      <c r="BK150" s="204">
        <f t="shared" si="9"/>
        <v>0</v>
      </c>
      <c r="BL150" s="18" t="s">
        <v>110</v>
      </c>
      <c r="BM150" s="203" t="s">
        <v>627</v>
      </c>
    </row>
    <row r="151" spans="1:65" s="2" customFormat="1" ht="16.5" customHeight="1">
      <c r="A151" s="35"/>
      <c r="B151" s="36"/>
      <c r="C151" s="192" t="s">
        <v>499</v>
      </c>
      <c r="D151" s="192" t="s">
        <v>241</v>
      </c>
      <c r="E151" s="193" t="s">
        <v>5392</v>
      </c>
      <c r="F151" s="194" t="s">
        <v>5393</v>
      </c>
      <c r="G151" s="195" t="s">
        <v>513</v>
      </c>
      <c r="H151" s="196">
        <v>250</v>
      </c>
      <c r="I151" s="197"/>
      <c r="J151" s="198">
        <f t="shared" si="0"/>
        <v>0</v>
      </c>
      <c r="K151" s="194" t="s">
        <v>4904</v>
      </c>
      <c r="L151" s="40"/>
      <c r="M151" s="199" t="s">
        <v>1</v>
      </c>
      <c r="N151" s="200" t="s">
        <v>41</v>
      </c>
      <c r="O151" s="72"/>
      <c r="P151" s="201">
        <f t="shared" si="1"/>
        <v>0</v>
      </c>
      <c r="Q151" s="201">
        <v>0</v>
      </c>
      <c r="R151" s="201">
        <f t="shared" si="2"/>
        <v>0</v>
      </c>
      <c r="S151" s="201">
        <v>0</v>
      </c>
      <c r="T151" s="202">
        <f t="shared" si="3"/>
        <v>0</v>
      </c>
      <c r="U151" s="35"/>
      <c r="V151" s="35"/>
      <c r="W151" s="35"/>
      <c r="X151" s="35"/>
      <c r="Y151" s="35"/>
      <c r="Z151" s="35"/>
      <c r="AA151" s="35"/>
      <c r="AB151" s="35"/>
      <c r="AC151" s="35"/>
      <c r="AD151" s="35"/>
      <c r="AE151" s="35"/>
      <c r="AR151" s="203" t="s">
        <v>110</v>
      </c>
      <c r="AT151" s="203" t="s">
        <v>241</v>
      </c>
      <c r="AU151" s="203" t="s">
        <v>84</v>
      </c>
      <c r="AY151" s="18" t="s">
        <v>239</v>
      </c>
      <c r="BE151" s="204">
        <f t="shared" si="4"/>
        <v>0</v>
      </c>
      <c r="BF151" s="204">
        <f t="shared" si="5"/>
        <v>0</v>
      </c>
      <c r="BG151" s="204">
        <f t="shared" si="6"/>
        <v>0</v>
      </c>
      <c r="BH151" s="204">
        <f t="shared" si="7"/>
        <v>0</v>
      </c>
      <c r="BI151" s="204">
        <f t="shared" si="8"/>
        <v>0</v>
      </c>
      <c r="BJ151" s="18" t="s">
        <v>84</v>
      </c>
      <c r="BK151" s="204">
        <f t="shared" si="9"/>
        <v>0</v>
      </c>
      <c r="BL151" s="18" t="s">
        <v>110</v>
      </c>
      <c r="BM151" s="203" t="s">
        <v>639</v>
      </c>
    </row>
    <row r="152" spans="1:65" s="2" customFormat="1" ht="16.5" customHeight="1">
      <c r="A152" s="35"/>
      <c r="B152" s="36"/>
      <c r="C152" s="192" t="s">
        <v>505</v>
      </c>
      <c r="D152" s="192" t="s">
        <v>241</v>
      </c>
      <c r="E152" s="193" t="s">
        <v>5394</v>
      </c>
      <c r="F152" s="194" t="s">
        <v>5395</v>
      </c>
      <c r="G152" s="195" t="s">
        <v>2089</v>
      </c>
      <c r="H152" s="196">
        <v>160</v>
      </c>
      <c r="I152" s="197"/>
      <c r="J152" s="198">
        <f t="shared" si="0"/>
        <v>0</v>
      </c>
      <c r="K152" s="194" t="s">
        <v>4904</v>
      </c>
      <c r="L152" s="40"/>
      <c r="M152" s="199" t="s">
        <v>1</v>
      </c>
      <c r="N152" s="200" t="s">
        <v>41</v>
      </c>
      <c r="O152" s="72"/>
      <c r="P152" s="201">
        <f t="shared" si="1"/>
        <v>0</v>
      </c>
      <c r="Q152" s="201">
        <v>0</v>
      </c>
      <c r="R152" s="201">
        <f t="shared" si="2"/>
        <v>0</v>
      </c>
      <c r="S152" s="201">
        <v>0</v>
      </c>
      <c r="T152" s="202">
        <f t="shared" si="3"/>
        <v>0</v>
      </c>
      <c r="U152" s="35"/>
      <c r="V152" s="35"/>
      <c r="W152" s="35"/>
      <c r="X152" s="35"/>
      <c r="Y152" s="35"/>
      <c r="Z152" s="35"/>
      <c r="AA152" s="35"/>
      <c r="AB152" s="35"/>
      <c r="AC152" s="35"/>
      <c r="AD152" s="35"/>
      <c r="AE152" s="35"/>
      <c r="AR152" s="203" t="s">
        <v>110</v>
      </c>
      <c r="AT152" s="203" t="s">
        <v>241</v>
      </c>
      <c r="AU152" s="203" t="s">
        <v>84</v>
      </c>
      <c r="AY152" s="18" t="s">
        <v>239</v>
      </c>
      <c r="BE152" s="204">
        <f t="shared" si="4"/>
        <v>0</v>
      </c>
      <c r="BF152" s="204">
        <f t="shared" si="5"/>
        <v>0</v>
      </c>
      <c r="BG152" s="204">
        <f t="shared" si="6"/>
        <v>0</v>
      </c>
      <c r="BH152" s="204">
        <f t="shared" si="7"/>
        <v>0</v>
      </c>
      <c r="BI152" s="204">
        <f t="shared" si="8"/>
        <v>0</v>
      </c>
      <c r="BJ152" s="18" t="s">
        <v>84</v>
      </c>
      <c r="BK152" s="204">
        <f t="shared" si="9"/>
        <v>0</v>
      </c>
      <c r="BL152" s="18" t="s">
        <v>110</v>
      </c>
      <c r="BM152" s="203" t="s">
        <v>652</v>
      </c>
    </row>
    <row r="153" spans="1:65" s="2" customFormat="1" ht="16.5" customHeight="1">
      <c r="A153" s="35"/>
      <c r="B153" s="36"/>
      <c r="C153" s="192" t="s">
        <v>510</v>
      </c>
      <c r="D153" s="192" t="s">
        <v>241</v>
      </c>
      <c r="E153" s="193" t="s">
        <v>5396</v>
      </c>
      <c r="F153" s="194" t="s">
        <v>5397</v>
      </c>
      <c r="G153" s="195" t="s">
        <v>2089</v>
      </c>
      <c r="H153" s="196">
        <v>420</v>
      </c>
      <c r="I153" s="197"/>
      <c r="J153" s="198">
        <f t="shared" si="0"/>
        <v>0</v>
      </c>
      <c r="K153" s="194" t="s">
        <v>4904</v>
      </c>
      <c r="L153" s="40"/>
      <c r="M153" s="199" t="s">
        <v>1</v>
      </c>
      <c r="N153" s="200" t="s">
        <v>41</v>
      </c>
      <c r="O153" s="72"/>
      <c r="P153" s="201">
        <f t="shared" si="1"/>
        <v>0</v>
      </c>
      <c r="Q153" s="201">
        <v>0</v>
      </c>
      <c r="R153" s="201">
        <f t="shared" si="2"/>
        <v>0</v>
      </c>
      <c r="S153" s="201">
        <v>0</v>
      </c>
      <c r="T153" s="202">
        <f t="shared" si="3"/>
        <v>0</v>
      </c>
      <c r="U153" s="35"/>
      <c r="V153" s="35"/>
      <c r="W153" s="35"/>
      <c r="X153" s="35"/>
      <c r="Y153" s="35"/>
      <c r="Z153" s="35"/>
      <c r="AA153" s="35"/>
      <c r="AB153" s="35"/>
      <c r="AC153" s="35"/>
      <c r="AD153" s="35"/>
      <c r="AE153" s="35"/>
      <c r="AR153" s="203" t="s">
        <v>110</v>
      </c>
      <c r="AT153" s="203" t="s">
        <v>241</v>
      </c>
      <c r="AU153" s="203" t="s">
        <v>84</v>
      </c>
      <c r="AY153" s="18" t="s">
        <v>239</v>
      </c>
      <c r="BE153" s="204">
        <f t="shared" si="4"/>
        <v>0</v>
      </c>
      <c r="BF153" s="204">
        <f t="shared" si="5"/>
        <v>0</v>
      </c>
      <c r="BG153" s="204">
        <f t="shared" si="6"/>
        <v>0</v>
      </c>
      <c r="BH153" s="204">
        <f t="shared" si="7"/>
        <v>0</v>
      </c>
      <c r="BI153" s="204">
        <f t="shared" si="8"/>
        <v>0</v>
      </c>
      <c r="BJ153" s="18" t="s">
        <v>84</v>
      </c>
      <c r="BK153" s="204">
        <f t="shared" si="9"/>
        <v>0</v>
      </c>
      <c r="BL153" s="18" t="s">
        <v>110</v>
      </c>
      <c r="BM153" s="203" t="s">
        <v>665</v>
      </c>
    </row>
    <row r="154" spans="1:65" s="2" customFormat="1" ht="16.5" customHeight="1">
      <c r="A154" s="35"/>
      <c r="B154" s="36"/>
      <c r="C154" s="192" t="s">
        <v>517</v>
      </c>
      <c r="D154" s="192" t="s">
        <v>241</v>
      </c>
      <c r="E154" s="193" t="s">
        <v>5398</v>
      </c>
      <c r="F154" s="194" t="s">
        <v>5399</v>
      </c>
      <c r="G154" s="195" t="s">
        <v>2089</v>
      </c>
      <c r="H154" s="196">
        <v>6</v>
      </c>
      <c r="I154" s="197"/>
      <c r="J154" s="198">
        <f t="shared" si="0"/>
        <v>0</v>
      </c>
      <c r="K154" s="194" t="s">
        <v>4904</v>
      </c>
      <c r="L154" s="40"/>
      <c r="M154" s="199" t="s">
        <v>1</v>
      </c>
      <c r="N154" s="200" t="s">
        <v>41</v>
      </c>
      <c r="O154" s="72"/>
      <c r="P154" s="201">
        <f t="shared" si="1"/>
        <v>0</v>
      </c>
      <c r="Q154" s="201">
        <v>0</v>
      </c>
      <c r="R154" s="201">
        <f t="shared" si="2"/>
        <v>0</v>
      </c>
      <c r="S154" s="201">
        <v>0</v>
      </c>
      <c r="T154" s="202">
        <f t="shared" si="3"/>
        <v>0</v>
      </c>
      <c r="U154" s="35"/>
      <c r="V154" s="35"/>
      <c r="W154" s="35"/>
      <c r="X154" s="35"/>
      <c r="Y154" s="35"/>
      <c r="Z154" s="35"/>
      <c r="AA154" s="35"/>
      <c r="AB154" s="35"/>
      <c r="AC154" s="35"/>
      <c r="AD154" s="35"/>
      <c r="AE154" s="35"/>
      <c r="AR154" s="203" t="s">
        <v>110</v>
      </c>
      <c r="AT154" s="203" t="s">
        <v>241</v>
      </c>
      <c r="AU154" s="203" t="s">
        <v>84</v>
      </c>
      <c r="AY154" s="18" t="s">
        <v>239</v>
      </c>
      <c r="BE154" s="204">
        <f t="shared" si="4"/>
        <v>0</v>
      </c>
      <c r="BF154" s="204">
        <f t="shared" si="5"/>
        <v>0</v>
      </c>
      <c r="BG154" s="204">
        <f t="shared" si="6"/>
        <v>0</v>
      </c>
      <c r="BH154" s="204">
        <f t="shared" si="7"/>
        <v>0</v>
      </c>
      <c r="BI154" s="204">
        <f t="shared" si="8"/>
        <v>0</v>
      </c>
      <c r="BJ154" s="18" t="s">
        <v>84</v>
      </c>
      <c r="BK154" s="204">
        <f t="shared" si="9"/>
        <v>0</v>
      </c>
      <c r="BL154" s="18" t="s">
        <v>110</v>
      </c>
      <c r="BM154" s="203" t="s">
        <v>676</v>
      </c>
    </row>
    <row r="155" spans="1:65" s="2" customFormat="1" ht="16.5" customHeight="1">
      <c r="A155" s="35"/>
      <c r="B155" s="36"/>
      <c r="C155" s="192" t="s">
        <v>523</v>
      </c>
      <c r="D155" s="192" t="s">
        <v>241</v>
      </c>
      <c r="E155" s="193" t="s">
        <v>5400</v>
      </c>
      <c r="F155" s="194" t="s">
        <v>5401</v>
      </c>
      <c r="G155" s="195" t="s">
        <v>2089</v>
      </c>
      <c r="H155" s="196">
        <v>500</v>
      </c>
      <c r="I155" s="197"/>
      <c r="J155" s="198">
        <f t="shared" si="0"/>
        <v>0</v>
      </c>
      <c r="K155" s="194" t="s">
        <v>4904</v>
      </c>
      <c r="L155" s="40"/>
      <c r="M155" s="199" t="s">
        <v>1</v>
      </c>
      <c r="N155" s="200" t="s">
        <v>41</v>
      </c>
      <c r="O155" s="72"/>
      <c r="P155" s="201">
        <f t="shared" si="1"/>
        <v>0</v>
      </c>
      <c r="Q155" s="201">
        <v>0</v>
      </c>
      <c r="R155" s="201">
        <f t="shared" si="2"/>
        <v>0</v>
      </c>
      <c r="S155" s="201">
        <v>0</v>
      </c>
      <c r="T155" s="202">
        <f t="shared" si="3"/>
        <v>0</v>
      </c>
      <c r="U155" s="35"/>
      <c r="V155" s="35"/>
      <c r="W155" s="35"/>
      <c r="X155" s="35"/>
      <c r="Y155" s="35"/>
      <c r="Z155" s="35"/>
      <c r="AA155" s="35"/>
      <c r="AB155" s="35"/>
      <c r="AC155" s="35"/>
      <c r="AD155" s="35"/>
      <c r="AE155" s="35"/>
      <c r="AR155" s="203" t="s">
        <v>110</v>
      </c>
      <c r="AT155" s="203" t="s">
        <v>241</v>
      </c>
      <c r="AU155" s="203" t="s">
        <v>84</v>
      </c>
      <c r="AY155" s="18" t="s">
        <v>239</v>
      </c>
      <c r="BE155" s="204">
        <f t="shared" si="4"/>
        <v>0</v>
      </c>
      <c r="BF155" s="204">
        <f t="shared" si="5"/>
        <v>0</v>
      </c>
      <c r="BG155" s="204">
        <f t="shared" si="6"/>
        <v>0</v>
      </c>
      <c r="BH155" s="204">
        <f t="shared" si="7"/>
        <v>0</v>
      </c>
      <c r="BI155" s="204">
        <f t="shared" si="8"/>
        <v>0</v>
      </c>
      <c r="BJ155" s="18" t="s">
        <v>84</v>
      </c>
      <c r="BK155" s="204">
        <f t="shared" si="9"/>
        <v>0</v>
      </c>
      <c r="BL155" s="18" t="s">
        <v>110</v>
      </c>
      <c r="BM155" s="203" t="s">
        <v>681</v>
      </c>
    </row>
    <row r="156" spans="1:65" s="2" customFormat="1" ht="16.5" customHeight="1">
      <c r="A156" s="35"/>
      <c r="B156" s="36"/>
      <c r="C156" s="192" t="s">
        <v>530</v>
      </c>
      <c r="D156" s="192" t="s">
        <v>241</v>
      </c>
      <c r="E156" s="193" t="s">
        <v>5402</v>
      </c>
      <c r="F156" s="194" t="s">
        <v>5403</v>
      </c>
      <c r="G156" s="195" t="s">
        <v>2089</v>
      </c>
      <c r="H156" s="196">
        <v>1200</v>
      </c>
      <c r="I156" s="197"/>
      <c r="J156" s="198">
        <f t="shared" si="0"/>
        <v>0</v>
      </c>
      <c r="K156" s="194" t="s">
        <v>4904</v>
      </c>
      <c r="L156" s="40"/>
      <c r="M156" s="199" t="s">
        <v>1</v>
      </c>
      <c r="N156" s="200" t="s">
        <v>41</v>
      </c>
      <c r="O156" s="72"/>
      <c r="P156" s="201">
        <f t="shared" si="1"/>
        <v>0</v>
      </c>
      <c r="Q156" s="201">
        <v>0</v>
      </c>
      <c r="R156" s="201">
        <f t="shared" si="2"/>
        <v>0</v>
      </c>
      <c r="S156" s="201">
        <v>0</v>
      </c>
      <c r="T156" s="202">
        <f t="shared" si="3"/>
        <v>0</v>
      </c>
      <c r="U156" s="35"/>
      <c r="V156" s="35"/>
      <c r="W156" s="35"/>
      <c r="X156" s="35"/>
      <c r="Y156" s="35"/>
      <c r="Z156" s="35"/>
      <c r="AA156" s="35"/>
      <c r="AB156" s="35"/>
      <c r="AC156" s="35"/>
      <c r="AD156" s="35"/>
      <c r="AE156" s="35"/>
      <c r="AR156" s="203" t="s">
        <v>110</v>
      </c>
      <c r="AT156" s="203" t="s">
        <v>241</v>
      </c>
      <c r="AU156" s="203" t="s">
        <v>84</v>
      </c>
      <c r="AY156" s="18" t="s">
        <v>239</v>
      </c>
      <c r="BE156" s="204">
        <f t="shared" si="4"/>
        <v>0</v>
      </c>
      <c r="BF156" s="204">
        <f t="shared" si="5"/>
        <v>0</v>
      </c>
      <c r="BG156" s="204">
        <f t="shared" si="6"/>
        <v>0</v>
      </c>
      <c r="BH156" s="204">
        <f t="shared" si="7"/>
        <v>0</v>
      </c>
      <c r="BI156" s="204">
        <f t="shared" si="8"/>
        <v>0</v>
      </c>
      <c r="BJ156" s="18" t="s">
        <v>84</v>
      </c>
      <c r="BK156" s="204">
        <f t="shared" si="9"/>
        <v>0</v>
      </c>
      <c r="BL156" s="18" t="s">
        <v>110</v>
      </c>
      <c r="BM156" s="203" t="s">
        <v>686</v>
      </c>
    </row>
    <row r="157" spans="1:65" s="2" customFormat="1" ht="16.5" customHeight="1">
      <c r="A157" s="35"/>
      <c r="B157" s="36"/>
      <c r="C157" s="192" t="s">
        <v>536</v>
      </c>
      <c r="D157" s="192" t="s">
        <v>241</v>
      </c>
      <c r="E157" s="193" t="s">
        <v>5404</v>
      </c>
      <c r="F157" s="194" t="s">
        <v>5405</v>
      </c>
      <c r="G157" s="195" t="s">
        <v>513</v>
      </c>
      <c r="H157" s="196">
        <v>828</v>
      </c>
      <c r="I157" s="197"/>
      <c r="J157" s="198">
        <f t="shared" si="0"/>
        <v>0</v>
      </c>
      <c r="K157" s="194" t="s">
        <v>4904</v>
      </c>
      <c r="L157" s="40"/>
      <c r="M157" s="199" t="s">
        <v>1</v>
      </c>
      <c r="N157" s="200" t="s">
        <v>41</v>
      </c>
      <c r="O157" s="72"/>
      <c r="P157" s="201">
        <f t="shared" si="1"/>
        <v>0</v>
      </c>
      <c r="Q157" s="201">
        <v>0</v>
      </c>
      <c r="R157" s="201">
        <f t="shared" si="2"/>
        <v>0</v>
      </c>
      <c r="S157" s="201">
        <v>0</v>
      </c>
      <c r="T157" s="202">
        <f t="shared" si="3"/>
        <v>0</v>
      </c>
      <c r="U157" s="35"/>
      <c r="V157" s="35"/>
      <c r="W157" s="35"/>
      <c r="X157" s="35"/>
      <c r="Y157" s="35"/>
      <c r="Z157" s="35"/>
      <c r="AA157" s="35"/>
      <c r="AB157" s="35"/>
      <c r="AC157" s="35"/>
      <c r="AD157" s="35"/>
      <c r="AE157" s="35"/>
      <c r="AR157" s="203" t="s">
        <v>110</v>
      </c>
      <c r="AT157" s="203" t="s">
        <v>241</v>
      </c>
      <c r="AU157" s="203" t="s">
        <v>84</v>
      </c>
      <c r="AY157" s="18" t="s">
        <v>239</v>
      </c>
      <c r="BE157" s="204">
        <f t="shared" si="4"/>
        <v>0</v>
      </c>
      <c r="BF157" s="204">
        <f t="shared" si="5"/>
        <v>0</v>
      </c>
      <c r="BG157" s="204">
        <f t="shared" si="6"/>
        <v>0</v>
      </c>
      <c r="BH157" s="204">
        <f t="shared" si="7"/>
        <v>0</v>
      </c>
      <c r="BI157" s="204">
        <f t="shared" si="8"/>
        <v>0</v>
      </c>
      <c r="BJ157" s="18" t="s">
        <v>84</v>
      </c>
      <c r="BK157" s="204">
        <f t="shared" si="9"/>
        <v>0</v>
      </c>
      <c r="BL157" s="18" t="s">
        <v>110</v>
      </c>
      <c r="BM157" s="203" t="s">
        <v>691</v>
      </c>
    </row>
    <row r="158" spans="1:65" s="2" customFormat="1" ht="16.5" customHeight="1">
      <c r="A158" s="35"/>
      <c r="B158" s="36"/>
      <c r="C158" s="192" t="s">
        <v>541</v>
      </c>
      <c r="D158" s="192" t="s">
        <v>241</v>
      </c>
      <c r="E158" s="193" t="s">
        <v>5406</v>
      </c>
      <c r="F158" s="194" t="s">
        <v>4790</v>
      </c>
      <c r="G158" s="195" t="s">
        <v>2089</v>
      </c>
      <c r="H158" s="196">
        <v>273</v>
      </c>
      <c r="I158" s="197"/>
      <c r="J158" s="198">
        <f t="shared" si="0"/>
        <v>0</v>
      </c>
      <c r="K158" s="194" t="s">
        <v>4904</v>
      </c>
      <c r="L158" s="40"/>
      <c r="M158" s="199" t="s">
        <v>1</v>
      </c>
      <c r="N158" s="200" t="s">
        <v>41</v>
      </c>
      <c r="O158" s="72"/>
      <c r="P158" s="201">
        <f t="shared" si="1"/>
        <v>0</v>
      </c>
      <c r="Q158" s="201">
        <v>0</v>
      </c>
      <c r="R158" s="201">
        <f t="shared" si="2"/>
        <v>0</v>
      </c>
      <c r="S158" s="201">
        <v>0</v>
      </c>
      <c r="T158" s="202">
        <f t="shared" si="3"/>
        <v>0</v>
      </c>
      <c r="U158" s="35"/>
      <c r="V158" s="35"/>
      <c r="W158" s="35"/>
      <c r="X158" s="35"/>
      <c r="Y158" s="35"/>
      <c r="Z158" s="35"/>
      <c r="AA158" s="35"/>
      <c r="AB158" s="35"/>
      <c r="AC158" s="35"/>
      <c r="AD158" s="35"/>
      <c r="AE158" s="35"/>
      <c r="AR158" s="203" t="s">
        <v>110</v>
      </c>
      <c r="AT158" s="203" t="s">
        <v>241</v>
      </c>
      <c r="AU158" s="203" t="s">
        <v>84</v>
      </c>
      <c r="AY158" s="18" t="s">
        <v>239</v>
      </c>
      <c r="BE158" s="204">
        <f t="shared" si="4"/>
        <v>0</v>
      </c>
      <c r="BF158" s="204">
        <f t="shared" si="5"/>
        <v>0</v>
      </c>
      <c r="BG158" s="204">
        <f t="shared" si="6"/>
        <v>0</v>
      </c>
      <c r="BH158" s="204">
        <f t="shared" si="7"/>
        <v>0</v>
      </c>
      <c r="BI158" s="204">
        <f t="shared" si="8"/>
        <v>0</v>
      </c>
      <c r="BJ158" s="18" t="s">
        <v>84</v>
      </c>
      <c r="BK158" s="204">
        <f t="shared" si="9"/>
        <v>0</v>
      </c>
      <c r="BL158" s="18" t="s">
        <v>110</v>
      </c>
      <c r="BM158" s="203" t="s">
        <v>698</v>
      </c>
    </row>
    <row r="159" spans="1:65" s="2" customFormat="1" ht="16.5" customHeight="1">
      <c r="A159" s="35"/>
      <c r="B159" s="36"/>
      <c r="C159" s="192" t="s">
        <v>549</v>
      </c>
      <c r="D159" s="192" t="s">
        <v>241</v>
      </c>
      <c r="E159" s="193" t="s">
        <v>5407</v>
      </c>
      <c r="F159" s="194" t="s">
        <v>5408</v>
      </c>
      <c r="G159" s="195" t="s">
        <v>2089</v>
      </c>
      <c r="H159" s="196">
        <v>18</v>
      </c>
      <c r="I159" s="197"/>
      <c r="J159" s="198">
        <f t="shared" si="0"/>
        <v>0</v>
      </c>
      <c r="K159" s="194" t="s">
        <v>4904</v>
      </c>
      <c r="L159" s="40"/>
      <c r="M159" s="199" t="s">
        <v>1</v>
      </c>
      <c r="N159" s="200" t="s">
        <v>41</v>
      </c>
      <c r="O159" s="72"/>
      <c r="P159" s="201">
        <f t="shared" si="1"/>
        <v>0</v>
      </c>
      <c r="Q159" s="201">
        <v>0</v>
      </c>
      <c r="R159" s="201">
        <f t="shared" si="2"/>
        <v>0</v>
      </c>
      <c r="S159" s="201">
        <v>0</v>
      </c>
      <c r="T159" s="202">
        <f t="shared" si="3"/>
        <v>0</v>
      </c>
      <c r="U159" s="35"/>
      <c r="V159" s="35"/>
      <c r="W159" s="35"/>
      <c r="X159" s="35"/>
      <c r="Y159" s="35"/>
      <c r="Z159" s="35"/>
      <c r="AA159" s="35"/>
      <c r="AB159" s="35"/>
      <c r="AC159" s="35"/>
      <c r="AD159" s="35"/>
      <c r="AE159" s="35"/>
      <c r="AR159" s="203" t="s">
        <v>110</v>
      </c>
      <c r="AT159" s="203" t="s">
        <v>241</v>
      </c>
      <c r="AU159" s="203" t="s">
        <v>84</v>
      </c>
      <c r="AY159" s="18" t="s">
        <v>239</v>
      </c>
      <c r="BE159" s="204">
        <f t="shared" si="4"/>
        <v>0</v>
      </c>
      <c r="BF159" s="204">
        <f t="shared" si="5"/>
        <v>0</v>
      </c>
      <c r="BG159" s="204">
        <f t="shared" si="6"/>
        <v>0</v>
      </c>
      <c r="BH159" s="204">
        <f t="shared" si="7"/>
        <v>0</v>
      </c>
      <c r="BI159" s="204">
        <f t="shared" si="8"/>
        <v>0</v>
      </c>
      <c r="BJ159" s="18" t="s">
        <v>84</v>
      </c>
      <c r="BK159" s="204">
        <f t="shared" si="9"/>
        <v>0</v>
      </c>
      <c r="BL159" s="18" t="s">
        <v>110</v>
      </c>
      <c r="BM159" s="203" t="s">
        <v>708</v>
      </c>
    </row>
    <row r="160" spans="1:65" s="2" customFormat="1" ht="16.5" customHeight="1">
      <c r="A160" s="35"/>
      <c r="B160" s="36"/>
      <c r="C160" s="192" t="s">
        <v>557</v>
      </c>
      <c r="D160" s="192" t="s">
        <v>241</v>
      </c>
      <c r="E160" s="193" t="s">
        <v>5409</v>
      </c>
      <c r="F160" s="194" t="s">
        <v>5410</v>
      </c>
      <c r="G160" s="195" t="s">
        <v>513</v>
      </c>
      <c r="H160" s="196">
        <v>908</v>
      </c>
      <c r="I160" s="197"/>
      <c r="J160" s="198">
        <f t="shared" si="0"/>
        <v>0</v>
      </c>
      <c r="K160" s="194" t="s">
        <v>4904</v>
      </c>
      <c r="L160" s="40"/>
      <c r="M160" s="199" t="s">
        <v>1</v>
      </c>
      <c r="N160" s="200" t="s">
        <v>41</v>
      </c>
      <c r="O160" s="72"/>
      <c r="P160" s="201">
        <f t="shared" si="1"/>
        <v>0</v>
      </c>
      <c r="Q160" s="201">
        <v>0</v>
      </c>
      <c r="R160" s="201">
        <f t="shared" si="2"/>
        <v>0</v>
      </c>
      <c r="S160" s="201">
        <v>0</v>
      </c>
      <c r="T160" s="202">
        <f t="shared" si="3"/>
        <v>0</v>
      </c>
      <c r="U160" s="35"/>
      <c r="V160" s="35"/>
      <c r="W160" s="35"/>
      <c r="X160" s="35"/>
      <c r="Y160" s="35"/>
      <c r="Z160" s="35"/>
      <c r="AA160" s="35"/>
      <c r="AB160" s="35"/>
      <c r="AC160" s="35"/>
      <c r="AD160" s="35"/>
      <c r="AE160" s="35"/>
      <c r="AR160" s="203" t="s">
        <v>110</v>
      </c>
      <c r="AT160" s="203" t="s">
        <v>241</v>
      </c>
      <c r="AU160" s="203" t="s">
        <v>84</v>
      </c>
      <c r="AY160" s="18" t="s">
        <v>239</v>
      </c>
      <c r="BE160" s="204">
        <f t="shared" si="4"/>
        <v>0</v>
      </c>
      <c r="BF160" s="204">
        <f t="shared" si="5"/>
        <v>0</v>
      </c>
      <c r="BG160" s="204">
        <f t="shared" si="6"/>
        <v>0</v>
      </c>
      <c r="BH160" s="204">
        <f t="shared" si="7"/>
        <v>0</v>
      </c>
      <c r="BI160" s="204">
        <f t="shared" si="8"/>
        <v>0</v>
      </c>
      <c r="BJ160" s="18" t="s">
        <v>84</v>
      </c>
      <c r="BK160" s="204">
        <f t="shared" si="9"/>
        <v>0</v>
      </c>
      <c r="BL160" s="18" t="s">
        <v>110</v>
      </c>
      <c r="BM160" s="203" t="s">
        <v>718</v>
      </c>
    </row>
    <row r="161" spans="1:65" s="2" customFormat="1" ht="16.5" customHeight="1">
      <c r="A161" s="35"/>
      <c r="B161" s="36"/>
      <c r="C161" s="192" t="s">
        <v>562</v>
      </c>
      <c r="D161" s="192" t="s">
        <v>241</v>
      </c>
      <c r="E161" s="193" t="s">
        <v>5411</v>
      </c>
      <c r="F161" s="194" t="s">
        <v>5412</v>
      </c>
      <c r="G161" s="195" t="s">
        <v>2089</v>
      </c>
      <c r="H161" s="196">
        <v>40</v>
      </c>
      <c r="I161" s="197"/>
      <c r="J161" s="198">
        <f t="shared" si="0"/>
        <v>0</v>
      </c>
      <c r="K161" s="194" t="s">
        <v>4904</v>
      </c>
      <c r="L161" s="40"/>
      <c r="M161" s="199" t="s">
        <v>1</v>
      </c>
      <c r="N161" s="200" t="s">
        <v>41</v>
      </c>
      <c r="O161" s="72"/>
      <c r="P161" s="201">
        <f t="shared" si="1"/>
        <v>0</v>
      </c>
      <c r="Q161" s="201">
        <v>0</v>
      </c>
      <c r="R161" s="201">
        <f t="shared" si="2"/>
        <v>0</v>
      </c>
      <c r="S161" s="201">
        <v>0</v>
      </c>
      <c r="T161" s="202">
        <f t="shared" si="3"/>
        <v>0</v>
      </c>
      <c r="U161" s="35"/>
      <c r="V161" s="35"/>
      <c r="W161" s="35"/>
      <c r="X161" s="35"/>
      <c r="Y161" s="35"/>
      <c r="Z161" s="35"/>
      <c r="AA161" s="35"/>
      <c r="AB161" s="35"/>
      <c r="AC161" s="35"/>
      <c r="AD161" s="35"/>
      <c r="AE161" s="35"/>
      <c r="AR161" s="203" t="s">
        <v>110</v>
      </c>
      <c r="AT161" s="203" t="s">
        <v>241</v>
      </c>
      <c r="AU161" s="203" t="s">
        <v>84</v>
      </c>
      <c r="AY161" s="18" t="s">
        <v>239</v>
      </c>
      <c r="BE161" s="204">
        <f t="shared" si="4"/>
        <v>0</v>
      </c>
      <c r="BF161" s="204">
        <f t="shared" si="5"/>
        <v>0</v>
      </c>
      <c r="BG161" s="204">
        <f t="shared" si="6"/>
        <v>0</v>
      </c>
      <c r="BH161" s="204">
        <f t="shared" si="7"/>
        <v>0</v>
      </c>
      <c r="BI161" s="204">
        <f t="shared" si="8"/>
        <v>0</v>
      </c>
      <c r="BJ161" s="18" t="s">
        <v>84</v>
      </c>
      <c r="BK161" s="204">
        <f t="shared" si="9"/>
        <v>0</v>
      </c>
      <c r="BL161" s="18" t="s">
        <v>110</v>
      </c>
      <c r="BM161" s="203" t="s">
        <v>729</v>
      </c>
    </row>
    <row r="162" spans="1:65" s="2" customFormat="1" ht="16.5" customHeight="1">
      <c r="A162" s="35"/>
      <c r="B162" s="36"/>
      <c r="C162" s="192" t="s">
        <v>567</v>
      </c>
      <c r="D162" s="192" t="s">
        <v>241</v>
      </c>
      <c r="E162" s="193" t="s">
        <v>5413</v>
      </c>
      <c r="F162" s="194" t="s">
        <v>5414</v>
      </c>
      <c r="G162" s="195" t="s">
        <v>513</v>
      </c>
      <c r="H162" s="196">
        <v>948</v>
      </c>
      <c r="I162" s="197"/>
      <c r="J162" s="198">
        <f t="shared" si="0"/>
        <v>0</v>
      </c>
      <c r="K162" s="194" t="s">
        <v>4904</v>
      </c>
      <c r="L162" s="40"/>
      <c r="M162" s="199" t="s">
        <v>1</v>
      </c>
      <c r="N162" s="200" t="s">
        <v>41</v>
      </c>
      <c r="O162" s="72"/>
      <c r="P162" s="201">
        <f t="shared" si="1"/>
        <v>0</v>
      </c>
      <c r="Q162" s="201">
        <v>0</v>
      </c>
      <c r="R162" s="201">
        <f t="shared" si="2"/>
        <v>0</v>
      </c>
      <c r="S162" s="201">
        <v>0</v>
      </c>
      <c r="T162" s="202">
        <f t="shared" si="3"/>
        <v>0</v>
      </c>
      <c r="U162" s="35"/>
      <c r="V162" s="35"/>
      <c r="W162" s="35"/>
      <c r="X162" s="35"/>
      <c r="Y162" s="35"/>
      <c r="Z162" s="35"/>
      <c r="AA162" s="35"/>
      <c r="AB162" s="35"/>
      <c r="AC162" s="35"/>
      <c r="AD162" s="35"/>
      <c r="AE162" s="35"/>
      <c r="AR162" s="203" t="s">
        <v>110</v>
      </c>
      <c r="AT162" s="203" t="s">
        <v>241</v>
      </c>
      <c r="AU162" s="203" t="s">
        <v>84</v>
      </c>
      <c r="AY162" s="18" t="s">
        <v>239</v>
      </c>
      <c r="BE162" s="204">
        <f t="shared" si="4"/>
        <v>0</v>
      </c>
      <c r="BF162" s="204">
        <f t="shared" si="5"/>
        <v>0</v>
      </c>
      <c r="BG162" s="204">
        <f t="shared" si="6"/>
        <v>0</v>
      </c>
      <c r="BH162" s="204">
        <f t="shared" si="7"/>
        <v>0</v>
      </c>
      <c r="BI162" s="204">
        <f t="shared" si="8"/>
        <v>0</v>
      </c>
      <c r="BJ162" s="18" t="s">
        <v>84</v>
      </c>
      <c r="BK162" s="204">
        <f t="shared" si="9"/>
        <v>0</v>
      </c>
      <c r="BL162" s="18" t="s">
        <v>110</v>
      </c>
      <c r="BM162" s="203" t="s">
        <v>739</v>
      </c>
    </row>
    <row r="163" spans="1:65" s="2" customFormat="1" ht="16.5" customHeight="1">
      <c r="A163" s="35"/>
      <c r="B163" s="36"/>
      <c r="C163" s="192" t="s">
        <v>572</v>
      </c>
      <c r="D163" s="192" t="s">
        <v>241</v>
      </c>
      <c r="E163" s="193" t="s">
        <v>5415</v>
      </c>
      <c r="F163" s="194" t="s">
        <v>5416</v>
      </c>
      <c r="G163" s="195" t="s">
        <v>244</v>
      </c>
      <c r="H163" s="196">
        <v>1.2</v>
      </c>
      <c r="I163" s="197"/>
      <c r="J163" s="198">
        <f t="shared" si="0"/>
        <v>0</v>
      </c>
      <c r="K163" s="194" t="s">
        <v>4904</v>
      </c>
      <c r="L163" s="40"/>
      <c r="M163" s="199" t="s">
        <v>1</v>
      </c>
      <c r="N163" s="200" t="s">
        <v>41</v>
      </c>
      <c r="O163" s="72"/>
      <c r="P163" s="201">
        <f t="shared" si="1"/>
        <v>0</v>
      </c>
      <c r="Q163" s="201">
        <v>0</v>
      </c>
      <c r="R163" s="201">
        <f t="shared" si="2"/>
        <v>0</v>
      </c>
      <c r="S163" s="201">
        <v>0</v>
      </c>
      <c r="T163" s="202">
        <f t="shared" si="3"/>
        <v>0</v>
      </c>
      <c r="U163" s="35"/>
      <c r="V163" s="35"/>
      <c r="W163" s="35"/>
      <c r="X163" s="35"/>
      <c r="Y163" s="35"/>
      <c r="Z163" s="35"/>
      <c r="AA163" s="35"/>
      <c r="AB163" s="35"/>
      <c r="AC163" s="35"/>
      <c r="AD163" s="35"/>
      <c r="AE163" s="35"/>
      <c r="AR163" s="203" t="s">
        <v>110</v>
      </c>
      <c r="AT163" s="203" t="s">
        <v>241</v>
      </c>
      <c r="AU163" s="203" t="s">
        <v>84</v>
      </c>
      <c r="AY163" s="18" t="s">
        <v>239</v>
      </c>
      <c r="BE163" s="204">
        <f t="shared" si="4"/>
        <v>0</v>
      </c>
      <c r="BF163" s="204">
        <f t="shared" si="5"/>
        <v>0</v>
      </c>
      <c r="BG163" s="204">
        <f t="shared" si="6"/>
        <v>0</v>
      </c>
      <c r="BH163" s="204">
        <f t="shared" si="7"/>
        <v>0</v>
      </c>
      <c r="BI163" s="204">
        <f t="shared" si="8"/>
        <v>0</v>
      </c>
      <c r="BJ163" s="18" t="s">
        <v>84</v>
      </c>
      <c r="BK163" s="204">
        <f t="shared" si="9"/>
        <v>0</v>
      </c>
      <c r="BL163" s="18" t="s">
        <v>110</v>
      </c>
      <c r="BM163" s="203" t="s">
        <v>746</v>
      </c>
    </row>
    <row r="164" spans="1:65" s="2" customFormat="1" ht="16.5" customHeight="1">
      <c r="A164" s="35"/>
      <c r="B164" s="36"/>
      <c r="C164" s="192" t="s">
        <v>577</v>
      </c>
      <c r="D164" s="192" t="s">
        <v>241</v>
      </c>
      <c r="E164" s="193" t="s">
        <v>5417</v>
      </c>
      <c r="F164" s="194" t="s">
        <v>5418</v>
      </c>
      <c r="G164" s="195" t="s">
        <v>655</v>
      </c>
      <c r="H164" s="196">
        <v>250</v>
      </c>
      <c r="I164" s="197"/>
      <c r="J164" s="198">
        <f t="shared" si="0"/>
        <v>0</v>
      </c>
      <c r="K164" s="194" t="s">
        <v>4904</v>
      </c>
      <c r="L164" s="40"/>
      <c r="M164" s="199" t="s">
        <v>1</v>
      </c>
      <c r="N164" s="200" t="s">
        <v>41</v>
      </c>
      <c r="O164" s="72"/>
      <c r="P164" s="201">
        <f t="shared" si="1"/>
        <v>0</v>
      </c>
      <c r="Q164" s="201">
        <v>0</v>
      </c>
      <c r="R164" s="201">
        <f t="shared" si="2"/>
        <v>0</v>
      </c>
      <c r="S164" s="201">
        <v>0</v>
      </c>
      <c r="T164" s="202">
        <f t="shared" si="3"/>
        <v>0</v>
      </c>
      <c r="U164" s="35"/>
      <c r="V164" s="35"/>
      <c r="W164" s="35"/>
      <c r="X164" s="35"/>
      <c r="Y164" s="35"/>
      <c r="Z164" s="35"/>
      <c r="AA164" s="35"/>
      <c r="AB164" s="35"/>
      <c r="AC164" s="35"/>
      <c r="AD164" s="35"/>
      <c r="AE164" s="35"/>
      <c r="AR164" s="203" t="s">
        <v>110</v>
      </c>
      <c r="AT164" s="203" t="s">
        <v>241</v>
      </c>
      <c r="AU164" s="203" t="s">
        <v>84</v>
      </c>
      <c r="AY164" s="18" t="s">
        <v>239</v>
      </c>
      <c r="BE164" s="204">
        <f t="shared" si="4"/>
        <v>0</v>
      </c>
      <c r="BF164" s="204">
        <f t="shared" si="5"/>
        <v>0</v>
      </c>
      <c r="BG164" s="204">
        <f t="shared" si="6"/>
        <v>0</v>
      </c>
      <c r="BH164" s="204">
        <f t="shared" si="7"/>
        <v>0</v>
      </c>
      <c r="BI164" s="204">
        <f t="shared" si="8"/>
        <v>0</v>
      </c>
      <c r="BJ164" s="18" t="s">
        <v>84</v>
      </c>
      <c r="BK164" s="204">
        <f t="shared" si="9"/>
        <v>0</v>
      </c>
      <c r="BL164" s="18" t="s">
        <v>110</v>
      </c>
      <c r="BM164" s="203" t="s">
        <v>754</v>
      </c>
    </row>
    <row r="165" spans="1:65" s="2" customFormat="1" ht="16.5" customHeight="1">
      <c r="A165" s="35"/>
      <c r="B165" s="36"/>
      <c r="C165" s="192" t="s">
        <v>582</v>
      </c>
      <c r="D165" s="192" t="s">
        <v>241</v>
      </c>
      <c r="E165" s="193" t="s">
        <v>5419</v>
      </c>
      <c r="F165" s="194" t="s">
        <v>5420</v>
      </c>
      <c r="G165" s="195" t="s">
        <v>2089</v>
      </c>
      <c r="H165" s="196">
        <v>42</v>
      </c>
      <c r="I165" s="197"/>
      <c r="J165" s="198">
        <f t="shared" si="0"/>
        <v>0</v>
      </c>
      <c r="K165" s="194" t="s">
        <v>4904</v>
      </c>
      <c r="L165" s="40"/>
      <c r="M165" s="199" t="s">
        <v>1</v>
      </c>
      <c r="N165" s="200" t="s">
        <v>41</v>
      </c>
      <c r="O165" s="72"/>
      <c r="P165" s="201">
        <f t="shared" si="1"/>
        <v>0</v>
      </c>
      <c r="Q165" s="201">
        <v>0</v>
      </c>
      <c r="R165" s="201">
        <f t="shared" si="2"/>
        <v>0</v>
      </c>
      <c r="S165" s="201">
        <v>0</v>
      </c>
      <c r="T165" s="202">
        <f t="shared" si="3"/>
        <v>0</v>
      </c>
      <c r="U165" s="35"/>
      <c r="V165" s="35"/>
      <c r="W165" s="35"/>
      <c r="X165" s="35"/>
      <c r="Y165" s="35"/>
      <c r="Z165" s="35"/>
      <c r="AA165" s="35"/>
      <c r="AB165" s="35"/>
      <c r="AC165" s="35"/>
      <c r="AD165" s="35"/>
      <c r="AE165" s="35"/>
      <c r="AR165" s="203" t="s">
        <v>110</v>
      </c>
      <c r="AT165" s="203" t="s">
        <v>241</v>
      </c>
      <c r="AU165" s="203" t="s">
        <v>84</v>
      </c>
      <c r="AY165" s="18" t="s">
        <v>239</v>
      </c>
      <c r="BE165" s="204">
        <f t="shared" si="4"/>
        <v>0</v>
      </c>
      <c r="BF165" s="204">
        <f t="shared" si="5"/>
        <v>0</v>
      </c>
      <c r="BG165" s="204">
        <f t="shared" si="6"/>
        <v>0</v>
      </c>
      <c r="BH165" s="204">
        <f t="shared" si="7"/>
        <v>0</v>
      </c>
      <c r="BI165" s="204">
        <f t="shared" si="8"/>
        <v>0</v>
      </c>
      <c r="BJ165" s="18" t="s">
        <v>84</v>
      </c>
      <c r="BK165" s="204">
        <f t="shared" si="9"/>
        <v>0</v>
      </c>
      <c r="BL165" s="18" t="s">
        <v>110</v>
      </c>
      <c r="BM165" s="203" t="s">
        <v>762</v>
      </c>
    </row>
    <row r="166" spans="1:65" s="2" customFormat="1" ht="16.5" customHeight="1">
      <c r="A166" s="35"/>
      <c r="B166" s="36"/>
      <c r="C166" s="192" t="s">
        <v>587</v>
      </c>
      <c r="D166" s="192" t="s">
        <v>241</v>
      </c>
      <c r="E166" s="193" t="s">
        <v>5421</v>
      </c>
      <c r="F166" s="194" t="s">
        <v>5422</v>
      </c>
      <c r="G166" s="195" t="s">
        <v>2089</v>
      </c>
      <c r="H166" s="196">
        <v>64</v>
      </c>
      <c r="I166" s="197"/>
      <c r="J166" s="198">
        <f t="shared" si="0"/>
        <v>0</v>
      </c>
      <c r="K166" s="194" t="s">
        <v>4904</v>
      </c>
      <c r="L166" s="40"/>
      <c r="M166" s="199" t="s">
        <v>1</v>
      </c>
      <c r="N166" s="200" t="s">
        <v>41</v>
      </c>
      <c r="O166" s="72"/>
      <c r="P166" s="201">
        <f t="shared" si="1"/>
        <v>0</v>
      </c>
      <c r="Q166" s="201">
        <v>0</v>
      </c>
      <c r="R166" s="201">
        <f t="shared" si="2"/>
        <v>0</v>
      </c>
      <c r="S166" s="201">
        <v>0</v>
      </c>
      <c r="T166" s="202">
        <f t="shared" si="3"/>
        <v>0</v>
      </c>
      <c r="U166" s="35"/>
      <c r="V166" s="35"/>
      <c r="W166" s="35"/>
      <c r="X166" s="35"/>
      <c r="Y166" s="35"/>
      <c r="Z166" s="35"/>
      <c r="AA166" s="35"/>
      <c r="AB166" s="35"/>
      <c r="AC166" s="35"/>
      <c r="AD166" s="35"/>
      <c r="AE166" s="35"/>
      <c r="AR166" s="203" t="s">
        <v>110</v>
      </c>
      <c r="AT166" s="203" t="s">
        <v>241</v>
      </c>
      <c r="AU166" s="203" t="s">
        <v>84</v>
      </c>
      <c r="AY166" s="18" t="s">
        <v>239</v>
      </c>
      <c r="BE166" s="204">
        <f t="shared" si="4"/>
        <v>0</v>
      </c>
      <c r="BF166" s="204">
        <f t="shared" si="5"/>
        <v>0</v>
      </c>
      <c r="BG166" s="204">
        <f t="shared" si="6"/>
        <v>0</v>
      </c>
      <c r="BH166" s="204">
        <f t="shared" si="7"/>
        <v>0</v>
      </c>
      <c r="BI166" s="204">
        <f t="shared" si="8"/>
        <v>0</v>
      </c>
      <c r="BJ166" s="18" t="s">
        <v>84</v>
      </c>
      <c r="BK166" s="204">
        <f t="shared" si="9"/>
        <v>0</v>
      </c>
      <c r="BL166" s="18" t="s">
        <v>110</v>
      </c>
      <c r="BM166" s="203" t="s">
        <v>772</v>
      </c>
    </row>
    <row r="167" spans="1:65" s="2" customFormat="1" ht="16.5" customHeight="1">
      <c r="A167" s="35"/>
      <c r="B167" s="36"/>
      <c r="C167" s="192" t="s">
        <v>592</v>
      </c>
      <c r="D167" s="192" t="s">
        <v>241</v>
      </c>
      <c r="E167" s="193" t="s">
        <v>5423</v>
      </c>
      <c r="F167" s="194" t="s">
        <v>5424</v>
      </c>
      <c r="G167" s="195" t="s">
        <v>2089</v>
      </c>
      <c r="H167" s="196">
        <v>4</v>
      </c>
      <c r="I167" s="197"/>
      <c r="J167" s="198">
        <f t="shared" si="0"/>
        <v>0</v>
      </c>
      <c r="K167" s="194" t="s">
        <v>4904</v>
      </c>
      <c r="L167" s="40"/>
      <c r="M167" s="199" t="s">
        <v>1</v>
      </c>
      <c r="N167" s="200" t="s">
        <v>41</v>
      </c>
      <c r="O167" s="72"/>
      <c r="P167" s="201">
        <f t="shared" si="1"/>
        <v>0</v>
      </c>
      <c r="Q167" s="201">
        <v>0</v>
      </c>
      <c r="R167" s="201">
        <f t="shared" si="2"/>
        <v>0</v>
      </c>
      <c r="S167" s="201">
        <v>0</v>
      </c>
      <c r="T167" s="202">
        <f t="shared" si="3"/>
        <v>0</v>
      </c>
      <c r="U167" s="35"/>
      <c r="V167" s="35"/>
      <c r="W167" s="35"/>
      <c r="X167" s="35"/>
      <c r="Y167" s="35"/>
      <c r="Z167" s="35"/>
      <c r="AA167" s="35"/>
      <c r="AB167" s="35"/>
      <c r="AC167" s="35"/>
      <c r="AD167" s="35"/>
      <c r="AE167" s="35"/>
      <c r="AR167" s="203" t="s">
        <v>110</v>
      </c>
      <c r="AT167" s="203" t="s">
        <v>241</v>
      </c>
      <c r="AU167" s="203" t="s">
        <v>84</v>
      </c>
      <c r="AY167" s="18" t="s">
        <v>239</v>
      </c>
      <c r="BE167" s="204">
        <f t="shared" si="4"/>
        <v>0</v>
      </c>
      <c r="BF167" s="204">
        <f t="shared" si="5"/>
        <v>0</v>
      </c>
      <c r="BG167" s="204">
        <f t="shared" si="6"/>
        <v>0</v>
      </c>
      <c r="BH167" s="204">
        <f t="shared" si="7"/>
        <v>0</v>
      </c>
      <c r="BI167" s="204">
        <f t="shared" si="8"/>
        <v>0</v>
      </c>
      <c r="BJ167" s="18" t="s">
        <v>84</v>
      </c>
      <c r="BK167" s="204">
        <f t="shared" si="9"/>
        <v>0</v>
      </c>
      <c r="BL167" s="18" t="s">
        <v>110</v>
      </c>
      <c r="BM167" s="203" t="s">
        <v>780</v>
      </c>
    </row>
    <row r="168" spans="1:65" s="2" customFormat="1" ht="16.5" customHeight="1">
      <c r="A168" s="35"/>
      <c r="B168" s="36"/>
      <c r="C168" s="192" t="s">
        <v>598</v>
      </c>
      <c r="D168" s="192" t="s">
        <v>241</v>
      </c>
      <c r="E168" s="193" t="s">
        <v>5425</v>
      </c>
      <c r="F168" s="194" t="s">
        <v>5426</v>
      </c>
      <c r="G168" s="195" t="s">
        <v>2089</v>
      </c>
      <c r="H168" s="196">
        <v>12</v>
      </c>
      <c r="I168" s="197"/>
      <c r="J168" s="198">
        <f t="shared" si="0"/>
        <v>0</v>
      </c>
      <c r="K168" s="194" t="s">
        <v>4904</v>
      </c>
      <c r="L168" s="40"/>
      <c r="M168" s="199" t="s">
        <v>1</v>
      </c>
      <c r="N168" s="200" t="s">
        <v>41</v>
      </c>
      <c r="O168" s="72"/>
      <c r="P168" s="201">
        <f t="shared" si="1"/>
        <v>0</v>
      </c>
      <c r="Q168" s="201">
        <v>0</v>
      </c>
      <c r="R168" s="201">
        <f t="shared" si="2"/>
        <v>0</v>
      </c>
      <c r="S168" s="201">
        <v>0</v>
      </c>
      <c r="T168" s="202">
        <f t="shared" si="3"/>
        <v>0</v>
      </c>
      <c r="U168" s="35"/>
      <c r="V168" s="35"/>
      <c r="W168" s="35"/>
      <c r="X168" s="35"/>
      <c r="Y168" s="35"/>
      <c r="Z168" s="35"/>
      <c r="AA168" s="35"/>
      <c r="AB168" s="35"/>
      <c r="AC168" s="35"/>
      <c r="AD168" s="35"/>
      <c r="AE168" s="35"/>
      <c r="AR168" s="203" t="s">
        <v>110</v>
      </c>
      <c r="AT168" s="203" t="s">
        <v>241</v>
      </c>
      <c r="AU168" s="203" t="s">
        <v>84</v>
      </c>
      <c r="AY168" s="18" t="s">
        <v>239</v>
      </c>
      <c r="BE168" s="204">
        <f t="shared" si="4"/>
        <v>0</v>
      </c>
      <c r="BF168" s="204">
        <f t="shared" si="5"/>
        <v>0</v>
      </c>
      <c r="BG168" s="204">
        <f t="shared" si="6"/>
        <v>0</v>
      </c>
      <c r="BH168" s="204">
        <f t="shared" si="7"/>
        <v>0</v>
      </c>
      <c r="BI168" s="204">
        <f t="shared" si="8"/>
        <v>0</v>
      </c>
      <c r="BJ168" s="18" t="s">
        <v>84</v>
      </c>
      <c r="BK168" s="204">
        <f t="shared" si="9"/>
        <v>0</v>
      </c>
      <c r="BL168" s="18" t="s">
        <v>110</v>
      </c>
      <c r="BM168" s="203" t="s">
        <v>791</v>
      </c>
    </row>
    <row r="169" spans="1:65" s="2" customFormat="1" ht="16.5" customHeight="1">
      <c r="A169" s="35"/>
      <c r="B169" s="36"/>
      <c r="C169" s="192" t="s">
        <v>604</v>
      </c>
      <c r="D169" s="192" t="s">
        <v>241</v>
      </c>
      <c r="E169" s="193" t="s">
        <v>5427</v>
      </c>
      <c r="F169" s="194" t="s">
        <v>5428</v>
      </c>
      <c r="G169" s="195" t="s">
        <v>2089</v>
      </c>
      <c r="H169" s="196">
        <v>22</v>
      </c>
      <c r="I169" s="197"/>
      <c r="J169" s="198">
        <f t="shared" si="0"/>
        <v>0</v>
      </c>
      <c r="K169" s="194" t="s">
        <v>4904</v>
      </c>
      <c r="L169" s="40"/>
      <c r="M169" s="199" t="s">
        <v>1</v>
      </c>
      <c r="N169" s="200" t="s">
        <v>41</v>
      </c>
      <c r="O169" s="72"/>
      <c r="P169" s="201">
        <f t="shared" si="1"/>
        <v>0</v>
      </c>
      <c r="Q169" s="201">
        <v>0</v>
      </c>
      <c r="R169" s="201">
        <f t="shared" si="2"/>
        <v>0</v>
      </c>
      <c r="S169" s="201">
        <v>0</v>
      </c>
      <c r="T169" s="202">
        <f t="shared" si="3"/>
        <v>0</v>
      </c>
      <c r="U169" s="35"/>
      <c r="V169" s="35"/>
      <c r="W169" s="35"/>
      <c r="X169" s="35"/>
      <c r="Y169" s="35"/>
      <c r="Z169" s="35"/>
      <c r="AA169" s="35"/>
      <c r="AB169" s="35"/>
      <c r="AC169" s="35"/>
      <c r="AD169" s="35"/>
      <c r="AE169" s="35"/>
      <c r="AR169" s="203" t="s">
        <v>110</v>
      </c>
      <c r="AT169" s="203" t="s">
        <v>241</v>
      </c>
      <c r="AU169" s="203" t="s">
        <v>84</v>
      </c>
      <c r="AY169" s="18" t="s">
        <v>239</v>
      </c>
      <c r="BE169" s="204">
        <f t="shared" si="4"/>
        <v>0</v>
      </c>
      <c r="BF169" s="204">
        <f t="shared" si="5"/>
        <v>0</v>
      </c>
      <c r="BG169" s="204">
        <f t="shared" si="6"/>
        <v>0</v>
      </c>
      <c r="BH169" s="204">
        <f t="shared" si="7"/>
        <v>0</v>
      </c>
      <c r="BI169" s="204">
        <f t="shared" si="8"/>
        <v>0</v>
      </c>
      <c r="BJ169" s="18" t="s">
        <v>84</v>
      </c>
      <c r="BK169" s="204">
        <f t="shared" si="9"/>
        <v>0</v>
      </c>
      <c r="BL169" s="18" t="s">
        <v>110</v>
      </c>
      <c r="BM169" s="203" t="s">
        <v>803</v>
      </c>
    </row>
    <row r="170" spans="1:65" s="2" customFormat="1" ht="16.5" customHeight="1">
      <c r="A170" s="35"/>
      <c r="B170" s="36"/>
      <c r="C170" s="192" t="s">
        <v>610</v>
      </c>
      <c r="D170" s="192" t="s">
        <v>241</v>
      </c>
      <c r="E170" s="193" t="s">
        <v>5429</v>
      </c>
      <c r="F170" s="194" t="s">
        <v>5430</v>
      </c>
      <c r="G170" s="195" t="s">
        <v>2089</v>
      </c>
      <c r="H170" s="196">
        <v>6</v>
      </c>
      <c r="I170" s="197"/>
      <c r="J170" s="198">
        <f t="shared" si="0"/>
        <v>0</v>
      </c>
      <c r="K170" s="194" t="s">
        <v>4904</v>
      </c>
      <c r="L170" s="40"/>
      <c r="M170" s="199" t="s">
        <v>1</v>
      </c>
      <c r="N170" s="200" t="s">
        <v>41</v>
      </c>
      <c r="O170" s="72"/>
      <c r="P170" s="201">
        <f t="shared" si="1"/>
        <v>0</v>
      </c>
      <c r="Q170" s="201">
        <v>0</v>
      </c>
      <c r="R170" s="201">
        <f t="shared" si="2"/>
        <v>0</v>
      </c>
      <c r="S170" s="201">
        <v>0</v>
      </c>
      <c r="T170" s="202">
        <f t="shared" si="3"/>
        <v>0</v>
      </c>
      <c r="U170" s="35"/>
      <c r="V170" s="35"/>
      <c r="W170" s="35"/>
      <c r="X170" s="35"/>
      <c r="Y170" s="35"/>
      <c r="Z170" s="35"/>
      <c r="AA170" s="35"/>
      <c r="AB170" s="35"/>
      <c r="AC170" s="35"/>
      <c r="AD170" s="35"/>
      <c r="AE170" s="35"/>
      <c r="AR170" s="203" t="s">
        <v>110</v>
      </c>
      <c r="AT170" s="203" t="s">
        <v>241</v>
      </c>
      <c r="AU170" s="203" t="s">
        <v>84</v>
      </c>
      <c r="AY170" s="18" t="s">
        <v>239</v>
      </c>
      <c r="BE170" s="204">
        <f t="shared" si="4"/>
        <v>0</v>
      </c>
      <c r="BF170" s="204">
        <f t="shared" si="5"/>
        <v>0</v>
      </c>
      <c r="BG170" s="204">
        <f t="shared" si="6"/>
        <v>0</v>
      </c>
      <c r="BH170" s="204">
        <f t="shared" si="7"/>
        <v>0</v>
      </c>
      <c r="BI170" s="204">
        <f t="shared" si="8"/>
        <v>0</v>
      </c>
      <c r="BJ170" s="18" t="s">
        <v>84</v>
      </c>
      <c r="BK170" s="204">
        <f t="shared" si="9"/>
        <v>0</v>
      </c>
      <c r="BL170" s="18" t="s">
        <v>110</v>
      </c>
      <c r="BM170" s="203" t="s">
        <v>813</v>
      </c>
    </row>
    <row r="171" spans="1:65" s="12" customFormat="1" ht="25.9" customHeight="1">
      <c r="B171" s="176"/>
      <c r="C171" s="177"/>
      <c r="D171" s="178" t="s">
        <v>75</v>
      </c>
      <c r="E171" s="179" t="s">
        <v>4929</v>
      </c>
      <c r="F171" s="179" t="s">
        <v>135</v>
      </c>
      <c r="G171" s="177"/>
      <c r="H171" s="177"/>
      <c r="I171" s="180"/>
      <c r="J171" s="181">
        <f>BK171</f>
        <v>0</v>
      </c>
      <c r="K171" s="177"/>
      <c r="L171" s="182"/>
      <c r="M171" s="183"/>
      <c r="N171" s="184"/>
      <c r="O171" s="184"/>
      <c r="P171" s="185">
        <f>SUM(P172:P181)</f>
        <v>0</v>
      </c>
      <c r="Q171" s="184"/>
      <c r="R171" s="185">
        <f>SUM(R172:R181)</f>
        <v>0</v>
      </c>
      <c r="S171" s="184"/>
      <c r="T171" s="186">
        <f>SUM(T172:T181)</f>
        <v>0</v>
      </c>
      <c r="AR171" s="187" t="s">
        <v>84</v>
      </c>
      <c r="AT171" s="188" t="s">
        <v>75</v>
      </c>
      <c r="AU171" s="188" t="s">
        <v>76</v>
      </c>
      <c r="AY171" s="187" t="s">
        <v>239</v>
      </c>
      <c r="BK171" s="189">
        <f>SUM(BK172:BK181)</f>
        <v>0</v>
      </c>
    </row>
    <row r="172" spans="1:65" s="2" customFormat="1" ht="16.5" customHeight="1">
      <c r="A172" s="35"/>
      <c r="B172" s="36"/>
      <c r="C172" s="192" t="s">
        <v>616</v>
      </c>
      <c r="D172" s="192" t="s">
        <v>241</v>
      </c>
      <c r="E172" s="193" t="s">
        <v>5431</v>
      </c>
      <c r="F172" s="194" t="s">
        <v>5432</v>
      </c>
      <c r="G172" s="195" t="s">
        <v>244</v>
      </c>
      <c r="H172" s="196">
        <v>48</v>
      </c>
      <c r="I172" s="197"/>
      <c r="J172" s="198">
        <f t="shared" ref="J172:J181" si="10">ROUND(I172*H172,2)</f>
        <v>0</v>
      </c>
      <c r="K172" s="194" t="s">
        <v>4904</v>
      </c>
      <c r="L172" s="40"/>
      <c r="M172" s="199" t="s">
        <v>1</v>
      </c>
      <c r="N172" s="200" t="s">
        <v>41</v>
      </c>
      <c r="O172" s="72"/>
      <c r="P172" s="201">
        <f t="shared" ref="P172:P181" si="11">O172*H172</f>
        <v>0</v>
      </c>
      <c r="Q172" s="201">
        <v>0</v>
      </c>
      <c r="R172" s="201">
        <f t="shared" ref="R172:R181" si="12">Q172*H172</f>
        <v>0</v>
      </c>
      <c r="S172" s="201">
        <v>0</v>
      </c>
      <c r="T172" s="202">
        <f t="shared" ref="T172:T181" si="13">S172*H172</f>
        <v>0</v>
      </c>
      <c r="U172" s="35"/>
      <c r="V172" s="35"/>
      <c r="W172" s="35"/>
      <c r="X172" s="35"/>
      <c r="Y172" s="35"/>
      <c r="Z172" s="35"/>
      <c r="AA172" s="35"/>
      <c r="AB172" s="35"/>
      <c r="AC172" s="35"/>
      <c r="AD172" s="35"/>
      <c r="AE172" s="35"/>
      <c r="AR172" s="203" t="s">
        <v>110</v>
      </c>
      <c r="AT172" s="203" t="s">
        <v>241</v>
      </c>
      <c r="AU172" s="203" t="s">
        <v>84</v>
      </c>
      <c r="AY172" s="18" t="s">
        <v>239</v>
      </c>
      <c r="BE172" s="204">
        <f t="shared" ref="BE172:BE181" si="14">IF(N172="základní",J172,0)</f>
        <v>0</v>
      </c>
      <c r="BF172" s="204">
        <f t="shared" ref="BF172:BF181" si="15">IF(N172="snížená",J172,0)</f>
        <v>0</v>
      </c>
      <c r="BG172" s="204">
        <f t="shared" ref="BG172:BG181" si="16">IF(N172="zákl. přenesená",J172,0)</f>
        <v>0</v>
      </c>
      <c r="BH172" s="204">
        <f t="shared" ref="BH172:BH181" si="17">IF(N172="sníž. přenesená",J172,0)</f>
        <v>0</v>
      </c>
      <c r="BI172" s="204">
        <f t="shared" ref="BI172:BI181" si="18">IF(N172="nulová",J172,0)</f>
        <v>0</v>
      </c>
      <c r="BJ172" s="18" t="s">
        <v>84</v>
      </c>
      <c r="BK172" s="204">
        <f t="shared" ref="BK172:BK181" si="19">ROUND(I172*H172,2)</f>
        <v>0</v>
      </c>
      <c r="BL172" s="18" t="s">
        <v>110</v>
      </c>
      <c r="BM172" s="203" t="s">
        <v>823</v>
      </c>
    </row>
    <row r="173" spans="1:65" s="2" customFormat="1" ht="16.5" customHeight="1">
      <c r="A173" s="35"/>
      <c r="B173" s="36"/>
      <c r="C173" s="192" t="s">
        <v>622</v>
      </c>
      <c r="D173" s="192" t="s">
        <v>241</v>
      </c>
      <c r="E173" s="193" t="s">
        <v>5433</v>
      </c>
      <c r="F173" s="194" t="s">
        <v>5434</v>
      </c>
      <c r="G173" s="195" t="s">
        <v>396</v>
      </c>
      <c r="H173" s="196">
        <v>16</v>
      </c>
      <c r="I173" s="197"/>
      <c r="J173" s="198">
        <f t="shared" si="10"/>
        <v>0</v>
      </c>
      <c r="K173" s="194" t="s">
        <v>4904</v>
      </c>
      <c r="L173" s="40"/>
      <c r="M173" s="199" t="s">
        <v>1</v>
      </c>
      <c r="N173" s="200" t="s">
        <v>41</v>
      </c>
      <c r="O173" s="72"/>
      <c r="P173" s="201">
        <f t="shared" si="11"/>
        <v>0</v>
      </c>
      <c r="Q173" s="201">
        <v>0</v>
      </c>
      <c r="R173" s="201">
        <f t="shared" si="12"/>
        <v>0</v>
      </c>
      <c r="S173" s="201">
        <v>0</v>
      </c>
      <c r="T173" s="202">
        <f t="shared" si="13"/>
        <v>0</v>
      </c>
      <c r="U173" s="35"/>
      <c r="V173" s="35"/>
      <c r="W173" s="35"/>
      <c r="X173" s="35"/>
      <c r="Y173" s="35"/>
      <c r="Z173" s="35"/>
      <c r="AA173" s="35"/>
      <c r="AB173" s="35"/>
      <c r="AC173" s="35"/>
      <c r="AD173" s="35"/>
      <c r="AE173" s="35"/>
      <c r="AR173" s="203" t="s">
        <v>110</v>
      </c>
      <c r="AT173" s="203" t="s">
        <v>241</v>
      </c>
      <c r="AU173" s="203" t="s">
        <v>84</v>
      </c>
      <c r="AY173" s="18" t="s">
        <v>239</v>
      </c>
      <c r="BE173" s="204">
        <f t="shared" si="14"/>
        <v>0</v>
      </c>
      <c r="BF173" s="204">
        <f t="shared" si="15"/>
        <v>0</v>
      </c>
      <c r="BG173" s="204">
        <f t="shared" si="16"/>
        <v>0</v>
      </c>
      <c r="BH173" s="204">
        <f t="shared" si="17"/>
        <v>0</v>
      </c>
      <c r="BI173" s="204">
        <f t="shared" si="18"/>
        <v>0</v>
      </c>
      <c r="BJ173" s="18" t="s">
        <v>84</v>
      </c>
      <c r="BK173" s="204">
        <f t="shared" si="19"/>
        <v>0</v>
      </c>
      <c r="BL173" s="18" t="s">
        <v>110</v>
      </c>
      <c r="BM173" s="203" t="s">
        <v>834</v>
      </c>
    </row>
    <row r="174" spans="1:65" s="2" customFormat="1" ht="16.5" customHeight="1">
      <c r="A174" s="35"/>
      <c r="B174" s="36"/>
      <c r="C174" s="192" t="s">
        <v>627</v>
      </c>
      <c r="D174" s="192" t="s">
        <v>241</v>
      </c>
      <c r="E174" s="193" t="s">
        <v>5435</v>
      </c>
      <c r="F174" s="194" t="s">
        <v>5436</v>
      </c>
      <c r="G174" s="195" t="s">
        <v>396</v>
      </c>
      <c r="H174" s="196">
        <v>80</v>
      </c>
      <c r="I174" s="197"/>
      <c r="J174" s="198">
        <f t="shared" si="10"/>
        <v>0</v>
      </c>
      <c r="K174" s="194" t="s">
        <v>4904</v>
      </c>
      <c r="L174" s="40"/>
      <c r="M174" s="199" t="s">
        <v>1</v>
      </c>
      <c r="N174" s="200" t="s">
        <v>41</v>
      </c>
      <c r="O174" s="72"/>
      <c r="P174" s="201">
        <f t="shared" si="11"/>
        <v>0</v>
      </c>
      <c r="Q174" s="201">
        <v>0</v>
      </c>
      <c r="R174" s="201">
        <f t="shared" si="12"/>
        <v>0</v>
      </c>
      <c r="S174" s="201">
        <v>0</v>
      </c>
      <c r="T174" s="202">
        <f t="shared" si="13"/>
        <v>0</v>
      </c>
      <c r="U174" s="35"/>
      <c r="V174" s="35"/>
      <c r="W174" s="35"/>
      <c r="X174" s="35"/>
      <c r="Y174" s="35"/>
      <c r="Z174" s="35"/>
      <c r="AA174" s="35"/>
      <c r="AB174" s="35"/>
      <c r="AC174" s="35"/>
      <c r="AD174" s="35"/>
      <c r="AE174" s="35"/>
      <c r="AR174" s="203" t="s">
        <v>110</v>
      </c>
      <c r="AT174" s="203" t="s">
        <v>241</v>
      </c>
      <c r="AU174" s="203" t="s">
        <v>84</v>
      </c>
      <c r="AY174" s="18" t="s">
        <v>239</v>
      </c>
      <c r="BE174" s="204">
        <f t="shared" si="14"/>
        <v>0</v>
      </c>
      <c r="BF174" s="204">
        <f t="shared" si="15"/>
        <v>0</v>
      </c>
      <c r="BG174" s="204">
        <f t="shared" si="16"/>
        <v>0</v>
      </c>
      <c r="BH174" s="204">
        <f t="shared" si="17"/>
        <v>0</v>
      </c>
      <c r="BI174" s="204">
        <f t="shared" si="18"/>
        <v>0</v>
      </c>
      <c r="BJ174" s="18" t="s">
        <v>84</v>
      </c>
      <c r="BK174" s="204">
        <f t="shared" si="19"/>
        <v>0</v>
      </c>
      <c r="BL174" s="18" t="s">
        <v>110</v>
      </c>
      <c r="BM174" s="203" t="s">
        <v>846</v>
      </c>
    </row>
    <row r="175" spans="1:65" s="2" customFormat="1" ht="16.5" customHeight="1">
      <c r="A175" s="35"/>
      <c r="B175" s="36"/>
      <c r="C175" s="192" t="s">
        <v>633</v>
      </c>
      <c r="D175" s="192" t="s">
        <v>241</v>
      </c>
      <c r="E175" s="193" t="s">
        <v>5437</v>
      </c>
      <c r="F175" s="194" t="s">
        <v>5438</v>
      </c>
      <c r="G175" s="195" t="s">
        <v>344</v>
      </c>
      <c r="H175" s="196">
        <v>4.9000000000000004</v>
      </c>
      <c r="I175" s="197"/>
      <c r="J175" s="198">
        <f t="shared" si="10"/>
        <v>0</v>
      </c>
      <c r="K175" s="194" t="s">
        <v>4904</v>
      </c>
      <c r="L175" s="40"/>
      <c r="M175" s="199" t="s">
        <v>1</v>
      </c>
      <c r="N175" s="200" t="s">
        <v>41</v>
      </c>
      <c r="O175" s="72"/>
      <c r="P175" s="201">
        <f t="shared" si="11"/>
        <v>0</v>
      </c>
      <c r="Q175" s="201">
        <v>0</v>
      </c>
      <c r="R175" s="201">
        <f t="shared" si="12"/>
        <v>0</v>
      </c>
      <c r="S175" s="201">
        <v>0</v>
      </c>
      <c r="T175" s="202">
        <f t="shared" si="13"/>
        <v>0</v>
      </c>
      <c r="U175" s="35"/>
      <c r="V175" s="35"/>
      <c r="W175" s="35"/>
      <c r="X175" s="35"/>
      <c r="Y175" s="35"/>
      <c r="Z175" s="35"/>
      <c r="AA175" s="35"/>
      <c r="AB175" s="35"/>
      <c r="AC175" s="35"/>
      <c r="AD175" s="35"/>
      <c r="AE175" s="35"/>
      <c r="AR175" s="203" t="s">
        <v>110</v>
      </c>
      <c r="AT175" s="203" t="s">
        <v>241</v>
      </c>
      <c r="AU175" s="203" t="s">
        <v>84</v>
      </c>
      <c r="AY175" s="18" t="s">
        <v>239</v>
      </c>
      <c r="BE175" s="204">
        <f t="shared" si="14"/>
        <v>0</v>
      </c>
      <c r="BF175" s="204">
        <f t="shared" si="15"/>
        <v>0</v>
      </c>
      <c r="BG175" s="204">
        <f t="shared" si="16"/>
        <v>0</v>
      </c>
      <c r="BH175" s="204">
        <f t="shared" si="17"/>
        <v>0</v>
      </c>
      <c r="BI175" s="204">
        <f t="shared" si="18"/>
        <v>0</v>
      </c>
      <c r="BJ175" s="18" t="s">
        <v>84</v>
      </c>
      <c r="BK175" s="204">
        <f t="shared" si="19"/>
        <v>0</v>
      </c>
      <c r="BL175" s="18" t="s">
        <v>110</v>
      </c>
      <c r="BM175" s="203" t="s">
        <v>858</v>
      </c>
    </row>
    <row r="176" spans="1:65" s="2" customFormat="1" ht="16.5" customHeight="1">
      <c r="A176" s="35"/>
      <c r="B176" s="36"/>
      <c r="C176" s="192" t="s">
        <v>639</v>
      </c>
      <c r="D176" s="192" t="s">
        <v>241</v>
      </c>
      <c r="E176" s="193" t="s">
        <v>5439</v>
      </c>
      <c r="F176" s="194" t="s">
        <v>5440</v>
      </c>
      <c r="G176" s="195" t="s">
        <v>344</v>
      </c>
      <c r="H176" s="196">
        <v>4.9000000000000004</v>
      </c>
      <c r="I176" s="197"/>
      <c r="J176" s="198">
        <f t="shared" si="10"/>
        <v>0</v>
      </c>
      <c r="K176" s="194" t="s">
        <v>4904</v>
      </c>
      <c r="L176" s="40"/>
      <c r="M176" s="199" t="s">
        <v>1</v>
      </c>
      <c r="N176" s="200" t="s">
        <v>41</v>
      </c>
      <c r="O176" s="72"/>
      <c r="P176" s="201">
        <f t="shared" si="11"/>
        <v>0</v>
      </c>
      <c r="Q176" s="201">
        <v>0</v>
      </c>
      <c r="R176" s="201">
        <f t="shared" si="12"/>
        <v>0</v>
      </c>
      <c r="S176" s="201">
        <v>0</v>
      </c>
      <c r="T176" s="202">
        <f t="shared" si="13"/>
        <v>0</v>
      </c>
      <c r="U176" s="35"/>
      <c r="V176" s="35"/>
      <c r="W176" s="35"/>
      <c r="X176" s="35"/>
      <c r="Y176" s="35"/>
      <c r="Z176" s="35"/>
      <c r="AA176" s="35"/>
      <c r="AB176" s="35"/>
      <c r="AC176" s="35"/>
      <c r="AD176" s="35"/>
      <c r="AE176" s="35"/>
      <c r="AR176" s="203" t="s">
        <v>110</v>
      </c>
      <c r="AT176" s="203" t="s">
        <v>241</v>
      </c>
      <c r="AU176" s="203" t="s">
        <v>84</v>
      </c>
      <c r="AY176" s="18" t="s">
        <v>239</v>
      </c>
      <c r="BE176" s="204">
        <f t="shared" si="14"/>
        <v>0</v>
      </c>
      <c r="BF176" s="204">
        <f t="shared" si="15"/>
        <v>0</v>
      </c>
      <c r="BG176" s="204">
        <f t="shared" si="16"/>
        <v>0</v>
      </c>
      <c r="BH176" s="204">
        <f t="shared" si="17"/>
        <v>0</v>
      </c>
      <c r="BI176" s="204">
        <f t="shared" si="18"/>
        <v>0</v>
      </c>
      <c r="BJ176" s="18" t="s">
        <v>84</v>
      </c>
      <c r="BK176" s="204">
        <f t="shared" si="19"/>
        <v>0</v>
      </c>
      <c r="BL176" s="18" t="s">
        <v>110</v>
      </c>
      <c r="BM176" s="203" t="s">
        <v>867</v>
      </c>
    </row>
    <row r="177" spans="1:65" s="2" customFormat="1" ht="16.5" customHeight="1">
      <c r="A177" s="35"/>
      <c r="B177" s="36"/>
      <c r="C177" s="192" t="s">
        <v>645</v>
      </c>
      <c r="D177" s="192" t="s">
        <v>241</v>
      </c>
      <c r="E177" s="193" t="s">
        <v>5441</v>
      </c>
      <c r="F177" s="194" t="s">
        <v>5442</v>
      </c>
      <c r="G177" s="195" t="s">
        <v>344</v>
      </c>
      <c r="H177" s="196">
        <v>4.9000000000000004</v>
      </c>
      <c r="I177" s="197"/>
      <c r="J177" s="198">
        <f t="shared" si="10"/>
        <v>0</v>
      </c>
      <c r="K177" s="194" t="s">
        <v>4904</v>
      </c>
      <c r="L177" s="40"/>
      <c r="M177" s="199" t="s">
        <v>1</v>
      </c>
      <c r="N177" s="200" t="s">
        <v>41</v>
      </c>
      <c r="O177" s="72"/>
      <c r="P177" s="201">
        <f t="shared" si="11"/>
        <v>0</v>
      </c>
      <c r="Q177" s="201">
        <v>0</v>
      </c>
      <c r="R177" s="201">
        <f t="shared" si="12"/>
        <v>0</v>
      </c>
      <c r="S177" s="201">
        <v>0</v>
      </c>
      <c r="T177" s="202">
        <f t="shared" si="13"/>
        <v>0</v>
      </c>
      <c r="U177" s="35"/>
      <c r="V177" s="35"/>
      <c r="W177" s="35"/>
      <c r="X177" s="35"/>
      <c r="Y177" s="35"/>
      <c r="Z177" s="35"/>
      <c r="AA177" s="35"/>
      <c r="AB177" s="35"/>
      <c r="AC177" s="35"/>
      <c r="AD177" s="35"/>
      <c r="AE177" s="35"/>
      <c r="AR177" s="203" t="s">
        <v>110</v>
      </c>
      <c r="AT177" s="203" t="s">
        <v>241</v>
      </c>
      <c r="AU177" s="203" t="s">
        <v>84</v>
      </c>
      <c r="AY177" s="18" t="s">
        <v>239</v>
      </c>
      <c r="BE177" s="204">
        <f t="shared" si="14"/>
        <v>0</v>
      </c>
      <c r="BF177" s="204">
        <f t="shared" si="15"/>
        <v>0</v>
      </c>
      <c r="BG177" s="204">
        <f t="shared" si="16"/>
        <v>0</v>
      </c>
      <c r="BH177" s="204">
        <f t="shared" si="17"/>
        <v>0</v>
      </c>
      <c r="BI177" s="204">
        <f t="shared" si="18"/>
        <v>0</v>
      </c>
      <c r="BJ177" s="18" t="s">
        <v>84</v>
      </c>
      <c r="BK177" s="204">
        <f t="shared" si="19"/>
        <v>0</v>
      </c>
      <c r="BL177" s="18" t="s">
        <v>110</v>
      </c>
      <c r="BM177" s="203" t="s">
        <v>878</v>
      </c>
    </row>
    <row r="178" spans="1:65" s="2" customFormat="1" ht="16.5" customHeight="1">
      <c r="A178" s="35"/>
      <c r="B178" s="36"/>
      <c r="C178" s="192" t="s">
        <v>652</v>
      </c>
      <c r="D178" s="192" t="s">
        <v>241</v>
      </c>
      <c r="E178" s="193" t="s">
        <v>5443</v>
      </c>
      <c r="F178" s="194" t="s">
        <v>5444</v>
      </c>
      <c r="G178" s="195" t="s">
        <v>4675</v>
      </c>
      <c r="H178" s="196">
        <v>40</v>
      </c>
      <c r="I178" s="197"/>
      <c r="J178" s="198">
        <f t="shared" si="10"/>
        <v>0</v>
      </c>
      <c r="K178" s="194" t="s">
        <v>4904</v>
      </c>
      <c r="L178" s="40"/>
      <c r="M178" s="199" t="s">
        <v>1</v>
      </c>
      <c r="N178" s="200" t="s">
        <v>41</v>
      </c>
      <c r="O178" s="72"/>
      <c r="P178" s="201">
        <f t="shared" si="11"/>
        <v>0</v>
      </c>
      <c r="Q178" s="201">
        <v>0</v>
      </c>
      <c r="R178" s="201">
        <f t="shared" si="12"/>
        <v>0</v>
      </c>
      <c r="S178" s="201">
        <v>0</v>
      </c>
      <c r="T178" s="202">
        <f t="shared" si="13"/>
        <v>0</v>
      </c>
      <c r="U178" s="35"/>
      <c r="V178" s="35"/>
      <c r="W178" s="35"/>
      <c r="X178" s="35"/>
      <c r="Y178" s="35"/>
      <c r="Z178" s="35"/>
      <c r="AA178" s="35"/>
      <c r="AB178" s="35"/>
      <c r="AC178" s="35"/>
      <c r="AD178" s="35"/>
      <c r="AE178" s="35"/>
      <c r="AR178" s="203" t="s">
        <v>110</v>
      </c>
      <c r="AT178" s="203" t="s">
        <v>241</v>
      </c>
      <c r="AU178" s="203" t="s">
        <v>84</v>
      </c>
      <c r="AY178" s="18" t="s">
        <v>239</v>
      </c>
      <c r="BE178" s="204">
        <f t="shared" si="14"/>
        <v>0</v>
      </c>
      <c r="BF178" s="204">
        <f t="shared" si="15"/>
        <v>0</v>
      </c>
      <c r="BG178" s="204">
        <f t="shared" si="16"/>
        <v>0</v>
      </c>
      <c r="BH178" s="204">
        <f t="shared" si="17"/>
        <v>0</v>
      </c>
      <c r="BI178" s="204">
        <f t="shared" si="18"/>
        <v>0</v>
      </c>
      <c r="BJ178" s="18" t="s">
        <v>84</v>
      </c>
      <c r="BK178" s="204">
        <f t="shared" si="19"/>
        <v>0</v>
      </c>
      <c r="BL178" s="18" t="s">
        <v>110</v>
      </c>
      <c r="BM178" s="203" t="s">
        <v>889</v>
      </c>
    </row>
    <row r="179" spans="1:65" s="2" customFormat="1" ht="16.5" customHeight="1">
      <c r="A179" s="35"/>
      <c r="B179" s="36"/>
      <c r="C179" s="192" t="s">
        <v>659</v>
      </c>
      <c r="D179" s="192" t="s">
        <v>241</v>
      </c>
      <c r="E179" s="193" t="s">
        <v>5445</v>
      </c>
      <c r="F179" s="194" t="s">
        <v>5299</v>
      </c>
      <c r="G179" s="195" t="s">
        <v>396</v>
      </c>
      <c r="H179" s="196">
        <v>40</v>
      </c>
      <c r="I179" s="197"/>
      <c r="J179" s="198">
        <f t="shared" si="10"/>
        <v>0</v>
      </c>
      <c r="K179" s="194" t="s">
        <v>4904</v>
      </c>
      <c r="L179" s="40"/>
      <c r="M179" s="199" t="s">
        <v>1</v>
      </c>
      <c r="N179" s="200" t="s">
        <v>41</v>
      </c>
      <c r="O179" s="72"/>
      <c r="P179" s="201">
        <f t="shared" si="11"/>
        <v>0</v>
      </c>
      <c r="Q179" s="201">
        <v>0</v>
      </c>
      <c r="R179" s="201">
        <f t="shared" si="12"/>
        <v>0</v>
      </c>
      <c r="S179" s="201">
        <v>0</v>
      </c>
      <c r="T179" s="202">
        <f t="shared" si="13"/>
        <v>0</v>
      </c>
      <c r="U179" s="35"/>
      <c r="V179" s="35"/>
      <c r="W179" s="35"/>
      <c r="X179" s="35"/>
      <c r="Y179" s="35"/>
      <c r="Z179" s="35"/>
      <c r="AA179" s="35"/>
      <c r="AB179" s="35"/>
      <c r="AC179" s="35"/>
      <c r="AD179" s="35"/>
      <c r="AE179" s="35"/>
      <c r="AR179" s="203" t="s">
        <v>110</v>
      </c>
      <c r="AT179" s="203" t="s">
        <v>241</v>
      </c>
      <c r="AU179" s="203" t="s">
        <v>84</v>
      </c>
      <c r="AY179" s="18" t="s">
        <v>239</v>
      </c>
      <c r="BE179" s="204">
        <f t="shared" si="14"/>
        <v>0</v>
      </c>
      <c r="BF179" s="204">
        <f t="shared" si="15"/>
        <v>0</v>
      </c>
      <c r="BG179" s="204">
        <f t="shared" si="16"/>
        <v>0</v>
      </c>
      <c r="BH179" s="204">
        <f t="shared" si="17"/>
        <v>0</v>
      </c>
      <c r="BI179" s="204">
        <f t="shared" si="18"/>
        <v>0</v>
      </c>
      <c r="BJ179" s="18" t="s">
        <v>84</v>
      </c>
      <c r="BK179" s="204">
        <f t="shared" si="19"/>
        <v>0</v>
      </c>
      <c r="BL179" s="18" t="s">
        <v>110</v>
      </c>
      <c r="BM179" s="203" t="s">
        <v>900</v>
      </c>
    </row>
    <row r="180" spans="1:65" s="2" customFormat="1" ht="16.5" customHeight="1">
      <c r="A180" s="35"/>
      <c r="B180" s="36"/>
      <c r="C180" s="192" t="s">
        <v>665</v>
      </c>
      <c r="D180" s="192" t="s">
        <v>241</v>
      </c>
      <c r="E180" s="193" t="s">
        <v>5446</v>
      </c>
      <c r="F180" s="194" t="s">
        <v>4996</v>
      </c>
      <c r="G180" s="195" t="s">
        <v>396</v>
      </c>
      <c r="H180" s="196">
        <v>28</v>
      </c>
      <c r="I180" s="197"/>
      <c r="J180" s="198">
        <f t="shared" si="10"/>
        <v>0</v>
      </c>
      <c r="K180" s="194" t="s">
        <v>4904</v>
      </c>
      <c r="L180" s="40"/>
      <c r="M180" s="199" t="s">
        <v>1</v>
      </c>
      <c r="N180" s="200" t="s">
        <v>41</v>
      </c>
      <c r="O180" s="72"/>
      <c r="P180" s="201">
        <f t="shared" si="11"/>
        <v>0</v>
      </c>
      <c r="Q180" s="201">
        <v>0</v>
      </c>
      <c r="R180" s="201">
        <f t="shared" si="12"/>
        <v>0</v>
      </c>
      <c r="S180" s="201">
        <v>0</v>
      </c>
      <c r="T180" s="202">
        <f t="shared" si="13"/>
        <v>0</v>
      </c>
      <c r="U180" s="35"/>
      <c r="V180" s="35"/>
      <c r="W180" s="35"/>
      <c r="X180" s="35"/>
      <c r="Y180" s="35"/>
      <c r="Z180" s="35"/>
      <c r="AA180" s="35"/>
      <c r="AB180" s="35"/>
      <c r="AC180" s="35"/>
      <c r="AD180" s="35"/>
      <c r="AE180" s="35"/>
      <c r="AR180" s="203" t="s">
        <v>110</v>
      </c>
      <c r="AT180" s="203" t="s">
        <v>241</v>
      </c>
      <c r="AU180" s="203" t="s">
        <v>84</v>
      </c>
      <c r="AY180" s="18" t="s">
        <v>239</v>
      </c>
      <c r="BE180" s="204">
        <f t="shared" si="14"/>
        <v>0</v>
      </c>
      <c r="BF180" s="204">
        <f t="shared" si="15"/>
        <v>0</v>
      </c>
      <c r="BG180" s="204">
        <f t="shared" si="16"/>
        <v>0</v>
      </c>
      <c r="BH180" s="204">
        <f t="shared" si="17"/>
        <v>0</v>
      </c>
      <c r="BI180" s="204">
        <f t="shared" si="18"/>
        <v>0</v>
      </c>
      <c r="BJ180" s="18" t="s">
        <v>84</v>
      </c>
      <c r="BK180" s="204">
        <f t="shared" si="19"/>
        <v>0</v>
      </c>
      <c r="BL180" s="18" t="s">
        <v>110</v>
      </c>
      <c r="BM180" s="203" t="s">
        <v>910</v>
      </c>
    </row>
    <row r="181" spans="1:65" s="2" customFormat="1" ht="16.5" customHeight="1">
      <c r="A181" s="35"/>
      <c r="B181" s="36"/>
      <c r="C181" s="192" t="s">
        <v>670</v>
      </c>
      <c r="D181" s="192" t="s">
        <v>241</v>
      </c>
      <c r="E181" s="193" t="s">
        <v>5447</v>
      </c>
      <c r="F181" s="194" t="s">
        <v>5000</v>
      </c>
      <c r="G181" s="195" t="s">
        <v>396</v>
      </c>
      <c r="H181" s="196">
        <v>40</v>
      </c>
      <c r="I181" s="197"/>
      <c r="J181" s="198">
        <f t="shared" si="10"/>
        <v>0</v>
      </c>
      <c r="K181" s="194" t="s">
        <v>4904</v>
      </c>
      <c r="L181" s="40"/>
      <c r="M181" s="277" t="s">
        <v>1</v>
      </c>
      <c r="N181" s="278" t="s">
        <v>41</v>
      </c>
      <c r="O181" s="224"/>
      <c r="P181" s="275">
        <f t="shared" si="11"/>
        <v>0</v>
      </c>
      <c r="Q181" s="275">
        <v>0</v>
      </c>
      <c r="R181" s="275">
        <f t="shared" si="12"/>
        <v>0</v>
      </c>
      <c r="S181" s="275">
        <v>0</v>
      </c>
      <c r="T181" s="276">
        <f t="shared" si="13"/>
        <v>0</v>
      </c>
      <c r="U181" s="35"/>
      <c r="V181" s="35"/>
      <c r="W181" s="35"/>
      <c r="X181" s="35"/>
      <c r="Y181" s="35"/>
      <c r="Z181" s="35"/>
      <c r="AA181" s="35"/>
      <c r="AB181" s="35"/>
      <c r="AC181" s="35"/>
      <c r="AD181" s="35"/>
      <c r="AE181" s="35"/>
      <c r="AR181" s="203" t="s">
        <v>110</v>
      </c>
      <c r="AT181" s="203" t="s">
        <v>241</v>
      </c>
      <c r="AU181" s="203" t="s">
        <v>84</v>
      </c>
      <c r="AY181" s="18" t="s">
        <v>239</v>
      </c>
      <c r="BE181" s="204">
        <f t="shared" si="14"/>
        <v>0</v>
      </c>
      <c r="BF181" s="204">
        <f t="shared" si="15"/>
        <v>0</v>
      </c>
      <c r="BG181" s="204">
        <f t="shared" si="16"/>
        <v>0</v>
      </c>
      <c r="BH181" s="204">
        <f t="shared" si="17"/>
        <v>0</v>
      </c>
      <c r="BI181" s="204">
        <f t="shared" si="18"/>
        <v>0</v>
      </c>
      <c r="BJ181" s="18" t="s">
        <v>84</v>
      </c>
      <c r="BK181" s="204">
        <f t="shared" si="19"/>
        <v>0</v>
      </c>
      <c r="BL181" s="18" t="s">
        <v>110</v>
      </c>
      <c r="BM181" s="203" t="s">
        <v>920</v>
      </c>
    </row>
    <row r="182" spans="1:65" s="2" customFormat="1" ht="6.95" customHeight="1">
      <c r="A182" s="35"/>
      <c r="B182" s="55"/>
      <c r="C182" s="56"/>
      <c r="D182" s="56"/>
      <c r="E182" s="56"/>
      <c r="F182" s="56"/>
      <c r="G182" s="56"/>
      <c r="H182" s="56"/>
      <c r="I182" s="56"/>
      <c r="J182" s="56"/>
      <c r="K182" s="56"/>
      <c r="L182" s="40"/>
      <c r="M182" s="35"/>
      <c r="O182" s="35"/>
      <c r="P182" s="35"/>
      <c r="Q182" s="35"/>
      <c r="R182" s="35"/>
      <c r="S182" s="35"/>
      <c r="T182" s="35"/>
      <c r="U182" s="35"/>
      <c r="V182" s="35"/>
      <c r="W182" s="35"/>
      <c r="X182" s="35"/>
      <c r="Y182" s="35"/>
      <c r="Z182" s="35"/>
      <c r="AA182" s="35"/>
      <c r="AB182" s="35"/>
      <c r="AC182" s="35"/>
      <c r="AD182" s="35"/>
      <c r="AE182" s="35"/>
    </row>
  </sheetData>
  <sheetProtection algorithmName="SHA-512" hashValue="DjBBcypTCrMQAlPGcvDqwfG23U8XAE/L0mRu4Fk0YJEC+cbMbMRRvz2YBYIwOcGdjsP3guSADirvjYPiYuoR/g==" saltValue="ivB4Otuy7Z1Tsm5jzQ+axRsXCGhUX8jfRb8DfWc0+DhzI/tDjr4JcN1E83aA54/JKYJaJhUEfx+y2OJoYkFp1g==" spinCount="100000" sheet="1" objects="1" scenarios="1" formatColumns="0" formatRows="0" autoFilter="0"/>
  <autoFilter ref="C125:K181" xr:uid="{00000000-0009-0000-0000-000019000000}"/>
  <mergeCells count="15">
    <mergeCell ref="E112:H112"/>
    <mergeCell ref="E116:H116"/>
    <mergeCell ref="E114:H114"/>
    <mergeCell ref="E118:H118"/>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BM129"/>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167</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ht="12.75">
      <c r="B8" s="21"/>
      <c r="D8" s="120" t="s">
        <v>210</v>
      </c>
      <c r="L8" s="21"/>
    </row>
    <row r="9" spans="1:46" s="1" customFormat="1" ht="16.5" customHeight="1">
      <c r="B9" s="21"/>
      <c r="E9" s="325" t="s">
        <v>362</v>
      </c>
      <c r="F9" s="298"/>
      <c r="G9" s="298"/>
      <c r="H9" s="298"/>
      <c r="L9" s="21"/>
    </row>
    <row r="10" spans="1:46" s="1" customFormat="1" ht="12" customHeight="1">
      <c r="B10" s="21"/>
      <c r="D10" s="120" t="s">
        <v>363</v>
      </c>
      <c r="L10" s="21"/>
    </row>
    <row r="11" spans="1:46" s="2" customFormat="1" ht="16.5" customHeight="1">
      <c r="A11" s="35"/>
      <c r="B11" s="40"/>
      <c r="C11" s="35"/>
      <c r="D11" s="35"/>
      <c r="E11" s="335" t="s">
        <v>3106</v>
      </c>
      <c r="F11" s="328"/>
      <c r="G11" s="328"/>
      <c r="H11" s="328"/>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3107</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7" t="s">
        <v>5448</v>
      </c>
      <c r="F13" s="328"/>
      <c r="G13" s="328"/>
      <c r="H13" s="328"/>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9" t="str">
        <f>'Rekapitulace stavby'!E14</f>
        <v>Vyplň údaj</v>
      </c>
      <c r="F22" s="330"/>
      <c r="G22" s="330"/>
      <c r="H22" s="330"/>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31" t="s">
        <v>4895</v>
      </c>
      <c r="F31" s="331"/>
      <c r="G31" s="331"/>
      <c r="H31" s="331"/>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ROUND(J125,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ROUND((SUM(BE125:BE128)),  2)</f>
        <v>0</v>
      </c>
      <c r="G37" s="35"/>
      <c r="H37" s="35"/>
      <c r="I37" s="131">
        <v>0.21</v>
      </c>
      <c r="J37" s="130">
        <f>ROUND(((SUM(BE125:BE128))*I37),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ROUND((SUM(BF125:BF128)),  2)</f>
        <v>0</v>
      </c>
      <c r="G38" s="35"/>
      <c r="H38" s="35"/>
      <c r="I38" s="131">
        <v>0.12</v>
      </c>
      <c r="J38" s="130">
        <f>ROUND(((SUM(BF125:BF128))*I38),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ROUND((SUM(BG125:BG128)),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ROUND((SUM(BH125:BH128)),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ROUND((SUM(BI125:BI128)),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2" t="s">
        <v>362</v>
      </c>
      <c r="F87" s="283"/>
      <c r="G87" s="283"/>
      <c r="H87" s="283"/>
      <c r="I87" s="23"/>
      <c r="J87" s="23"/>
      <c r="K87" s="23"/>
      <c r="L87" s="21"/>
    </row>
    <row r="88" spans="1:31" s="1" customFormat="1" ht="12" customHeight="1">
      <c r="B88" s="22"/>
      <c r="C88" s="30" t="s">
        <v>363</v>
      </c>
      <c r="D88" s="23"/>
      <c r="E88" s="23"/>
      <c r="F88" s="23"/>
      <c r="G88" s="23"/>
      <c r="H88" s="23"/>
      <c r="I88" s="23"/>
      <c r="J88" s="23"/>
      <c r="K88" s="23"/>
      <c r="L88" s="21"/>
    </row>
    <row r="89" spans="1:31" s="2" customFormat="1" ht="16.5" customHeight="1">
      <c r="A89" s="35"/>
      <c r="B89" s="36"/>
      <c r="C89" s="37"/>
      <c r="D89" s="37"/>
      <c r="E89" s="336" t="s">
        <v>3106</v>
      </c>
      <c r="F89" s="334"/>
      <c r="G89" s="334"/>
      <c r="H89" s="334"/>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3107</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5" t="str">
        <f>E13</f>
        <v>11 - Osttaní</v>
      </c>
      <c r="F91" s="334"/>
      <c r="G91" s="334"/>
      <c r="H91" s="334"/>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J125</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4887</v>
      </c>
      <c r="E101" s="157"/>
      <c r="F101" s="157"/>
      <c r="G101" s="157"/>
      <c r="H101" s="157"/>
      <c r="I101" s="157"/>
      <c r="J101" s="158">
        <f>J126</f>
        <v>0</v>
      </c>
      <c r="K101" s="155"/>
      <c r="L101" s="159"/>
    </row>
    <row r="102" spans="1:47" s="2" customFormat="1" ht="21.75" customHeight="1">
      <c r="A102" s="35"/>
      <c r="B102" s="36"/>
      <c r="C102" s="37"/>
      <c r="D102" s="37"/>
      <c r="E102" s="37"/>
      <c r="F102" s="37"/>
      <c r="G102" s="37"/>
      <c r="H102" s="37"/>
      <c r="I102" s="37"/>
      <c r="J102" s="37"/>
      <c r="K102" s="37"/>
      <c r="L102" s="52"/>
      <c r="S102" s="35"/>
      <c r="T102" s="35"/>
      <c r="U102" s="35"/>
      <c r="V102" s="35"/>
      <c r="W102" s="35"/>
      <c r="X102" s="35"/>
      <c r="Y102" s="35"/>
      <c r="Z102" s="35"/>
      <c r="AA102" s="35"/>
      <c r="AB102" s="35"/>
      <c r="AC102" s="35"/>
      <c r="AD102" s="35"/>
      <c r="AE102" s="35"/>
    </row>
    <row r="103" spans="1:47" s="2" customFormat="1" ht="6.95" customHeight="1">
      <c r="A103" s="35"/>
      <c r="B103" s="55"/>
      <c r="C103" s="56"/>
      <c r="D103" s="56"/>
      <c r="E103" s="56"/>
      <c r="F103" s="56"/>
      <c r="G103" s="56"/>
      <c r="H103" s="56"/>
      <c r="I103" s="56"/>
      <c r="J103" s="56"/>
      <c r="K103" s="56"/>
      <c r="L103" s="52"/>
      <c r="S103" s="35"/>
      <c r="T103" s="35"/>
      <c r="U103" s="35"/>
      <c r="V103" s="35"/>
      <c r="W103" s="35"/>
      <c r="X103" s="35"/>
      <c r="Y103" s="35"/>
      <c r="Z103" s="35"/>
      <c r="AA103" s="35"/>
      <c r="AB103" s="35"/>
      <c r="AC103" s="35"/>
      <c r="AD103" s="35"/>
      <c r="AE103" s="35"/>
    </row>
    <row r="107" spans="1:47" s="2" customFormat="1" ht="6.95" customHeight="1">
      <c r="A107" s="35"/>
      <c r="B107" s="57"/>
      <c r="C107" s="58"/>
      <c r="D107" s="58"/>
      <c r="E107" s="58"/>
      <c r="F107" s="58"/>
      <c r="G107" s="58"/>
      <c r="H107" s="58"/>
      <c r="I107" s="58"/>
      <c r="J107" s="58"/>
      <c r="K107" s="58"/>
      <c r="L107" s="52"/>
      <c r="S107" s="35"/>
      <c r="T107" s="35"/>
      <c r="U107" s="35"/>
      <c r="V107" s="35"/>
      <c r="W107" s="35"/>
      <c r="X107" s="35"/>
      <c r="Y107" s="35"/>
      <c r="Z107" s="35"/>
      <c r="AA107" s="35"/>
      <c r="AB107" s="35"/>
      <c r="AC107" s="35"/>
      <c r="AD107" s="35"/>
      <c r="AE107" s="35"/>
    </row>
    <row r="108" spans="1:47" s="2" customFormat="1" ht="24.95" customHeight="1">
      <c r="A108" s="35"/>
      <c r="B108" s="36"/>
      <c r="C108" s="24" t="s">
        <v>224</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6.95"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12" customHeight="1">
      <c r="A110" s="35"/>
      <c r="B110" s="36"/>
      <c r="C110" s="30" t="s">
        <v>16</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6.5" customHeight="1">
      <c r="A111" s="35"/>
      <c r="B111" s="36"/>
      <c r="C111" s="37"/>
      <c r="D111" s="37"/>
      <c r="E111" s="332" t="str">
        <f>E7</f>
        <v>NEMOCNICE TGM HODONÍN – VÝSTAVBA PAVILONU URGENTNÍHO PŘÍJMU ETAPA II.</v>
      </c>
      <c r="F111" s="333"/>
      <c r="G111" s="333"/>
      <c r="H111" s="333"/>
      <c r="I111" s="37"/>
      <c r="J111" s="37"/>
      <c r="K111" s="37"/>
      <c r="L111" s="52"/>
      <c r="S111" s="35"/>
      <c r="T111" s="35"/>
      <c r="U111" s="35"/>
      <c r="V111" s="35"/>
      <c r="W111" s="35"/>
      <c r="X111" s="35"/>
      <c r="Y111" s="35"/>
      <c r="Z111" s="35"/>
      <c r="AA111" s="35"/>
      <c r="AB111" s="35"/>
      <c r="AC111" s="35"/>
      <c r="AD111" s="35"/>
      <c r="AE111" s="35"/>
    </row>
    <row r="112" spans="1:47" s="1" customFormat="1" ht="12" customHeight="1">
      <c r="B112" s="22"/>
      <c r="C112" s="30" t="s">
        <v>210</v>
      </c>
      <c r="D112" s="23"/>
      <c r="E112" s="23"/>
      <c r="F112" s="23"/>
      <c r="G112" s="23"/>
      <c r="H112" s="23"/>
      <c r="I112" s="23"/>
      <c r="J112" s="23"/>
      <c r="K112" s="23"/>
      <c r="L112" s="21"/>
    </row>
    <row r="113" spans="1:65" s="1" customFormat="1" ht="16.5" customHeight="1">
      <c r="B113" s="22"/>
      <c r="C113" s="23"/>
      <c r="D113" s="23"/>
      <c r="E113" s="332" t="s">
        <v>362</v>
      </c>
      <c r="F113" s="283"/>
      <c r="G113" s="283"/>
      <c r="H113" s="283"/>
      <c r="I113" s="23"/>
      <c r="J113" s="23"/>
      <c r="K113" s="23"/>
      <c r="L113" s="21"/>
    </row>
    <row r="114" spans="1:65" s="1" customFormat="1" ht="12" customHeight="1">
      <c r="B114" s="22"/>
      <c r="C114" s="30" t="s">
        <v>363</v>
      </c>
      <c r="D114" s="23"/>
      <c r="E114" s="23"/>
      <c r="F114" s="23"/>
      <c r="G114" s="23"/>
      <c r="H114" s="23"/>
      <c r="I114" s="23"/>
      <c r="J114" s="23"/>
      <c r="K114" s="23"/>
      <c r="L114" s="21"/>
    </row>
    <row r="115" spans="1:65" s="2" customFormat="1" ht="16.5" customHeight="1">
      <c r="A115" s="35"/>
      <c r="B115" s="36"/>
      <c r="C115" s="37"/>
      <c r="D115" s="37"/>
      <c r="E115" s="336" t="s">
        <v>3106</v>
      </c>
      <c r="F115" s="334"/>
      <c r="G115" s="334"/>
      <c r="H115" s="334"/>
      <c r="I115" s="37"/>
      <c r="J115" s="37"/>
      <c r="K115" s="37"/>
      <c r="L115" s="52"/>
      <c r="S115" s="35"/>
      <c r="T115" s="35"/>
      <c r="U115" s="35"/>
      <c r="V115" s="35"/>
      <c r="W115" s="35"/>
      <c r="X115" s="35"/>
      <c r="Y115" s="35"/>
      <c r="Z115" s="35"/>
      <c r="AA115" s="35"/>
      <c r="AB115" s="35"/>
      <c r="AC115" s="35"/>
      <c r="AD115" s="35"/>
      <c r="AE115" s="35"/>
    </row>
    <row r="116" spans="1:65" s="2" customFormat="1" ht="12" customHeight="1">
      <c r="A116" s="35"/>
      <c r="B116" s="36"/>
      <c r="C116" s="30" t="s">
        <v>3107</v>
      </c>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6.5" customHeight="1">
      <c r="A117" s="35"/>
      <c r="B117" s="36"/>
      <c r="C117" s="37"/>
      <c r="D117" s="37"/>
      <c r="E117" s="305" t="str">
        <f>E13</f>
        <v>11 - Osttaní</v>
      </c>
      <c r="F117" s="334"/>
      <c r="G117" s="334"/>
      <c r="H117" s="334"/>
      <c r="I117" s="37"/>
      <c r="J117" s="37"/>
      <c r="K117" s="37"/>
      <c r="L117" s="52"/>
      <c r="S117" s="35"/>
      <c r="T117" s="35"/>
      <c r="U117" s="35"/>
      <c r="V117" s="35"/>
      <c r="W117" s="35"/>
      <c r="X117" s="35"/>
      <c r="Y117" s="35"/>
      <c r="Z117" s="35"/>
      <c r="AA117" s="35"/>
      <c r="AB117" s="35"/>
      <c r="AC117" s="35"/>
      <c r="AD117" s="35"/>
      <c r="AE117" s="35"/>
    </row>
    <row r="118" spans="1:65" s="2" customFormat="1" ht="6.95"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12" customHeight="1">
      <c r="A119" s="35"/>
      <c r="B119" s="36"/>
      <c r="C119" s="30" t="s">
        <v>20</v>
      </c>
      <c r="D119" s="37"/>
      <c r="E119" s="37"/>
      <c r="F119" s="28" t="str">
        <f>F16</f>
        <v xml:space="preserve"> </v>
      </c>
      <c r="G119" s="37"/>
      <c r="H119" s="37"/>
      <c r="I119" s="30" t="s">
        <v>22</v>
      </c>
      <c r="J119" s="67" t="str">
        <f>IF(J16="","",J16)</f>
        <v>23. 6. 2025</v>
      </c>
      <c r="K119" s="37"/>
      <c r="L119" s="52"/>
      <c r="S119" s="35"/>
      <c r="T119" s="35"/>
      <c r="U119" s="35"/>
      <c r="V119" s="35"/>
      <c r="W119" s="35"/>
      <c r="X119" s="35"/>
      <c r="Y119" s="35"/>
      <c r="Z119" s="35"/>
      <c r="AA119" s="35"/>
      <c r="AB119" s="35"/>
      <c r="AC119" s="35"/>
      <c r="AD119" s="35"/>
      <c r="AE119" s="35"/>
    </row>
    <row r="120" spans="1:65" s="2" customFormat="1" ht="6.9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5" s="2" customFormat="1" ht="15.2" customHeight="1">
      <c r="A121" s="35"/>
      <c r="B121" s="36"/>
      <c r="C121" s="30" t="s">
        <v>24</v>
      </c>
      <c r="D121" s="37"/>
      <c r="E121" s="37"/>
      <c r="F121" s="28" t="str">
        <f>E19</f>
        <v>NEMOCNICE TGM HODONÍN, p.o.</v>
      </c>
      <c r="G121" s="37"/>
      <c r="H121" s="37"/>
      <c r="I121" s="30" t="s">
        <v>30</v>
      </c>
      <c r="J121" s="33" t="str">
        <f>E25</f>
        <v>KANIA a.s.</v>
      </c>
      <c r="K121" s="37"/>
      <c r="L121" s="52"/>
      <c r="S121" s="35"/>
      <c r="T121" s="35"/>
      <c r="U121" s="35"/>
      <c r="V121" s="35"/>
      <c r="W121" s="35"/>
      <c r="X121" s="35"/>
      <c r="Y121" s="35"/>
      <c r="Z121" s="35"/>
      <c r="AA121" s="35"/>
      <c r="AB121" s="35"/>
      <c r="AC121" s="35"/>
      <c r="AD121" s="35"/>
      <c r="AE121" s="35"/>
    </row>
    <row r="122" spans="1:65" s="2" customFormat="1" ht="15.2" customHeight="1">
      <c r="A122" s="35"/>
      <c r="B122" s="36"/>
      <c r="C122" s="30" t="s">
        <v>28</v>
      </c>
      <c r="D122" s="37"/>
      <c r="E122" s="37"/>
      <c r="F122" s="28" t="str">
        <f>IF(E22="","",E22)</f>
        <v>Vyplň údaj</v>
      </c>
      <c r="G122" s="37"/>
      <c r="H122" s="37"/>
      <c r="I122" s="30" t="s">
        <v>33</v>
      </c>
      <c r="J122" s="33" t="str">
        <f>E28</f>
        <v xml:space="preserve"> </v>
      </c>
      <c r="K122" s="37"/>
      <c r="L122" s="52"/>
      <c r="S122" s="35"/>
      <c r="T122" s="35"/>
      <c r="U122" s="35"/>
      <c r="V122" s="35"/>
      <c r="W122" s="35"/>
      <c r="X122" s="35"/>
      <c r="Y122" s="35"/>
      <c r="Z122" s="35"/>
      <c r="AA122" s="35"/>
      <c r="AB122" s="35"/>
      <c r="AC122" s="35"/>
      <c r="AD122" s="35"/>
      <c r="AE122" s="35"/>
    </row>
    <row r="123" spans="1:65" s="2" customFormat="1" ht="10.3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65" s="11" customFormat="1" ht="29.25" customHeight="1">
      <c r="A124" s="165"/>
      <c r="B124" s="166"/>
      <c r="C124" s="167" t="s">
        <v>225</v>
      </c>
      <c r="D124" s="168" t="s">
        <v>61</v>
      </c>
      <c r="E124" s="168" t="s">
        <v>57</v>
      </c>
      <c r="F124" s="168" t="s">
        <v>58</v>
      </c>
      <c r="G124" s="168" t="s">
        <v>226</v>
      </c>
      <c r="H124" s="168" t="s">
        <v>227</v>
      </c>
      <c r="I124" s="168" t="s">
        <v>228</v>
      </c>
      <c r="J124" s="168" t="s">
        <v>214</v>
      </c>
      <c r="K124" s="169" t="s">
        <v>229</v>
      </c>
      <c r="L124" s="170"/>
      <c r="M124" s="76" t="s">
        <v>1</v>
      </c>
      <c r="N124" s="77" t="s">
        <v>40</v>
      </c>
      <c r="O124" s="77" t="s">
        <v>230</v>
      </c>
      <c r="P124" s="77" t="s">
        <v>231</v>
      </c>
      <c r="Q124" s="77" t="s">
        <v>232</v>
      </c>
      <c r="R124" s="77" t="s">
        <v>233</v>
      </c>
      <c r="S124" s="77" t="s">
        <v>234</v>
      </c>
      <c r="T124" s="78" t="s">
        <v>235</v>
      </c>
      <c r="U124" s="165"/>
      <c r="V124" s="165"/>
      <c r="W124" s="165"/>
      <c r="X124" s="165"/>
      <c r="Y124" s="165"/>
      <c r="Z124" s="165"/>
      <c r="AA124" s="165"/>
      <c r="AB124" s="165"/>
      <c r="AC124" s="165"/>
      <c r="AD124" s="165"/>
      <c r="AE124" s="165"/>
    </row>
    <row r="125" spans="1:65" s="2" customFormat="1" ht="22.9" customHeight="1">
      <c r="A125" s="35"/>
      <c r="B125" s="36"/>
      <c r="C125" s="83" t="s">
        <v>236</v>
      </c>
      <c r="D125" s="37"/>
      <c r="E125" s="37"/>
      <c r="F125" s="37"/>
      <c r="G125" s="37"/>
      <c r="H125" s="37"/>
      <c r="I125" s="37"/>
      <c r="J125" s="171">
        <f>BK125</f>
        <v>0</v>
      </c>
      <c r="K125" s="37"/>
      <c r="L125" s="40"/>
      <c r="M125" s="79"/>
      <c r="N125" s="172"/>
      <c r="O125" s="80"/>
      <c r="P125" s="173">
        <f>P126</f>
        <v>0</v>
      </c>
      <c r="Q125" s="80"/>
      <c r="R125" s="173">
        <f>R126</f>
        <v>0</v>
      </c>
      <c r="S125" s="80"/>
      <c r="T125" s="174">
        <f>T126</f>
        <v>0</v>
      </c>
      <c r="U125" s="35"/>
      <c r="V125" s="35"/>
      <c r="W125" s="35"/>
      <c r="X125" s="35"/>
      <c r="Y125" s="35"/>
      <c r="Z125" s="35"/>
      <c r="AA125" s="35"/>
      <c r="AB125" s="35"/>
      <c r="AC125" s="35"/>
      <c r="AD125" s="35"/>
      <c r="AE125" s="35"/>
      <c r="AT125" s="18" t="s">
        <v>75</v>
      </c>
      <c r="AU125" s="18" t="s">
        <v>216</v>
      </c>
      <c r="BK125" s="175">
        <f>BK126</f>
        <v>0</v>
      </c>
    </row>
    <row r="126" spans="1:65" s="12" customFormat="1" ht="25.9" customHeight="1">
      <c r="B126" s="176"/>
      <c r="C126" s="177"/>
      <c r="D126" s="178" t="s">
        <v>75</v>
      </c>
      <c r="E126" s="179" t="s">
        <v>4888</v>
      </c>
      <c r="F126" s="179" t="s">
        <v>135</v>
      </c>
      <c r="G126" s="177"/>
      <c r="H126" s="177"/>
      <c r="I126" s="180"/>
      <c r="J126" s="181">
        <f>BK126</f>
        <v>0</v>
      </c>
      <c r="K126" s="177"/>
      <c r="L126" s="182"/>
      <c r="M126" s="183"/>
      <c r="N126" s="184"/>
      <c r="O126" s="184"/>
      <c r="P126" s="185">
        <f>SUM(P127:P128)</f>
        <v>0</v>
      </c>
      <c r="Q126" s="184"/>
      <c r="R126" s="185">
        <f>SUM(R127:R128)</f>
        <v>0</v>
      </c>
      <c r="S126" s="184"/>
      <c r="T126" s="186">
        <f>SUM(T127:T128)</f>
        <v>0</v>
      </c>
      <c r="AR126" s="187" t="s">
        <v>110</v>
      </c>
      <c r="AT126" s="188" t="s">
        <v>75</v>
      </c>
      <c r="AU126" s="188" t="s">
        <v>76</v>
      </c>
      <c r="AY126" s="187" t="s">
        <v>239</v>
      </c>
      <c r="BK126" s="189">
        <f>SUM(BK127:BK128)</f>
        <v>0</v>
      </c>
    </row>
    <row r="127" spans="1:65" s="2" customFormat="1" ht="16.5" customHeight="1">
      <c r="A127" s="35"/>
      <c r="B127" s="36"/>
      <c r="C127" s="192" t="s">
        <v>84</v>
      </c>
      <c r="D127" s="192" t="s">
        <v>241</v>
      </c>
      <c r="E127" s="193" t="s">
        <v>5449</v>
      </c>
      <c r="F127" s="194" t="s">
        <v>5450</v>
      </c>
      <c r="G127" s="195" t="s">
        <v>251</v>
      </c>
      <c r="H127" s="196">
        <v>1</v>
      </c>
      <c r="I127" s="197"/>
      <c r="J127" s="198">
        <f>ROUND(I127*H127,2)</f>
        <v>0</v>
      </c>
      <c r="K127" s="194" t="s">
        <v>1</v>
      </c>
      <c r="L127" s="40"/>
      <c r="M127" s="199" t="s">
        <v>1</v>
      </c>
      <c r="N127" s="200" t="s">
        <v>41</v>
      </c>
      <c r="O127" s="72"/>
      <c r="P127" s="201">
        <f>O127*H127</f>
        <v>0</v>
      </c>
      <c r="Q127" s="201">
        <v>0</v>
      </c>
      <c r="R127" s="201">
        <f>Q127*H127</f>
        <v>0</v>
      </c>
      <c r="S127" s="201">
        <v>0</v>
      </c>
      <c r="T127" s="202">
        <f>S127*H127</f>
        <v>0</v>
      </c>
      <c r="U127" s="35"/>
      <c r="V127" s="35"/>
      <c r="W127" s="35"/>
      <c r="X127" s="35"/>
      <c r="Y127" s="35"/>
      <c r="Z127" s="35"/>
      <c r="AA127" s="35"/>
      <c r="AB127" s="35"/>
      <c r="AC127" s="35"/>
      <c r="AD127" s="35"/>
      <c r="AE127" s="35"/>
      <c r="AR127" s="203" t="s">
        <v>5451</v>
      </c>
      <c r="AT127" s="203" t="s">
        <v>241</v>
      </c>
      <c r="AU127" s="203" t="s">
        <v>84</v>
      </c>
      <c r="AY127" s="18" t="s">
        <v>239</v>
      </c>
      <c r="BE127" s="204">
        <f>IF(N127="základní",J127,0)</f>
        <v>0</v>
      </c>
      <c r="BF127" s="204">
        <f>IF(N127="snížená",J127,0)</f>
        <v>0</v>
      </c>
      <c r="BG127" s="204">
        <f>IF(N127="zákl. přenesená",J127,0)</f>
        <v>0</v>
      </c>
      <c r="BH127" s="204">
        <f>IF(N127="sníž. přenesená",J127,0)</f>
        <v>0</v>
      </c>
      <c r="BI127" s="204">
        <f>IF(N127="nulová",J127,0)</f>
        <v>0</v>
      </c>
      <c r="BJ127" s="18" t="s">
        <v>84</v>
      </c>
      <c r="BK127" s="204">
        <f>ROUND(I127*H127,2)</f>
        <v>0</v>
      </c>
      <c r="BL127" s="18" t="s">
        <v>5451</v>
      </c>
      <c r="BM127" s="203" t="s">
        <v>86</v>
      </c>
    </row>
    <row r="128" spans="1:65" s="2" customFormat="1" ht="16.5" customHeight="1">
      <c r="A128" s="35"/>
      <c r="B128" s="36"/>
      <c r="C128" s="192" t="s">
        <v>86</v>
      </c>
      <c r="D128" s="192" t="s">
        <v>241</v>
      </c>
      <c r="E128" s="193" t="s">
        <v>5452</v>
      </c>
      <c r="F128" s="194" t="s">
        <v>5453</v>
      </c>
      <c r="G128" s="195" t="s">
        <v>251</v>
      </c>
      <c r="H128" s="196">
        <v>1</v>
      </c>
      <c r="I128" s="197"/>
      <c r="J128" s="198">
        <f>ROUND(I128*H128,2)</f>
        <v>0</v>
      </c>
      <c r="K128" s="194" t="s">
        <v>1</v>
      </c>
      <c r="L128" s="40"/>
      <c r="M128" s="277" t="s">
        <v>1</v>
      </c>
      <c r="N128" s="278" t="s">
        <v>41</v>
      </c>
      <c r="O128" s="224"/>
      <c r="P128" s="275">
        <f>O128*H128</f>
        <v>0</v>
      </c>
      <c r="Q128" s="275">
        <v>0</v>
      </c>
      <c r="R128" s="275">
        <f>Q128*H128</f>
        <v>0</v>
      </c>
      <c r="S128" s="275">
        <v>0</v>
      </c>
      <c r="T128" s="276">
        <f>S128*H128</f>
        <v>0</v>
      </c>
      <c r="U128" s="35"/>
      <c r="V128" s="35"/>
      <c r="W128" s="35"/>
      <c r="X128" s="35"/>
      <c r="Y128" s="35"/>
      <c r="Z128" s="35"/>
      <c r="AA128" s="35"/>
      <c r="AB128" s="35"/>
      <c r="AC128" s="35"/>
      <c r="AD128" s="35"/>
      <c r="AE128" s="35"/>
      <c r="AR128" s="203" t="s">
        <v>5451</v>
      </c>
      <c r="AT128" s="203" t="s">
        <v>241</v>
      </c>
      <c r="AU128" s="203" t="s">
        <v>84</v>
      </c>
      <c r="AY128" s="18" t="s">
        <v>239</v>
      </c>
      <c r="BE128" s="204">
        <f>IF(N128="základní",J128,0)</f>
        <v>0</v>
      </c>
      <c r="BF128" s="204">
        <f>IF(N128="snížená",J128,0)</f>
        <v>0</v>
      </c>
      <c r="BG128" s="204">
        <f>IF(N128="zákl. přenesená",J128,0)</f>
        <v>0</v>
      </c>
      <c r="BH128" s="204">
        <f>IF(N128="sníž. přenesená",J128,0)</f>
        <v>0</v>
      </c>
      <c r="BI128" s="204">
        <f>IF(N128="nulová",J128,0)</f>
        <v>0</v>
      </c>
      <c r="BJ128" s="18" t="s">
        <v>84</v>
      </c>
      <c r="BK128" s="204">
        <f>ROUND(I128*H128,2)</f>
        <v>0</v>
      </c>
      <c r="BL128" s="18" t="s">
        <v>5451</v>
      </c>
      <c r="BM128" s="203" t="s">
        <v>110</v>
      </c>
    </row>
    <row r="129" spans="1:31" s="2" customFormat="1" ht="6.95" customHeight="1">
      <c r="A129" s="35"/>
      <c r="B129" s="55"/>
      <c r="C129" s="56"/>
      <c r="D129" s="56"/>
      <c r="E129" s="56"/>
      <c r="F129" s="56"/>
      <c r="G129" s="56"/>
      <c r="H129" s="56"/>
      <c r="I129" s="56"/>
      <c r="J129" s="56"/>
      <c r="K129" s="56"/>
      <c r="L129" s="40"/>
      <c r="M129" s="35"/>
      <c r="O129" s="35"/>
      <c r="P129" s="35"/>
      <c r="Q129" s="35"/>
      <c r="R129" s="35"/>
      <c r="S129" s="35"/>
      <c r="T129" s="35"/>
      <c r="U129" s="35"/>
      <c r="V129" s="35"/>
      <c r="W129" s="35"/>
      <c r="X129" s="35"/>
      <c r="Y129" s="35"/>
      <c r="Z129" s="35"/>
      <c r="AA129" s="35"/>
      <c r="AB129" s="35"/>
      <c r="AC129" s="35"/>
      <c r="AD129" s="35"/>
      <c r="AE129" s="35"/>
    </row>
  </sheetData>
  <sheetProtection algorithmName="SHA-512" hashValue="Z4puYN29A1qNF7AtpTzitVpTTWA+CkOWQTkrvZzv1QehixH/xd5QHdYOAMO6HNst1C77PtVH+hlqJ3w9BiDLPg==" saltValue="d0o5Dnk++N4YRyC4KCCu59+dm74MT4gG2ZN8rYTMOSfKqnEzMBu0tFJjjp+ED+xdx75at5SKst1Hr3ks2VLhdQ==" spinCount="100000" sheet="1" objects="1" scenarios="1" formatColumns="0" formatRows="0" autoFilter="0"/>
  <autoFilter ref="C124:K128" xr:uid="{00000000-0009-0000-0000-00001A000000}"/>
  <mergeCells count="15">
    <mergeCell ref="E111:H111"/>
    <mergeCell ref="E115:H115"/>
    <mergeCell ref="E113:H113"/>
    <mergeCell ref="E117:H117"/>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2:BM189"/>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170</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ht="12.75">
      <c r="B8" s="21"/>
      <c r="D8" s="120" t="s">
        <v>210</v>
      </c>
      <c r="L8" s="21"/>
    </row>
    <row r="9" spans="1:46" s="1" customFormat="1" ht="16.5" customHeight="1">
      <c r="B9" s="21"/>
      <c r="E9" s="325" t="s">
        <v>362</v>
      </c>
      <c r="F9" s="298"/>
      <c r="G9" s="298"/>
      <c r="H9" s="298"/>
      <c r="L9" s="21"/>
    </row>
    <row r="10" spans="1:46" s="1" customFormat="1" ht="12" customHeight="1">
      <c r="B10" s="21"/>
      <c r="D10" s="120" t="s">
        <v>363</v>
      </c>
      <c r="L10" s="21"/>
    </row>
    <row r="11" spans="1:46" s="2" customFormat="1" ht="16.5" customHeight="1">
      <c r="A11" s="35"/>
      <c r="B11" s="40"/>
      <c r="C11" s="35"/>
      <c r="D11" s="35"/>
      <c r="E11" s="335" t="s">
        <v>3106</v>
      </c>
      <c r="F11" s="328"/>
      <c r="G11" s="328"/>
      <c r="H11" s="328"/>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3731</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7" t="s">
        <v>5454</v>
      </c>
      <c r="F13" s="328"/>
      <c r="G13" s="328"/>
      <c r="H13" s="328"/>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9" t="str">
        <f>'Rekapitulace stavby'!E14</f>
        <v>Vyplň údaj</v>
      </c>
      <c r="F22" s="330"/>
      <c r="G22" s="330"/>
      <c r="H22" s="330"/>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31" t="s">
        <v>1</v>
      </c>
      <c r="F31" s="331"/>
      <c r="G31" s="331"/>
      <c r="H31" s="331"/>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ROUND(J127,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ROUND((SUM(BE127:BE188)),  2)</f>
        <v>0</v>
      </c>
      <c r="G37" s="35"/>
      <c r="H37" s="35"/>
      <c r="I37" s="131">
        <v>0.21</v>
      </c>
      <c r="J37" s="130">
        <f>ROUND(((SUM(BE127:BE188))*I37),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ROUND((SUM(BF127:BF188)),  2)</f>
        <v>0</v>
      </c>
      <c r="G38" s="35"/>
      <c r="H38" s="35"/>
      <c r="I38" s="131">
        <v>0.12</v>
      </c>
      <c r="J38" s="130">
        <f>ROUND(((SUM(BF127:BF188))*I38),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ROUND((SUM(BG127:BG188)),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ROUND((SUM(BH127:BH188)),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ROUND((SUM(BI127:BI188)),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2" t="s">
        <v>362</v>
      </c>
      <c r="F87" s="283"/>
      <c r="G87" s="283"/>
      <c r="H87" s="283"/>
      <c r="I87" s="23"/>
      <c r="J87" s="23"/>
      <c r="K87" s="23"/>
      <c r="L87" s="21"/>
    </row>
    <row r="88" spans="1:31" s="1" customFormat="1" ht="12" customHeight="1">
      <c r="B88" s="22"/>
      <c r="C88" s="30" t="s">
        <v>363</v>
      </c>
      <c r="D88" s="23"/>
      <c r="E88" s="23"/>
      <c r="F88" s="23"/>
      <c r="G88" s="23"/>
      <c r="H88" s="23"/>
      <c r="I88" s="23"/>
      <c r="J88" s="23"/>
      <c r="K88" s="23"/>
      <c r="L88" s="21"/>
    </row>
    <row r="89" spans="1:31" s="2" customFormat="1" ht="16.5" customHeight="1">
      <c r="A89" s="35"/>
      <c r="B89" s="36"/>
      <c r="C89" s="37"/>
      <c r="D89" s="37"/>
      <c r="E89" s="336" t="s">
        <v>3106</v>
      </c>
      <c r="F89" s="334"/>
      <c r="G89" s="334"/>
      <c r="H89" s="334"/>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3731</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5" t="str">
        <f>E13</f>
        <v>D.1.4.7 - Mediciální plyny</v>
      </c>
      <c r="F91" s="334"/>
      <c r="G91" s="334"/>
      <c r="H91" s="334"/>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J127</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5455</v>
      </c>
      <c r="E101" s="157"/>
      <c r="F101" s="157"/>
      <c r="G101" s="157"/>
      <c r="H101" s="157"/>
      <c r="I101" s="157"/>
      <c r="J101" s="158">
        <f>J128</f>
        <v>0</v>
      </c>
      <c r="K101" s="155"/>
      <c r="L101" s="159"/>
    </row>
    <row r="102" spans="1:47" s="9" customFormat="1" ht="24.95" customHeight="1">
      <c r="B102" s="154"/>
      <c r="C102" s="155"/>
      <c r="D102" s="156" t="s">
        <v>5456</v>
      </c>
      <c r="E102" s="157"/>
      <c r="F102" s="157"/>
      <c r="G102" s="157"/>
      <c r="H102" s="157"/>
      <c r="I102" s="157"/>
      <c r="J102" s="158">
        <f>J166</f>
        <v>0</v>
      </c>
      <c r="K102" s="155"/>
      <c r="L102" s="159"/>
    </row>
    <row r="103" spans="1:47" s="9" customFormat="1" ht="24.95" customHeight="1">
      <c r="B103" s="154"/>
      <c r="C103" s="155"/>
      <c r="D103" s="156" t="s">
        <v>5457</v>
      </c>
      <c r="E103" s="157"/>
      <c r="F103" s="157"/>
      <c r="G103" s="157"/>
      <c r="H103" s="157"/>
      <c r="I103" s="157"/>
      <c r="J103" s="158">
        <f>J185</f>
        <v>0</v>
      </c>
      <c r="K103" s="155"/>
      <c r="L103" s="159"/>
    </row>
    <row r="104" spans="1:47" s="2" customFormat="1" ht="21.75" customHeight="1">
      <c r="A104" s="35"/>
      <c r="B104" s="36"/>
      <c r="C104" s="37"/>
      <c r="D104" s="37"/>
      <c r="E104" s="37"/>
      <c r="F104" s="37"/>
      <c r="G104" s="37"/>
      <c r="H104" s="37"/>
      <c r="I104" s="37"/>
      <c r="J104" s="37"/>
      <c r="K104" s="37"/>
      <c r="L104" s="52"/>
      <c r="S104" s="35"/>
      <c r="T104" s="35"/>
      <c r="U104" s="35"/>
      <c r="V104" s="35"/>
      <c r="W104" s="35"/>
      <c r="X104" s="35"/>
      <c r="Y104" s="35"/>
      <c r="Z104" s="35"/>
      <c r="AA104" s="35"/>
      <c r="AB104" s="35"/>
      <c r="AC104" s="35"/>
      <c r="AD104" s="35"/>
      <c r="AE104" s="35"/>
    </row>
    <row r="105" spans="1:47" s="2" customFormat="1" ht="6.95" customHeight="1">
      <c r="A105" s="35"/>
      <c r="B105" s="55"/>
      <c r="C105" s="56"/>
      <c r="D105" s="56"/>
      <c r="E105" s="56"/>
      <c r="F105" s="56"/>
      <c r="G105" s="56"/>
      <c r="H105" s="56"/>
      <c r="I105" s="56"/>
      <c r="J105" s="56"/>
      <c r="K105" s="56"/>
      <c r="L105" s="52"/>
      <c r="S105" s="35"/>
      <c r="T105" s="35"/>
      <c r="U105" s="35"/>
      <c r="V105" s="35"/>
      <c r="W105" s="35"/>
      <c r="X105" s="35"/>
      <c r="Y105" s="35"/>
      <c r="Z105" s="35"/>
      <c r="AA105" s="35"/>
      <c r="AB105" s="35"/>
      <c r="AC105" s="35"/>
      <c r="AD105" s="35"/>
      <c r="AE105" s="35"/>
    </row>
    <row r="109" spans="1:47" s="2" customFormat="1" ht="6.95" customHeight="1">
      <c r="A109" s="35"/>
      <c r="B109" s="57"/>
      <c r="C109" s="58"/>
      <c r="D109" s="58"/>
      <c r="E109" s="58"/>
      <c r="F109" s="58"/>
      <c r="G109" s="58"/>
      <c r="H109" s="58"/>
      <c r="I109" s="58"/>
      <c r="J109" s="58"/>
      <c r="K109" s="58"/>
      <c r="L109" s="52"/>
      <c r="S109" s="35"/>
      <c r="T109" s="35"/>
      <c r="U109" s="35"/>
      <c r="V109" s="35"/>
      <c r="W109" s="35"/>
      <c r="X109" s="35"/>
      <c r="Y109" s="35"/>
      <c r="Z109" s="35"/>
      <c r="AA109" s="35"/>
      <c r="AB109" s="35"/>
      <c r="AC109" s="35"/>
      <c r="AD109" s="35"/>
      <c r="AE109" s="35"/>
    </row>
    <row r="110" spans="1:47" s="2" customFormat="1" ht="24.95" customHeight="1">
      <c r="A110" s="35"/>
      <c r="B110" s="36"/>
      <c r="C110" s="24" t="s">
        <v>224</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6.9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16</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6.5" customHeight="1">
      <c r="A113" s="35"/>
      <c r="B113" s="36"/>
      <c r="C113" s="37"/>
      <c r="D113" s="37"/>
      <c r="E113" s="332" t="str">
        <f>E7</f>
        <v>NEMOCNICE TGM HODONÍN – VÝSTAVBA PAVILONU URGENTNÍHO PŘÍJMU ETAPA II.</v>
      </c>
      <c r="F113" s="333"/>
      <c r="G113" s="333"/>
      <c r="H113" s="333"/>
      <c r="I113" s="37"/>
      <c r="J113" s="37"/>
      <c r="K113" s="37"/>
      <c r="L113" s="52"/>
      <c r="S113" s="35"/>
      <c r="T113" s="35"/>
      <c r="U113" s="35"/>
      <c r="V113" s="35"/>
      <c r="W113" s="35"/>
      <c r="X113" s="35"/>
      <c r="Y113" s="35"/>
      <c r="Z113" s="35"/>
      <c r="AA113" s="35"/>
      <c r="AB113" s="35"/>
      <c r="AC113" s="35"/>
      <c r="AD113" s="35"/>
      <c r="AE113" s="35"/>
    </row>
    <row r="114" spans="1:63" s="1" customFormat="1" ht="12" customHeight="1">
      <c r="B114" s="22"/>
      <c r="C114" s="30" t="s">
        <v>210</v>
      </c>
      <c r="D114" s="23"/>
      <c r="E114" s="23"/>
      <c r="F114" s="23"/>
      <c r="G114" s="23"/>
      <c r="H114" s="23"/>
      <c r="I114" s="23"/>
      <c r="J114" s="23"/>
      <c r="K114" s="23"/>
      <c r="L114" s="21"/>
    </row>
    <row r="115" spans="1:63" s="1" customFormat="1" ht="16.5" customHeight="1">
      <c r="B115" s="22"/>
      <c r="C115" s="23"/>
      <c r="D115" s="23"/>
      <c r="E115" s="332" t="s">
        <v>362</v>
      </c>
      <c r="F115" s="283"/>
      <c r="G115" s="283"/>
      <c r="H115" s="283"/>
      <c r="I115" s="23"/>
      <c r="J115" s="23"/>
      <c r="K115" s="23"/>
      <c r="L115" s="21"/>
    </row>
    <row r="116" spans="1:63" s="1" customFormat="1" ht="12" customHeight="1">
      <c r="B116" s="22"/>
      <c r="C116" s="30" t="s">
        <v>363</v>
      </c>
      <c r="D116" s="23"/>
      <c r="E116" s="23"/>
      <c r="F116" s="23"/>
      <c r="G116" s="23"/>
      <c r="H116" s="23"/>
      <c r="I116" s="23"/>
      <c r="J116" s="23"/>
      <c r="K116" s="23"/>
      <c r="L116" s="21"/>
    </row>
    <row r="117" spans="1:63" s="2" customFormat="1" ht="16.5" customHeight="1">
      <c r="A117" s="35"/>
      <c r="B117" s="36"/>
      <c r="C117" s="37"/>
      <c r="D117" s="37"/>
      <c r="E117" s="336" t="s">
        <v>3106</v>
      </c>
      <c r="F117" s="334"/>
      <c r="G117" s="334"/>
      <c r="H117" s="334"/>
      <c r="I117" s="37"/>
      <c r="J117" s="37"/>
      <c r="K117" s="37"/>
      <c r="L117" s="52"/>
      <c r="S117" s="35"/>
      <c r="T117" s="35"/>
      <c r="U117" s="35"/>
      <c r="V117" s="35"/>
      <c r="W117" s="35"/>
      <c r="X117" s="35"/>
      <c r="Y117" s="35"/>
      <c r="Z117" s="35"/>
      <c r="AA117" s="35"/>
      <c r="AB117" s="35"/>
      <c r="AC117" s="35"/>
      <c r="AD117" s="35"/>
      <c r="AE117" s="35"/>
    </row>
    <row r="118" spans="1:63" s="2" customFormat="1" ht="12" customHeight="1">
      <c r="A118" s="35"/>
      <c r="B118" s="36"/>
      <c r="C118" s="30" t="s">
        <v>3731</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3" s="2" customFormat="1" ht="16.5" customHeight="1">
      <c r="A119" s="35"/>
      <c r="B119" s="36"/>
      <c r="C119" s="37"/>
      <c r="D119" s="37"/>
      <c r="E119" s="305" t="str">
        <f>E13</f>
        <v>D.1.4.7 - Mediciální plyny</v>
      </c>
      <c r="F119" s="334"/>
      <c r="G119" s="334"/>
      <c r="H119" s="334"/>
      <c r="I119" s="37"/>
      <c r="J119" s="37"/>
      <c r="K119" s="37"/>
      <c r="L119" s="52"/>
      <c r="S119" s="35"/>
      <c r="T119" s="35"/>
      <c r="U119" s="35"/>
      <c r="V119" s="35"/>
      <c r="W119" s="35"/>
      <c r="X119" s="35"/>
      <c r="Y119" s="35"/>
      <c r="Z119" s="35"/>
      <c r="AA119" s="35"/>
      <c r="AB119" s="35"/>
      <c r="AC119" s="35"/>
      <c r="AD119" s="35"/>
      <c r="AE119" s="35"/>
    </row>
    <row r="120" spans="1:63" s="2" customFormat="1" ht="6.9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3" s="2" customFormat="1" ht="12" customHeight="1">
      <c r="A121" s="35"/>
      <c r="B121" s="36"/>
      <c r="C121" s="30" t="s">
        <v>20</v>
      </c>
      <c r="D121" s="37"/>
      <c r="E121" s="37"/>
      <c r="F121" s="28" t="str">
        <f>F16</f>
        <v xml:space="preserve"> </v>
      </c>
      <c r="G121" s="37"/>
      <c r="H121" s="37"/>
      <c r="I121" s="30" t="s">
        <v>22</v>
      </c>
      <c r="J121" s="67" t="str">
        <f>IF(J16="","",J16)</f>
        <v>23. 6. 2025</v>
      </c>
      <c r="K121" s="37"/>
      <c r="L121" s="52"/>
      <c r="S121" s="35"/>
      <c r="T121" s="35"/>
      <c r="U121" s="35"/>
      <c r="V121" s="35"/>
      <c r="W121" s="35"/>
      <c r="X121" s="35"/>
      <c r="Y121" s="35"/>
      <c r="Z121" s="35"/>
      <c r="AA121" s="35"/>
      <c r="AB121" s="35"/>
      <c r="AC121" s="35"/>
      <c r="AD121" s="35"/>
      <c r="AE121" s="35"/>
    </row>
    <row r="122" spans="1:63" s="2" customFormat="1" ht="6.9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3" s="2" customFormat="1" ht="15.2" customHeight="1">
      <c r="A123" s="35"/>
      <c r="B123" s="36"/>
      <c r="C123" s="30" t="s">
        <v>24</v>
      </c>
      <c r="D123" s="37"/>
      <c r="E123" s="37"/>
      <c r="F123" s="28" t="str">
        <f>E19</f>
        <v>NEMOCNICE TGM HODONÍN, p.o.</v>
      </c>
      <c r="G123" s="37"/>
      <c r="H123" s="37"/>
      <c r="I123" s="30" t="s">
        <v>30</v>
      </c>
      <c r="J123" s="33" t="str">
        <f>E25</f>
        <v>KANIA a.s.</v>
      </c>
      <c r="K123" s="37"/>
      <c r="L123" s="52"/>
      <c r="S123" s="35"/>
      <c r="T123" s="35"/>
      <c r="U123" s="35"/>
      <c r="V123" s="35"/>
      <c r="W123" s="35"/>
      <c r="X123" s="35"/>
      <c r="Y123" s="35"/>
      <c r="Z123" s="35"/>
      <c r="AA123" s="35"/>
      <c r="AB123" s="35"/>
      <c r="AC123" s="35"/>
      <c r="AD123" s="35"/>
      <c r="AE123" s="35"/>
    </row>
    <row r="124" spans="1:63" s="2" customFormat="1" ht="15.2" customHeight="1">
      <c r="A124" s="35"/>
      <c r="B124" s="36"/>
      <c r="C124" s="30" t="s">
        <v>28</v>
      </c>
      <c r="D124" s="37"/>
      <c r="E124" s="37"/>
      <c r="F124" s="28" t="str">
        <f>IF(E22="","",E22)</f>
        <v>Vyplň údaj</v>
      </c>
      <c r="G124" s="37"/>
      <c r="H124" s="37"/>
      <c r="I124" s="30" t="s">
        <v>33</v>
      </c>
      <c r="J124" s="33" t="str">
        <f>E28</f>
        <v xml:space="preserve"> </v>
      </c>
      <c r="K124" s="37"/>
      <c r="L124" s="52"/>
      <c r="S124" s="35"/>
      <c r="T124" s="35"/>
      <c r="U124" s="35"/>
      <c r="V124" s="35"/>
      <c r="W124" s="35"/>
      <c r="X124" s="35"/>
      <c r="Y124" s="35"/>
      <c r="Z124" s="35"/>
      <c r="AA124" s="35"/>
      <c r="AB124" s="35"/>
      <c r="AC124" s="35"/>
      <c r="AD124" s="35"/>
      <c r="AE124" s="35"/>
    </row>
    <row r="125" spans="1:63" s="2" customFormat="1" ht="10.35"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63" s="11" customFormat="1" ht="29.25" customHeight="1">
      <c r="A126" s="165"/>
      <c r="B126" s="166"/>
      <c r="C126" s="167" t="s">
        <v>225</v>
      </c>
      <c r="D126" s="168" t="s">
        <v>61</v>
      </c>
      <c r="E126" s="168" t="s">
        <v>57</v>
      </c>
      <c r="F126" s="168" t="s">
        <v>58</v>
      </c>
      <c r="G126" s="168" t="s">
        <v>226</v>
      </c>
      <c r="H126" s="168" t="s">
        <v>227</v>
      </c>
      <c r="I126" s="168" t="s">
        <v>228</v>
      </c>
      <c r="J126" s="168" t="s">
        <v>214</v>
      </c>
      <c r="K126" s="169" t="s">
        <v>229</v>
      </c>
      <c r="L126" s="170"/>
      <c r="M126" s="76" t="s">
        <v>1</v>
      </c>
      <c r="N126" s="77" t="s">
        <v>40</v>
      </c>
      <c r="O126" s="77" t="s">
        <v>230</v>
      </c>
      <c r="P126" s="77" t="s">
        <v>231</v>
      </c>
      <c r="Q126" s="77" t="s">
        <v>232</v>
      </c>
      <c r="R126" s="77" t="s">
        <v>233</v>
      </c>
      <c r="S126" s="77" t="s">
        <v>234</v>
      </c>
      <c r="T126" s="78" t="s">
        <v>235</v>
      </c>
      <c r="U126" s="165"/>
      <c r="V126" s="165"/>
      <c r="W126" s="165"/>
      <c r="X126" s="165"/>
      <c r="Y126" s="165"/>
      <c r="Z126" s="165"/>
      <c r="AA126" s="165"/>
      <c r="AB126" s="165"/>
      <c r="AC126" s="165"/>
      <c r="AD126" s="165"/>
      <c r="AE126" s="165"/>
    </row>
    <row r="127" spans="1:63" s="2" customFormat="1" ht="22.9" customHeight="1">
      <c r="A127" s="35"/>
      <c r="B127" s="36"/>
      <c r="C127" s="83" t="s">
        <v>236</v>
      </c>
      <c r="D127" s="37"/>
      <c r="E127" s="37"/>
      <c r="F127" s="37"/>
      <c r="G127" s="37"/>
      <c r="H127" s="37"/>
      <c r="I127" s="37"/>
      <c r="J127" s="171">
        <f>BK127</f>
        <v>0</v>
      </c>
      <c r="K127" s="37"/>
      <c r="L127" s="40"/>
      <c r="M127" s="79"/>
      <c r="N127" s="172"/>
      <c r="O127" s="80"/>
      <c r="P127" s="173">
        <f>P128+P166+P185</f>
        <v>0</v>
      </c>
      <c r="Q127" s="80"/>
      <c r="R127" s="173">
        <f>R128+R166+R185</f>
        <v>0</v>
      </c>
      <c r="S127" s="80"/>
      <c r="T127" s="174">
        <f>T128+T166+T185</f>
        <v>0</v>
      </c>
      <c r="U127" s="35"/>
      <c r="V127" s="35"/>
      <c r="W127" s="35"/>
      <c r="X127" s="35"/>
      <c r="Y127" s="35"/>
      <c r="Z127" s="35"/>
      <c r="AA127" s="35"/>
      <c r="AB127" s="35"/>
      <c r="AC127" s="35"/>
      <c r="AD127" s="35"/>
      <c r="AE127" s="35"/>
      <c r="AT127" s="18" t="s">
        <v>75</v>
      </c>
      <c r="AU127" s="18" t="s">
        <v>216</v>
      </c>
      <c r="BK127" s="175">
        <f>BK128+BK166+BK185</f>
        <v>0</v>
      </c>
    </row>
    <row r="128" spans="1:63" s="12" customFormat="1" ht="25.9" customHeight="1">
      <c r="B128" s="176"/>
      <c r="C128" s="177"/>
      <c r="D128" s="178" t="s">
        <v>75</v>
      </c>
      <c r="E128" s="179" t="s">
        <v>4713</v>
      </c>
      <c r="F128" s="179" t="s">
        <v>5458</v>
      </c>
      <c r="G128" s="177"/>
      <c r="H128" s="177"/>
      <c r="I128" s="180"/>
      <c r="J128" s="181">
        <f>BK128</f>
        <v>0</v>
      </c>
      <c r="K128" s="177"/>
      <c r="L128" s="182"/>
      <c r="M128" s="183"/>
      <c r="N128" s="184"/>
      <c r="O128" s="184"/>
      <c r="P128" s="185">
        <f>SUM(P129:P165)</f>
        <v>0</v>
      </c>
      <c r="Q128" s="184"/>
      <c r="R128" s="185">
        <f>SUM(R129:R165)</f>
        <v>0</v>
      </c>
      <c r="S128" s="184"/>
      <c r="T128" s="186">
        <f>SUM(T129:T165)</f>
        <v>0</v>
      </c>
      <c r="AR128" s="187" t="s">
        <v>84</v>
      </c>
      <c r="AT128" s="188" t="s">
        <v>75</v>
      </c>
      <c r="AU128" s="188" t="s">
        <v>76</v>
      </c>
      <c r="AY128" s="187" t="s">
        <v>239</v>
      </c>
      <c r="BK128" s="189">
        <f>SUM(BK129:BK165)</f>
        <v>0</v>
      </c>
    </row>
    <row r="129" spans="1:65" s="2" customFormat="1" ht="16.5" customHeight="1">
      <c r="A129" s="35"/>
      <c r="B129" s="36"/>
      <c r="C129" s="192" t="s">
        <v>84</v>
      </c>
      <c r="D129" s="192" t="s">
        <v>241</v>
      </c>
      <c r="E129" s="193" t="s">
        <v>5459</v>
      </c>
      <c r="F129" s="194" t="s">
        <v>5460</v>
      </c>
      <c r="G129" s="195" t="s">
        <v>513</v>
      </c>
      <c r="H129" s="196">
        <v>48</v>
      </c>
      <c r="I129" s="197"/>
      <c r="J129" s="198">
        <f t="shared" ref="J129:J158" si="0">ROUND(I129*H129,2)</f>
        <v>0</v>
      </c>
      <c r="K129" s="194" t="s">
        <v>1</v>
      </c>
      <c r="L129" s="40"/>
      <c r="M129" s="199" t="s">
        <v>1</v>
      </c>
      <c r="N129" s="200" t="s">
        <v>41</v>
      </c>
      <c r="O129" s="72"/>
      <c r="P129" s="201">
        <f t="shared" ref="P129:P158" si="1">O129*H129</f>
        <v>0</v>
      </c>
      <c r="Q129" s="201">
        <v>0</v>
      </c>
      <c r="R129" s="201">
        <f t="shared" ref="R129:R158" si="2">Q129*H129</f>
        <v>0</v>
      </c>
      <c r="S129" s="201">
        <v>0</v>
      </c>
      <c r="T129" s="202">
        <f t="shared" ref="T129:T158" si="3">S129*H129</f>
        <v>0</v>
      </c>
      <c r="U129" s="35"/>
      <c r="V129" s="35"/>
      <c r="W129" s="35"/>
      <c r="X129" s="35"/>
      <c r="Y129" s="35"/>
      <c r="Z129" s="35"/>
      <c r="AA129" s="35"/>
      <c r="AB129" s="35"/>
      <c r="AC129" s="35"/>
      <c r="AD129" s="35"/>
      <c r="AE129" s="35"/>
      <c r="AR129" s="203" t="s">
        <v>110</v>
      </c>
      <c r="AT129" s="203" t="s">
        <v>241</v>
      </c>
      <c r="AU129" s="203" t="s">
        <v>84</v>
      </c>
      <c r="AY129" s="18" t="s">
        <v>239</v>
      </c>
      <c r="BE129" s="204">
        <f t="shared" ref="BE129:BE158" si="4">IF(N129="základní",J129,0)</f>
        <v>0</v>
      </c>
      <c r="BF129" s="204">
        <f t="shared" ref="BF129:BF158" si="5">IF(N129="snížená",J129,0)</f>
        <v>0</v>
      </c>
      <c r="BG129" s="204">
        <f t="shared" ref="BG129:BG158" si="6">IF(N129="zákl. přenesená",J129,0)</f>
        <v>0</v>
      </c>
      <c r="BH129" s="204">
        <f t="shared" ref="BH129:BH158" si="7">IF(N129="sníž. přenesená",J129,0)</f>
        <v>0</v>
      </c>
      <c r="BI129" s="204">
        <f t="shared" ref="BI129:BI158" si="8">IF(N129="nulová",J129,0)</f>
        <v>0</v>
      </c>
      <c r="BJ129" s="18" t="s">
        <v>84</v>
      </c>
      <c r="BK129" s="204">
        <f t="shared" ref="BK129:BK158" si="9">ROUND(I129*H129,2)</f>
        <v>0</v>
      </c>
      <c r="BL129" s="18" t="s">
        <v>110</v>
      </c>
      <c r="BM129" s="203" t="s">
        <v>86</v>
      </c>
    </row>
    <row r="130" spans="1:65" s="2" customFormat="1" ht="16.5" customHeight="1">
      <c r="A130" s="35"/>
      <c r="B130" s="36"/>
      <c r="C130" s="192" t="s">
        <v>86</v>
      </c>
      <c r="D130" s="192" t="s">
        <v>241</v>
      </c>
      <c r="E130" s="193" t="s">
        <v>5461</v>
      </c>
      <c r="F130" s="194" t="s">
        <v>5462</v>
      </c>
      <c r="G130" s="195" t="s">
        <v>513</v>
      </c>
      <c r="H130" s="196">
        <v>415</v>
      </c>
      <c r="I130" s="197"/>
      <c r="J130" s="198">
        <f t="shared" si="0"/>
        <v>0</v>
      </c>
      <c r="K130" s="194" t="s">
        <v>1</v>
      </c>
      <c r="L130" s="40"/>
      <c r="M130" s="199" t="s">
        <v>1</v>
      </c>
      <c r="N130" s="200" t="s">
        <v>41</v>
      </c>
      <c r="O130" s="72"/>
      <c r="P130" s="201">
        <f t="shared" si="1"/>
        <v>0</v>
      </c>
      <c r="Q130" s="201">
        <v>0</v>
      </c>
      <c r="R130" s="201">
        <f t="shared" si="2"/>
        <v>0</v>
      </c>
      <c r="S130" s="201">
        <v>0</v>
      </c>
      <c r="T130" s="202">
        <f t="shared" si="3"/>
        <v>0</v>
      </c>
      <c r="U130" s="35"/>
      <c r="V130" s="35"/>
      <c r="W130" s="35"/>
      <c r="X130" s="35"/>
      <c r="Y130" s="35"/>
      <c r="Z130" s="35"/>
      <c r="AA130" s="35"/>
      <c r="AB130" s="35"/>
      <c r="AC130" s="35"/>
      <c r="AD130" s="35"/>
      <c r="AE130" s="35"/>
      <c r="AR130" s="203" t="s">
        <v>110</v>
      </c>
      <c r="AT130" s="203" t="s">
        <v>241</v>
      </c>
      <c r="AU130" s="203" t="s">
        <v>84</v>
      </c>
      <c r="AY130" s="18" t="s">
        <v>239</v>
      </c>
      <c r="BE130" s="204">
        <f t="shared" si="4"/>
        <v>0</v>
      </c>
      <c r="BF130" s="204">
        <f t="shared" si="5"/>
        <v>0</v>
      </c>
      <c r="BG130" s="204">
        <f t="shared" si="6"/>
        <v>0</v>
      </c>
      <c r="BH130" s="204">
        <f t="shared" si="7"/>
        <v>0</v>
      </c>
      <c r="BI130" s="204">
        <f t="shared" si="8"/>
        <v>0</v>
      </c>
      <c r="BJ130" s="18" t="s">
        <v>84</v>
      </c>
      <c r="BK130" s="204">
        <f t="shared" si="9"/>
        <v>0</v>
      </c>
      <c r="BL130" s="18" t="s">
        <v>110</v>
      </c>
      <c r="BM130" s="203" t="s">
        <v>110</v>
      </c>
    </row>
    <row r="131" spans="1:65" s="2" customFormat="1" ht="16.5" customHeight="1">
      <c r="A131" s="35"/>
      <c r="B131" s="36"/>
      <c r="C131" s="192" t="s">
        <v>108</v>
      </c>
      <c r="D131" s="192" t="s">
        <v>241</v>
      </c>
      <c r="E131" s="193" t="s">
        <v>5463</v>
      </c>
      <c r="F131" s="194" t="s">
        <v>5464</v>
      </c>
      <c r="G131" s="195" t="s">
        <v>513</v>
      </c>
      <c r="H131" s="196">
        <v>142</v>
      </c>
      <c r="I131" s="197"/>
      <c r="J131" s="198">
        <f t="shared" si="0"/>
        <v>0</v>
      </c>
      <c r="K131" s="194" t="s">
        <v>1</v>
      </c>
      <c r="L131" s="40"/>
      <c r="M131" s="199" t="s">
        <v>1</v>
      </c>
      <c r="N131" s="200" t="s">
        <v>41</v>
      </c>
      <c r="O131" s="72"/>
      <c r="P131" s="201">
        <f t="shared" si="1"/>
        <v>0</v>
      </c>
      <c r="Q131" s="201">
        <v>0</v>
      </c>
      <c r="R131" s="201">
        <f t="shared" si="2"/>
        <v>0</v>
      </c>
      <c r="S131" s="201">
        <v>0</v>
      </c>
      <c r="T131" s="202">
        <f t="shared" si="3"/>
        <v>0</v>
      </c>
      <c r="U131" s="35"/>
      <c r="V131" s="35"/>
      <c r="W131" s="35"/>
      <c r="X131" s="35"/>
      <c r="Y131" s="35"/>
      <c r="Z131" s="35"/>
      <c r="AA131" s="35"/>
      <c r="AB131" s="35"/>
      <c r="AC131" s="35"/>
      <c r="AD131" s="35"/>
      <c r="AE131" s="35"/>
      <c r="AR131" s="203" t="s">
        <v>110</v>
      </c>
      <c r="AT131" s="203" t="s">
        <v>241</v>
      </c>
      <c r="AU131" s="203" t="s">
        <v>84</v>
      </c>
      <c r="AY131" s="18" t="s">
        <v>239</v>
      </c>
      <c r="BE131" s="204">
        <f t="shared" si="4"/>
        <v>0</v>
      </c>
      <c r="BF131" s="204">
        <f t="shared" si="5"/>
        <v>0</v>
      </c>
      <c r="BG131" s="204">
        <f t="shared" si="6"/>
        <v>0</v>
      </c>
      <c r="BH131" s="204">
        <f t="shared" si="7"/>
        <v>0</v>
      </c>
      <c r="BI131" s="204">
        <f t="shared" si="8"/>
        <v>0</v>
      </c>
      <c r="BJ131" s="18" t="s">
        <v>84</v>
      </c>
      <c r="BK131" s="204">
        <f t="shared" si="9"/>
        <v>0</v>
      </c>
      <c r="BL131" s="18" t="s">
        <v>110</v>
      </c>
      <c r="BM131" s="203" t="s">
        <v>150</v>
      </c>
    </row>
    <row r="132" spans="1:65" s="2" customFormat="1" ht="16.5" customHeight="1">
      <c r="A132" s="35"/>
      <c r="B132" s="36"/>
      <c r="C132" s="192" t="s">
        <v>110</v>
      </c>
      <c r="D132" s="192" t="s">
        <v>241</v>
      </c>
      <c r="E132" s="193" t="s">
        <v>5465</v>
      </c>
      <c r="F132" s="194" t="s">
        <v>5466</v>
      </c>
      <c r="G132" s="195" t="s">
        <v>513</v>
      </c>
      <c r="H132" s="196">
        <v>114</v>
      </c>
      <c r="I132" s="197"/>
      <c r="J132" s="198">
        <f t="shared" si="0"/>
        <v>0</v>
      </c>
      <c r="K132" s="194" t="s">
        <v>1</v>
      </c>
      <c r="L132" s="40"/>
      <c r="M132" s="199" t="s">
        <v>1</v>
      </c>
      <c r="N132" s="200" t="s">
        <v>41</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110</v>
      </c>
      <c r="AT132" s="203" t="s">
        <v>241</v>
      </c>
      <c r="AU132" s="203" t="s">
        <v>84</v>
      </c>
      <c r="AY132" s="18" t="s">
        <v>239</v>
      </c>
      <c r="BE132" s="204">
        <f t="shared" si="4"/>
        <v>0</v>
      </c>
      <c r="BF132" s="204">
        <f t="shared" si="5"/>
        <v>0</v>
      </c>
      <c r="BG132" s="204">
        <f t="shared" si="6"/>
        <v>0</v>
      </c>
      <c r="BH132" s="204">
        <f t="shared" si="7"/>
        <v>0</v>
      </c>
      <c r="BI132" s="204">
        <f t="shared" si="8"/>
        <v>0</v>
      </c>
      <c r="BJ132" s="18" t="s">
        <v>84</v>
      </c>
      <c r="BK132" s="204">
        <f t="shared" si="9"/>
        <v>0</v>
      </c>
      <c r="BL132" s="18" t="s">
        <v>110</v>
      </c>
      <c r="BM132" s="203" t="s">
        <v>156</v>
      </c>
    </row>
    <row r="133" spans="1:65" s="2" customFormat="1" ht="16.5" customHeight="1">
      <c r="A133" s="35"/>
      <c r="B133" s="36"/>
      <c r="C133" s="192" t="s">
        <v>134</v>
      </c>
      <c r="D133" s="192" t="s">
        <v>241</v>
      </c>
      <c r="E133" s="193" t="s">
        <v>5467</v>
      </c>
      <c r="F133" s="194" t="s">
        <v>5468</v>
      </c>
      <c r="G133" s="195" t="s">
        <v>251</v>
      </c>
      <c r="H133" s="196">
        <v>1</v>
      </c>
      <c r="I133" s="197"/>
      <c r="J133" s="198">
        <f t="shared" si="0"/>
        <v>0</v>
      </c>
      <c r="K133" s="194" t="s">
        <v>1</v>
      </c>
      <c r="L133" s="40"/>
      <c r="M133" s="199" t="s">
        <v>1</v>
      </c>
      <c r="N133" s="200" t="s">
        <v>41</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110</v>
      </c>
      <c r="AT133" s="203" t="s">
        <v>241</v>
      </c>
      <c r="AU133" s="203" t="s">
        <v>84</v>
      </c>
      <c r="AY133" s="18" t="s">
        <v>239</v>
      </c>
      <c r="BE133" s="204">
        <f t="shared" si="4"/>
        <v>0</v>
      </c>
      <c r="BF133" s="204">
        <f t="shared" si="5"/>
        <v>0</v>
      </c>
      <c r="BG133" s="204">
        <f t="shared" si="6"/>
        <v>0</v>
      </c>
      <c r="BH133" s="204">
        <f t="shared" si="7"/>
        <v>0</v>
      </c>
      <c r="BI133" s="204">
        <f t="shared" si="8"/>
        <v>0</v>
      </c>
      <c r="BJ133" s="18" t="s">
        <v>84</v>
      </c>
      <c r="BK133" s="204">
        <f t="shared" si="9"/>
        <v>0</v>
      </c>
      <c r="BL133" s="18" t="s">
        <v>110</v>
      </c>
      <c r="BM133" s="203" t="s">
        <v>162</v>
      </c>
    </row>
    <row r="134" spans="1:65" s="2" customFormat="1" ht="16.5" customHeight="1">
      <c r="A134" s="35"/>
      <c r="B134" s="36"/>
      <c r="C134" s="192" t="s">
        <v>150</v>
      </c>
      <c r="D134" s="192" t="s">
        <v>241</v>
      </c>
      <c r="E134" s="193" t="s">
        <v>5469</v>
      </c>
      <c r="F134" s="194" t="s">
        <v>5470</v>
      </c>
      <c r="G134" s="195" t="s">
        <v>5471</v>
      </c>
      <c r="H134" s="196">
        <v>1950</v>
      </c>
      <c r="I134" s="197"/>
      <c r="J134" s="198">
        <f t="shared" si="0"/>
        <v>0</v>
      </c>
      <c r="K134" s="194" t="s">
        <v>1</v>
      </c>
      <c r="L134" s="40"/>
      <c r="M134" s="199" t="s">
        <v>1</v>
      </c>
      <c r="N134" s="200" t="s">
        <v>41</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110</v>
      </c>
      <c r="AT134" s="203" t="s">
        <v>241</v>
      </c>
      <c r="AU134" s="203" t="s">
        <v>84</v>
      </c>
      <c r="AY134" s="18" t="s">
        <v>239</v>
      </c>
      <c r="BE134" s="204">
        <f t="shared" si="4"/>
        <v>0</v>
      </c>
      <c r="BF134" s="204">
        <f t="shared" si="5"/>
        <v>0</v>
      </c>
      <c r="BG134" s="204">
        <f t="shared" si="6"/>
        <v>0</v>
      </c>
      <c r="BH134" s="204">
        <f t="shared" si="7"/>
        <v>0</v>
      </c>
      <c r="BI134" s="204">
        <f t="shared" si="8"/>
        <v>0</v>
      </c>
      <c r="BJ134" s="18" t="s">
        <v>84</v>
      </c>
      <c r="BK134" s="204">
        <f t="shared" si="9"/>
        <v>0</v>
      </c>
      <c r="BL134" s="18" t="s">
        <v>110</v>
      </c>
      <c r="BM134" s="203" t="s">
        <v>8</v>
      </c>
    </row>
    <row r="135" spans="1:65" s="2" customFormat="1" ht="16.5" customHeight="1">
      <c r="A135" s="35"/>
      <c r="B135" s="36"/>
      <c r="C135" s="192" t="s">
        <v>153</v>
      </c>
      <c r="D135" s="192" t="s">
        <v>241</v>
      </c>
      <c r="E135" s="193" t="s">
        <v>5472</v>
      </c>
      <c r="F135" s="194" t="s">
        <v>5473</v>
      </c>
      <c r="G135" s="195" t="s">
        <v>251</v>
      </c>
      <c r="H135" s="196">
        <v>20</v>
      </c>
      <c r="I135" s="197"/>
      <c r="J135" s="198">
        <f t="shared" si="0"/>
        <v>0</v>
      </c>
      <c r="K135" s="194" t="s">
        <v>1</v>
      </c>
      <c r="L135" s="40"/>
      <c r="M135" s="199" t="s">
        <v>1</v>
      </c>
      <c r="N135" s="200" t="s">
        <v>41</v>
      </c>
      <c r="O135" s="72"/>
      <c r="P135" s="201">
        <f t="shared" si="1"/>
        <v>0</v>
      </c>
      <c r="Q135" s="201">
        <v>0</v>
      </c>
      <c r="R135" s="201">
        <f t="shared" si="2"/>
        <v>0</v>
      </c>
      <c r="S135" s="201">
        <v>0</v>
      </c>
      <c r="T135" s="202">
        <f t="shared" si="3"/>
        <v>0</v>
      </c>
      <c r="U135" s="35"/>
      <c r="V135" s="35"/>
      <c r="W135" s="35"/>
      <c r="X135" s="35"/>
      <c r="Y135" s="35"/>
      <c r="Z135" s="35"/>
      <c r="AA135" s="35"/>
      <c r="AB135" s="35"/>
      <c r="AC135" s="35"/>
      <c r="AD135" s="35"/>
      <c r="AE135" s="35"/>
      <c r="AR135" s="203" t="s">
        <v>110</v>
      </c>
      <c r="AT135" s="203" t="s">
        <v>241</v>
      </c>
      <c r="AU135" s="203" t="s">
        <v>84</v>
      </c>
      <c r="AY135" s="18" t="s">
        <v>239</v>
      </c>
      <c r="BE135" s="204">
        <f t="shared" si="4"/>
        <v>0</v>
      </c>
      <c r="BF135" s="204">
        <f t="shared" si="5"/>
        <v>0</v>
      </c>
      <c r="BG135" s="204">
        <f t="shared" si="6"/>
        <v>0</v>
      </c>
      <c r="BH135" s="204">
        <f t="shared" si="7"/>
        <v>0</v>
      </c>
      <c r="BI135" s="204">
        <f t="shared" si="8"/>
        <v>0</v>
      </c>
      <c r="BJ135" s="18" t="s">
        <v>84</v>
      </c>
      <c r="BK135" s="204">
        <f t="shared" si="9"/>
        <v>0</v>
      </c>
      <c r="BL135" s="18" t="s">
        <v>110</v>
      </c>
      <c r="BM135" s="203" t="s">
        <v>306</v>
      </c>
    </row>
    <row r="136" spans="1:65" s="2" customFormat="1" ht="16.5" customHeight="1">
      <c r="A136" s="35"/>
      <c r="B136" s="36"/>
      <c r="C136" s="192" t="s">
        <v>156</v>
      </c>
      <c r="D136" s="192" t="s">
        <v>241</v>
      </c>
      <c r="E136" s="193" t="s">
        <v>5474</v>
      </c>
      <c r="F136" s="194" t="s">
        <v>5475</v>
      </c>
      <c r="G136" s="195" t="s">
        <v>251</v>
      </c>
      <c r="H136" s="196">
        <v>5</v>
      </c>
      <c r="I136" s="197"/>
      <c r="J136" s="198">
        <f t="shared" si="0"/>
        <v>0</v>
      </c>
      <c r="K136" s="194" t="s">
        <v>1</v>
      </c>
      <c r="L136" s="40"/>
      <c r="M136" s="199" t="s">
        <v>1</v>
      </c>
      <c r="N136" s="200" t="s">
        <v>41</v>
      </c>
      <c r="O136" s="72"/>
      <c r="P136" s="201">
        <f t="shared" si="1"/>
        <v>0</v>
      </c>
      <c r="Q136" s="201">
        <v>0</v>
      </c>
      <c r="R136" s="201">
        <f t="shared" si="2"/>
        <v>0</v>
      </c>
      <c r="S136" s="201">
        <v>0</v>
      </c>
      <c r="T136" s="202">
        <f t="shared" si="3"/>
        <v>0</v>
      </c>
      <c r="U136" s="35"/>
      <c r="V136" s="35"/>
      <c r="W136" s="35"/>
      <c r="X136" s="35"/>
      <c r="Y136" s="35"/>
      <c r="Z136" s="35"/>
      <c r="AA136" s="35"/>
      <c r="AB136" s="35"/>
      <c r="AC136" s="35"/>
      <c r="AD136" s="35"/>
      <c r="AE136" s="35"/>
      <c r="AR136" s="203" t="s">
        <v>110</v>
      </c>
      <c r="AT136" s="203" t="s">
        <v>241</v>
      </c>
      <c r="AU136" s="203" t="s">
        <v>84</v>
      </c>
      <c r="AY136" s="18" t="s">
        <v>239</v>
      </c>
      <c r="BE136" s="204">
        <f t="shared" si="4"/>
        <v>0</v>
      </c>
      <c r="BF136" s="204">
        <f t="shared" si="5"/>
        <v>0</v>
      </c>
      <c r="BG136" s="204">
        <f t="shared" si="6"/>
        <v>0</v>
      </c>
      <c r="BH136" s="204">
        <f t="shared" si="7"/>
        <v>0</v>
      </c>
      <c r="BI136" s="204">
        <f t="shared" si="8"/>
        <v>0</v>
      </c>
      <c r="BJ136" s="18" t="s">
        <v>84</v>
      </c>
      <c r="BK136" s="204">
        <f t="shared" si="9"/>
        <v>0</v>
      </c>
      <c r="BL136" s="18" t="s">
        <v>110</v>
      </c>
      <c r="BM136" s="203" t="s">
        <v>316</v>
      </c>
    </row>
    <row r="137" spans="1:65" s="2" customFormat="1" ht="16.5" customHeight="1">
      <c r="A137" s="35"/>
      <c r="B137" s="36"/>
      <c r="C137" s="192" t="s">
        <v>159</v>
      </c>
      <c r="D137" s="192" t="s">
        <v>241</v>
      </c>
      <c r="E137" s="193" t="s">
        <v>5476</v>
      </c>
      <c r="F137" s="194" t="s">
        <v>5477</v>
      </c>
      <c r="G137" s="195" t="s">
        <v>251</v>
      </c>
      <c r="H137" s="196">
        <v>12</v>
      </c>
      <c r="I137" s="197"/>
      <c r="J137" s="198">
        <f t="shared" si="0"/>
        <v>0</v>
      </c>
      <c r="K137" s="194" t="s">
        <v>1</v>
      </c>
      <c r="L137" s="40"/>
      <c r="M137" s="199" t="s">
        <v>1</v>
      </c>
      <c r="N137" s="200" t="s">
        <v>41</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110</v>
      </c>
      <c r="AT137" s="203" t="s">
        <v>241</v>
      </c>
      <c r="AU137" s="203" t="s">
        <v>84</v>
      </c>
      <c r="AY137" s="18" t="s">
        <v>239</v>
      </c>
      <c r="BE137" s="204">
        <f t="shared" si="4"/>
        <v>0</v>
      </c>
      <c r="BF137" s="204">
        <f t="shared" si="5"/>
        <v>0</v>
      </c>
      <c r="BG137" s="204">
        <f t="shared" si="6"/>
        <v>0</v>
      </c>
      <c r="BH137" s="204">
        <f t="shared" si="7"/>
        <v>0</v>
      </c>
      <c r="BI137" s="204">
        <f t="shared" si="8"/>
        <v>0</v>
      </c>
      <c r="BJ137" s="18" t="s">
        <v>84</v>
      </c>
      <c r="BK137" s="204">
        <f t="shared" si="9"/>
        <v>0</v>
      </c>
      <c r="BL137" s="18" t="s">
        <v>110</v>
      </c>
      <c r="BM137" s="203" t="s">
        <v>289</v>
      </c>
    </row>
    <row r="138" spans="1:65" s="2" customFormat="1" ht="16.5" customHeight="1">
      <c r="A138" s="35"/>
      <c r="B138" s="36"/>
      <c r="C138" s="192" t="s">
        <v>162</v>
      </c>
      <c r="D138" s="192" t="s">
        <v>241</v>
      </c>
      <c r="E138" s="193" t="s">
        <v>5478</v>
      </c>
      <c r="F138" s="194" t="s">
        <v>5479</v>
      </c>
      <c r="G138" s="195" t="s">
        <v>251</v>
      </c>
      <c r="H138" s="196">
        <v>2</v>
      </c>
      <c r="I138" s="197"/>
      <c r="J138" s="198">
        <f t="shared" si="0"/>
        <v>0</v>
      </c>
      <c r="K138" s="194" t="s">
        <v>1</v>
      </c>
      <c r="L138" s="40"/>
      <c r="M138" s="199" t="s">
        <v>1</v>
      </c>
      <c r="N138" s="200" t="s">
        <v>41</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110</v>
      </c>
      <c r="AT138" s="203" t="s">
        <v>241</v>
      </c>
      <c r="AU138" s="203" t="s">
        <v>84</v>
      </c>
      <c r="AY138" s="18" t="s">
        <v>239</v>
      </c>
      <c r="BE138" s="204">
        <f t="shared" si="4"/>
        <v>0</v>
      </c>
      <c r="BF138" s="204">
        <f t="shared" si="5"/>
        <v>0</v>
      </c>
      <c r="BG138" s="204">
        <f t="shared" si="6"/>
        <v>0</v>
      </c>
      <c r="BH138" s="204">
        <f t="shared" si="7"/>
        <v>0</v>
      </c>
      <c r="BI138" s="204">
        <f t="shared" si="8"/>
        <v>0</v>
      </c>
      <c r="BJ138" s="18" t="s">
        <v>84</v>
      </c>
      <c r="BK138" s="204">
        <f t="shared" si="9"/>
        <v>0</v>
      </c>
      <c r="BL138" s="18" t="s">
        <v>110</v>
      </c>
      <c r="BM138" s="203" t="s">
        <v>341</v>
      </c>
    </row>
    <row r="139" spans="1:65" s="2" customFormat="1" ht="16.5" customHeight="1">
      <c r="A139" s="35"/>
      <c r="B139" s="36"/>
      <c r="C139" s="192" t="s">
        <v>165</v>
      </c>
      <c r="D139" s="192" t="s">
        <v>241</v>
      </c>
      <c r="E139" s="193" t="s">
        <v>5480</v>
      </c>
      <c r="F139" s="194" t="s">
        <v>5481</v>
      </c>
      <c r="G139" s="195" t="s">
        <v>251</v>
      </c>
      <c r="H139" s="196">
        <v>240</v>
      </c>
      <c r="I139" s="197"/>
      <c r="J139" s="198">
        <f t="shared" si="0"/>
        <v>0</v>
      </c>
      <c r="K139" s="194" t="s">
        <v>1</v>
      </c>
      <c r="L139" s="40"/>
      <c r="M139" s="199" t="s">
        <v>1</v>
      </c>
      <c r="N139" s="200" t="s">
        <v>41</v>
      </c>
      <c r="O139" s="72"/>
      <c r="P139" s="201">
        <f t="shared" si="1"/>
        <v>0</v>
      </c>
      <c r="Q139" s="201">
        <v>0</v>
      </c>
      <c r="R139" s="201">
        <f t="shared" si="2"/>
        <v>0</v>
      </c>
      <c r="S139" s="201">
        <v>0</v>
      </c>
      <c r="T139" s="202">
        <f t="shared" si="3"/>
        <v>0</v>
      </c>
      <c r="U139" s="35"/>
      <c r="V139" s="35"/>
      <c r="W139" s="35"/>
      <c r="X139" s="35"/>
      <c r="Y139" s="35"/>
      <c r="Z139" s="35"/>
      <c r="AA139" s="35"/>
      <c r="AB139" s="35"/>
      <c r="AC139" s="35"/>
      <c r="AD139" s="35"/>
      <c r="AE139" s="35"/>
      <c r="AR139" s="203" t="s">
        <v>110</v>
      </c>
      <c r="AT139" s="203" t="s">
        <v>241</v>
      </c>
      <c r="AU139" s="203" t="s">
        <v>84</v>
      </c>
      <c r="AY139" s="18" t="s">
        <v>239</v>
      </c>
      <c r="BE139" s="204">
        <f t="shared" si="4"/>
        <v>0</v>
      </c>
      <c r="BF139" s="204">
        <f t="shared" si="5"/>
        <v>0</v>
      </c>
      <c r="BG139" s="204">
        <f t="shared" si="6"/>
        <v>0</v>
      </c>
      <c r="BH139" s="204">
        <f t="shared" si="7"/>
        <v>0</v>
      </c>
      <c r="BI139" s="204">
        <f t="shared" si="8"/>
        <v>0</v>
      </c>
      <c r="BJ139" s="18" t="s">
        <v>84</v>
      </c>
      <c r="BK139" s="204">
        <f t="shared" si="9"/>
        <v>0</v>
      </c>
      <c r="BL139" s="18" t="s">
        <v>110</v>
      </c>
      <c r="BM139" s="203" t="s">
        <v>351</v>
      </c>
    </row>
    <row r="140" spans="1:65" s="2" customFormat="1" ht="16.5" customHeight="1">
      <c r="A140" s="35"/>
      <c r="B140" s="36"/>
      <c r="C140" s="192" t="s">
        <v>8</v>
      </c>
      <c r="D140" s="192" t="s">
        <v>241</v>
      </c>
      <c r="E140" s="193" t="s">
        <v>5482</v>
      </c>
      <c r="F140" s="194" t="s">
        <v>5483</v>
      </c>
      <c r="G140" s="195" t="s">
        <v>251</v>
      </c>
      <c r="H140" s="196">
        <v>98</v>
      </c>
      <c r="I140" s="197"/>
      <c r="J140" s="198">
        <f t="shared" si="0"/>
        <v>0</v>
      </c>
      <c r="K140" s="194" t="s">
        <v>1</v>
      </c>
      <c r="L140" s="40"/>
      <c r="M140" s="199" t="s">
        <v>1</v>
      </c>
      <c r="N140" s="200" t="s">
        <v>41</v>
      </c>
      <c r="O140" s="72"/>
      <c r="P140" s="201">
        <f t="shared" si="1"/>
        <v>0</v>
      </c>
      <c r="Q140" s="201">
        <v>0</v>
      </c>
      <c r="R140" s="201">
        <f t="shared" si="2"/>
        <v>0</v>
      </c>
      <c r="S140" s="201">
        <v>0</v>
      </c>
      <c r="T140" s="202">
        <f t="shared" si="3"/>
        <v>0</v>
      </c>
      <c r="U140" s="35"/>
      <c r="V140" s="35"/>
      <c r="W140" s="35"/>
      <c r="X140" s="35"/>
      <c r="Y140" s="35"/>
      <c r="Z140" s="35"/>
      <c r="AA140" s="35"/>
      <c r="AB140" s="35"/>
      <c r="AC140" s="35"/>
      <c r="AD140" s="35"/>
      <c r="AE140" s="35"/>
      <c r="AR140" s="203" t="s">
        <v>110</v>
      </c>
      <c r="AT140" s="203" t="s">
        <v>241</v>
      </c>
      <c r="AU140" s="203" t="s">
        <v>84</v>
      </c>
      <c r="AY140" s="18" t="s">
        <v>239</v>
      </c>
      <c r="BE140" s="204">
        <f t="shared" si="4"/>
        <v>0</v>
      </c>
      <c r="BF140" s="204">
        <f t="shared" si="5"/>
        <v>0</v>
      </c>
      <c r="BG140" s="204">
        <f t="shared" si="6"/>
        <v>0</v>
      </c>
      <c r="BH140" s="204">
        <f t="shared" si="7"/>
        <v>0</v>
      </c>
      <c r="BI140" s="204">
        <f t="shared" si="8"/>
        <v>0</v>
      </c>
      <c r="BJ140" s="18" t="s">
        <v>84</v>
      </c>
      <c r="BK140" s="204">
        <f t="shared" si="9"/>
        <v>0</v>
      </c>
      <c r="BL140" s="18" t="s">
        <v>110</v>
      </c>
      <c r="BM140" s="203" t="s">
        <v>499</v>
      </c>
    </row>
    <row r="141" spans="1:65" s="2" customFormat="1" ht="16.5" customHeight="1">
      <c r="A141" s="35"/>
      <c r="B141" s="36"/>
      <c r="C141" s="192" t="s">
        <v>302</v>
      </c>
      <c r="D141" s="192" t="s">
        <v>241</v>
      </c>
      <c r="E141" s="193" t="s">
        <v>5484</v>
      </c>
      <c r="F141" s="194" t="s">
        <v>5485</v>
      </c>
      <c r="G141" s="195" t="s">
        <v>251</v>
      </c>
      <c r="H141" s="196">
        <v>29</v>
      </c>
      <c r="I141" s="197"/>
      <c r="J141" s="198">
        <f t="shared" si="0"/>
        <v>0</v>
      </c>
      <c r="K141" s="194" t="s">
        <v>1</v>
      </c>
      <c r="L141" s="40"/>
      <c r="M141" s="199" t="s">
        <v>1</v>
      </c>
      <c r="N141" s="200" t="s">
        <v>41</v>
      </c>
      <c r="O141" s="72"/>
      <c r="P141" s="201">
        <f t="shared" si="1"/>
        <v>0</v>
      </c>
      <c r="Q141" s="201">
        <v>0</v>
      </c>
      <c r="R141" s="201">
        <f t="shared" si="2"/>
        <v>0</v>
      </c>
      <c r="S141" s="201">
        <v>0</v>
      </c>
      <c r="T141" s="202">
        <f t="shared" si="3"/>
        <v>0</v>
      </c>
      <c r="U141" s="35"/>
      <c r="V141" s="35"/>
      <c r="W141" s="35"/>
      <c r="X141" s="35"/>
      <c r="Y141" s="35"/>
      <c r="Z141" s="35"/>
      <c r="AA141" s="35"/>
      <c r="AB141" s="35"/>
      <c r="AC141" s="35"/>
      <c r="AD141" s="35"/>
      <c r="AE141" s="35"/>
      <c r="AR141" s="203" t="s">
        <v>110</v>
      </c>
      <c r="AT141" s="203" t="s">
        <v>241</v>
      </c>
      <c r="AU141" s="203" t="s">
        <v>84</v>
      </c>
      <c r="AY141" s="18" t="s">
        <v>239</v>
      </c>
      <c r="BE141" s="204">
        <f t="shared" si="4"/>
        <v>0</v>
      </c>
      <c r="BF141" s="204">
        <f t="shared" si="5"/>
        <v>0</v>
      </c>
      <c r="BG141" s="204">
        <f t="shared" si="6"/>
        <v>0</v>
      </c>
      <c r="BH141" s="204">
        <f t="shared" si="7"/>
        <v>0</v>
      </c>
      <c r="BI141" s="204">
        <f t="shared" si="8"/>
        <v>0</v>
      </c>
      <c r="BJ141" s="18" t="s">
        <v>84</v>
      </c>
      <c r="BK141" s="204">
        <f t="shared" si="9"/>
        <v>0</v>
      </c>
      <c r="BL141" s="18" t="s">
        <v>110</v>
      </c>
      <c r="BM141" s="203" t="s">
        <v>510</v>
      </c>
    </row>
    <row r="142" spans="1:65" s="2" customFormat="1" ht="16.5" customHeight="1">
      <c r="A142" s="35"/>
      <c r="B142" s="36"/>
      <c r="C142" s="192" t="s">
        <v>306</v>
      </c>
      <c r="D142" s="192" t="s">
        <v>241</v>
      </c>
      <c r="E142" s="193" t="s">
        <v>5486</v>
      </c>
      <c r="F142" s="194" t="s">
        <v>5487</v>
      </c>
      <c r="G142" s="195" t="s">
        <v>251</v>
      </c>
      <c r="H142" s="196">
        <v>26</v>
      </c>
      <c r="I142" s="197"/>
      <c r="J142" s="198">
        <f t="shared" si="0"/>
        <v>0</v>
      </c>
      <c r="K142" s="194" t="s">
        <v>1</v>
      </c>
      <c r="L142" s="40"/>
      <c r="M142" s="199" t="s">
        <v>1</v>
      </c>
      <c r="N142" s="200" t="s">
        <v>41</v>
      </c>
      <c r="O142" s="72"/>
      <c r="P142" s="201">
        <f t="shared" si="1"/>
        <v>0</v>
      </c>
      <c r="Q142" s="201">
        <v>0</v>
      </c>
      <c r="R142" s="201">
        <f t="shared" si="2"/>
        <v>0</v>
      </c>
      <c r="S142" s="201">
        <v>0</v>
      </c>
      <c r="T142" s="202">
        <f t="shared" si="3"/>
        <v>0</v>
      </c>
      <c r="U142" s="35"/>
      <c r="V142" s="35"/>
      <c r="W142" s="35"/>
      <c r="X142" s="35"/>
      <c r="Y142" s="35"/>
      <c r="Z142" s="35"/>
      <c r="AA142" s="35"/>
      <c r="AB142" s="35"/>
      <c r="AC142" s="35"/>
      <c r="AD142" s="35"/>
      <c r="AE142" s="35"/>
      <c r="AR142" s="203" t="s">
        <v>110</v>
      </c>
      <c r="AT142" s="203" t="s">
        <v>241</v>
      </c>
      <c r="AU142" s="203" t="s">
        <v>84</v>
      </c>
      <c r="AY142" s="18" t="s">
        <v>239</v>
      </c>
      <c r="BE142" s="204">
        <f t="shared" si="4"/>
        <v>0</v>
      </c>
      <c r="BF142" s="204">
        <f t="shared" si="5"/>
        <v>0</v>
      </c>
      <c r="BG142" s="204">
        <f t="shared" si="6"/>
        <v>0</v>
      </c>
      <c r="BH142" s="204">
        <f t="shared" si="7"/>
        <v>0</v>
      </c>
      <c r="BI142" s="204">
        <f t="shared" si="8"/>
        <v>0</v>
      </c>
      <c r="BJ142" s="18" t="s">
        <v>84</v>
      </c>
      <c r="BK142" s="204">
        <f t="shared" si="9"/>
        <v>0</v>
      </c>
      <c r="BL142" s="18" t="s">
        <v>110</v>
      </c>
      <c r="BM142" s="203" t="s">
        <v>523</v>
      </c>
    </row>
    <row r="143" spans="1:65" s="2" customFormat="1" ht="16.5" customHeight="1">
      <c r="A143" s="35"/>
      <c r="B143" s="36"/>
      <c r="C143" s="192" t="s">
        <v>311</v>
      </c>
      <c r="D143" s="192" t="s">
        <v>241</v>
      </c>
      <c r="E143" s="193" t="s">
        <v>5488</v>
      </c>
      <c r="F143" s="194" t="s">
        <v>5489</v>
      </c>
      <c r="G143" s="195" t="s">
        <v>513</v>
      </c>
      <c r="H143" s="196">
        <v>719</v>
      </c>
      <c r="I143" s="197"/>
      <c r="J143" s="198">
        <f t="shared" si="0"/>
        <v>0</v>
      </c>
      <c r="K143" s="194" t="s">
        <v>1</v>
      </c>
      <c r="L143" s="40"/>
      <c r="M143" s="199" t="s">
        <v>1</v>
      </c>
      <c r="N143" s="200" t="s">
        <v>41</v>
      </c>
      <c r="O143" s="72"/>
      <c r="P143" s="201">
        <f t="shared" si="1"/>
        <v>0</v>
      </c>
      <c r="Q143" s="201">
        <v>0</v>
      </c>
      <c r="R143" s="201">
        <f t="shared" si="2"/>
        <v>0</v>
      </c>
      <c r="S143" s="201">
        <v>0</v>
      </c>
      <c r="T143" s="202">
        <f t="shared" si="3"/>
        <v>0</v>
      </c>
      <c r="U143" s="35"/>
      <c r="V143" s="35"/>
      <c r="W143" s="35"/>
      <c r="X143" s="35"/>
      <c r="Y143" s="35"/>
      <c r="Z143" s="35"/>
      <c r="AA143" s="35"/>
      <c r="AB143" s="35"/>
      <c r="AC143" s="35"/>
      <c r="AD143" s="35"/>
      <c r="AE143" s="35"/>
      <c r="AR143" s="203" t="s">
        <v>110</v>
      </c>
      <c r="AT143" s="203" t="s">
        <v>241</v>
      </c>
      <c r="AU143" s="203" t="s">
        <v>84</v>
      </c>
      <c r="AY143" s="18" t="s">
        <v>239</v>
      </c>
      <c r="BE143" s="204">
        <f t="shared" si="4"/>
        <v>0</v>
      </c>
      <c r="BF143" s="204">
        <f t="shared" si="5"/>
        <v>0</v>
      </c>
      <c r="BG143" s="204">
        <f t="shared" si="6"/>
        <v>0</v>
      </c>
      <c r="BH143" s="204">
        <f t="shared" si="7"/>
        <v>0</v>
      </c>
      <c r="BI143" s="204">
        <f t="shared" si="8"/>
        <v>0</v>
      </c>
      <c r="BJ143" s="18" t="s">
        <v>84</v>
      </c>
      <c r="BK143" s="204">
        <f t="shared" si="9"/>
        <v>0</v>
      </c>
      <c r="BL143" s="18" t="s">
        <v>110</v>
      </c>
      <c r="BM143" s="203" t="s">
        <v>536</v>
      </c>
    </row>
    <row r="144" spans="1:65" s="2" customFormat="1" ht="16.5" customHeight="1">
      <c r="A144" s="35"/>
      <c r="B144" s="36"/>
      <c r="C144" s="192" t="s">
        <v>316</v>
      </c>
      <c r="D144" s="192" t="s">
        <v>241</v>
      </c>
      <c r="E144" s="193" t="s">
        <v>5490</v>
      </c>
      <c r="F144" s="194" t="s">
        <v>5491</v>
      </c>
      <c r="G144" s="195" t="s">
        <v>513</v>
      </c>
      <c r="H144" s="196">
        <v>719</v>
      </c>
      <c r="I144" s="197"/>
      <c r="J144" s="198">
        <f t="shared" si="0"/>
        <v>0</v>
      </c>
      <c r="K144" s="194" t="s">
        <v>1</v>
      </c>
      <c r="L144" s="40"/>
      <c r="M144" s="199" t="s">
        <v>1</v>
      </c>
      <c r="N144" s="200" t="s">
        <v>41</v>
      </c>
      <c r="O144" s="72"/>
      <c r="P144" s="201">
        <f t="shared" si="1"/>
        <v>0</v>
      </c>
      <c r="Q144" s="201">
        <v>0</v>
      </c>
      <c r="R144" s="201">
        <f t="shared" si="2"/>
        <v>0</v>
      </c>
      <c r="S144" s="201">
        <v>0</v>
      </c>
      <c r="T144" s="202">
        <f t="shared" si="3"/>
        <v>0</v>
      </c>
      <c r="U144" s="35"/>
      <c r="V144" s="35"/>
      <c r="W144" s="35"/>
      <c r="X144" s="35"/>
      <c r="Y144" s="35"/>
      <c r="Z144" s="35"/>
      <c r="AA144" s="35"/>
      <c r="AB144" s="35"/>
      <c r="AC144" s="35"/>
      <c r="AD144" s="35"/>
      <c r="AE144" s="35"/>
      <c r="AR144" s="203" t="s">
        <v>110</v>
      </c>
      <c r="AT144" s="203" t="s">
        <v>241</v>
      </c>
      <c r="AU144" s="203" t="s">
        <v>84</v>
      </c>
      <c r="AY144" s="18" t="s">
        <v>239</v>
      </c>
      <c r="BE144" s="204">
        <f t="shared" si="4"/>
        <v>0</v>
      </c>
      <c r="BF144" s="204">
        <f t="shared" si="5"/>
        <v>0</v>
      </c>
      <c r="BG144" s="204">
        <f t="shared" si="6"/>
        <v>0</v>
      </c>
      <c r="BH144" s="204">
        <f t="shared" si="7"/>
        <v>0</v>
      </c>
      <c r="BI144" s="204">
        <f t="shared" si="8"/>
        <v>0</v>
      </c>
      <c r="BJ144" s="18" t="s">
        <v>84</v>
      </c>
      <c r="BK144" s="204">
        <f t="shared" si="9"/>
        <v>0</v>
      </c>
      <c r="BL144" s="18" t="s">
        <v>110</v>
      </c>
      <c r="BM144" s="203" t="s">
        <v>549</v>
      </c>
    </row>
    <row r="145" spans="1:65" s="2" customFormat="1" ht="16.5" customHeight="1">
      <c r="A145" s="35"/>
      <c r="B145" s="36"/>
      <c r="C145" s="192" t="s">
        <v>323</v>
      </c>
      <c r="D145" s="192" t="s">
        <v>241</v>
      </c>
      <c r="E145" s="193" t="s">
        <v>5492</v>
      </c>
      <c r="F145" s="194" t="s">
        <v>5493</v>
      </c>
      <c r="G145" s="195" t="s">
        <v>513</v>
      </c>
      <c r="H145" s="196">
        <v>719</v>
      </c>
      <c r="I145" s="197"/>
      <c r="J145" s="198">
        <f t="shared" si="0"/>
        <v>0</v>
      </c>
      <c r="K145" s="194" t="s">
        <v>1</v>
      </c>
      <c r="L145" s="40"/>
      <c r="M145" s="199" t="s">
        <v>1</v>
      </c>
      <c r="N145" s="200" t="s">
        <v>41</v>
      </c>
      <c r="O145" s="72"/>
      <c r="P145" s="201">
        <f t="shared" si="1"/>
        <v>0</v>
      </c>
      <c r="Q145" s="201">
        <v>0</v>
      </c>
      <c r="R145" s="201">
        <f t="shared" si="2"/>
        <v>0</v>
      </c>
      <c r="S145" s="201">
        <v>0</v>
      </c>
      <c r="T145" s="202">
        <f t="shared" si="3"/>
        <v>0</v>
      </c>
      <c r="U145" s="35"/>
      <c r="V145" s="35"/>
      <c r="W145" s="35"/>
      <c r="X145" s="35"/>
      <c r="Y145" s="35"/>
      <c r="Z145" s="35"/>
      <c r="AA145" s="35"/>
      <c r="AB145" s="35"/>
      <c r="AC145" s="35"/>
      <c r="AD145" s="35"/>
      <c r="AE145" s="35"/>
      <c r="AR145" s="203" t="s">
        <v>110</v>
      </c>
      <c r="AT145" s="203" t="s">
        <v>241</v>
      </c>
      <c r="AU145" s="203" t="s">
        <v>84</v>
      </c>
      <c r="AY145" s="18" t="s">
        <v>239</v>
      </c>
      <c r="BE145" s="204">
        <f t="shared" si="4"/>
        <v>0</v>
      </c>
      <c r="BF145" s="204">
        <f t="shared" si="5"/>
        <v>0</v>
      </c>
      <c r="BG145" s="204">
        <f t="shared" si="6"/>
        <v>0</v>
      </c>
      <c r="BH145" s="204">
        <f t="shared" si="7"/>
        <v>0</v>
      </c>
      <c r="BI145" s="204">
        <f t="shared" si="8"/>
        <v>0</v>
      </c>
      <c r="BJ145" s="18" t="s">
        <v>84</v>
      </c>
      <c r="BK145" s="204">
        <f t="shared" si="9"/>
        <v>0</v>
      </c>
      <c r="BL145" s="18" t="s">
        <v>110</v>
      </c>
      <c r="BM145" s="203" t="s">
        <v>562</v>
      </c>
    </row>
    <row r="146" spans="1:65" s="2" customFormat="1" ht="16.5" customHeight="1">
      <c r="A146" s="35"/>
      <c r="B146" s="36"/>
      <c r="C146" s="192" t="s">
        <v>289</v>
      </c>
      <c r="D146" s="192" t="s">
        <v>241</v>
      </c>
      <c r="E146" s="193" t="s">
        <v>5494</v>
      </c>
      <c r="F146" s="194" t="s">
        <v>5495</v>
      </c>
      <c r="G146" s="195" t="s">
        <v>251</v>
      </c>
      <c r="H146" s="196">
        <v>7</v>
      </c>
      <c r="I146" s="197"/>
      <c r="J146" s="198">
        <f t="shared" si="0"/>
        <v>0</v>
      </c>
      <c r="K146" s="194" t="s">
        <v>1</v>
      </c>
      <c r="L146" s="40"/>
      <c r="M146" s="199" t="s">
        <v>1</v>
      </c>
      <c r="N146" s="200" t="s">
        <v>41</v>
      </c>
      <c r="O146" s="72"/>
      <c r="P146" s="201">
        <f t="shared" si="1"/>
        <v>0</v>
      </c>
      <c r="Q146" s="201">
        <v>0</v>
      </c>
      <c r="R146" s="201">
        <f t="shared" si="2"/>
        <v>0</v>
      </c>
      <c r="S146" s="201">
        <v>0</v>
      </c>
      <c r="T146" s="202">
        <f t="shared" si="3"/>
        <v>0</v>
      </c>
      <c r="U146" s="35"/>
      <c r="V146" s="35"/>
      <c r="W146" s="35"/>
      <c r="X146" s="35"/>
      <c r="Y146" s="35"/>
      <c r="Z146" s="35"/>
      <c r="AA146" s="35"/>
      <c r="AB146" s="35"/>
      <c r="AC146" s="35"/>
      <c r="AD146" s="35"/>
      <c r="AE146" s="35"/>
      <c r="AR146" s="203" t="s">
        <v>110</v>
      </c>
      <c r="AT146" s="203" t="s">
        <v>241</v>
      </c>
      <c r="AU146" s="203" t="s">
        <v>84</v>
      </c>
      <c r="AY146" s="18" t="s">
        <v>239</v>
      </c>
      <c r="BE146" s="204">
        <f t="shared" si="4"/>
        <v>0</v>
      </c>
      <c r="BF146" s="204">
        <f t="shared" si="5"/>
        <v>0</v>
      </c>
      <c r="BG146" s="204">
        <f t="shared" si="6"/>
        <v>0</v>
      </c>
      <c r="BH146" s="204">
        <f t="shared" si="7"/>
        <v>0</v>
      </c>
      <c r="BI146" s="204">
        <f t="shared" si="8"/>
        <v>0</v>
      </c>
      <c r="BJ146" s="18" t="s">
        <v>84</v>
      </c>
      <c r="BK146" s="204">
        <f t="shared" si="9"/>
        <v>0</v>
      </c>
      <c r="BL146" s="18" t="s">
        <v>110</v>
      </c>
      <c r="BM146" s="203" t="s">
        <v>572</v>
      </c>
    </row>
    <row r="147" spans="1:65" s="2" customFormat="1" ht="16.5" customHeight="1">
      <c r="A147" s="35"/>
      <c r="B147" s="36"/>
      <c r="C147" s="192" t="s">
        <v>334</v>
      </c>
      <c r="D147" s="192" t="s">
        <v>241</v>
      </c>
      <c r="E147" s="193" t="s">
        <v>5496</v>
      </c>
      <c r="F147" s="194" t="s">
        <v>5497</v>
      </c>
      <c r="G147" s="195" t="s">
        <v>251</v>
      </c>
      <c r="H147" s="196">
        <v>5</v>
      </c>
      <c r="I147" s="197"/>
      <c r="J147" s="198">
        <f t="shared" si="0"/>
        <v>0</v>
      </c>
      <c r="K147" s="194" t="s">
        <v>1</v>
      </c>
      <c r="L147" s="40"/>
      <c r="M147" s="199" t="s">
        <v>1</v>
      </c>
      <c r="N147" s="200" t="s">
        <v>41</v>
      </c>
      <c r="O147" s="72"/>
      <c r="P147" s="201">
        <f t="shared" si="1"/>
        <v>0</v>
      </c>
      <c r="Q147" s="201">
        <v>0</v>
      </c>
      <c r="R147" s="201">
        <f t="shared" si="2"/>
        <v>0</v>
      </c>
      <c r="S147" s="201">
        <v>0</v>
      </c>
      <c r="T147" s="202">
        <f t="shared" si="3"/>
        <v>0</v>
      </c>
      <c r="U147" s="35"/>
      <c r="V147" s="35"/>
      <c r="W147" s="35"/>
      <c r="X147" s="35"/>
      <c r="Y147" s="35"/>
      <c r="Z147" s="35"/>
      <c r="AA147" s="35"/>
      <c r="AB147" s="35"/>
      <c r="AC147" s="35"/>
      <c r="AD147" s="35"/>
      <c r="AE147" s="35"/>
      <c r="AR147" s="203" t="s">
        <v>110</v>
      </c>
      <c r="AT147" s="203" t="s">
        <v>241</v>
      </c>
      <c r="AU147" s="203" t="s">
        <v>84</v>
      </c>
      <c r="AY147" s="18" t="s">
        <v>239</v>
      </c>
      <c r="BE147" s="204">
        <f t="shared" si="4"/>
        <v>0</v>
      </c>
      <c r="BF147" s="204">
        <f t="shared" si="5"/>
        <v>0</v>
      </c>
      <c r="BG147" s="204">
        <f t="shared" si="6"/>
        <v>0</v>
      </c>
      <c r="BH147" s="204">
        <f t="shared" si="7"/>
        <v>0</v>
      </c>
      <c r="BI147" s="204">
        <f t="shared" si="8"/>
        <v>0</v>
      </c>
      <c r="BJ147" s="18" t="s">
        <v>84</v>
      </c>
      <c r="BK147" s="204">
        <f t="shared" si="9"/>
        <v>0</v>
      </c>
      <c r="BL147" s="18" t="s">
        <v>110</v>
      </c>
      <c r="BM147" s="203" t="s">
        <v>582</v>
      </c>
    </row>
    <row r="148" spans="1:65" s="2" customFormat="1" ht="16.5" customHeight="1">
      <c r="A148" s="35"/>
      <c r="B148" s="36"/>
      <c r="C148" s="192" t="s">
        <v>341</v>
      </c>
      <c r="D148" s="192" t="s">
        <v>241</v>
      </c>
      <c r="E148" s="193" t="s">
        <v>5498</v>
      </c>
      <c r="F148" s="194" t="s">
        <v>5499</v>
      </c>
      <c r="G148" s="195" t="s">
        <v>251</v>
      </c>
      <c r="H148" s="196">
        <v>19</v>
      </c>
      <c r="I148" s="197"/>
      <c r="J148" s="198">
        <f t="shared" si="0"/>
        <v>0</v>
      </c>
      <c r="K148" s="194" t="s">
        <v>1</v>
      </c>
      <c r="L148" s="40"/>
      <c r="M148" s="199" t="s">
        <v>1</v>
      </c>
      <c r="N148" s="200" t="s">
        <v>41</v>
      </c>
      <c r="O148" s="72"/>
      <c r="P148" s="201">
        <f t="shared" si="1"/>
        <v>0</v>
      </c>
      <c r="Q148" s="201">
        <v>0</v>
      </c>
      <c r="R148" s="201">
        <f t="shared" si="2"/>
        <v>0</v>
      </c>
      <c r="S148" s="201">
        <v>0</v>
      </c>
      <c r="T148" s="202">
        <f t="shared" si="3"/>
        <v>0</v>
      </c>
      <c r="U148" s="35"/>
      <c r="V148" s="35"/>
      <c r="W148" s="35"/>
      <c r="X148" s="35"/>
      <c r="Y148" s="35"/>
      <c r="Z148" s="35"/>
      <c r="AA148" s="35"/>
      <c r="AB148" s="35"/>
      <c r="AC148" s="35"/>
      <c r="AD148" s="35"/>
      <c r="AE148" s="35"/>
      <c r="AR148" s="203" t="s">
        <v>110</v>
      </c>
      <c r="AT148" s="203" t="s">
        <v>241</v>
      </c>
      <c r="AU148" s="203" t="s">
        <v>84</v>
      </c>
      <c r="AY148" s="18" t="s">
        <v>239</v>
      </c>
      <c r="BE148" s="204">
        <f t="shared" si="4"/>
        <v>0</v>
      </c>
      <c r="BF148" s="204">
        <f t="shared" si="5"/>
        <v>0</v>
      </c>
      <c r="BG148" s="204">
        <f t="shared" si="6"/>
        <v>0</v>
      </c>
      <c r="BH148" s="204">
        <f t="shared" si="7"/>
        <v>0</v>
      </c>
      <c r="BI148" s="204">
        <f t="shared" si="8"/>
        <v>0</v>
      </c>
      <c r="BJ148" s="18" t="s">
        <v>84</v>
      </c>
      <c r="BK148" s="204">
        <f t="shared" si="9"/>
        <v>0</v>
      </c>
      <c r="BL148" s="18" t="s">
        <v>110</v>
      </c>
      <c r="BM148" s="203" t="s">
        <v>592</v>
      </c>
    </row>
    <row r="149" spans="1:65" s="2" customFormat="1" ht="16.5" customHeight="1">
      <c r="A149" s="35"/>
      <c r="B149" s="36"/>
      <c r="C149" s="192" t="s">
        <v>7</v>
      </c>
      <c r="D149" s="192" t="s">
        <v>241</v>
      </c>
      <c r="E149" s="193" t="s">
        <v>5500</v>
      </c>
      <c r="F149" s="194" t="s">
        <v>5501</v>
      </c>
      <c r="G149" s="195" t="s">
        <v>251</v>
      </c>
      <c r="H149" s="196">
        <v>5</v>
      </c>
      <c r="I149" s="197"/>
      <c r="J149" s="198">
        <f t="shared" si="0"/>
        <v>0</v>
      </c>
      <c r="K149" s="194" t="s">
        <v>1</v>
      </c>
      <c r="L149" s="40"/>
      <c r="M149" s="199" t="s">
        <v>1</v>
      </c>
      <c r="N149" s="200" t="s">
        <v>41</v>
      </c>
      <c r="O149" s="72"/>
      <c r="P149" s="201">
        <f t="shared" si="1"/>
        <v>0</v>
      </c>
      <c r="Q149" s="201">
        <v>0</v>
      </c>
      <c r="R149" s="201">
        <f t="shared" si="2"/>
        <v>0</v>
      </c>
      <c r="S149" s="201">
        <v>0</v>
      </c>
      <c r="T149" s="202">
        <f t="shared" si="3"/>
        <v>0</v>
      </c>
      <c r="U149" s="35"/>
      <c r="V149" s="35"/>
      <c r="W149" s="35"/>
      <c r="X149" s="35"/>
      <c r="Y149" s="35"/>
      <c r="Z149" s="35"/>
      <c r="AA149" s="35"/>
      <c r="AB149" s="35"/>
      <c r="AC149" s="35"/>
      <c r="AD149" s="35"/>
      <c r="AE149" s="35"/>
      <c r="AR149" s="203" t="s">
        <v>110</v>
      </c>
      <c r="AT149" s="203" t="s">
        <v>241</v>
      </c>
      <c r="AU149" s="203" t="s">
        <v>84</v>
      </c>
      <c r="AY149" s="18" t="s">
        <v>239</v>
      </c>
      <c r="BE149" s="204">
        <f t="shared" si="4"/>
        <v>0</v>
      </c>
      <c r="BF149" s="204">
        <f t="shared" si="5"/>
        <v>0</v>
      </c>
      <c r="BG149" s="204">
        <f t="shared" si="6"/>
        <v>0</v>
      </c>
      <c r="BH149" s="204">
        <f t="shared" si="7"/>
        <v>0</v>
      </c>
      <c r="BI149" s="204">
        <f t="shared" si="8"/>
        <v>0</v>
      </c>
      <c r="BJ149" s="18" t="s">
        <v>84</v>
      </c>
      <c r="BK149" s="204">
        <f t="shared" si="9"/>
        <v>0</v>
      </c>
      <c r="BL149" s="18" t="s">
        <v>110</v>
      </c>
      <c r="BM149" s="203" t="s">
        <v>604</v>
      </c>
    </row>
    <row r="150" spans="1:65" s="2" customFormat="1" ht="16.5" customHeight="1">
      <c r="A150" s="35"/>
      <c r="B150" s="36"/>
      <c r="C150" s="192" t="s">
        <v>351</v>
      </c>
      <c r="D150" s="192" t="s">
        <v>241</v>
      </c>
      <c r="E150" s="193" t="s">
        <v>5502</v>
      </c>
      <c r="F150" s="194" t="s">
        <v>5503</v>
      </c>
      <c r="G150" s="195" t="s">
        <v>251</v>
      </c>
      <c r="H150" s="196">
        <v>1</v>
      </c>
      <c r="I150" s="197"/>
      <c r="J150" s="198">
        <f t="shared" si="0"/>
        <v>0</v>
      </c>
      <c r="K150" s="194" t="s">
        <v>1</v>
      </c>
      <c r="L150" s="40"/>
      <c r="M150" s="199" t="s">
        <v>1</v>
      </c>
      <c r="N150" s="200" t="s">
        <v>41</v>
      </c>
      <c r="O150" s="72"/>
      <c r="P150" s="201">
        <f t="shared" si="1"/>
        <v>0</v>
      </c>
      <c r="Q150" s="201">
        <v>0</v>
      </c>
      <c r="R150" s="201">
        <f t="shared" si="2"/>
        <v>0</v>
      </c>
      <c r="S150" s="201">
        <v>0</v>
      </c>
      <c r="T150" s="202">
        <f t="shared" si="3"/>
        <v>0</v>
      </c>
      <c r="U150" s="35"/>
      <c r="V150" s="35"/>
      <c r="W150" s="35"/>
      <c r="X150" s="35"/>
      <c r="Y150" s="35"/>
      <c r="Z150" s="35"/>
      <c r="AA150" s="35"/>
      <c r="AB150" s="35"/>
      <c r="AC150" s="35"/>
      <c r="AD150" s="35"/>
      <c r="AE150" s="35"/>
      <c r="AR150" s="203" t="s">
        <v>110</v>
      </c>
      <c r="AT150" s="203" t="s">
        <v>241</v>
      </c>
      <c r="AU150" s="203" t="s">
        <v>84</v>
      </c>
      <c r="AY150" s="18" t="s">
        <v>239</v>
      </c>
      <c r="BE150" s="204">
        <f t="shared" si="4"/>
        <v>0</v>
      </c>
      <c r="BF150" s="204">
        <f t="shared" si="5"/>
        <v>0</v>
      </c>
      <c r="BG150" s="204">
        <f t="shared" si="6"/>
        <v>0</v>
      </c>
      <c r="BH150" s="204">
        <f t="shared" si="7"/>
        <v>0</v>
      </c>
      <c r="BI150" s="204">
        <f t="shared" si="8"/>
        <v>0</v>
      </c>
      <c r="BJ150" s="18" t="s">
        <v>84</v>
      </c>
      <c r="BK150" s="204">
        <f t="shared" si="9"/>
        <v>0</v>
      </c>
      <c r="BL150" s="18" t="s">
        <v>110</v>
      </c>
      <c r="BM150" s="203" t="s">
        <v>616</v>
      </c>
    </row>
    <row r="151" spans="1:65" s="2" customFormat="1" ht="16.5" customHeight="1">
      <c r="A151" s="35"/>
      <c r="B151" s="36"/>
      <c r="C151" s="192" t="s">
        <v>357</v>
      </c>
      <c r="D151" s="192" t="s">
        <v>241</v>
      </c>
      <c r="E151" s="193" t="s">
        <v>5504</v>
      </c>
      <c r="F151" s="194" t="s">
        <v>5505</v>
      </c>
      <c r="G151" s="195" t="s">
        <v>251</v>
      </c>
      <c r="H151" s="196">
        <v>4</v>
      </c>
      <c r="I151" s="197"/>
      <c r="J151" s="198">
        <f t="shared" si="0"/>
        <v>0</v>
      </c>
      <c r="K151" s="194" t="s">
        <v>1</v>
      </c>
      <c r="L151" s="40"/>
      <c r="M151" s="199" t="s">
        <v>1</v>
      </c>
      <c r="N151" s="200" t="s">
        <v>41</v>
      </c>
      <c r="O151" s="72"/>
      <c r="P151" s="201">
        <f t="shared" si="1"/>
        <v>0</v>
      </c>
      <c r="Q151" s="201">
        <v>0</v>
      </c>
      <c r="R151" s="201">
        <f t="shared" si="2"/>
        <v>0</v>
      </c>
      <c r="S151" s="201">
        <v>0</v>
      </c>
      <c r="T151" s="202">
        <f t="shared" si="3"/>
        <v>0</v>
      </c>
      <c r="U151" s="35"/>
      <c r="V151" s="35"/>
      <c r="W151" s="35"/>
      <c r="X151" s="35"/>
      <c r="Y151" s="35"/>
      <c r="Z151" s="35"/>
      <c r="AA151" s="35"/>
      <c r="AB151" s="35"/>
      <c r="AC151" s="35"/>
      <c r="AD151" s="35"/>
      <c r="AE151" s="35"/>
      <c r="AR151" s="203" t="s">
        <v>110</v>
      </c>
      <c r="AT151" s="203" t="s">
        <v>241</v>
      </c>
      <c r="AU151" s="203" t="s">
        <v>84</v>
      </c>
      <c r="AY151" s="18" t="s">
        <v>239</v>
      </c>
      <c r="BE151" s="204">
        <f t="shared" si="4"/>
        <v>0</v>
      </c>
      <c r="BF151" s="204">
        <f t="shared" si="5"/>
        <v>0</v>
      </c>
      <c r="BG151" s="204">
        <f t="shared" si="6"/>
        <v>0</v>
      </c>
      <c r="BH151" s="204">
        <f t="shared" si="7"/>
        <v>0</v>
      </c>
      <c r="BI151" s="204">
        <f t="shared" si="8"/>
        <v>0</v>
      </c>
      <c r="BJ151" s="18" t="s">
        <v>84</v>
      </c>
      <c r="BK151" s="204">
        <f t="shared" si="9"/>
        <v>0</v>
      </c>
      <c r="BL151" s="18" t="s">
        <v>110</v>
      </c>
      <c r="BM151" s="203" t="s">
        <v>627</v>
      </c>
    </row>
    <row r="152" spans="1:65" s="2" customFormat="1" ht="16.5" customHeight="1">
      <c r="A152" s="35"/>
      <c r="B152" s="36"/>
      <c r="C152" s="192" t="s">
        <v>499</v>
      </c>
      <c r="D152" s="192" t="s">
        <v>241</v>
      </c>
      <c r="E152" s="193" t="s">
        <v>5506</v>
      </c>
      <c r="F152" s="194" t="s">
        <v>5507</v>
      </c>
      <c r="G152" s="195" t="s">
        <v>251</v>
      </c>
      <c r="H152" s="196">
        <v>4</v>
      </c>
      <c r="I152" s="197"/>
      <c r="J152" s="198">
        <f t="shared" si="0"/>
        <v>0</v>
      </c>
      <c r="K152" s="194" t="s">
        <v>1</v>
      </c>
      <c r="L152" s="40"/>
      <c r="M152" s="199" t="s">
        <v>1</v>
      </c>
      <c r="N152" s="200" t="s">
        <v>41</v>
      </c>
      <c r="O152" s="72"/>
      <c r="P152" s="201">
        <f t="shared" si="1"/>
        <v>0</v>
      </c>
      <c r="Q152" s="201">
        <v>0</v>
      </c>
      <c r="R152" s="201">
        <f t="shared" si="2"/>
        <v>0</v>
      </c>
      <c r="S152" s="201">
        <v>0</v>
      </c>
      <c r="T152" s="202">
        <f t="shared" si="3"/>
        <v>0</v>
      </c>
      <c r="U152" s="35"/>
      <c r="V152" s="35"/>
      <c r="W152" s="35"/>
      <c r="X152" s="35"/>
      <c r="Y152" s="35"/>
      <c r="Z152" s="35"/>
      <c r="AA152" s="35"/>
      <c r="AB152" s="35"/>
      <c r="AC152" s="35"/>
      <c r="AD152" s="35"/>
      <c r="AE152" s="35"/>
      <c r="AR152" s="203" t="s">
        <v>110</v>
      </c>
      <c r="AT152" s="203" t="s">
        <v>241</v>
      </c>
      <c r="AU152" s="203" t="s">
        <v>84</v>
      </c>
      <c r="AY152" s="18" t="s">
        <v>239</v>
      </c>
      <c r="BE152" s="204">
        <f t="shared" si="4"/>
        <v>0</v>
      </c>
      <c r="BF152" s="204">
        <f t="shared" si="5"/>
        <v>0</v>
      </c>
      <c r="BG152" s="204">
        <f t="shared" si="6"/>
        <v>0</v>
      </c>
      <c r="BH152" s="204">
        <f t="shared" si="7"/>
        <v>0</v>
      </c>
      <c r="BI152" s="204">
        <f t="shared" si="8"/>
        <v>0</v>
      </c>
      <c r="BJ152" s="18" t="s">
        <v>84</v>
      </c>
      <c r="BK152" s="204">
        <f t="shared" si="9"/>
        <v>0</v>
      </c>
      <c r="BL152" s="18" t="s">
        <v>110</v>
      </c>
      <c r="BM152" s="203" t="s">
        <v>639</v>
      </c>
    </row>
    <row r="153" spans="1:65" s="2" customFormat="1" ht="16.5" customHeight="1">
      <c r="A153" s="35"/>
      <c r="B153" s="36"/>
      <c r="C153" s="192" t="s">
        <v>505</v>
      </c>
      <c r="D153" s="192" t="s">
        <v>241</v>
      </c>
      <c r="E153" s="193" t="s">
        <v>5508</v>
      </c>
      <c r="F153" s="194" t="s">
        <v>5509</v>
      </c>
      <c r="G153" s="195" t="s">
        <v>251</v>
      </c>
      <c r="H153" s="196">
        <v>4</v>
      </c>
      <c r="I153" s="197"/>
      <c r="J153" s="198">
        <f t="shared" si="0"/>
        <v>0</v>
      </c>
      <c r="K153" s="194" t="s">
        <v>1</v>
      </c>
      <c r="L153" s="40"/>
      <c r="M153" s="199" t="s">
        <v>1</v>
      </c>
      <c r="N153" s="200" t="s">
        <v>41</v>
      </c>
      <c r="O153" s="72"/>
      <c r="P153" s="201">
        <f t="shared" si="1"/>
        <v>0</v>
      </c>
      <c r="Q153" s="201">
        <v>0</v>
      </c>
      <c r="R153" s="201">
        <f t="shared" si="2"/>
        <v>0</v>
      </c>
      <c r="S153" s="201">
        <v>0</v>
      </c>
      <c r="T153" s="202">
        <f t="shared" si="3"/>
        <v>0</v>
      </c>
      <c r="U153" s="35"/>
      <c r="V153" s="35"/>
      <c r="W153" s="35"/>
      <c r="X153" s="35"/>
      <c r="Y153" s="35"/>
      <c r="Z153" s="35"/>
      <c r="AA153" s="35"/>
      <c r="AB153" s="35"/>
      <c r="AC153" s="35"/>
      <c r="AD153" s="35"/>
      <c r="AE153" s="35"/>
      <c r="AR153" s="203" t="s">
        <v>110</v>
      </c>
      <c r="AT153" s="203" t="s">
        <v>241</v>
      </c>
      <c r="AU153" s="203" t="s">
        <v>84</v>
      </c>
      <c r="AY153" s="18" t="s">
        <v>239</v>
      </c>
      <c r="BE153" s="204">
        <f t="shared" si="4"/>
        <v>0</v>
      </c>
      <c r="BF153" s="204">
        <f t="shared" si="5"/>
        <v>0</v>
      </c>
      <c r="BG153" s="204">
        <f t="shared" si="6"/>
        <v>0</v>
      </c>
      <c r="BH153" s="204">
        <f t="shared" si="7"/>
        <v>0</v>
      </c>
      <c r="BI153" s="204">
        <f t="shared" si="8"/>
        <v>0</v>
      </c>
      <c r="BJ153" s="18" t="s">
        <v>84</v>
      </c>
      <c r="BK153" s="204">
        <f t="shared" si="9"/>
        <v>0</v>
      </c>
      <c r="BL153" s="18" t="s">
        <v>110</v>
      </c>
      <c r="BM153" s="203" t="s">
        <v>652</v>
      </c>
    </row>
    <row r="154" spans="1:65" s="2" customFormat="1" ht="24.2" customHeight="1">
      <c r="A154" s="35"/>
      <c r="B154" s="36"/>
      <c r="C154" s="192" t="s">
        <v>510</v>
      </c>
      <c r="D154" s="192" t="s">
        <v>241</v>
      </c>
      <c r="E154" s="193" t="s">
        <v>5510</v>
      </c>
      <c r="F154" s="194" t="s">
        <v>5511</v>
      </c>
      <c r="G154" s="195" t="s">
        <v>251</v>
      </c>
      <c r="H154" s="196">
        <v>2</v>
      </c>
      <c r="I154" s="197"/>
      <c r="J154" s="198">
        <f t="shared" si="0"/>
        <v>0</v>
      </c>
      <c r="K154" s="194" t="s">
        <v>1</v>
      </c>
      <c r="L154" s="40"/>
      <c r="M154" s="199" t="s">
        <v>1</v>
      </c>
      <c r="N154" s="200" t="s">
        <v>41</v>
      </c>
      <c r="O154" s="72"/>
      <c r="P154" s="201">
        <f t="shared" si="1"/>
        <v>0</v>
      </c>
      <c r="Q154" s="201">
        <v>0</v>
      </c>
      <c r="R154" s="201">
        <f t="shared" si="2"/>
        <v>0</v>
      </c>
      <c r="S154" s="201">
        <v>0</v>
      </c>
      <c r="T154" s="202">
        <f t="shared" si="3"/>
        <v>0</v>
      </c>
      <c r="U154" s="35"/>
      <c r="V154" s="35"/>
      <c r="W154" s="35"/>
      <c r="X154" s="35"/>
      <c r="Y154" s="35"/>
      <c r="Z154" s="35"/>
      <c r="AA154" s="35"/>
      <c r="AB154" s="35"/>
      <c r="AC154" s="35"/>
      <c r="AD154" s="35"/>
      <c r="AE154" s="35"/>
      <c r="AR154" s="203" t="s">
        <v>110</v>
      </c>
      <c r="AT154" s="203" t="s">
        <v>241</v>
      </c>
      <c r="AU154" s="203" t="s">
        <v>84</v>
      </c>
      <c r="AY154" s="18" t="s">
        <v>239</v>
      </c>
      <c r="BE154" s="204">
        <f t="shared" si="4"/>
        <v>0</v>
      </c>
      <c r="BF154" s="204">
        <f t="shared" si="5"/>
        <v>0</v>
      </c>
      <c r="BG154" s="204">
        <f t="shared" si="6"/>
        <v>0</v>
      </c>
      <c r="BH154" s="204">
        <f t="shared" si="7"/>
        <v>0</v>
      </c>
      <c r="BI154" s="204">
        <f t="shared" si="8"/>
        <v>0</v>
      </c>
      <c r="BJ154" s="18" t="s">
        <v>84</v>
      </c>
      <c r="BK154" s="204">
        <f t="shared" si="9"/>
        <v>0</v>
      </c>
      <c r="BL154" s="18" t="s">
        <v>110</v>
      </c>
      <c r="BM154" s="203" t="s">
        <v>665</v>
      </c>
    </row>
    <row r="155" spans="1:65" s="2" customFormat="1" ht="24.2" customHeight="1">
      <c r="A155" s="35"/>
      <c r="B155" s="36"/>
      <c r="C155" s="192" t="s">
        <v>517</v>
      </c>
      <c r="D155" s="192" t="s">
        <v>241</v>
      </c>
      <c r="E155" s="193" t="s">
        <v>5512</v>
      </c>
      <c r="F155" s="194" t="s">
        <v>5513</v>
      </c>
      <c r="G155" s="195" t="s">
        <v>251</v>
      </c>
      <c r="H155" s="196">
        <v>2</v>
      </c>
      <c r="I155" s="197"/>
      <c r="J155" s="198">
        <f t="shared" si="0"/>
        <v>0</v>
      </c>
      <c r="K155" s="194" t="s">
        <v>1</v>
      </c>
      <c r="L155" s="40"/>
      <c r="M155" s="199" t="s">
        <v>1</v>
      </c>
      <c r="N155" s="200" t="s">
        <v>41</v>
      </c>
      <c r="O155" s="72"/>
      <c r="P155" s="201">
        <f t="shared" si="1"/>
        <v>0</v>
      </c>
      <c r="Q155" s="201">
        <v>0</v>
      </c>
      <c r="R155" s="201">
        <f t="shared" si="2"/>
        <v>0</v>
      </c>
      <c r="S155" s="201">
        <v>0</v>
      </c>
      <c r="T155" s="202">
        <f t="shared" si="3"/>
        <v>0</v>
      </c>
      <c r="U155" s="35"/>
      <c r="V155" s="35"/>
      <c r="W155" s="35"/>
      <c r="X155" s="35"/>
      <c r="Y155" s="35"/>
      <c r="Z155" s="35"/>
      <c r="AA155" s="35"/>
      <c r="AB155" s="35"/>
      <c r="AC155" s="35"/>
      <c r="AD155" s="35"/>
      <c r="AE155" s="35"/>
      <c r="AR155" s="203" t="s">
        <v>110</v>
      </c>
      <c r="AT155" s="203" t="s">
        <v>241</v>
      </c>
      <c r="AU155" s="203" t="s">
        <v>84</v>
      </c>
      <c r="AY155" s="18" t="s">
        <v>239</v>
      </c>
      <c r="BE155" s="204">
        <f t="shared" si="4"/>
        <v>0</v>
      </c>
      <c r="BF155" s="204">
        <f t="shared" si="5"/>
        <v>0</v>
      </c>
      <c r="BG155" s="204">
        <f t="shared" si="6"/>
        <v>0</v>
      </c>
      <c r="BH155" s="204">
        <f t="shared" si="7"/>
        <v>0</v>
      </c>
      <c r="BI155" s="204">
        <f t="shared" si="8"/>
        <v>0</v>
      </c>
      <c r="BJ155" s="18" t="s">
        <v>84</v>
      </c>
      <c r="BK155" s="204">
        <f t="shared" si="9"/>
        <v>0</v>
      </c>
      <c r="BL155" s="18" t="s">
        <v>110</v>
      </c>
      <c r="BM155" s="203" t="s">
        <v>676</v>
      </c>
    </row>
    <row r="156" spans="1:65" s="2" customFormat="1" ht="16.5" customHeight="1">
      <c r="A156" s="35"/>
      <c r="B156" s="36"/>
      <c r="C156" s="192" t="s">
        <v>523</v>
      </c>
      <c r="D156" s="192" t="s">
        <v>241</v>
      </c>
      <c r="E156" s="193" t="s">
        <v>5514</v>
      </c>
      <c r="F156" s="194" t="s">
        <v>5515</v>
      </c>
      <c r="G156" s="195" t="s">
        <v>251</v>
      </c>
      <c r="H156" s="196">
        <v>2</v>
      </c>
      <c r="I156" s="197"/>
      <c r="J156" s="198">
        <f t="shared" si="0"/>
        <v>0</v>
      </c>
      <c r="K156" s="194" t="s">
        <v>1</v>
      </c>
      <c r="L156" s="40"/>
      <c r="M156" s="199" t="s">
        <v>1</v>
      </c>
      <c r="N156" s="200" t="s">
        <v>41</v>
      </c>
      <c r="O156" s="72"/>
      <c r="P156" s="201">
        <f t="shared" si="1"/>
        <v>0</v>
      </c>
      <c r="Q156" s="201">
        <v>0</v>
      </c>
      <c r="R156" s="201">
        <f t="shared" si="2"/>
        <v>0</v>
      </c>
      <c r="S156" s="201">
        <v>0</v>
      </c>
      <c r="T156" s="202">
        <f t="shared" si="3"/>
        <v>0</v>
      </c>
      <c r="U156" s="35"/>
      <c r="V156" s="35"/>
      <c r="W156" s="35"/>
      <c r="X156" s="35"/>
      <c r="Y156" s="35"/>
      <c r="Z156" s="35"/>
      <c r="AA156" s="35"/>
      <c r="AB156" s="35"/>
      <c r="AC156" s="35"/>
      <c r="AD156" s="35"/>
      <c r="AE156" s="35"/>
      <c r="AR156" s="203" t="s">
        <v>110</v>
      </c>
      <c r="AT156" s="203" t="s">
        <v>241</v>
      </c>
      <c r="AU156" s="203" t="s">
        <v>84</v>
      </c>
      <c r="AY156" s="18" t="s">
        <v>239</v>
      </c>
      <c r="BE156" s="204">
        <f t="shared" si="4"/>
        <v>0</v>
      </c>
      <c r="BF156" s="204">
        <f t="shared" si="5"/>
        <v>0</v>
      </c>
      <c r="BG156" s="204">
        <f t="shared" si="6"/>
        <v>0</v>
      </c>
      <c r="BH156" s="204">
        <f t="shared" si="7"/>
        <v>0</v>
      </c>
      <c r="BI156" s="204">
        <f t="shared" si="8"/>
        <v>0</v>
      </c>
      <c r="BJ156" s="18" t="s">
        <v>84</v>
      </c>
      <c r="BK156" s="204">
        <f t="shared" si="9"/>
        <v>0</v>
      </c>
      <c r="BL156" s="18" t="s">
        <v>110</v>
      </c>
      <c r="BM156" s="203" t="s">
        <v>681</v>
      </c>
    </row>
    <row r="157" spans="1:65" s="2" customFormat="1" ht="16.5" customHeight="1">
      <c r="A157" s="35"/>
      <c r="B157" s="36"/>
      <c r="C157" s="192" t="s">
        <v>530</v>
      </c>
      <c r="D157" s="192" t="s">
        <v>241</v>
      </c>
      <c r="E157" s="193" t="s">
        <v>5516</v>
      </c>
      <c r="F157" s="194" t="s">
        <v>5517</v>
      </c>
      <c r="G157" s="195" t="s">
        <v>251</v>
      </c>
      <c r="H157" s="196">
        <v>12</v>
      </c>
      <c r="I157" s="197"/>
      <c r="J157" s="198">
        <f t="shared" si="0"/>
        <v>0</v>
      </c>
      <c r="K157" s="194" t="s">
        <v>1</v>
      </c>
      <c r="L157" s="40"/>
      <c r="M157" s="199" t="s">
        <v>1</v>
      </c>
      <c r="N157" s="200" t="s">
        <v>41</v>
      </c>
      <c r="O157" s="72"/>
      <c r="P157" s="201">
        <f t="shared" si="1"/>
        <v>0</v>
      </c>
      <c r="Q157" s="201">
        <v>0</v>
      </c>
      <c r="R157" s="201">
        <f t="shared" si="2"/>
        <v>0</v>
      </c>
      <c r="S157" s="201">
        <v>0</v>
      </c>
      <c r="T157" s="202">
        <f t="shared" si="3"/>
        <v>0</v>
      </c>
      <c r="U157" s="35"/>
      <c r="V157" s="35"/>
      <c r="W157" s="35"/>
      <c r="X157" s="35"/>
      <c r="Y157" s="35"/>
      <c r="Z157" s="35"/>
      <c r="AA157" s="35"/>
      <c r="AB157" s="35"/>
      <c r="AC157" s="35"/>
      <c r="AD157" s="35"/>
      <c r="AE157" s="35"/>
      <c r="AR157" s="203" t="s">
        <v>110</v>
      </c>
      <c r="AT157" s="203" t="s">
        <v>241</v>
      </c>
      <c r="AU157" s="203" t="s">
        <v>84</v>
      </c>
      <c r="AY157" s="18" t="s">
        <v>239</v>
      </c>
      <c r="BE157" s="204">
        <f t="shared" si="4"/>
        <v>0</v>
      </c>
      <c r="BF157" s="204">
        <f t="shared" si="5"/>
        <v>0</v>
      </c>
      <c r="BG157" s="204">
        <f t="shared" si="6"/>
        <v>0</v>
      </c>
      <c r="BH157" s="204">
        <f t="shared" si="7"/>
        <v>0</v>
      </c>
      <c r="BI157" s="204">
        <f t="shared" si="8"/>
        <v>0</v>
      </c>
      <c r="BJ157" s="18" t="s">
        <v>84</v>
      </c>
      <c r="BK157" s="204">
        <f t="shared" si="9"/>
        <v>0</v>
      </c>
      <c r="BL157" s="18" t="s">
        <v>110</v>
      </c>
      <c r="BM157" s="203" t="s">
        <v>686</v>
      </c>
    </row>
    <row r="158" spans="1:65" s="2" customFormat="1" ht="16.5" customHeight="1">
      <c r="A158" s="35"/>
      <c r="B158" s="36"/>
      <c r="C158" s="192" t="s">
        <v>536</v>
      </c>
      <c r="D158" s="192" t="s">
        <v>241</v>
      </c>
      <c r="E158" s="193" t="s">
        <v>5518</v>
      </c>
      <c r="F158" s="194" t="s">
        <v>5519</v>
      </c>
      <c r="G158" s="195" t="s">
        <v>251</v>
      </c>
      <c r="H158" s="196">
        <v>1</v>
      </c>
      <c r="I158" s="197"/>
      <c r="J158" s="198">
        <f t="shared" si="0"/>
        <v>0</v>
      </c>
      <c r="K158" s="194" t="s">
        <v>1</v>
      </c>
      <c r="L158" s="40"/>
      <c r="M158" s="199" t="s">
        <v>1</v>
      </c>
      <c r="N158" s="200" t="s">
        <v>41</v>
      </c>
      <c r="O158" s="72"/>
      <c r="P158" s="201">
        <f t="shared" si="1"/>
        <v>0</v>
      </c>
      <c r="Q158" s="201">
        <v>0</v>
      </c>
      <c r="R158" s="201">
        <f t="shared" si="2"/>
        <v>0</v>
      </c>
      <c r="S158" s="201">
        <v>0</v>
      </c>
      <c r="T158" s="202">
        <f t="shared" si="3"/>
        <v>0</v>
      </c>
      <c r="U158" s="35"/>
      <c r="V158" s="35"/>
      <c r="W158" s="35"/>
      <c r="X158" s="35"/>
      <c r="Y158" s="35"/>
      <c r="Z158" s="35"/>
      <c r="AA158" s="35"/>
      <c r="AB158" s="35"/>
      <c r="AC158" s="35"/>
      <c r="AD158" s="35"/>
      <c r="AE158" s="35"/>
      <c r="AR158" s="203" t="s">
        <v>110</v>
      </c>
      <c r="AT158" s="203" t="s">
        <v>241</v>
      </c>
      <c r="AU158" s="203" t="s">
        <v>84</v>
      </c>
      <c r="AY158" s="18" t="s">
        <v>239</v>
      </c>
      <c r="BE158" s="204">
        <f t="shared" si="4"/>
        <v>0</v>
      </c>
      <c r="BF158" s="204">
        <f t="shared" si="5"/>
        <v>0</v>
      </c>
      <c r="BG158" s="204">
        <f t="shared" si="6"/>
        <v>0</v>
      </c>
      <c r="BH158" s="204">
        <f t="shared" si="7"/>
        <v>0</v>
      </c>
      <c r="BI158" s="204">
        <f t="shared" si="8"/>
        <v>0</v>
      </c>
      <c r="BJ158" s="18" t="s">
        <v>84</v>
      </c>
      <c r="BK158" s="204">
        <f t="shared" si="9"/>
        <v>0</v>
      </c>
      <c r="BL158" s="18" t="s">
        <v>110</v>
      </c>
      <c r="BM158" s="203" t="s">
        <v>691</v>
      </c>
    </row>
    <row r="159" spans="1:65" s="2" customFormat="1" ht="58.5">
      <c r="A159" s="35"/>
      <c r="B159" s="36"/>
      <c r="C159" s="37"/>
      <c r="D159" s="212" t="s">
        <v>294</v>
      </c>
      <c r="E159" s="37"/>
      <c r="F159" s="221" t="s">
        <v>5520</v>
      </c>
      <c r="G159" s="37"/>
      <c r="H159" s="37"/>
      <c r="I159" s="207"/>
      <c r="J159" s="37"/>
      <c r="K159" s="37"/>
      <c r="L159" s="40"/>
      <c r="M159" s="208"/>
      <c r="N159" s="209"/>
      <c r="O159" s="72"/>
      <c r="P159" s="72"/>
      <c r="Q159" s="72"/>
      <c r="R159" s="72"/>
      <c r="S159" s="72"/>
      <c r="T159" s="73"/>
      <c r="U159" s="35"/>
      <c r="V159" s="35"/>
      <c r="W159" s="35"/>
      <c r="X159" s="35"/>
      <c r="Y159" s="35"/>
      <c r="Z159" s="35"/>
      <c r="AA159" s="35"/>
      <c r="AB159" s="35"/>
      <c r="AC159" s="35"/>
      <c r="AD159" s="35"/>
      <c r="AE159" s="35"/>
      <c r="AT159" s="18" t="s">
        <v>294</v>
      </c>
      <c r="AU159" s="18" t="s">
        <v>84</v>
      </c>
    </row>
    <row r="160" spans="1:65" s="2" customFormat="1" ht="16.5" customHeight="1">
      <c r="A160" s="35"/>
      <c r="B160" s="36"/>
      <c r="C160" s="192" t="s">
        <v>541</v>
      </c>
      <c r="D160" s="192" t="s">
        <v>241</v>
      </c>
      <c r="E160" s="193" t="s">
        <v>5521</v>
      </c>
      <c r="F160" s="194" t="s">
        <v>5522</v>
      </c>
      <c r="G160" s="195" t="s">
        <v>251</v>
      </c>
      <c r="H160" s="196">
        <v>1</v>
      </c>
      <c r="I160" s="197"/>
      <c r="J160" s="198">
        <f>ROUND(I160*H160,2)</f>
        <v>0</v>
      </c>
      <c r="K160" s="194" t="s">
        <v>1</v>
      </c>
      <c r="L160" s="40"/>
      <c r="M160" s="199" t="s">
        <v>1</v>
      </c>
      <c r="N160" s="200" t="s">
        <v>41</v>
      </c>
      <c r="O160" s="72"/>
      <c r="P160" s="201">
        <f>O160*H160</f>
        <v>0</v>
      </c>
      <c r="Q160" s="201">
        <v>0</v>
      </c>
      <c r="R160" s="201">
        <f>Q160*H160</f>
        <v>0</v>
      </c>
      <c r="S160" s="201">
        <v>0</v>
      </c>
      <c r="T160" s="202">
        <f>S160*H160</f>
        <v>0</v>
      </c>
      <c r="U160" s="35"/>
      <c r="V160" s="35"/>
      <c r="W160" s="35"/>
      <c r="X160" s="35"/>
      <c r="Y160" s="35"/>
      <c r="Z160" s="35"/>
      <c r="AA160" s="35"/>
      <c r="AB160" s="35"/>
      <c r="AC160" s="35"/>
      <c r="AD160" s="35"/>
      <c r="AE160" s="35"/>
      <c r="AR160" s="203" t="s">
        <v>110</v>
      </c>
      <c r="AT160" s="203" t="s">
        <v>241</v>
      </c>
      <c r="AU160" s="203" t="s">
        <v>84</v>
      </c>
      <c r="AY160" s="18" t="s">
        <v>239</v>
      </c>
      <c r="BE160" s="204">
        <f>IF(N160="základní",J160,0)</f>
        <v>0</v>
      </c>
      <c r="BF160" s="204">
        <f>IF(N160="snížená",J160,0)</f>
        <v>0</v>
      </c>
      <c r="BG160" s="204">
        <f>IF(N160="zákl. přenesená",J160,0)</f>
        <v>0</v>
      </c>
      <c r="BH160" s="204">
        <f>IF(N160="sníž. přenesená",J160,0)</f>
        <v>0</v>
      </c>
      <c r="BI160" s="204">
        <f>IF(N160="nulová",J160,0)</f>
        <v>0</v>
      </c>
      <c r="BJ160" s="18" t="s">
        <v>84</v>
      </c>
      <c r="BK160" s="204">
        <f>ROUND(I160*H160,2)</f>
        <v>0</v>
      </c>
      <c r="BL160" s="18" t="s">
        <v>110</v>
      </c>
      <c r="BM160" s="203" t="s">
        <v>698</v>
      </c>
    </row>
    <row r="161" spans="1:65" s="2" customFormat="1" ht="68.25">
      <c r="A161" s="35"/>
      <c r="B161" s="36"/>
      <c r="C161" s="37"/>
      <c r="D161" s="212" t="s">
        <v>294</v>
      </c>
      <c r="E161" s="37"/>
      <c r="F161" s="221" t="s">
        <v>5523</v>
      </c>
      <c r="G161" s="37"/>
      <c r="H161" s="37"/>
      <c r="I161" s="207"/>
      <c r="J161" s="37"/>
      <c r="K161" s="37"/>
      <c r="L161" s="40"/>
      <c r="M161" s="208"/>
      <c r="N161" s="209"/>
      <c r="O161" s="72"/>
      <c r="P161" s="72"/>
      <c r="Q161" s="72"/>
      <c r="R161" s="72"/>
      <c r="S161" s="72"/>
      <c r="T161" s="73"/>
      <c r="U161" s="35"/>
      <c r="V161" s="35"/>
      <c r="W161" s="35"/>
      <c r="X161" s="35"/>
      <c r="Y161" s="35"/>
      <c r="Z161" s="35"/>
      <c r="AA161" s="35"/>
      <c r="AB161" s="35"/>
      <c r="AC161" s="35"/>
      <c r="AD161" s="35"/>
      <c r="AE161" s="35"/>
      <c r="AT161" s="18" t="s">
        <v>294</v>
      </c>
      <c r="AU161" s="18" t="s">
        <v>84</v>
      </c>
    </row>
    <row r="162" spans="1:65" s="2" customFormat="1" ht="16.5" customHeight="1">
      <c r="A162" s="35"/>
      <c r="B162" s="36"/>
      <c r="C162" s="192" t="s">
        <v>549</v>
      </c>
      <c r="D162" s="192" t="s">
        <v>241</v>
      </c>
      <c r="E162" s="193" t="s">
        <v>5524</v>
      </c>
      <c r="F162" s="194" t="s">
        <v>5525</v>
      </c>
      <c r="G162" s="195" t="s">
        <v>251</v>
      </c>
      <c r="H162" s="196">
        <v>1</v>
      </c>
      <c r="I162" s="197"/>
      <c r="J162" s="198">
        <f>ROUND(I162*H162,2)</f>
        <v>0</v>
      </c>
      <c r="K162" s="194" t="s">
        <v>1</v>
      </c>
      <c r="L162" s="40"/>
      <c r="M162" s="199" t="s">
        <v>1</v>
      </c>
      <c r="N162" s="200" t="s">
        <v>41</v>
      </c>
      <c r="O162" s="72"/>
      <c r="P162" s="201">
        <f>O162*H162</f>
        <v>0</v>
      </c>
      <c r="Q162" s="201">
        <v>0</v>
      </c>
      <c r="R162" s="201">
        <f>Q162*H162</f>
        <v>0</v>
      </c>
      <c r="S162" s="201">
        <v>0</v>
      </c>
      <c r="T162" s="202">
        <f>S162*H162</f>
        <v>0</v>
      </c>
      <c r="U162" s="35"/>
      <c r="V162" s="35"/>
      <c r="W162" s="35"/>
      <c r="X162" s="35"/>
      <c r="Y162" s="35"/>
      <c r="Z162" s="35"/>
      <c r="AA162" s="35"/>
      <c r="AB162" s="35"/>
      <c r="AC162" s="35"/>
      <c r="AD162" s="35"/>
      <c r="AE162" s="35"/>
      <c r="AR162" s="203" t="s">
        <v>110</v>
      </c>
      <c r="AT162" s="203" t="s">
        <v>241</v>
      </c>
      <c r="AU162" s="203" t="s">
        <v>84</v>
      </c>
      <c r="AY162" s="18" t="s">
        <v>239</v>
      </c>
      <c r="BE162" s="204">
        <f>IF(N162="základní",J162,0)</f>
        <v>0</v>
      </c>
      <c r="BF162" s="204">
        <f>IF(N162="snížená",J162,0)</f>
        <v>0</v>
      </c>
      <c r="BG162" s="204">
        <f>IF(N162="zákl. přenesená",J162,0)</f>
        <v>0</v>
      </c>
      <c r="BH162" s="204">
        <f>IF(N162="sníž. přenesená",J162,0)</f>
        <v>0</v>
      </c>
      <c r="BI162" s="204">
        <f>IF(N162="nulová",J162,0)</f>
        <v>0</v>
      </c>
      <c r="BJ162" s="18" t="s">
        <v>84</v>
      </c>
      <c r="BK162" s="204">
        <f>ROUND(I162*H162,2)</f>
        <v>0</v>
      </c>
      <c r="BL162" s="18" t="s">
        <v>110</v>
      </c>
      <c r="BM162" s="203" t="s">
        <v>708</v>
      </c>
    </row>
    <row r="163" spans="1:65" s="2" customFormat="1" ht="78">
      <c r="A163" s="35"/>
      <c r="B163" s="36"/>
      <c r="C163" s="37"/>
      <c r="D163" s="212" t="s">
        <v>294</v>
      </c>
      <c r="E163" s="37"/>
      <c r="F163" s="221" t="s">
        <v>5526</v>
      </c>
      <c r="G163" s="37"/>
      <c r="H163" s="37"/>
      <c r="I163" s="207"/>
      <c r="J163" s="37"/>
      <c r="K163" s="37"/>
      <c r="L163" s="40"/>
      <c r="M163" s="208"/>
      <c r="N163" s="209"/>
      <c r="O163" s="72"/>
      <c r="P163" s="72"/>
      <c r="Q163" s="72"/>
      <c r="R163" s="72"/>
      <c r="S163" s="72"/>
      <c r="T163" s="73"/>
      <c r="U163" s="35"/>
      <c r="V163" s="35"/>
      <c r="W163" s="35"/>
      <c r="X163" s="35"/>
      <c r="Y163" s="35"/>
      <c r="Z163" s="35"/>
      <c r="AA163" s="35"/>
      <c r="AB163" s="35"/>
      <c r="AC163" s="35"/>
      <c r="AD163" s="35"/>
      <c r="AE163" s="35"/>
      <c r="AT163" s="18" t="s">
        <v>294</v>
      </c>
      <c r="AU163" s="18" t="s">
        <v>84</v>
      </c>
    </row>
    <row r="164" spans="1:65" s="2" customFormat="1" ht="16.5" customHeight="1">
      <c r="A164" s="35"/>
      <c r="B164" s="36"/>
      <c r="C164" s="192" t="s">
        <v>557</v>
      </c>
      <c r="D164" s="192" t="s">
        <v>241</v>
      </c>
      <c r="E164" s="193" t="s">
        <v>5527</v>
      </c>
      <c r="F164" s="194" t="s">
        <v>5528</v>
      </c>
      <c r="G164" s="195" t="s">
        <v>251</v>
      </c>
      <c r="H164" s="196">
        <v>1</v>
      </c>
      <c r="I164" s="197"/>
      <c r="J164" s="198">
        <f>ROUND(I164*H164,2)</f>
        <v>0</v>
      </c>
      <c r="K164" s="194" t="s">
        <v>1</v>
      </c>
      <c r="L164" s="40"/>
      <c r="M164" s="199" t="s">
        <v>1</v>
      </c>
      <c r="N164" s="200" t="s">
        <v>41</v>
      </c>
      <c r="O164" s="72"/>
      <c r="P164" s="201">
        <f>O164*H164</f>
        <v>0</v>
      </c>
      <c r="Q164" s="201">
        <v>0</v>
      </c>
      <c r="R164" s="201">
        <f>Q164*H164</f>
        <v>0</v>
      </c>
      <c r="S164" s="201">
        <v>0</v>
      </c>
      <c r="T164" s="202">
        <f>S164*H164</f>
        <v>0</v>
      </c>
      <c r="U164" s="35"/>
      <c r="V164" s="35"/>
      <c r="W164" s="35"/>
      <c r="X164" s="35"/>
      <c r="Y164" s="35"/>
      <c r="Z164" s="35"/>
      <c r="AA164" s="35"/>
      <c r="AB164" s="35"/>
      <c r="AC164" s="35"/>
      <c r="AD164" s="35"/>
      <c r="AE164" s="35"/>
      <c r="AR164" s="203" t="s">
        <v>110</v>
      </c>
      <c r="AT164" s="203" t="s">
        <v>241</v>
      </c>
      <c r="AU164" s="203" t="s">
        <v>84</v>
      </c>
      <c r="AY164" s="18" t="s">
        <v>239</v>
      </c>
      <c r="BE164" s="204">
        <f>IF(N164="základní",J164,0)</f>
        <v>0</v>
      </c>
      <c r="BF164" s="204">
        <f>IF(N164="snížená",J164,0)</f>
        <v>0</v>
      </c>
      <c r="BG164" s="204">
        <f>IF(N164="zákl. přenesená",J164,0)</f>
        <v>0</v>
      </c>
      <c r="BH164" s="204">
        <f>IF(N164="sníž. přenesená",J164,0)</f>
        <v>0</v>
      </c>
      <c r="BI164" s="204">
        <f>IF(N164="nulová",J164,0)</f>
        <v>0</v>
      </c>
      <c r="BJ164" s="18" t="s">
        <v>84</v>
      </c>
      <c r="BK164" s="204">
        <f>ROUND(I164*H164,2)</f>
        <v>0</v>
      </c>
      <c r="BL164" s="18" t="s">
        <v>110</v>
      </c>
      <c r="BM164" s="203" t="s">
        <v>718</v>
      </c>
    </row>
    <row r="165" spans="1:65" s="2" customFormat="1" ht="78">
      <c r="A165" s="35"/>
      <c r="B165" s="36"/>
      <c r="C165" s="37"/>
      <c r="D165" s="212" t="s">
        <v>294</v>
      </c>
      <c r="E165" s="37"/>
      <c r="F165" s="221" t="s">
        <v>5529</v>
      </c>
      <c r="G165" s="37"/>
      <c r="H165" s="37"/>
      <c r="I165" s="207"/>
      <c r="J165" s="37"/>
      <c r="K165" s="37"/>
      <c r="L165" s="40"/>
      <c r="M165" s="208"/>
      <c r="N165" s="209"/>
      <c r="O165" s="72"/>
      <c r="P165" s="72"/>
      <c r="Q165" s="72"/>
      <c r="R165" s="72"/>
      <c r="S165" s="72"/>
      <c r="T165" s="73"/>
      <c r="U165" s="35"/>
      <c r="V165" s="35"/>
      <c r="W165" s="35"/>
      <c r="X165" s="35"/>
      <c r="Y165" s="35"/>
      <c r="Z165" s="35"/>
      <c r="AA165" s="35"/>
      <c r="AB165" s="35"/>
      <c r="AC165" s="35"/>
      <c r="AD165" s="35"/>
      <c r="AE165" s="35"/>
      <c r="AT165" s="18" t="s">
        <v>294</v>
      </c>
      <c r="AU165" s="18" t="s">
        <v>84</v>
      </c>
    </row>
    <row r="166" spans="1:65" s="12" customFormat="1" ht="25.9" customHeight="1">
      <c r="B166" s="176"/>
      <c r="C166" s="177"/>
      <c r="D166" s="178" t="s">
        <v>75</v>
      </c>
      <c r="E166" s="179" t="s">
        <v>4929</v>
      </c>
      <c r="F166" s="179" t="s">
        <v>5530</v>
      </c>
      <c r="G166" s="177"/>
      <c r="H166" s="177"/>
      <c r="I166" s="180"/>
      <c r="J166" s="181">
        <f>BK166</f>
        <v>0</v>
      </c>
      <c r="K166" s="177"/>
      <c r="L166" s="182"/>
      <c r="M166" s="183"/>
      <c r="N166" s="184"/>
      <c r="O166" s="184"/>
      <c r="P166" s="185">
        <f>SUM(P167:P184)</f>
        <v>0</v>
      </c>
      <c r="Q166" s="184"/>
      <c r="R166" s="185">
        <f>SUM(R167:R184)</f>
        <v>0</v>
      </c>
      <c r="S166" s="184"/>
      <c r="T166" s="186">
        <f>SUM(T167:T184)</f>
        <v>0</v>
      </c>
      <c r="AR166" s="187" t="s">
        <v>84</v>
      </c>
      <c r="AT166" s="188" t="s">
        <v>75</v>
      </c>
      <c r="AU166" s="188" t="s">
        <v>76</v>
      </c>
      <c r="AY166" s="187" t="s">
        <v>239</v>
      </c>
      <c r="BK166" s="189">
        <f>SUM(BK167:BK184)</f>
        <v>0</v>
      </c>
    </row>
    <row r="167" spans="1:65" s="2" customFormat="1" ht="16.5" customHeight="1">
      <c r="A167" s="35"/>
      <c r="B167" s="36"/>
      <c r="C167" s="192" t="s">
        <v>562</v>
      </c>
      <c r="D167" s="192" t="s">
        <v>241</v>
      </c>
      <c r="E167" s="193" t="s">
        <v>5531</v>
      </c>
      <c r="F167" s="194" t="s">
        <v>5464</v>
      </c>
      <c r="G167" s="195" t="s">
        <v>513</v>
      </c>
      <c r="H167" s="196">
        <v>36</v>
      </c>
      <c r="I167" s="197"/>
      <c r="J167" s="198">
        <f t="shared" ref="J167:J184" si="10">ROUND(I167*H167,2)</f>
        <v>0</v>
      </c>
      <c r="K167" s="194" t="s">
        <v>1</v>
      </c>
      <c r="L167" s="40"/>
      <c r="M167" s="199" t="s">
        <v>1</v>
      </c>
      <c r="N167" s="200" t="s">
        <v>41</v>
      </c>
      <c r="O167" s="72"/>
      <c r="P167" s="201">
        <f t="shared" ref="P167:P184" si="11">O167*H167</f>
        <v>0</v>
      </c>
      <c r="Q167" s="201">
        <v>0</v>
      </c>
      <c r="R167" s="201">
        <f t="shared" ref="R167:R184" si="12">Q167*H167</f>
        <v>0</v>
      </c>
      <c r="S167" s="201">
        <v>0</v>
      </c>
      <c r="T167" s="202">
        <f t="shared" ref="T167:T184" si="13">S167*H167</f>
        <v>0</v>
      </c>
      <c r="U167" s="35"/>
      <c r="V167" s="35"/>
      <c r="W167" s="35"/>
      <c r="X167" s="35"/>
      <c r="Y167" s="35"/>
      <c r="Z167" s="35"/>
      <c r="AA167" s="35"/>
      <c r="AB167" s="35"/>
      <c r="AC167" s="35"/>
      <c r="AD167" s="35"/>
      <c r="AE167" s="35"/>
      <c r="AR167" s="203" t="s">
        <v>110</v>
      </c>
      <c r="AT167" s="203" t="s">
        <v>241</v>
      </c>
      <c r="AU167" s="203" t="s">
        <v>84</v>
      </c>
      <c r="AY167" s="18" t="s">
        <v>239</v>
      </c>
      <c r="BE167" s="204">
        <f t="shared" ref="BE167:BE184" si="14">IF(N167="základní",J167,0)</f>
        <v>0</v>
      </c>
      <c r="BF167" s="204">
        <f t="shared" ref="BF167:BF184" si="15">IF(N167="snížená",J167,0)</f>
        <v>0</v>
      </c>
      <c r="BG167" s="204">
        <f t="shared" ref="BG167:BG184" si="16">IF(N167="zákl. přenesená",J167,0)</f>
        <v>0</v>
      </c>
      <c r="BH167" s="204">
        <f t="shared" ref="BH167:BH184" si="17">IF(N167="sníž. přenesená",J167,0)</f>
        <v>0</v>
      </c>
      <c r="BI167" s="204">
        <f t="shared" ref="BI167:BI184" si="18">IF(N167="nulová",J167,0)</f>
        <v>0</v>
      </c>
      <c r="BJ167" s="18" t="s">
        <v>84</v>
      </c>
      <c r="BK167" s="204">
        <f t="shared" ref="BK167:BK184" si="19">ROUND(I167*H167,2)</f>
        <v>0</v>
      </c>
      <c r="BL167" s="18" t="s">
        <v>110</v>
      </c>
      <c r="BM167" s="203" t="s">
        <v>729</v>
      </c>
    </row>
    <row r="168" spans="1:65" s="2" customFormat="1" ht="16.5" customHeight="1">
      <c r="A168" s="35"/>
      <c r="B168" s="36"/>
      <c r="C168" s="192" t="s">
        <v>567</v>
      </c>
      <c r="D168" s="192" t="s">
        <v>241</v>
      </c>
      <c r="E168" s="193" t="s">
        <v>5469</v>
      </c>
      <c r="F168" s="194" t="s">
        <v>5470</v>
      </c>
      <c r="G168" s="195" t="s">
        <v>5471</v>
      </c>
      <c r="H168" s="196">
        <v>400</v>
      </c>
      <c r="I168" s="197"/>
      <c r="J168" s="198">
        <f t="shared" si="10"/>
        <v>0</v>
      </c>
      <c r="K168" s="194" t="s">
        <v>1</v>
      </c>
      <c r="L168" s="40"/>
      <c r="M168" s="199" t="s">
        <v>1</v>
      </c>
      <c r="N168" s="200" t="s">
        <v>41</v>
      </c>
      <c r="O168" s="72"/>
      <c r="P168" s="201">
        <f t="shared" si="11"/>
        <v>0</v>
      </c>
      <c r="Q168" s="201">
        <v>0</v>
      </c>
      <c r="R168" s="201">
        <f t="shared" si="12"/>
        <v>0</v>
      </c>
      <c r="S168" s="201">
        <v>0</v>
      </c>
      <c r="T168" s="202">
        <f t="shared" si="13"/>
        <v>0</v>
      </c>
      <c r="U168" s="35"/>
      <c r="V168" s="35"/>
      <c r="W168" s="35"/>
      <c r="X168" s="35"/>
      <c r="Y168" s="35"/>
      <c r="Z168" s="35"/>
      <c r="AA168" s="35"/>
      <c r="AB168" s="35"/>
      <c r="AC168" s="35"/>
      <c r="AD168" s="35"/>
      <c r="AE168" s="35"/>
      <c r="AR168" s="203" t="s">
        <v>110</v>
      </c>
      <c r="AT168" s="203" t="s">
        <v>241</v>
      </c>
      <c r="AU168" s="203" t="s">
        <v>84</v>
      </c>
      <c r="AY168" s="18" t="s">
        <v>239</v>
      </c>
      <c r="BE168" s="204">
        <f t="shared" si="14"/>
        <v>0</v>
      </c>
      <c r="BF168" s="204">
        <f t="shared" si="15"/>
        <v>0</v>
      </c>
      <c r="BG168" s="204">
        <f t="shared" si="16"/>
        <v>0</v>
      </c>
      <c r="BH168" s="204">
        <f t="shared" si="17"/>
        <v>0</v>
      </c>
      <c r="BI168" s="204">
        <f t="shared" si="18"/>
        <v>0</v>
      </c>
      <c r="BJ168" s="18" t="s">
        <v>84</v>
      </c>
      <c r="BK168" s="204">
        <f t="shared" si="19"/>
        <v>0</v>
      </c>
      <c r="BL168" s="18" t="s">
        <v>110</v>
      </c>
      <c r="BM168" s="203" t="s">
        <v>739</v>
      </c>
    </row>
    <row r="169" spans="1:65" s="2" customFormat="1" ht="16.5" customHeight="1">
      <c r="A169" s="35"/>
      <c r="B169" s="36"/>
      <c r="C169" s="192" t="s">
        <v>572</v>
      </c>
      <c r="D169" s="192" t="s">
        <v>241</v>
      </c>
      <c r="E169" s="193" t="s">
        <v>5532</v>
      </c>
      <c r="F169" s="194" t="s">
        <v>5477</v>
      </c>
      <c r="G169" s="195" t="s">
        <v>251</v>
      </c>
      <c r="H169" s="196">
        <v>5</v>
      </c>
      <c r="I169" s="197"/>
      <c r="J169" s="198">
        <f t="shared" si="10"/>
        <v>0</v>
      </c>
      <c r="K169" s="194" t="s">
        <v>1</v>
      </c>
      <c r="L169" s="40"/>
      <c r="M169" s="199" t="s">
        <v>1</v>
      </c>
      <c r="N169" s="200" t="s">
        <v>41</v>
      </c>
      <c r="O169" s="72"/>
      <c r="P169" s="201">
        <f t="shared" si="11"/>
        <v>0</v>
      </c>
      <c r="Q169" s="201">
        <v>0</v>
      </c>
      <c r="R169" s="201">
        <f t="shared" si="12"/>
        <v>0</v>
      </c>
      <c r="S169" s="201">
        <v>0</v>
      </c>
      <c r="T169" s="202">
        <f t="shared" si="13"/>
        <v>0</v>
      </c>
      <c r="U169" s="35"/>
      <c r="V169" s="35"/>
      <c r="W169" s="35"/>
      <c r="X169" s="35"/>
      <c r="Y169" s="35"/>
      <c r="Z169" s="35"/>
      <c r="AA169" s="35"/>
      <c r="AB169" s="35"/>
      <c r="AC169" s="35"/>
      <c r="AD169" s="35"/>
      <c r="AE169" s="35"/>
      <c r="AR169" s="203" t="s">
        <v>110</v>
      </c>
      <c r="AT169" s="203" t="s">
        <v>241</v>
      </c>
      <c r="AU169" s="203" t="s">
        <v>84</v>
      </c>
      <c r="AY169" s="18" t="s">
        <v>239</v>
      </c>
      <c r="BE169" s="204">
        <f t="shared" si="14"/>
        <v>0</v>
      </c>
      <c r="BF169" s="204">
        <f t="shared" si="15"/>
        <v>0</v>
      </c>
      <c r="BG169" s="204">
        <f t="shared" si="16"/>
        <v>0</v>
      </c>
      <c r="BH169" s="204">
        <f t="shared" si="17"/>
        <v>0</v>
      </c>
      <c r="BI169" s="204">
        <f t="shared" si="18"/>
        <v>0</v>
      </c>
      <c r="BJ169" s="18" t="s">
        <v>84</v>
      </c>
      <c r="BK169" s="204">
        <f t="shared" si="19"/>
        <v>0</v>
      </c>
      <c r="BL169" s="18" t="s">
        <v>110</v>
      </c>
      <c r="BM169" s="203" t="s">
        <v>746</v>
      </c>
    </row>
    <row r="170" spans="1:65" s="2" customFormat="1" ht="16.5" customHeight="1">
      <c r="A170" s="35"/>
      <c r="B170" s="36"/>
      <c r="C170" s="192" t="s">
        <v>577</v>
      </c>
      <c r="D170" s="192" t="s">
        <v>241</v>
      </c>
      <c r="E170" s="193" t="s">
        <v>5533</v>
      </c>
      <c r="F170" s="194" t="s">
        <v>5534</v>
      </c>
      <c r="G170" s="195" t="s">
        <v>251</v>
      </c>
      <c r="H170" s="196">
        <v>39</v>
      </c>
      <c r="I170" s="197"/>
      <c r="J170" s="198">
        <f t="shared" si="10"/>
        <v>0</v>
      </c>
      <c r="K170" s="194" t="s">
        <v>1</v>
      </c>
      <c r="L170" s="40"/>
      <c r="M170" s="199" t="s">
        <v>1</v>
      </c>
      <c r="N170" s="200" t="s">
        <v>41</v>
      </c>
      <c r="O170" s="72"/>
      <c r="P170" s="201">
        <f t="shared" si="11"/>
        <v>0</v>
      </c>
      <c r="Q170" s="201">
        <v>0</v>
      </c>
      <c r="R170" s="201">
        <f t="shared" si="12"/>
        <v>0</v>
      </c>
      <c r="S170" s="201">
        <v>0</v>
      </c>
      <c r="T170" s="202">
        <f t="shared" si="13"/>
        <v>0</v>
      </c>
      <c r="U170" s="35"/>
      <c r="V170" s="35"/>
      <c r="W170" s="35"/>
      <c r="X170" s="35"/>
      <c r="Y170" s="35"/>
      <c r="Z170" s="35"/>
      <c r="AA170" s="35"/>
      <c r="AB170" s="35"/>
      <c r="AC170" s="35"/>
      <c r="AD170" s="35"/>
      <c r="AE170" s="35"/>
      <c r="AR170" s="203" t="s">
        <v>110</v>
      </c>
      <c r="AT170" s="203" t="s">
        <v>241</v>
      </c>
      <c r="AU170" s="203" t="s">
        <v>84</v>
      </c>
      <c r="AY170" s="18" t="s">
        <v>239</v>
      </c>
      <c r="BE170" s="204">
        <f t="shared" si="14"/>
        <v>0</v>
      </c>
      <c r="BF170" s="204">
        <f t="shared" si="15"/>
        <v>0</v>
      </c>
      <c r="BG170" s="204">
        <f t="shared" si="16"/>
        <v>0</v>
      </c>
      <c r="BH170" s="204">
        <f t="shared" si="17"/>
        <v>0</v>
      </c>
      <c r="BI170" s="204">
        <f t="shared" si="18"/>
        <v>0</v>
      </c>
      <c r="BJ170" s="18" t="s">
        <v>84</v>
      </c>
      <c r="BK170" s="204">
        <f t="shared" si="19"/>
        <v>0</v>
      </c>
      <c r="BL170" s="18" t="s">
        <v>110</v>
      </c>
      <c r="BM170" s="203" t="s">
        <v>754</v>
      </c>
    </row>
    <row r="171" spans="1:65" s="2" customFormat="1" ht="16.5" customHeight="1">
      <c r="A171" s="35"/>
      <c r="B171" s="36"/>
      <c r="C171" s="192" t="s">
        <v>582</v>
      </c>
      <c r="D171" s="192" t="s">
        <v>241</v>
      </c>
      <c r="E171" s="193" t="s">
        <v>5482</v>
      </c>
      <c r="F171" s="194" t="s">
        <v>5483</v>
      </c>
      <c r="G171" s="195" t="s">
        <v>251</v>
      </c>
      <c r="H171" s="196">
        <v>30</v>
      </c>
      <c r="I171" s="197"/>
      <c r="J171" s="198">
        <f t="shared" si="10"/>
        <v>0</v>
      </c>
      <c r="K171" s="194" t="s">
        <v>1</v>
      </c>
      <c r="L171" s="40"/>
      <c r="M171" s="199" t="s">
        <v>1</v>
      </c>
      <c r="N171" s="200" t="s">
        <v>41</v>
      </c>
      <c r="O171" s="72"/>
      <c r="P171" s="201">
        <f t="shared" si="11"/>
        <v>0</v>
      </c>
      <c r="Q171" s="201">
        <v>0</v>
      </c>
      <c r="R171" s="201">
        <f t="shared" si="12"/>
        <v>0</v>
      </c>
      <c r="S171" s="201">
        <v>0</v>
      </c>
      <c r="T171" s="202">
        <f t="shared" si="13"/>
        <v>0</v>
      </c>
      <c r="U171" s="35"/>
      <c r="V171" s="35"/>
      <c r="W171" s="35"/>
      <c r="X171" s="35"/>
      <c r="Y171" s="35"/>
      <c r="Z171" s="35"/>
      <c r="AA171" s="35"/>
      <c r="AB171" s="35"/>
      <c r="AC171" s="35"/>
      <c r="AD171" s="35"/>
      <c r="AE171" s="35"/>
      <c r="AR171" s="203" t="s">
        <v>110</v>
      </c>
      <c r="AT171" s="203" t="s">
        <v>241</v>
      </c>
      <c r="AU171" s="203" t="s">
        <v>84</v>
      </c>
      <c r="AY171" s="18" t="s">
        <v>239</v>
      </c>
      <c r="BE171" s="204">
        <f t="shared" si="14"/>
        <v>0</v>
      </c>
      <c r="BF171" s="204">
        <f t="shared" si="15"/>
        <v>0</v>
      </c>
      <c r="BG171" s="204">
        <f t="shared" si="16"/>
        <v>0</v>
      </c>
      <c r="BH171" s="204">
        <f t="shared" si="17"/>
        <v>0</v>
      </c>
      <c r="BI171" s="204">
        <f t="shared" si="18"/>
        <v>0</v>
      </c>
      <c r="BJ171" s="18" t="s">
        <v>84</v>
      </c>
      <c r="BK171" s="204">
        <f t="shared" si="19"/>
        <v>0</v>
      </c>
      <c r="BL171" s="18" t="s">
        <v>110</v>
      </c>
      <c r="BM171" s="203" t="s">
        <v>762</v>
      </c>
    </row>
    <row r="172" spans="1:65" s="2" customFormat="1" ht="16.5" customHeight="1">
      <c r="A172" s="35"/>
      <c r="B172" s="36"/>
      <c r="C172" s="192" t="s">
        <v>587</v>
      </c>
      <c r="D172" s="192" t="s">
        <v>241</v>
      </c>
      <c r="E172" s="193" t="s">
        <v>5535</v>
      </c>
      <c r="F172" s="194" t="s">
        <v>5489</v>
      </c>
      <c r="G172" s="195" t="s">
        <v>513</v>
      </c>
      <c r="H172" s="196">
        <v>36</v>
      </c>
      <c r="I172" s="197"/>
      <c r="J172" s="198">
        <f t="shared" si="10"/>
        <v>0</v>
      </c>
      <c r="K172" s="194" t="s">
        <v>1</v>
      </c>
      <c r="L172" s="40"/>
      <c r="M172" s="199" t="s">
        <v>1</v>
      </c>
      <c r="N172" s="200" t="s">
        <v>41</v>
      </c>
      <c r="O172" s="72"/>
      <c r="P172" s="201">
        <f t="shared" si="11"/>
        <v>0</v>
      </c>
      <c r="Q172" s="201">
        <v>0</v>
      </c>
      <c r="R172" s="201">
        <f t="shared" si="12"/>
        <v>0</v>
      </c>
      <c r="S172" s="201">
        <v>0</v>
      </c>
      <c r="T172" s="202">
        <f t="shared" si="13"/>
        <v>0</v>
      </c>
      <c r="U172" s="35"/>
      <c r="V172" s="35"/>
      <c r="W172" s="35"/>
      <c r="X172" s="35"/>
      <c r="Y172" s="35"/>
      <c r="Z172" s="35"/>
      <c r="AA172" s="35"/>
      <c r="AB172" s="35"/>
      <c r="AC172" s="35"/>
      <c r="AD172" s="35"/>
      <c r="AE172" s="35"/>
      <c r="AR172" s="203" t="s">
        <v>110</v>
      </c>
      <c r="AT172" s="203" t="s">
        <v>241</v>
      </c>
      <c r="AU172" s="203" t="s">
        <v>84</v>
      </c>
      <c r="AY172" s="18" t="s">
        <v>239</v>
      </c>
      <c r="BE172" s="204">
        <f t="shared" si="14"/>
        <v>0</v>
      </c>
      <c r="BF172" s="204">
        <f t="shared" si="15"/>
        <v>0</v>
      </c>
      <c r="BG172" s="204">
        <f t="shared" si="16"/>
        <v>0</v>
      </c>
      <c r="BH172" s="204">
        <f t="shared" si="17"/>
        <v>0</v>
      </c>
      <c r="BI172" s="204">
        <f t="shared" si="18"/>
        <v>0</v>
      </c>
      <c r="BJ172" s="18" t="s">
        <v>84</v>
      </c>
      <c r="BK172" s="204">
        <f t="shared" si="19"/>
        <v>0</v>
      </c>
      <c r="BL172" s="18" t="s">
        <v>110</v>
      </c>
      <c r="BM172" s="203" t="s">
        <v>772</v>
      </c>
    </row>
    <row r="173" spans="1:65" s="2" customFormat="1" ht="16.5" customHeight="1">
      <c r="A173" s="35"/>
      <c r="B173" s="36"/>
      <c r="C173" s="192" t="s">
        <v>592</v>
      </c>
      <c r="D173" s="192" t="s">
        <v>241</v>
      </c>
      <c r="E173" s="193" t="s">
        <v>5536</v>
      </c>
      <c r="F173" s="194" t="s">
        <v>5491</v>
      </c>
      <c r="G173" s="195" t="s">
        <v>513</v>
      </c>
      <c r="H173" s="196">
        <v>36</v>
      </c>
      <c r="I173" s="197"/>
      <c r="J173" s="198">
        <f t="shared" si="10"/>
        <v>0</v>
      </c>
      <c r="K173" s="194" t="s">
        <v>1</v>
      </c>
      <c r="L173" s="40"/>
      <c r="M173" s="199" t="s">
        <v>1</v>
      </c>
      <c r="N173" s="200" t="s">
        <v>41</v>
      </c>
      <c r="O173" s="72"/>
      <c r="P173" s="201">
        <f t="shared" si="11"/>
        <v>0</v>
      </c>
      <c r="Q173" s="201">
        <v>0</v>
      </c>
      <c r="R173" s="201">
        <f t="shared" si="12"/>
        <v>0</v>
      </c>
      <c r="S173" s="201">
        <v>0</v>
      </c>
      <c r="T173" s="202">
        <f t="shared" si="13"/>
        <v>0</v>
      </c>
      <c r="U173" s="35"/>
      <c r="V173" s="35"/>
      <c r="W173" s="35"/>
      <c r="X173" s="35"/>
      <c r="Y173" s="35"/>
      <c r="Z173" s="35"/>
      <c r="AA173" s="35"/>
      <c r="AB173" s="35"/>
      <c r="AC173" s="35"/>
      <c r="AD173" s="35"/>
      <c r="AE173" s="35"/>
      <c r="AR173" s="203" t="s">
        <v>110</v>
      </c>
      <c r="AT173" s="203" t="s">
        <v>241</v>
      </c>
      <c r="AU173" s="203" t="s">
        <v>84</v>
      </c>
      <c r="AY173" s="18" t="s">
        <v>239</v>
      </c>
      <c r="BE173" s="204">
        <f t="shared" si="14"/>
        <v>0</v>
      </c>
      <c r="BF173" s="204">
        <f t="shared" si="15"/>
        <v>0</v>
      </c>
      <c r="BG173" s="204">
        <f t="shared" si="16"/>
        <v>0</v>
      </c>
      <c r="BH173" s="204">
        <f t="shared" si="17"/>
        <v>0</v>
      </c>
      <c r="BI173" s="204">
        <f t="shared" si="18"/>
        <v>0</v>
      </c>
      <c r="BJ173" s="18" t="s">
        <v>84</v>
      </c>
      <c r="BK173" s="204">
        <f t="shared" si="19"/>
        <v>0</v>
      </c>
      <c r="BL173" s="18" t="s">
        <v>110</v>
      </c>
      <c r="BM173" s="203" t="s">
        <v>780</v>
      </c>
    </row>
    <row r="174" spans="1:65" s="2" customFormat="1" ht="16.5" customHeight="1">
      <c r="A174" s="35"/>
      <c r="B174" s="36"/>
      <c r="C174" s="192" t="s">
        <v>598</v>
      </c>
      <c r="D174" s="192" t="s">
        <v>241</v>
      </c>
      <c r="E174" s="193" t="s">
        <v>5492</v>
      </c>
      <c r="F174" s="194" t="s">
        <v>5493</v>
      </c>
      <c r="G174" s="195" t="s">
        <v>513</v>
      </c>
      <c r="H174" s="196">
        <v>36</v>
      </c>
      <c r="I174" s="197"/>
      <c r="J174" s="198">
        <f t="shared" si="10"/>
        <v>0</v>
      </c>
      <c r="K174" s="194" t="s">
        <v>1</v>
      </c>
      <c r="L174" s="40"/>
      <c r="M174" s="199" t="s">
        <v>1</v>
      </c>
      <c r="N174" s="200" t="s">
        <v>41</v>
      </c>
      <c r="O174" s="72"/>
      <c r="P174" s="201">
        <f t="shared" si="11"/>
        <v>0</v>
      </c>
      <c r="Q174" s="201">
        <v>0</v>
      </c>
      <c r="R174" s="201">
        <f t="shared" si="12"/>
        <v>0</v>
      </c>
      <c r="S174" s="201">
        <v>0</v>
      </c>
      <c r="T174" s="202">
        <f t="shared" si="13"/>
        <v>0</v>
      </c>
      <c r="U174" s="35"/>
      <c r="V174" s="35"/>
      <c r="W174" s="35"/>
      <c r="X174" s="35"/>
      <c r="Y174" s="35"/>
      <c r="Z174" s="35"/>
      <c r="AA174" s="35"/>
      <c r="AB174" s="35"/>
      <c r="AC174" s="35"/>
      <c r="AD174" s="35"/>
      <c r="AE174" s="35"/>
      <c r="AR174" s="203" t="s">
        <v>110</v>
      </c>
      <c r="AT174" s="203" t="s">
        <v>241</v>
      </c>
      <c r="AU174" s="203" t="s">
        <v>84</v>
      </c>
      <c r="AY174" s="18" t="s">
        <v>239</v>
      </c>
      <c r="BE174" s="204">
        <f t="shared" si="14"/>
        <v>0</v>
      </c>
      <c r="BF174" s="204">
        <f t="shared" si="15"/>
        <v>0</v>
      </c>
      <c r="BG174" s="204">
        <f t="shared" si="16"/>
        <v>0</v>
      </c>
      <c r="BH174" s="204">
        <f t="shared" si="17"/>
        <v>0</v>
      </c>
      <c r="BI174" s="204">
        <f t="shared" si="18"/>
        <v>0</v>
      </c>
      <c r="BJ174" s="18" t="s">
        <v>84</v>
      </c>
      <c r="BK174" s="204">
        <f t="shared" si="19"/>
        <v>0</v>
      </c>
      <c r="BL174" s="18" t="s">
        <v>110</v>
      </c>
      <c r="BM174" s="203" t="s">
        <v>791</v>
      </c>
    </row>
    <row r="175" spans="1:65" s="2" customFormat="1" ht="16.5" customHeight="1">
      <c r="A175" s="35"/>
      <c r="B175" s="36"/>
      <c r="C175" s="192" t="s">
        <v>604</v>
      </c>
      <c r="D175" s="192" t="s">
        <v>241</v>
      </c>
      <c r="E175" s="193" t="s">
        <v>5537</v>
      </c>
      <c r="F175" s="194" t="s">
        <v>5538</v>
      </c>
      <c r="G175" s="195" t="s">
        <v>251</v>
      </c>
      <c r="H175" s="196">
        <v>1</v>
      </c>
      <c r="I175" s="197"/>
      <c r="J175" s="198">
        <f t="shared" si="10"/>
        <v>0</v>
      </c>
      <c r="K175" s="194" t="s">
        <v>1</v>
      </c>
      <c r="L175" s="40"/>
      <c r="M175" s="199" t="s">
        <v>1</v>
      </c>
      <c r="N175" s="200" t="s">
        <v>41</v>
      </c>
      <c r="O175" s="72"/>
      <c r="P175" s="201">
        <f t="shared" si="11"/>
        <v>0</v>
      </c>
      <c r="Q175" s="201">
        <v>0</v>
      </c>
      <c r="R175" s="201">
        <f t="shared" si="12"/>
        <v>0</v>
      </c>
      <c r="S175" s="201">
        <v>0</v>
      </c>
      <c r="T175" s="202">
        <f t="shared" si="13"/>
        <v>0</v>
      </c>
      <c r="U175" s="35"/>
      <c r="V175" s="35"/>
      <c r="W175" s="35"/>
      <c r="X175" s="35"/>
      <c r="Y175" s="35"/>
      <c r="Z175" s="35"/>
      <c r="AA175" s="35"/>
      <c r="AB175" s="35"/>
      <c r="AC175" s="35"/>
      <c r="AD175" s="35"/>
      <c r="AE175" s="35"/>
      <c r="AR175" s="203" t="s">
        <v>110</v>
      </c>
      <c r="AT175" s="203" t="s">
        <v>241</v>
      </c>
      <c r="AU175" s="203" t="s">
        <v>84</v>
      </c>
      <c r="AY175" s="18" t="s">
        <v>239</v>
      </c>
      <c r="BE175" s="204">
        <f t="shared" si="14"/>
        <v>0</v>
      </c>
      <c r="BF175" s="204">
        <f t="shared" si="15"/>
        <v>0</v>
      </c>
      <c r="BG175" s="204">
        <f t="shared" si="16"/>
        <v>0</v>
      </c>
      <c r="BH175" s="204">
        <f t="shared" si="17"/>
        <v>0</v>
      </c>
      <c r="BI175" s="204">
        <f t="shared" si="18"/>
        <v>0</v>
      </c>
      <c r="BJ175" s="18" t="s">
        <v>84</v>
      </c>
      <c r="BK175" s="204">
        <f t="shared" si="19"/>
        <v>0</v>
      </c>
      <c r="BL175" s="18" t="s">
        <v>110</v>
      </c>
      <c r="BM175" s="203" t="s">
        <v>803</v>
      </c>
    </row>
    <row r="176" spans="1:65" s="2" customFormat="1" ht="33" customHeight="1">
      <c r="A176" s="35"/>
      <c r="B176" s="36"/>
      <c r="C176" s="192" t="s">
        <v>610</v>
      </c>
      <c r="D176" s="192" t="s">
        <v>241</v>
      </c>
      <c r="E176" s="193" t="s">
        <v>5539</v>
      </c>
      <c r="F176" s="194" t="s">
        <v>5540</v>
      </c>
      <c r="G176" s="195" t="s">
        <v>251</v>
      </c>
      <c r="H176" s="196">
        <v>1</v>
      </c>
      <c r="I176" s="197"/>
      <c r="J176" s="198">
        <f t="shared" si="10"/>
        <v>0</v>
      </c>
      <c r="K176" s="194" t="s">
        <v>1</v>
      </c>
      <c r="L176" s="40"/>
      <c r="M176" s="199" t="s">
        <v>1</v>
      </c>
      <c r="N176" s="200" t="s">
        <v>41</v>
      </c>
      <c r="O176" s="72"/>
      <c r="P176" s="201">
        <f t="shared" si="11"/>
        <v>0</v>
      </c>
      <c r="Q176" s="201">
        <v>0</v>
      </c>
      <c r="R176" s="201">
        <f t="shared" si="12"/>
        <v>0</v>
      </c>
      <c r="S176" s="201">
        <v>0</v>
      </c>
      <c r="T176" s="202">
        <f t="shared" si="13"/>
        <v>0</v>
      </c>
      <c r="U176" s="35"/>
      <c r="V176" s="35"/>
      <c r="W176" s="35"/>
      <c r="X176" s="35"/>
      <c r="Y176" s="35"/>
      <c r="Z176" s="35"/>
      <c r="AA176" s="35"/>
      <c r="AB176" s="35"/>
      <c r="AC176" s="35"/>
      <c r="AD176" s="35"/>
      <c r="AE176" s="35"/>
      <c r="AR176" s="203" t="s">
        <v>110</v>
      </c>
      <c r="AT176" s="203" t="s">
        <v>241</v>
      </c>
      <c r="AU176" s="203" t="s">
        <v>84</v>
      </c>
      <c r="AY176" s="18" t="s">
        <v>239</v>
      </c>
      <c r="BE176" s="204">
        <f t="shared" si="14"/>
        <v>0</v>
      </c>
      <c r="BF176" s="204">
        <f t="shared" si="15"/>
        <v>0</v>
      </c>
      <c r="BG176" s="204">
        <f t="shared" si="16"/>
        <v>0</v>
      </c>
      <c r="BH176" s="204">
        <f t="shared" si="17"/>
        <v>0</v>
      </c>
      <c r="BI176" s="204">
        <f t="shared" si="18"/>
        <v>0</v>
      </c>
      <c r="BJ176" s="18" t="s">
        <v>84</v>
      </c>
      <c r="BK176" s="204">
        <f t="shared" si="19"/>
        <v>0</v>
      </c>
      <c r="BL176" s="18" t="s">
        <v>110</v>
      </c>
      <c r="BM176" s="203" t="s">
        <v>813</v>
      </c>
    </row>
    <row r="177" spans="1:65" s="2" customFormat="1" ht="24.2" customHeight="1">
      <c r="A177" s="35"/>
      <c r="B177" s="36"/>
      <c r="C177" s="192" t="s">
        <v>616</v>
      </c>
      <c r="D177" s="192" t="s">
        <v>241</v>
      </c>
      <c r="E177" s="193" t="s">
        <v>5541</v>
      </c>
      <c r="F177" s="194" t="s">
        <v>5542</v>
      </c>
      <c r="G177" s="195" t="s">
        <v>251</v>
      </c>
      <c r="H177" s="196">
        <v>1</v>
      </c>
      <c r="I177" s="197"/>
      <c r="J177" s="198">
        <f t="shared" si="10"/>
        <v>0</v>
      </c>
      <c r="K177" s="194" t="s">
        <v>1</v>
      </c>
      <c r="L177" s="40"/>
      <c r="M177" s="199" t="s">
        <v>1</v>
      </c>
      <c r="N177" s="200" t="s">
        <v>41</v>
      </c>
      <c r="O177" s="72"/>
      <c r="P177" s="201">
        <f t="shared" si="11"/>
        <v>0</v>
      </c>
      <c r="Q177" s="201">
        <v>0</v>
      </c>
      <c r="R177" s="201">
        <f t="shared" si="12"/>
        <v>0</v>
      </c>
      <c r="S177" s="201">
        <v>0</v>
      </c>
      <c r="T177" s="202">
        <f t="shared" si="13"/>
        <v>0</v>
      </c>
      <c r="U177" s="35"/>
      <c r="V177" s="35"/>
      <c r="W177" s="35"/>
      <c r="X177" s="35"/>
      <c r="Y177" s="35"/>
      <c r="Z177" s="35"/>
      <c r="AA177" s="35"/>
      <c r="AB177" s="35"/>
      <c r="AC177" s="35"/>
      <c r="AD177" s="35"/>
      <c r="AE177" s="35"/>
      <c r="AR177" s="203" t="s">
        <v>110</v>
      </c>
      <c r="AT177" s="203" t="s">
        <v>241</v>
      </c>
      <c r="AU177" s="203" t="s">
        <v>84</v>
      </c>
      <c r="AY177" s="18" t="s">
        <v>239</v>
      </c>
      <c r="BE177" s="204">
        <f t="shared" si="14"/>
        <v>0</v>
      </c>
      <c r="BF177" s="204">
        <f t="shared" si="15"/>
        <v>0</v>
      </c>
      <c r="BG177" s="204">
        <f t="shared" si="16"/>
        <v>0</v>
      </c>
      <c r="BH177" s="204">
        <f t="shared" si="17"/>
        <v>0</v>
      </c>
      <c r="BI177" s="204">
        <f t="shared" si="18"/>
        <v>0</v>
      </c>
      <c r="BJ177" s="18" t="s">
        <v>84</v>
      </c>
      <c r="BK177" s="204">
        <f t="shared" si="19"/>
        <v>0</v>
      </c>
      <c r="BL177" s="18" t="s">
        <v>110</v>
      </c>
      <c r="BM177" s="203" t="s">
        <v>823</v>
      </c>
    </row>
    <row r="178" spans="1:65" s="2" customFormat="1" ht="16.5" customHeight="1">
      <c r="A178" s="35"/>
      <c r="B178" s="36"/>
      <c r="C178" s="192" t="s">
        <v>622</v>
      </c>
      <c r="D178" s="192" t="s">
        <v>241</v>
      </c>
      <c r="E178" s="193" t="s">
        <v>5543</v>
      </c>
      <c r="F178" s="194" t="s">
        <v>5544</v>
      </c>
      <c r="G178" s="195" t="s">
        <v>251</v>
      </c>
      <c r="H178" s="196">
        <v>2</v>
      </c>
      <c r="I178" s="197"/>
      <c r="J178" s="198">
        <f t="shared" si="10"/>
        <v>0</v>
      </c>
      <c r="K178" s="194" t="s">
        <v>1</v>
      </c>
      <c r="L178" s="40"/>
      <c r="M178" s="199" t="s">
        <v>1</v>
      </c>
      <c r="N178" s="200" t="s">
        <v>41</v>
      </c>
      <c r="O178" s="72"/>
      <c r="P178" s="201">
        <f t="shared" si="11"/>
        <v>0</v>
      </c>
      <c r="Q178" s="201">
        <v>0</v>
      </c>
      <c r="R178" s="201">
        <f t="shared" si="12"/>
        <v>0</v>
      </c>
      <c r="S178" s="201">
        <v>0</v>
      </c>
      <c r="T178" s="202">
        <f t="shared" si="13"/>
        <v>0</v>
      </c>
      <c r="U178" s="35"/>
      <c r="V178" s="35"/>
      <c r="W178" s="35"/>
      <c r="X178" s="35"/>
      <c r="Y178" s="35"/>
      <c r="Z178" s="35"/>
      <c r="AA178" s="35"/>
      <c r="AB178" s="35"/>
      <c r="AC178" s="35"/>
      <c r="AD178" s="35"/>
      <c r="AE178" s="35"/>
      <c r="AR178" s="203" t="s">
        <v>110</v>
      </c>
      <c r="AT178" s="203" t="s">
        <v>241</v>
      </c>
      <c r="AU178" s="203" t="s">
        <v>84</v>
      </c>
      <c r="AY178" s="18" t="s">
        <v>239</v>
      </c>
      <c r="BE178" s="204">
        <f t="shared" si="14"/>
        <v>0</v>
      </c>
      <c r="BF178" s="204">
        <f t="shared" si="15"/>
        <v>0</v>
      </c>
      <c r="BG178" s="204">
        <f t="shared" si="16"/>
        <v>0</v>
      </c>
      <c r="BH178" s="204">
        <f t="shared" si="17"/>
        <v>0</v>
      </c>
      <c r="BI178" s="204">
        <f t="shared" si="18"/>
        <v>0</v>
      </c>
      <c r="BJ178" s="18" t="s">
        <v>84</v>
      </c>
      <c r="BK178" s="204">
        <f t="shared" si="19"/>
        <v>0</v>
      </c>
      <c r="BL178" s="18" t="s">
        <v>110</v>
      </c>
      <c r="BM178" s="203" t="s">
        <v>834</v>
      </c>
    </row>
    <row r="179" spans="1:65" s="2" customFormat="1" ht="24.2" customHeight="1">
      <c r="A179" s="35"/>
      <c r="B179" s="36"/>
      <c r="C179" s="192" t="s">
        <v>627</v>
      </c>
      <c r="D179" s="192" t="s">
        <v>241</v>
      </c>
      <c r="E179" s="193" t="s">
        <v>5545</v>
      </c>
      <c r="F179" s="194" t="s">
        <v>5546</v>
      </c>
      <c r="G179" s="195" t="s">
        <v>251</v>
      </c>
      <c r="H179" s="196">
        <v>2</v>
      </c>
      <c r="I179" s="197"/>
      <c r="J179" s="198">
        <f t="shared" si="10"/>
        <v>0</v>
      </c>
      <c r="K179" s="194" t="s">
        <v>1</v>
      </c>
      <c r="L179" s="40"/>
      <c r="M179" s="199" t="s">
        <v>1</v>
      </c>
      <c r="N179" s="200" t="s">
        <v>41</v>
      </c>
      <c r="O179" s="72"/>
      <c r="P179" s="201">
        <f t="shared" si="11"/>
        <v>0</v>
      </c>
      <c r="Q179" s="201">
        <v>0</v>
      </c>
      <c r="R179" s="201">
        <f t="shared" si="12"/>
        <v>0</v>
      </c>
      <c r="S179" s="201">
        <v>0</v>
      </c>
      <c r="T179" s="202">
        <f t="shared" si="13"/>
        <v>0</v>
      </c>
      <c r="U179" s="35"/>
      <c r="V179" s="35"/>
      <c r="W179" s="35"/>
      <c r="X179" s="35"/>
      <c r="Y179" s="35"/>
      <c r="Z179" s="35"/>
      <c r="AA179" s="35"/>
      <c r="AB179" s="35"/>
      <c r="AC179" s="35"/>
      <c r="AD179" s="35"/>
      <c r="AE179" s="35"/>
      <c r="AR179" s="203" t="s">
        <v>110</v>
      </c>
      <c r="AT179" s="203" t="s">
        <v>241</v>
      </c>
      <c r="AU179" s="203" t="s">
        <v>84</v>
      </c>
      <c r="AY179" s="18" t="s">
        <v>239</v>
      </c>
      <c r="BE179" s="204">
        <f t="shared" si="14"/>
        <v>0</v>
      </c>
      <c r="BF179" s="204">
        <f t="shared" si="15"/>
        <v>0</v>
      </c>
      <c r="BG179" s="204">
        <f t="shared" si="16"/>
        <v>0</v>
      </c>
      <c r="BH179" s="204">
        <f t="shared" si="17"/>
        <v>0</v>
      </c>
      <c r="BI179" s="204">
        <f t="shared" si="18"/>
        <v>0</v>
      </c>
      <c r="BJ179" s="18" t="s">
        <v>84</v>
      </c>
      <c r="BK179" s="204">
        <f t="shared" si="19"/>
        <v>0</v>
      </c>
      <c r="BL179" s="18" t="s">
        <v>110</v>
      </c>
      <c r="BM179" s="203" t="s">
        <v>846</v>
      </c>
    </row>
    <row r="180" spans="1:65" s="2" customFormat="1" ht="16.5" customHeight="1">
      <c r="A180" s="35"/>
      <c r="B180" s="36"/>
      <c r="C180" s="192" t="s">
        <v>633</v>
      </c>
      <c r="D180" s="192" t="s">
        <v>241</v>
      </c>
      <c r="E180" s="193" t="s">
        <v>5547</v>
      </c>
      <c r="F180" s="194" t="s">
        <v>5548</v>
      </c>
      <c r="G180" s="195" t="s">
        <v>251</v>
      </c>
      <c r="H180" s="196">
        <v>2</v>
      </c>
      <c r="I180" s="197"/>
      <c r="J180" s="198">
        <f t="shared" si="10"/>
        <v>0</v>
      </c>
      <c r="K180" s="194" t="s">
        <v>1</v>
      </c>
      <c r="L180" s="40"/>
      <c r="M180" s="199" t="s">
        <v>1</v>
      </c>
      <c r="N180" s="200" t="s">
        <v>41</v>
      </c>
      <c r="O180" s="72"/>
      <c r="P180" s="201">
        <f t="shared" si="11"/>
        <v>0</v>
      </c>
      <c r="Q180" s="201">
        <v>0</v>
      </c>
      <c r="R180" s="201">
        <f t="shared" si="12"/>
        <v>0</v>
      </c>
      <c r="S180" s="201">
        <v>0</v>
      </c>
      <c r="T180" s="202">
        <f t="shared" si="13"/>
        <v>0</v>
      </c>
      <c r="U180" s="35"/>
      <c r="V180" s="35"/>
      <c r="W180" s="35"/>
      <c r="X180" s="35"/>
      <c r="Y180" s="35"/>
      <c r="Z180" s="35"/>
      <c r="AA180" s="35"/>
      <c r="AB180" s="35"/>
      <c r="AC180" s="35"/>
      <c r="AD180" s="35"/>
      <c r="AE180" s="35"/>
      <c r="AR180" s="203" t="s">
        <v>110</v>
      </c>
      <c r="AT180" s="203" t="s">
        <v>241</v>
      </c>
      <c r="AU180" s="203" t="s">
        <v>84</v>
      </c>
      <c r="AY180" s="18" t="s">
        <v>239</v>
      </c>
      <c r="BE180" s="204">
        <f t="shared" si="14"/>
        <v>0</v>
      </c>
      <c r="BF180" s="204">
        <f t="shared" si="15"/>
        <v>0</v>
      </c>
      <c r="BG180" s="204">
        <f t="shared" si="16"/>
        <v>0</v>
      </c>
      <c r="BH180" s="204">
        <f t="shared" si="17"/>
        <v>0</v>
      </c>
      <c r="BI180" s="204">
        <f t="shared" si="18"/>
        <v>0</v>
      </c>
      <c r="BJ180" s="18" t="s">
        <v>84</v>
      </c>
      <c r="BK180" s="204">
        <f t="shared" si="19"/>
        <v>0</v>
      </c>
      <c r="BL180" s="18" t="s">
        <v>110</v>
      </c>
      <c r="BM180" s="203" t="s">
        <v>858</v>
      </c>
    </row>
    <row r="181" spans="1:65" s="2" customFormat="1" ht="24.2" customHeight="1">
      <c r="A181" s="35"/>
      <c r="B181" s="36"/>
      <c r="C181" s="192" t="s">
        <v>639</v>
      </c>
      <c r="D181" s="192" t="s">
        <v>241</v>
      </c>
      <c r="E181" s="193" t="s">
        <v>5549</v>
      </c>
      <c r="F181" s="194" t="s">
        <v>5550</v>
      </c>
      <c r="G181" s="195" t="s">
        <v>251</v>
      </c>
      <c r="H181" s="196">
        <v>2</v>
      </c>
      <c r="I181" s="197"/>
      <c r="J181" s="198">
        <f t="shared" si="10"/>
        <v>0</v>
      </c>
      <c r="K181" s="194" t="s">
        <v>1</v>
      </c>
      <c r="L181" s="40"/>
      <c r="M181" s="199" t="s">
        <v>1</v>
      </c>
      <c r="N181" s="200" t="s">
        <v>41</v>
      </c>
      <c r="O181" s="72"/>
      <c r="P181" s="201">
        <f t="shared" si="11"/>
        <v>0</v>
      </c>
      <c r="Q181" s="201">
        <v>0</v>
      </c>
      <c r="R181" s="201">
        <f t="shared" si="12"/>
        <v>0</v>
      </c>
      <c r="S181" s="201">
        <v>0</v>
      </c>
      <c r="T181" s="202">
        <f t="shared" si="13"/>
        <v>0</v>
      </c>
      <c r="U181" s="35"/>
      <c r="V181" s="35"/>
      <c r="W181" s="35"/>
      <c r="X181" s="35"/>
      <c r="Y181" s="35"/>
      <c r="Z181" s="35"/>
      <c r="AA181" s="35"/>
      <c r="AB181" s="35"/>
      <c r="AC181" s="35"/>
      <c r="AD181" s="35"/>
      <c r="AE181" s="35"/>
      <c r="AR181" s="203" t="s">
        <v>110</v>
      </c>
      <c r="AT181" s="203" t="s">
        <v>241</v>
      </c>
      <c r="AU181" s="203" t="s">
        <v>84</v>
      </c>
      <c r="AY181" s="18" t="s">
        <v>239</v>
      </c>
      <c r="BE181" s="204">
        <f t="shared" si="14"/>
        <v>0</v>
      </c>
      <c r="BF181" s="204">
        <f t="shared" si="15"/>
        <v>0</v>
      </c>
      <c r="BG181" s="204">
        <f t="shared" si="16"/>
        <v>0</v>
      </c>
      <c r="BH181" s="204">
        <f t="shared" si="17"/>
        <v>0</v>
      </c>
      <c r="BI181" s="204">
        <f t="shared" si="18"/>
        <v>0</v>
      </c>
      <c r="BJ181" s="18" t="s">
        <v>84</v>
      </c>
      <c r="BK181" s="204">
        <f t="shared" si="19"/>
        <v>0</v>
      </c>
      <c r="BL181" s="18" t="s">
        <v>110</v>
      </c>
      <c r="BM181" s="203" t="s">
        <v>867</v>
      </c>
    </row>
    <row r="182" spans="1:65" s="2" customFormat="1" ht="16.5" customHeight="1">
      <c r="A182" s="35"/>
      <c r="B182" s="36"/>
      <c r="C182" s="192" t="s">
        <v>645</v>
      </c>
      <c r="D182" s="192" t="s">
        <v>241</v>
      </c>
      <c r="E182" s="193" t="s">
        <v>5551</v>
      </c>
      <c r="F182" s="194" t="s">
        <v>5552</v>
      </c>
      <c r="G182" s="195" t="s">
        <v>513</v>
      </c>
      <c r="H182" s="196">
        <v>35</v>
      </c>
      <c r="I182" s="197"/>
      <c r="J182" s="198">
        <f t="shared" si="10"/>
        <v>0</v>
      </c>
      <c r="K182" s="194" t="s">
        <v>1</v>
      </c>
      <c r="L182" s="40"/>
      <c r="M182" s="199" t="s">
        <v>1</v>
      </c>
      <c r="N182" s="200" t="s">
        <v>41</v>
      </c>
      <c r="O182" s="72"/>
      <c r="P182" s="201">
        <f t="shared" si="11"/>
        <v>0</v>
      </c>
      <c r="Q182" s="201">
        <v>0</v>
      </c>
      <c r="R182" s="201">
        <f t="shared" si="12"/>
        <v>0</v>
      </c>
      <c r="S182" s="201">
        <v>0</v>
      </c>
      <c r="T182" s="202">
        <f t="shared" si="13"/>
        <v>0</v>
      </c>
      <c r="U182" s="35"/>
      <c r="V182" s="35"/>
      <c r="W182" s="35"/>
      <c r="X182" s="35"/>
      <c r="Y182" s="35"/>
      <c r="Z182" s="35"/>
      <c r="AA182" s="35"/>
      <c r="AB182" s="35"/>
      <c r="AC182" s="35"/>
      <c r="AD182" s="35"/>
      <c r="AE182" s="35"/>
      <c r="AR182" s="203" t="s">
        <v>110</v>
      </c>
      <c r="AT182" s="203" t="s">
        <v>241</v>
      </c>
      <c r="AU182" s="203" t="s">
        <v>84</v>
      </c>
      <c r="AY182" s="18" t="s">
        <v>239</v>
      </c>
      <c r="BE182" s="204">
        <f t="shared" si="14"/>
        <v>0</v>
      </c>
      <c r="BF182" s="204">
        <f t="shared" si="15"/>
        <v>0</v>
      </c>
      <c r="BG182" s="204">
        <f t="shared" si="16"/>
        <v>0</v>
      </c>
      <c r="BH182" s="204">
        <f t="shared" si="17"/>
        <v>0</v>
      </c>
      <c r="BI182" s="204">
        <f t="shared" si="18"/>
        <v>0</v>
      </c>
      <c r="BJ182" s="18" t="s">
        <v>84</v>
      </c>
      <c r="BK182" s="204">
        <f t="shared" si="19"/>
        <v>0</v>
      </c>
      <c r="BL182" s="18" t="s">
        <v>110</v>
      </c>
      <c r="BM182" s="203" t="s">
        <v>878</v>
      </c>
    </row>
    <row r="183" spans="1:65" s="2" customFormat="1" ht="16.5" customHeight="1">
      <c r="A183" s="35"/>
      <c r="B183" s="36"/>
      <c r="C183" s="192" t="s">
        <v>652</v>
      </c>
      <c r="D183" s="192" t="s">
        <v>241</v>
      </c>
      <c r="E183" s="193" t="s">
        <v>5553</v>
      </c>
      <c r="F183" s="194" t="s">
        <v>5554</v>
      </c>
      <c r="G183" s="195" t="s">
        <v>513</v>
      </c>
      <c r="H183" s="196">
        <v>112</v>
      </c>
      <c r="I183" s="197"/>
      <c r="J183" s="198">
        <f t="shared" si="10"/>
        <v>0</v>
      </c>
      <c r="K183" s="194" t="s">
        <v>1</v>
      </c>
      <c r="L183" s="40"/>
      <c r="M183" s="199" t="s">
        <v>1</v>
      </c>
      <c r="N183" s="200" t="s">
        <v>41</v>
      </c>
      <c r="O183" s="72"/>
      <c r="P183" s="201">
        <f t="shared" si="11"/>
        <v>0</v>
      </c>
      <c r="Q183" s="201">
        <v>0</v>
      </c>
      <c r="R183" s="201">
        <f t="shared" si="12"/>
        <v>0</v>
      </c>
      <c r="S183" s="201">
        <v>0</v>
      </c>
      <c r="T183" s="202">
        <f t="shared" si="13"/>
        <v>0</v>
      </c>
      <c r="U183" s="35"/>
      <c r="V183" s="35"/>
      <c r="W183" s="35"/>
      <c r="X183" s="35"/>
      <c r="Y183" s="35"/>
      <c r="Z183" s="35"/>
      <c r="AA183" s="35"/>
      <c r="AB183" s="35"/>
      <c r="AC183" s="35"/>
      <c r="AD183" s="35"/>
      <c r="AE183" s="35"/>
      <c r="AR183" s="203" t="s">
        <v>110</v>
      </c>
      <c r="AT183" s="203" t="s">
        <v>241</v>
      </c>
      <c r="AU183" s="203" t="s">
        <v>84</v>
      </c>
      <c r="AY183" s="18" t="s">
        <v>239</v>
      </c>
      <c r="BE183" s="204">
        <f t="shared" si="14"/>
        <v>0</v>
      </c>
      <c r="BF183" s="204">
        <f t="shared" si="15"/>
        <v>0</v>
      </c>
      <c r="BG183" s="204">
        <f t="shared" si="16"/>
        <v>0</v>
      </c>
      <c r="BH183" s="204">
        <f t="shared" si="17"/>
        <v>0</v>
      </c>
      <c r="BI183" s="204">
        <f t="shared" si="18"/>
        <v>0</v>
      </c>
      <c r="BJ183" s="18" t="s">
        <v>84</v>
      </c>
      <c r="BK183" s="204">
        <f t="shared" si="19"/>
        <v>0</v>
      </c>
      <c r="BL183" s="18" t="s">
        <v>110</v>
      </c>
      <c r="BM183" s="203" t="s">
        <v>889</v>
      </c>
    </row>
    <row r="184" spans="1:65" s="2" customFormat="1" ht="16.5" customHeight="1">
      <c r="A184" s="35"/>
      <c r="B184" s="36"/>
      <c r="C184" s="192" t="s">
        <v>659</v>
      </c>
      <c r="D184" s="192" t="s">
        <v>241</v>
      </c>
      <c r="E184" s="193" t="s">
        <v>5555</v>
      </c>
      <c r="F184" s="194" t="s">
        <v>5556</v>
      </c>
      <c r="G184" s="195" t="s">
        <v>251</v>
      </c>
      <c r="H184" s="196">
        <v>5</v>
      </c>
      <c r="I184" s="197"/>
      <c r="J184" s="198">
        <f t="shared" si="10"/>
        <v>0</v>
      </c>
      <c r="K184" s="194" t="s">
        <v>1</v>
      </c>
      <c r="L184" s="40"/>
      <c r="M184" s="199" t="s">
        <v>1</v>
      </c>
      <c r="N184" s="200" t="s">
        <v>41</v>
      </c>
      <c r="O184" s="72"/>
      <c r="P184" s="201">
        <f t="shared" si="11"/>
        <v>0</v>
      </c>
      <c r="Q184" s="201">
        <v>0</v>
      </c>
      <c r="R184" s="201">
        <f t="shared" si="12"/>
        <v>0</v>
      </c>
      <c r="S184" s="201">
        <v>0</v>
      </c>
      <c r="T184" s="202">
        <f t="shared" si="13"/>
        <v>0</v>
      </c>
      <c r="U184" s="35"/>
      <c r="V184" s="35"/>
      <c r="W184" s="35"/>
      <c r="X184" s="35"/>
      <c r="Y184" s="35"/>
      <c r="Z184" s="35"/>
      <c r="AA184" s="35"/>
      <c r="AB184" s="35"/>
      <c r="AC184" s="35"/>
      <c r="AD184" s="35"/>
      <c r="AE184" s="35"/>
      <c r="AR184" s="203" t="s">
        <v>110</v>
      </c>
      <c r="AT184" s="203" t="s">
        <v>241</v>
      </c>
      <c r="AU184" s="203" t="s">
        <v>84</v>
      </c>
      <c r="AY184" s="18" t="s">
        <v>239</v>
      </c>
      <c r="BE184" s="204">
        <f t="shared" si="14"/>
        <v>0</v>
      </c>
      <c r="BF184" s="204">
        <f t="shared" si="15"/>
        <v>0</v>
      </c>
      <c r="BG184" s="204">
        <f t="shared" si="16"/>
        <v>0</v>
      </c>
      <c r="BH184" s="204">
        <f t="shared" si="17"/>
        <v>0</v>
      </c>
      <c r="BI184" s="204">
        <f t="shared" si="18"/>
        <v>0</v>
      </c>
      <c r="BJ184" s="18" t="s">
        <v>84</v>
      </c>
      <c r="BK184" s="204">
        <f t="shared" si="19"/>
        <v>0</v>
      </c>
      <c r="BL184" s="18" t="s">
        <v>110</v>
      </c>
      <c r="BM184" s="203" t="s">
        <v>900</v>
      </c>
    </row>
    <row r="185" spans="1:65" s="12" customFormat="1" ht="25.9" customHeight="1">
      <c r="B185" s="176"/>
      <c r="C185" s="177"/>
      <c r="D185" s="178" t="s">
        <v>75</v>
      </c>
      <c r="E185" s="179" t="s">
        <v>4949</v>
      </c>
      <c r="F185" s="179" t="s">
        <v>5557</v>
      </c>
      <c r="G185" s="177"/>
      <c r="H185" s="177"/>
      <c r="I185" s="180"/>
      <c r="J185" s="181">
        <f>BK185</f>
        <v>0</v>
      </c>
      <c r="K185" s="177"/>
      <c r="L185" s="182"/>
      <c r="M185" s="183"/>
      <c r="N185" s="184"/>
      <c r="O185" s="184"/>
      <c r="P185" s="185">
        <f>SUM(P186:P188)</f>
        <v>0</v>
      </c>
      <c r="Q185" s="184"/>
      <c r="R185" s="185">
        <f>SUM(R186:R188)</f>
        <v>0</v>
      </c>
      <c r="S185" s="184"/>
      <c r="T185" s="186">
        <f>SUM(T186:T188)</f>
        <v>0</v>
      </c>
      <c r="AR185" s="187" t="s">
        <v>84</v>
      </c>
      <c r="AT185" s="188" t="s">
        <v>75</v>
      </c>
      <c r="AU185" s="188" t="s">
        <v>76</v>
      </c>
      <c r="AY185" s="187" t="s">
        <v>239</v>
      </c>
      <c r="BK185" s="189">
        <f>SUM(BK186:BK188)</f>
        <v>0</v>
      </c>
    </row>
    <row r="186" spans="1:65" s="2" customFormat="1" ht="16.5" customHeight="1">
      <c r="A186" s="35"/>
      <c r="B186" s="36"/>
      <c r="C186" s="192" t="s">
        <v>665</v>
      </c>
      <c r="D186" s="192" t="s">
        <v>241</v>
      </c>
      <c r="E186" s="193" t="s">
        <v>5558</v>
      </c>
      <c r="F186" s="194" t="s">
        <v>5559</v>
      </c>
      <c r="G186" s="195" t="s">
        <v>251</v>
      </c>
      <c r="H186" s="196">
        <v>1</v>
      </c>
      <c r="I186" s="197"/>
      <c r="J186" s="198">
        <f>ROUND(I186*H186,2)</f>
        <v>0</v>
      </c>
      <c r="K186" s="194" t="s">
        <v>1</v>
      </c>
      <c r="L186" s="40"/>
      <c r="M186" s="199" t="s">
        <v>1</v>
      </c>
      <c r="N186" s="200" t="s">
        <v>41</v>
      </c>
      <c r="O186" s="72"/>
      <c r="P186" s="201">
        <f>O186*H186</f>
        <v>0</v>
      </c>
      <c r="Q186" s="201">
        <v>0</v>
      </c>
      <c r="R186" s="201">
        <f>Q186*H186</f>
        <v>0</v>
      </c>
      <c r="S186" s="201">
        <v>0</v>
      </c>
      <c r="T186" s="202">
        <f>S186*H186</f>
        <v>0</v>
      </c>
      <c r="U186" s="35"/>
      <c r="V186" s="35"/>
      <c r="W186" s="35"/>
      <c r="X186" s="35"/>
      <c r="Y186" s="35"/>
      <c r="Z186" s="35"/>
      <c r="AA186" s="35"/>
      <c r="AB186" s="35"/>
      <c r="AC186" s="35"/>
      <c r="AD186" s="35"/>
      <c r="AE186" s="35"/>
      <c r="AR186" s="203" t="s">
        <v>110</v>
      </c>
      <c r="AT186" s="203" t="s">
        <v>241</v>
      </c>
      <c r="AU186" s="203" t="s">
        <v>84</v>
      </c>
      <c r="AY186" s="18" t="s">
        <v>239</v>
      </c>
      <c r="BE186" s="204">
        <f>IF(N186="základní",J186,0)</f>
        <v>0</v>
      </c>
      <c r="BF186" s="204">
        <f>IF(N186="snížená",J186,0)</f>
        <v>0</v>
      </c>
      <c r="BG186" s="204">
        <f>IF(N186="zákl. přenesená",J186,0)</f>
        <v>0</v>
      </c>
      <c r="BH186" s="204">
        <f>IF(N186="sníž. přenesená",J186,0)</f>
        <v>0</v>
      </c>
      <c r="BI186" s="204">
        <f>IF(N186="nulová",J186,0)</f>
        <v>0</v>
      </c>
      <c r="BJ186" s="18" t="s">
        <v>84</v>
      </c>
      <c r="BK186" s="204">
        <f>ROUND(I186*H186,2)</f>
        <v>0</v>
      </c>
      <c r="BL186" s="18" t="s">
        <v>110</v>
      </c>
      <c r="BM186" s="203" t="s">
        <v>942</v>
      </c>
    </row>
    <row r="187" spans="1:65" s="2" customFormat="1" ht="16.5" customHeight="1">
      <c r="A187" s="35"/>
      <c r="B187" s="36"/>
      <c r="C187" s="192" t="s">
        <v>670</v>
      </c>
      <c r="D187" s="192" t="s">
        <v>241</v>
      </c>
      <c r="E187" s="193" t="s">
        <v>5560</v>
      </c>
      <c r="F187" s="194" t="s">
        <v>5561</v>
      </c>
      <c r="G187" s="195" t="s">
        <v>251</v>
      </c>
      <c r="H187" s="196">
        <v>1</v>
      </c>
      <c r="I187" s="197"/>
      <c r="J187" s="198">
        <f>ROUND(I187*H187,2)</f>
        <v>0</v>
      </c>
      <c r="K187" s="194" t="s">
        <v>1</v>
      </c>
      <c r="L187" s="40"/>
      <c r="M187" s="199" t="s">
        <v>1</v>
      </c>
      <c r="N187" s="200" t="s">
        <v>41</v>
      </c>
      <c r="O187" s="72"/>
      <c r="P187" s="201">
        <f>O187*H187</f>
        <v>0</v>
      </c>
      <c r="Q187" s="201">
        <v>0</v>
      </c>
      <c r="R187" s="201">
        <f>Q187*H187</f>
        <v>0</v>
      </c>
      <c r="S187" s="201">
        <v>0</v>
      </c>
      <c r="T187" s="202">
        <f>S187*H187</f>
        <v>0</v>
      </c>
      <c r="U187" s="35"/>
      <c r="V187" s="35"/>
      <c r="W187" s="35"/>
      <c r="X187" s="35"/>
      <c r="Y187" s="35"/>
      <c r="Z187" s="35"/>
      <c r="AA187" s="35"/>
      <c r="AB187" s="35"/>
      <c r="AC187" s="35"/>
      <c r="AD187" s="35"/>
      <c r="AE187" s="35"/>
      <c r="AR187" s="203" t="s">
        <v>110</v>
      </c>
      <c r="AT187" s="203" t="s">
        <v>241</v>
      </c>
      <c r="AU187" s="203" t="s">
        <v>84</v>
      </c>
      <c r="AY187" s="18" t="s">
        <v>239</v>
      </c>
      <c r="BE187" s="204">
        <f>IF(N187="základní",J187,0)</f>
        <v>0</v>
      </c>
      <c r="BF187" s="204">
        <f>IF(N187="snížená",J187,0)</f>
        <v>0</v>
      </c>
      <c r="BG187" s="204">
        <f>IF(N187="zákl. přenesená",J187,0)</f>
        <v>0</v>
      </c>
      <c r="BH187" s="204">
        <f>IF(N187="sníž. přenesená",J187,0)</f>
        <v>0</v>
      </c>
      <c r="BI187" s="204">
        <f>IF(N187="nulová",J187,0)</f>
        <v>0</v>
      </c>
      <c r="BJ187" s="18" t="s">
        <v>84</v>
      </c>
      <c r="BK187" s="204">
        <f>ROUND(I187*H187,2)</f>
        <v>0</v>
      </c>
      <c r="BL187" s="18" t="s">
        <v>110</v>
      </c>
      <c r="BM187" s="203" t="s">
        <v>949</v>
      </c>
    </row>
    <row r="188" spans="1:65" s="2" customFormat="1" ht="16.5" customHeight="1">
      <c r="A188" s="35"/>
      <c r="B188" s="36"/>
      <c r="C188" s="192" t="s">
        <v>676</v>
      </c>
      <c r="D188" s="192" t="s">
        <v>241</v>
      </c>
      <c r="E188" s="193" t="s">
        <v>5562</v>
      </c>
      <c r="F188" s="194" t="s">
        <v>5563</v>
      </c>
      <c r="G188" s="195" t="s">
        <v>251</v>
      </c>
      <c r="H188" s="196">
        <v>1</v>
      </c>
      <c r="I188" s="197"/>
      <c r="J188" s="198">
        <f>ROUND(I188*H188,2)</f>
        <v>0</v>
      </c>
      <c r="K188" s="194" t="s">
        <v>1</v>
      </c>
      <c r="L188" s="40"/>
      <c r="M188" s="277" t="s">
        <v>1</v>
      </c>
      <c r="N188" s="278" t="s">
        <v>41</v>
      </c>
      <c r="O188" s="224"/>
      <c r="P188" s="275">
        <f>O188*H188</f>
        <v>0</v>
      </c>
      <c r="Q188" s="275">
        <v>0</v>
      </c>
      <c r="R188" s="275">
        <f>Q188*H188</f>
        <v>0</v>
      </c>
      <c r="S188" s="275">
        <v>0</v>
      </c>
      <c r="T188" s="276">
        <f>S188*H188</f>
        <v>0</v>
      </c>
      <c r="U188" s="35"/>
      <c r="V188" s="35"/>
      <c r="W188" s="35"/>
      <c r="X188" s="35"/>
      <c r="Y188" s="35"/>
      <c r="Z188" s="35"/>
      <c r="AA188" s="35"/>
      <c r="AB188" s="35"/>
      <c r="AC188" s="35"/>
      <c r="AD188" s="35"/>
      <c r="AE188" s="35"/>
      <c r="AR188" s="203" t="s">
        <v>110</v>
      </c>
      <c r="AT188" s="203" t="s">
        <v>241</v>
      </c>
      <c r="AU188" s="203" t="s">
        <v>84</v>
      </c>
      <c r="AY188" s="18" t="s">
        <v>239</v>
      </c>
      <c r="BE188" s="204">
        <f>IF(N188="základní",J188,0)</f>
        <v>0</v>
      </c>
      <c r="BF188" s="204">
        <f>IF(N188="snížená",J188,0)</f>
        <v>0</v>
      </c>
      <c r="BG188" s="204">
        <f>IF(N188="zákl. přenesená",J188,0)</f>
        <v>0</v>
      </c>
      <c r="BH188" s="204">
        <f>IF(N188="sníž. přenesená",J188,0)</f>
        <v>0</v>
      </c>
      <c r="BI188" s="204">
        <f>IF(N188="nulová",J188,0)</f>
        <v>0</v>
      </c>
      <c r="BJ188" s="18" t="s">
        <v>84</v>
      </c>
      <c r="BK188" s="204">
        <f>ROUND(I188*H188,2)</f>
        <v>0</v>
      </c>
      <c r="BL188" s="18" t="s">
        <v>110</v>
      </c>
      <c r="BM188" s="203" t="s">
        <v>959</v>
      </c>
    </row>
    <row r="189" spans="1:65" s="2" customFormat="1" ht="6.95" customHeight="1">
      <c r="A189" s="35"/>
      <c r="B189" s="55"/>
      <c r="C189" s="56"/>
      <c r="D189" s="56"/>
      <c r="E189" s="56"/>
      <c r="F189" s="56"/>
      <c r="G189" s="56"/>
      <c r="H189" s="56"/>
      <c r="I189" s="56"/>
      <c r="J189" s="56"/>
      <c r="K189" s="56"/>
      <c r="L189" s="40"/>
      <c r="M189" s="35"/>
      <c r="O189" s="35"/>
      <c r="P189" s="35"/>
      <c r="Q189" s="35"/>
      <c r="R189" s="35"/>
      <c r="S189" s="35"/>
      <c r="T189" s="35"/>
      <c r="U189" s="35"/>
      <c r="V189" s="35"/>
      <c r="W189" s="35"/>
      <c r="X189" s="35"/>
      <c r="Y189" s="35"/>
      <c r="Z189" s="35"/>
      <c r="AA189" s="35"/>
      <c r="AB189" s="35"/>
      <c r="AC189" s="35"/>
      <c r="AD189" s="35"/>
      <c r="AE189" s="35"/>
    </row>
  </sheetData>
  <sheetProtection algorithmName="SHA-512" hashValue="aXgm0+zNhgrJb/0TvZthtfktVcjyE5jh0kmI0rF01ddA3xjMnERb8hf7AWUxosmdznZqG5qQTJ8SwnttgNJf6g==" saltValue="OGcRJatkeQIDPQthKKdl2Th3auu2vzyRD2UVlMuYeXqHy5i7GkfGgHoR8NY8ZwqrWT4TR//V6t8xr7n09qUZLw==" spinCount="100000" sheet="1" objects="1" scenarios="1" formatColumns="0" formatRows="0" autoFilter="0"/>
  <autoFilter ref="C126:K188" xr:uid="{00000000-0009-0000-0000-00001B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2:BM159"/>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175</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ht="12.75">
      <c r="B8" s="21"/>
      <c r="D8" s="120" t="s">
        <v>210</v>
      </c>
      <c r="L8" s="21"/>
    </row>
    <row r="9" spans="1:46" s="1" customFormat="1" ht="16.5" customHeight="1">
      <c r="B9" s="21"/>
      <c r="E9" s="325" t="s">
        <v>362</v>
      </c>
      <c r="F9" s="298"/>
      <c r="G9" s="298"/>
      <c r="H9" s="298"/>
      <c r="L9" s="21"/>
    </row>
    <row r="10" spans="1:46" s="1" customFormat="1" ht="12" customHeight="1">
      <c r="B10" s="21"/>
      <c r="D10" s="120" t="s">
        <v>363</v>
      </c>
      <c r="L10" s="21"/>
    </row>
    <row r="11" spans="1:46" s="2" customFormat="1" ht="16.5" customHeight="1">
      <c r="A11" s="35"/>
      <c r="B11" s="40"/>
      <c r="C11" s="35"/>
      <c r="D11" s="35"/>
      <c r="E11" s="335" t="s">
        <v>5564</v>
      </c>
      <c r="F11" s="328"/>
      <c r="G11" s="328"/>
      <c r="H11" s="328"/>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3731</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7" t="s">
        <v>5565</v>
      </c>
      <c r="F13" s="328"/>
      <c r="G13" s="328"/>
      <c r="H13" s="328"/>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9" t="str">
        <f>'Rekapitulace stavby'!E14</f>
        <v>Vyplň údaj</v>
      </c>
      <c r="F22" s="330"/>
      <c r="G22" s="330"/>
      <c r="H22" s="330"/>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31" t="s">
        <v>1</v>
      </c>
      <c r="F31" s="331"/>
      <c r="G31" s="331"/>
      <c r="H31" s="331"/>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ROUND(J125,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ROUND((SUM(BE125:BE158)),  2)</f>
        <v>0</v>
      </c>
      <c r="G37" s="35"/>
      <c r="H37" s="35"/>
      <c r="I37" s="131">
        <v>0.21</v>
      </c>
      <c r="J37" s="130">
        <f>ROUND(((SUM(BE125:BE158))*I37),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ROUND((SUM(BF125:BF158)),  2)</f>
        <v>0</v>
      </c>
      <c r="G38" s="35"/>
      <c r="H38" s="35"/>
      <c r="I38" s="131">
        <v>0.12</v>
      </c>
      <c r="J38" s="130">
        <f>ROUND(((SUM(BF125:BF158))*I38),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ROUND((SUM(BG125:BG158)),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ROUND((SUM(BH125:BH158)),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ROUND((SUM(BI125:BI158)),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2" t="s">
        <v>362</v>
      </c>
      <c r="F87" s="283"/>
      <c r="G87" s="283"/>
      <c r="H87" s="283"/>
      <c r="I87" s="23"/>
      <c r="J87" s="23"/>
      <c r="K87" s="23"/>
      <c r="L87" s="21"/>
    </row>
    <row r="88" spans="1:31" s="1" customFormat="1" ht="12" customHeight="1">
      <c r="B88" s="22"/>
      <c r="C88" s="30" t="s">
        <v>363</v>
      </c>
      <c r="D88" s="23"/>
      <c r="E88" s="23"/>
      <c r="F88" s="23"/>
      <c r="G88" s="23"/>
      <c r="H88" s="23"/>
      <c r="I88" s="23"/>
      <c r="J88" s="23"/>
      <c r="K88" s="23"/>
      <c r="L88" s="21"/>
    </row>
    <row r="89" spans="1:31" s="2" customFormat="1" ht="16.5" customHeight="1">
      <c r="A89" s="35"/>
      <c r="B89" s="36"/>
      <c r="C89" s="37"/>
      <c r="D89" s="37"/>
      <c r="E89" s="336" t="s">
        <v>5564</v>
      </c>
      <c r="F89" s="334"/>
      <c r="G89" s="334"/>
      <c r="H89" s="334"/>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3731</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5" t="str">
        <f>E13</f>
        <v xml:space="preserve">1 - Pracovní linky </v>
      </c>
      <c r="F91" s="334"/>
      <c r="G91" s="334"/>
      <c r="H91" s="334"/>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J125</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5566</v>
      </c>
      <c r="E101" s="157"/>
      <c r="F101" s="157"/>
      <c r="G101" s="157"/>
      <c r="H101" s="157"/>
      <c r="I101" s="157"/>
      <c r="J101" s="158">
        <f>J126</f>
        <v>0</v>
      </c>
      <c r="K101" s="155"/>
      <c r="L101" s="159"/>
    </row>
    <row r="102" spans="1:47" s="2" customFormat="1" ht="21.75" customHeight="1">
      <c r="A102" s="35"/>
      <c r="B102" s="36"/>
      <c r="C102" s="37"/>
      <c r="D102" s="37"/>
      <c r="E102" s="37"/>
      <c r="F102" s="37"/>
      <c r="G102" s="37"/>
      <c r="H102" s="37"/>
      <c r="I102" s="37"/>
      <c r="J102" s="37"/>
      <c r="K102" s="37"/>
      <c r="L102" s="52"/>
      <c r="S102" s="35"/>
      <c r="T102" s="35"/>
      <c r="U102" s="35"/>
      <c r="V102" s="35"/>
      <c r="W102" s="35"/>
      <c r="X102" s="35"/>
      <c r="Y102" s="35"/>
      <c r="Z102" s="35"/>
      <c r="AA102" s="35"/>
      <c r="AB102" s="35"/>
      <c r="AC102" s="35"/>
      <c r="AD102" s="35"/>
      <c r="AE102" s="35"/>
    </row>
    <row r="103" spans="1:47" s="2" customFormat="1" ht="6.95" customHeight="1">
      <c r="A103" s="35"/>
      <c r="B103" s="55"/>
      <c r="C103" s="56"/>
      <c r="D103" s="56"/>
      <c r="E103" s="56"/>
      <c r="F103" s="56"/>
      <c r="G103" s="56"/>
      <c r="H103" s="56"/>
      <c r="I103" s="56"/>
      <c r="J103" s="56"/>
      <c r="K103" s="56"/>
      <c r="L103" s="52"/>
      <c r="S103" s="35"/>
      <c r="T103" s="35"/>
      <c r="U103" s="35"/>
      <c r="V103" s="35"/>
      <c r="W103" s="35"/>
      <c r="X103" s="35"/>
      <c r="Y103" s="35"/>
      <c r="Z103" s="35"/>
      <c r="AA103" s="35"/>
      <c r="AB103" s="35"/>
      <c r="AC103" s="35"/>
      <c r="AD103" s="35"/>
      <c r="AE103" s="35"/>
    </row>
    <row r="107" spans="1:47" s="2" customFormat="1" ht="6.95" customHeight="1">
      <c r="A107" s="35"/>
      <c r="B107" s="57"/>
      <c r="C107" s="58"/>
      <c r="D107" s="58"/>
      <c r="E107" s="58"/>
      <c r="F107" s="58"/>
      <c r="G107" s="58"/>
      <c r="H107" s="58"/>
      <c r="I107" s="58"/>
      <c r="J107" s="58"/>
      <c r="K107" s="58"/>
      <c r="L107" s="52"/>
      <c r="S107" s="35"/>
      <c r="T107" s="35"/>
      <c r="U107" s="35"/>
      <c r="V107" s="35"/>
      <c r="W107" s="35"/>
      <c r="X107" s="35"/>
      <c r="Y107" s="35"/>
      <c r="Z107" s="35"/>
      <c r="AA107" s="35"/>
      <c r="AB107" s="35"/>
      <c r="AC107" s="35"/>
      <c r="AD107" s="35"/>
      <c r="AE107" s="35"/>
    </row>
    <row r="108" spans="1:47" s="2" customFormat="1" ht="24.95" customHeight="1">
      <c r="A108" s="35"/>
      <c r="B108" s="36"/>
      <c r="C108" s="24" t="s">
        <v>224</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6.95"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12" customHeight="1">
      <c r="A110" s="35"/>
      <c r="B110" s="36"/>
      <c r="C110" s="30" t="s">
        <v>16</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6.5" customHeight="1">
      <c r="A111" s="35"/>
      <c r="B111" s="36"/>
      <c r="C111" s="37"/>
      <c r="D111" s="37"/>
      <c r="E111" s="332" t="str">
        <f>E7</f>
        <v>NEMOCNICE TGM HODONÍN – VÝSTAVBA PAVILONU URGENTNÍHO PŘÍJMU ETAPA II.</v>
      </c>
      <c r="F111" s="333"/>
      <c r="G111" s="333"/>
      <c r="H111" s="333"/>
      <c r="I111" s="37"/>
      <c r="J111" s="37"/>
      <c r="K111" s="37"/>
      <c r="L111" s="52"/>
      <c r="S111" s="35"/>
      <c r="T111" s="35"/>
      <c r="U111" s="35"/>
      <c r="V111" s="35"/>
      <c r="W111" s="35"/>
      <c r="X111" s="35"/>
      <c r="Y111" s="35"/>
      <c r="Z111" s="35"/>
      <c r="AA111" s="35"/>
      <c r="AB111" s="35"/>
      <c r="AC111" s="35"/>
      <c r="AD111" s="35"/>
      <c r="AE111" s="35"/>
    </row>
    <row r="112" spans="1:47" s="1" customFormat="1" ht="12" customHeight="1">
      <c r="B112" s="22"/>
      <c r="C112" s="30" t="s">
        <v>210</v>
      </c>
      <c r="D112" s="23"/>
      <c r="E112" s="23"/>
      <c r="F112" s="23"/>
      <c r="G112" s="23"/>
      <c r="H112" s="23"/>
      <c r="I112" s="23"/>
      <c r="J112" s="23"/>
      <c r="K112" s="23"/>
      <c r="L112" s="21"/>
    </row>
    <row r="113" spans="1:65" s="1" customFormat="1" ht="16.5" customHeight="1">
      <c r="B113" s="22"/>
      <c r="C113" s="23"/>
      <c r="D113" s="23"/>
      <c r="E113" s="332" t="s">
        <v>362</v>
      </c>
      <c r="F113" s="283"/>
      <c r="G113" s="283"/>
      <c r="H113" s="283"/>
      <c r="I113" s="23"/>
      <c r="J113" s="23"/>
      <c r="K113" s="23"/>
      <c r="L113" s="21"/>
    </row>
    <row r="114" spans="1:65" s="1" customFormat="1" ht="12" customHeight="1">
      <c r="B114" s="22"/>
      <c r="C114" s="30" t="s">
        <v>363</v>
      </c>
      <c r="D114" s="23"/>
      <c r="E114" s="23"/>
      <c r="F114" s="23"/>
      <c r="G114" s="23"/>
      <c r="H114" s="23"/>
      <c r="I114" s="23"/>
      <c r="J114" s="23"/>
      <c r="K114" s="23"/>
      <c r="L114" s="21"/>
    </row>
    <row r="115" spans="1:65" s="2" customFormat="1" ht="16.5" customHeight="1">
      <c r="A115" s="35"/>
      <c r="B115" s="36"/>
      <c r="C115" s="37"/>
      <c r="D115" s="37"/>
      <c r="E115" s="336" t="s">
        <v>5564</v>
      </c>
      <c r="F115" s="334"/>
      <c r="G115" s="334"/>
      <c r="H115" s="334"/>
      <c r="I115" s="37"/>
      <c r="J115" s="37"/>
      <c r="K115" s="37"/>
      <c r="L115" s="52"/>
      <c r="S115" s="35"/>
      <c r="T115" s="35"/>
      <c r="U115" s="35"/>
      <c r="V115" s="35"/>
      <c r="W115" s="35"/>
      <c r="X115" s="35"/>
      <c r="Y115" s="35"/>
      <c r="Z115" s="35"/>
      <c r="AA115" s="35"/>
      <c r="AB115" s="35"/>
      <c r="AC115" s="35"/>
      <c r="AD115" s="35"/>
      <c r="AE115" s="35"/>
    </row>
    <row r="116" spans="1:65" s="2" customFormat="1" ht="12" customHeight="1">
      <c r="A116" s="35"/>
      <c r="B116" s="36"/>
      <c r="C116" s="30" t="s">
        <v>3731</v>
      </c>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6.5" customHeight="1">
      <c r="A117" s="35"/>
      <c r="B117" s="36"/>
      <c r="C117" s="37"/>
      <c r="D117" s="37"/>
      <c r="E117" s="305" t="str">
        <f>E13</f>
        <v xml:space="preserve">1 - Pracovní linky </v>
      </c>
      <c r="F117" s="334"/>
      <c r="G117" s="334"/>
      <c r="H117" s="334"/>
      <c r="I117" s="37"/>
      <c r="J117" s="37"/>
      <c r="K117" s="37"/>
      <c r="L117" s="52"/>
      <c r="S117" s="35"/>
      <c r="T117" s="35"/>
      <c r="U117" s="35"/>
      <c r="V117" s="35"/>
      <c r="W117" s="35"/>
      <c r="X117" s="35"/>
      <c r="Y117" s="35"/>
      <c r="Z117" s="35"/>
      <c r="AA117" s="35"/>
      <c r="AB117" s="35"/>
      <c r="AC117" s="35"/>
      <c r="AD117" s="35"/>
      <c r="AE117" s="35"/>
    </row>
    <row r="118" spans="1:65" s="2" customFormat="1" ht="6.95"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12" customHeight="1">
      <c r="A119" s="35"/>
      <c r="B119" s="36"/>
      <c r="C119" s="30" t="s">
        <v>20</v>
      </c>
      <c r="D119" s="37"/>
      <c r="E119" s="37"/>
      <c r="F119" s="28" t="str">
        <f>F16</f>
        <v xml:space="preserve"> </v>
      </c>
      <c r="G119" s="37"/>
      <c r="H119" s="37"/>
      <c r="I119" s="30" t="s">
        <v>22</v>
      </c>
      <c r="J119" s="67" t="str">
        <f>IF(J16="","",J16)</f>
        <v>23. 6. 2025</v>
      </c>
      <c r="K119" s="37"/>
      <c r="L119" s="52"/>
      <c r="S119" s="35"/>
      <c r="T119" s="35"/>
      <c r="U119" s="35"/>
      <c r="V119" s="35"/>
      <c r="W119" s="35"/>
      <c r="X119" s="35"/>
      <c r="Y119" s="35"/>
      <c r="Z119" s="35"/>
      <c r="AA119" s="35"/>
      <c r="AB119" s="35"/>
      <c r="AC119" s="35"/>
      <c r="AD119" s="35"/>
      <c r="AE119" s="35"/>
    </row>
    <row r="120" spans="1:65" s="2" customFormat="1" ht="6.9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5" s="2" customFormat="1" ht="15.2" customHeight="1">
      <c r="A121" s="35"/>
      <c r="B121" s="36"/>
      <c r="C121" s="30" t="s">
        <v>24</v>
      </c>
      <c r="D121" s="37"/>
      <c r="E121" s="37"/>
      <c r="F121" s="28" t="str">
        <f>E19</f>
        <v>NEMOCNICE TGM HODONÍN, p.o.</v>
      </c>
      <c r="G121" s="37"/>
      <c r="H121" s="37"/>
      <c r="I121" s="30" t="s">
        <v>30</v>
      </c>
      <c r="J121" s="33" t="str">
        <f>E25</f>
        <v>KANIA a.s.</v>
      </c>
      <c r="K121" s="37"/>
      <c r="L121" s="52"/>
      <c r="S121" s="35"/>
      <c r="T121" s="35"/>
      <c r="U121" s="35"/>
      <c r="V121" s="35"/>
      <c r="W121" s="35"/>
      <c r="X121" s="35"/>
      <c r="Y121" s="35"/>
      <c r="Z121" s="35"/>
      <c r="AA121" s="35"/>
      <c r="AB121" s="35"/>
      <c r="AC121" s="35"/>
      <c r="AD121" s="35"/>
      <c r="AE121" s="35"/>
    </row>
    <row r="122" spans="1:65" s="2" customFormat="1" ht="15.2" customHeight="1">
      <c r="A122" s="35"/>
      <c r="B122" s="36"/>
      <c r="C122" s="30" t="s">
        <v>28</v>
      </c>
      <c r="D122" s="37"/>
      <c r="E122" s="37"/>
      <c r="F122" s="28" t="str">
        <f>IF(E22="","",E22)</f>
        <v>Vyplň údaj</v>
      </c>
      <c r="G122" s="37"/>
      <c r="H122" s="37"/>
      <c r="I122" s="30" t="s">
        <v>33</v>
      </c>
      <c r="J122" s="33" t="str">
        <f>E28</f>
        <v xml:space="preserve"> </v>
      </c>
      <c r="K122" s="37"/>
      <c r="L122" s="52"/>
      <c r="S122" s="35"/>
      <c r="T122" s="35"/>
      <c r="U122" s="35"/>
      <c r="V122" s="35"/>
      <c r="W122" s="35"/>
      <c r="X122" s="35"/>
      <c r="Y122" s="35"/>
      <c r="Z122" s="35"/>
      <c r="AA122" s="35"/>
      <c r="AB122" s="35"/>
      <c r="AC122" s="35"/>
      <c r="AD122" s="35"/>
      <c r="AE122" s="35"/>
    </row>
    <row r="123" spans="1:65" s="2" customFormat="1" ht="10.3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65" s="11" customFormat="1" ht="29.25" customHeight="1">
      <c r="A124" s="165"/>
      <c r="B124" s="166"/>
      <c r="C124" s="167" t="s">
        <v>225</v>
      </c>
      <c r="D124" s="168" t="s">
        <v>61</v>
      </c>
      <c r="E124" s="168" t="s">
        <v>57</v>
      </c>
      <c r="F124" s="168" t="s">
        <v>58</v>
      </c>
      <c r="G124" s="168" t="s">
        <v>226</v>
      </c>
      <c r="H124" s="168" t="s">
        <v>227</v>
      </c>
      <c r="I124" s="168" t="s">
        <v>228</v>
      </c>
      <c r="J124" s="168" t="s">
        <v>214</v>
      </c>
      <c r="K124" s="169" t="s">
        <v>229</v>
      </c>
      <c r="L124" s="170"/>
      <c r="M124" s="76" t="s">
        <v>1</v>
      </c>
      <c r="N124" s="77" t="s">
        <v>40</v>
      </c>
      <c r="O124" s="77" t="s">
        <v>230</v>
      </c>
      <c r="P124" s="77" t="s">
        <v>231</v>
      </c>
      <c r="Q124" s="77" t="s">
        <v>232</v>
      </c>
      <c r="R124" s="77" t="s">
        <v>233</v>
      </c>
      <c r="S124" s="77" t="s">
        <v>234</v>
      </c>
      <c r="T124" s="78" t="s">
        <v>235</v>
      </c>
      <c r="U124" s="165"/>
      <c r="V124" s="165"/>
      <c r="W124" s="165"/>
      <c r="X124" s="165"/>
      <c r="Y124" s="165"/>
      <c r="Z124" s="165"/>
      <c r="AA124" s="165"/>
      <c r="AB124" s="165"/>
      <c r="AC124" s="165"/>
      <c r="AD124" s="165"/>
      <c r="AE124" s="165"/>
    </row>
    <row r="125" spans="1:65" s="2" customFormat="1" ht="22.9" customHeight="1">
      <c r="A125" s="35"/>
      <c r="B125" s="36"/>
      <c r="C125" s="83" t="s">
        <v>236</v>
      </c>
      <c r="D125" s="37"/>
      <c r="E125" s="37"/>
      <c r="F125" s="37"/>
      <c r="G125" s="37"/>
      <c r="H125" s="37"/>
      <c r="I125" s="37"/>
      <c r="J125" s="171">
        <f>BK125</f>
        <v>0</v>
      </c>
      <c r="K125" s="37"/>
      <c r="L125" s="40"/>
      <c r="M125" s="79"/>
      <c r="N125" s="172"/>
      <c r="O125" s="80"/>
      <c r="P125" s="173">
        <f>P126</f>
        <v>0</v>
      </c>
      <c r="Q125" s="80"/>
      <c r="R125" s="173">
        <f>R126</f>
        <v>0</v>
      </c>
      <c r="S125" s="80"/>
      <c r="T125" s="174">
        <f>T126</f>
        <v>0</v>
      </c>
      <c r="U125" s="35"/>
      <c r="V125" s="35"/>
      <c r="W125" s="35"/>
      <c r="X125" s="35"/>
      <c r="Y125" s="35"/>
      <c r="Z125" s="35"/>
      <c r="AA125" s="35"/>
      <c r="AB125" s="35"/>
      <c r="AC125" s="35"/>
      <c r="AD125" s="35"/>
      <c r="AE125" s="35"/>
      <c r="AT125" s="18" t="s">
        <v>75</v>
      </c>
      <c r="AU125" s="18" t="s">
        <v>216</v>
      </c>
      <c r="BK125" s="175">
        <f>BK126</f>
        <v>0</v>
      </c>
    </row>
    <row r="126" spans="1:65" s="12" customFormat="1" ht="25.9" customHeight="1">
      <c r="B126" s="176"/>
      <c r="C126" s="177"/>
      <c r="D126" s="178" t="s">
        <v>75</v>
      </c>
      <c r="E126" s="179" t="s">
        <v>5567</v>
      </c>
      <c r="F126" s="179" t="s">
        <v>5568</v>
      </c>
      <c r="G126" s="177"/>
      <c r="H126" s="177"/>
      <c r="I126" s="180"/>
      <c r="J126" s="181">
        <f>BK126</f>
        <v>0</v>
      </c>
      <c r="K126" s="177"/>
      <c r="L126" s="182"/>
      <c r="M126" s="183"/>
      <c r="N126" s="184"/>
      <c r="O126" s="184"/>
      <c r="P126" s="185">
        <f>SUM(P127:P158)</f>
        <v>0</v>
      </c>
      <c r="Q126" s="184"/>
      <c r="R126" s="185">
        <f>SUM(R127:R158)</f>
        <v>0</v>
      </c>
      <c r="S126" s="184"/>
      <c r="T126" s="186">
        <f>SUM(T127:T158)</f>
        <v>0</v>
      </c>
      <c r="AR126" s="187" t="s">
        <v>84</v>
      </c>
      <c r="AT126" s="188" t="s">
        <v>75</v>
      </c>
      <c r="AU126" s="188" t="s">
        <v>76</v>
      </c>
      <c r="AY126" s="187" t="s">
        <v>239</v>
      </c>
      <c r="BK126" s="189">
        <f>SUM(BK127:BK158)</f>
        <v>0</v>
      </c>
    </row>
    <row r="127" spans="1:65" s="2" customFormat="1" ht="16.5" customHeight="1">
      <c r="A127" s="35"/>
      <c r="B127" s="36"/>
      <c r="C127" s="192" t="s">
        <v>84</v>
      </c>
      <c r="D127" s="192" t="s">
        <v>241</v>
      </c>
      <c r="E127" s="193" t="s">
        <v>5569</v>
      </c>
      <c r="F127" s="194" t="s">
        <v>5570</v>
      </c>
      <c r="G127" s="195" t="s">
        <v>251</v>
      </c>
      <c r="H127" s="196">
        <v>2</v>
      </c>
      <c r="I127" s="197"/>
      <c r="J127" s="198">
        <f>ROUND(I127*H127,2)</f>
        <v>0</v>
      </c>
      <c r="K127" s="194" t="s">
        <v>287</v>
      </c>
      <c r="L127" s="40"/>
      <c r="M127" s="199" t="s">
        <v>1</v>
      </c>
      <c r="N127" s="200" t="s">
        <v>41</v>
      </c>
      <c r="O127" s="72"/>
      <c r="P127" s="201">
        <f>O127*H127</f>
        <v>0</v>
      </c>
      <c r="Q127" s="201">
        <v>0</v>
      </c>
      <c r="R127" s="201">
        <f>Q127*H127</f>
        <v>0</v>
      </c>
      <c r="S127" s="201">
        <v>0</v>
      </c>
      <c r="T127" s="202">
        <f>S127*H127</f>
        <v>0</v>
      </c>
      <c r="U127" s="35"/>
      <c r="V127" s="35"/>
      <c r="W127" s="35"/>
      <c r="X127" s="35"/>
      <c r="Y127" s="35"/>
      <c r="Z127" s="35"/>
      <c r="AA127" s="35"/>
      <c r="AB127" s="35"/>
      <c r="AC127" s="35"/>
      <c r="AD127" s="35"/>
      <c r="AE127" s="35"/>
      <c r="AR127" s="203" t="s">
        <v>110</v>
      </c>
      <c r="AT127" s="203" t="s">
        <v>241</v>
      </c>
      <c r="AU127" s="203" t="s">
        <v>84</v>
      </c>
      <c r="AY127" s="18" t="s">
        <v>239</v>
      </c>
      <c r="BE127" s="204">
        <f>IF(N127="základní",J127,0)</f>
        <v>0</v>
      </c>
      <c r="BF127" s="204">
        <f>IF(N127="snížená",J127,0)</f>
        <v>0</v>
      </c>
      <c r="BG127" s="204">
        <f>IF(N127="zákl. přenesená",J127,0)</f>
        <v>0</v>
      </c>
      <c r="BH127" s="204">
        <f>IF(N127="sníž. přenesená",J127,0)</f>
        <v>0</v>
      </c>
      <c r="BI127" s="204">
        <f>IF(N127="nulová",J127,0)</f>
        <v>0</v>
      </c>
      <c r="BJ127" s="18" t="s">
        <v>84</v>
      </c>
      <c r="BK127" s="204">
        <f>ROUND(I127*H127,2)</f>
        <v>0</v>
      </c>
      <c r="BL127" s="18" t="s">
        <v>110</v>
      </c>
      <c r="BM127" s="203" t="s">
        <v>910</v>
      </c>
    </row>
    <row r="128" spans="1:65" s="2" customFormat="1" ht="19.5">
      <c r="A128" s="35"/>
      <c r="B128" s="36"/>
      <c r="C128" s="37"/>
      <c r="D128" s="212" t="s">
        <v>294</v>
      </c>
      <c r="E128" s="37"/>
      <c r="F128" s="221" t="s">
        <v>5571</v>
      </c>
      <c r="G128" s="37"/>
      <c r="H128" s="37"/>
      <c r="I128" s="207"/>
      <c r="J128" s="37"/>
      <c r="K128" s="37"/>
      <c r="L128" s="40"/>
      <c r="M128" s="208"/>
      <c r="N128" s="209"/>
      <c r="O128" s="72"/>
      <c r="P128" s="72"/>
      <c r="Q128" s="72"/>
      <c r="R128" s="72"/>
      <c r="S128" s="72"/>
      <c r="T128" s="73"/>
      <c r="U128" s="35"/>
      <c r="V128" s="35"/>
      <c r="W128" s="35"/>
      <c r="X128" s="35"/>
      <c r="Y128" s="35"/>
      <c r="Z128" s="35"/>
      <c r="AA128" s="35"/>
      <c r="AB128" s="35"/>
      <c r="AC128" s="35"/>
      <c r="AD128" s="35"/>
      <c r="AE128" s="35"/>
      <c r="AT128" s="18" t="s">
        <v>294</v>
      </c>
      <c r="AU128" s="18" t="s">
        <v>84</v>
      </c>
    </row>
    <row r="129" spans="1:65" s="2" customFormat="1" ht="16.5" customHeight="1">
      <c r="A129" s="35"/>
      <c r="B129" s="36"/>
      <c r="C129" s="192" t="s">
        <v>86</v>
      </c>
      <c r="D129" s="192" t="s">
        <v>241</v>
      </c>
      <c r="E129" s="193" t="s">
        <v>5572</v>
      </c>
      <c r="F129" s="194" t="s">
        <v>5570</v>
      </c>
      <c r="G129" s="195" t="s">
        <v>251</v>
      </c>
      <c r="H129" s="196">
        <v>2</v>
      </c>
      <c r="I129" s="197"/>
      <c r="J129" s="198">
        <f>ROUND(I129*H129,2)</f>
        <v>0</v>
      </c>
      <c r="K129" s="194" t="s">
        <v>287</v>
      </c>
      <c r="L129" s="40"/>
      <c r="M129" s="199" t="s">
        <v>1</v>
      </c>
      <c r="N129" s="200" t="s">
        <v>41</v>
      </c>
      <c r="O129" s="72"/>
      <c r="P129" s="201">
        <f>O129*H129</f>
        <v>0</v>
      </c>
      <c r="Q129" s="201">
        <v>0</v>
      </c>
      <c r="R129" s="201">
        <f>Q129*H129</f>
        <v>0</v>
      </c>
      <c r="S129" s="201">
        <v>0</v>
      </c>
      <c r="T129" s="202">
        <f>S129*H129</f>
        <v>0</v>
      </c>
      <c r="U129" s="35"/>
      <c r="V129" s="35"/>
      <c r="W129" s="35"/>
      <c r="X129" s="35"/>
      <c r="Y129" s="35"/>
      <c r="Z129" s="35"/>
      <c r="AA129" s="35"/>
      <c r="AB129" s="35"/>
      <c r="AC129" s="35"/>
      <c r="AD129" s="35"/>
      <c r="AE129" s="35"/>
      <c r="AR129" s="203" t="s">
        <v>110</v>
      </c>
      <c r="AT129" s="203" t="s">
        <v>241</v>
      </c>
      <c r="AU129" s="203" t="s">
        <v>84</v>
      </c>
      <c r="AY129" s="18" t="s">
        <v>239</v>
      </c>
      <c r="BE129" s="204">
        <f>IF(N129="základní",J129,0)</f>
        <v>0</v>
      </c>
      <c r="BF129" s="204">
        <f>IF(N129="snížená",J129,0)</f>
        <v>0</v>
      </c>
      <c r="BG129" s="204">
        <f>IF(N129="zákl. přenesená",J129,0)</f>
        <v>0</v>
      </c>
      <c r="BH129" s="204">
        <f>IF(N129="sníž. přenesená",J129,0)</f>
        <v>0</v>
      </c>
      <c r="BI129" s="204">
        <f>IF(N129="nulová",J129,0)</f>
        <v>0</v>
      </c>
      <c r="BJ129" s="18" t="s">
        <v>84</v>
      </c>
      <c r="BK129" s="204">
        <f>ROUND(I129*H129,2)</f>
        <v>0</v>
      </c>
      <c r="BL129" s="18" t="s">
        <v>110</v>
      </c>
      <c r="BM129" s="203" t="s">
        <v>920</v>
      </c>
    </row>
    <row r="130" spans="1:65" s="2" customFormat="1" ht="19.5">
      <c r="A130" s="35"/>
      <c r="B130" s="36"/>
      <c r="C130" s="37"/>
      <c r="D130" s="212" t="s">
        <v>294</v>
      </c>
      <c r="E130" s="37"/>
      <c r="F130" s="221" t="s">
        <v>5571</v>
      </c>
      <c r="G130" s="37"/>
      <c r="H130" s="37"/>
      <c r="I130" s="207"/>
      <c r="J130" s="37"/>
      <c r="K130" s="37"/>
      <c r="L130" s="40"/>
      <c r="M130" s="208"/>
      <c r="N130" s="209"/>
      <c r="O130" s="72"/>
      <c r="P130" s="72"/>
      <c r="Q130" s="72"/>
      <c r="R130" s="72"/>
      <c r="S130" s="72"/>
      <c r="T130" s="73"/>
      <c r="U130" s="35"/>
      <c r="V130" s="35"/>
      <c r="W130" s="35"/>
      <c r="X130" s="35"/>
      <c r="Y130" s="35"/>
      <c r="Z130" s="35"/>
      <c r="AA130" s="35"/>
      <c r="AB130" s="35"/>
      <c r="AC130" s="35"/>
      <c r="AD130" s="35"/>
      <c r="AE130" s="35"/>
      <c r="AT130" s="18" t="s">
        <v>294</v>
      </c>
      <c r="AU130" s="18" t="s">
        <v>84</v>
      </c>
    </row>
    <row r="131" spans="1:65" s="2" customFormat="1" ht="16.5" customHeight="1">
      <c r="A131" s="35"/>
      <c r="B131" s="36"/>
      <c r="C131" s="192" t="s">
        <v>108</v>
      </c>
      <c r="D131" s="192" t="s">
        <v>241</v>
      </c>
      <c r="E131" s="193" t="s">
        <v>5573</v>
      </c>
      <c r="F131" s="194" t="s">
        <v>5574</v>
      </c>
      <c r="G131" s="195" t="s">
        <v>251</v>
      </c>
      <c r="H131" s="196">
        <v>1</v>
      </c>
      <c r="I131" s="197"/>
      <c r="J131" s="198">
        <f>ROUND(I131*H131,2)</f>
        <v>0</v>
      </c>
      <c r="K131" s="194" t="s">
        <v>287</v>
      </c>
      <c r="L131" s="40"/>
      <c r="M131" s="199" t="s">
        <v>1</v>
      </c>
      <c r="N131" s="200" t="s">
        <v>41</v>
      </c>
      <c r="O131" s="72"/>
      <c r="P131" s="201">
        <f>O131*H131</f>
        <v>0</v>
      </c>
      <c r="Q131" s="201">
        <v>0</v>
      </c>
      <c r="R131" s="201">
        <f>Q131*H131</f>
        <v>0</v>
      </c>
      <c r="S131" s="201">
        <v>0</v>
      </c>
      <c r="T131" s="202">
        <f>S131*H131</f>
        <v>0</v>
      </c>
      <c r="U131" s="35"/>
      <c r="V131" s="35"/>
      <c r="W131" s="35"/>
      <c r="X131" s="35"/>
      <c r="Y131" s="35"/>
      <c r="Z131" s="35"/>
      <c r="AA131" s="35"/>
      <c r="AB131" s="35"/>
      <c r="AC131" s="35"/>
      <c r="AD131" s="35"/>
      <c r="AE131" s="35"/>
      <c r="AR131" s="203" t="s">
        <v>110</v>
      </c>
      <c r="AT131" s="203" t="s">
        <v>241</v>
      </c>
      <c r="AU131" s="203" t="s">
        <v>84</v>
      </c>
      <c r="AY131" s="18" t="s">
        <v>239</v>
      </c>
      <c r="BE131" s="204">
        <f>IF(N131="základní",J131,0)</f>
        <v>0</v>
      </c>
      <c r="BF131" s="204">
        <f>IF(N131="snížená",J131,0)</f>
        <v>0</v>
      </c>
      <c r="BG131" s="204">
        <f>IF(N131="zákl. přenesená",J131,0)</f>
        <v>0</v>
      </c>
      <c r="BH131" s="204">
        <f>IF(N131="sníž. přenesená",J131,0)</f>
        <v>0</v>
      </c>
      <c r="BI131" s="204">
        <f>IF(N131="nulová",J131,0)</f>
        <v>0</v>
      </c>
      <c r="BJ131" s="18" t="s">
        <v>84</v>
      </c>
      <c r="BK131" s="204">
        <f>ROUND(I131*H131,2)</f>
        <v>0</v>
      </c>
      <c r="BL131" s="18" t="s">
        <v>110</v>
      </c>
      <c r="BM131" s="203" t="s">
        <v>931</v>
      </c>
    </row>
    <row r="132" spans="1:65" s="2" customFormat="1" ht="19.5">
      <c r="A132" s="35"/>
      <c r="B132" s="36"/>
      <c r="C132" s="37"/>
      <c r="D132" s="212" t="s">
        <v>294</v>
      </c>
      <c r="E132" s="37"/>
      <c r="F132" s="221" t="s">
        <v>5571</v>
      </c>
      <c r="G132" s="37"/>
      <c r="H132" s="37"/>
      <c r="I132" s="207"/>
      <c r="J132" s="37"/>
      <c r="K132" s="37"/>
      <c r="L132" s="40"/>
      <c r="M132" s="208"/>
      <c r="N132" s="209"/>
      <c r="O132" s="72"/>
      <c r="P132" s="72"/>
      <c r="Q132" s="72"/>
      <c r="R132" s="72"/>
      <c r="S132" s="72"/>
      <c r="T132" s="73"/>
      <c r="U132" s="35"/>
      <c r="V132" s="35"/>
      <c r="W132" s="35"/>
      <c r="X132" s="35"/>
      <c r="Y132" s="35"/>
      <c r="Z132" s="35"/>
      <c r="AA132" s="35"/>
      <c r="AB132" s="35"/>
      <c r="AC132" s="35"/>
      <c r="AD132" s="35"/>
      <c r="AE132" s="35"/>
      <c r="AT132" s="18" t="s">
        <v>294</v>
      </c>
      <c r="AU132" s="18" t="s">
        <v>84</v>
      </c>
    </row>
    <row r="133" spans="1:65" s="2" customFormat="1" ht="16.5" customHeight="1">
      <c r="A133" s="35"/>
      <c r="B133" s="36"/>
      <c r="C133" s="192" t="s">
        <v>110</v>
      </c>
      <c r="D133" s="192" t="s">
        <v>241</v>
      </c>
      <c r="E133" s="193" t="s">
        <v>5575</v>
      </c>
      <c r="F133" s="194" t="s">
        <v>5576</v>
      </c>
      <c r="G133" s="195" t="s">
        <v>251</v>
      </c>
      <c r="H133" s="196">
        <v>1</v>
      </c>
      <c r="I133" s="197"/>
      <c r="J133" s="198">
        <f>ROUND(I133*H133,2)</f>
        <v>0</v>
      </c>
      <c r="K133" s="194" t="s">
        <v>287</v>
      </c>
      <c r="L133" s="40"/>
      <c r="M133" s="199" t="s">
        <v>1</v>
      </c>
      <c r="N133" s="200" t="s">
        <v>41</v>
      </c>
      <c r="O133" s="72"/>
      <c r="P133" s="201">
        <f>O133*H133</f>
        <v>0</v>
      </c>
      <c r="Q133" s="201">
        <v>0</v>
      </c>
      <c r="R133" s="201">
        <f>Q133*H133</f>
        <v>0</v>
      </c>
      <c r="S133" s="201">
        <v>0</v>
      </c>
      <c r="T133" s="202">
        <f>S133*H133</f>
        <v>0</v>
      </c>
      <c r="U133" s="35"/>
      <c r="V133" s="35"/>
      <c r="W133" s="35"/>
      <c r="X133" s="35"/>
      <c r="Y133" s="35"/>
      <c r="Z133" s="35"/>
      <c r="AA133" s="35"/>
      <c r="AB133" s="35"/>
      <c r="AC133" s="35"/>
      <c r="AD133" s="35"/>
      <c r="AE133" s="35"/>
      <c r="AR133" s="203" t="s">
        <v>110</v>
      </c>
      <c r="AT133" s="203" t="s">
        <v>241</v>
      </c>
      <c r="AU133" s="203" t="s">
        <v>84</v>
      </c>
      <c r="AY133" s="18" t="s">
        <v>239</v>
      </c>
      <c r="BE133" s="204">
        <f>IF(N133="základní",J133,0)</f>
        <v>0</v>
      </c>
      <c r="BF133" s="204">
        <f>IF(N133="snížená",J133,0)</f>
        <v>0</v>
      </c>
      <c r="BG133" s="204">
        <f>IF(N133="zákl. přenesená",J133,0)</f>
        <v>0</v>
      </c>
      <c r="BH133" s="204">
        <f>IF(N133="sníž. přenesená",J133,0)</f>
        <v>0</v>
      </c>
      <c r="BI133" s="204">
        <f>IF(N133="nulová",J133,0)</f>
        <v>0</v>
      </c>
      <c r="BJ133" s="18" t="s">
        <v>84</v>
      </c>
      <c r="BK133" s="204">
        <f>ROUND(I133*H133,2)</f>
        <v>0</v>
      </c>
      <c r="BL133" s="18" t="s">
        <v>110</v>
      </c>
      <c r="BM133" s="203" t="s">
        <v>942</v>
      </c>
    </row>
    <row r="134" spans="1:65" s="2" customFormat="1" ht="19.5">
      <c r="A134" s="35"/>
      <c r="B134" s="36"/>
      <c r="C134" s="37"/>
      <c r="D134" s="212" t="s">
        <v>294</v>
      </c>
      <c r="E134" s="37"/>
      <c r="F134" s="221" t="s">
        <v>5571</v>
      </c>
      <c r="G134" s="37"/>
      <c r="H134" s="37"/>
      <c r="I134" s="207"/>
      <c r="J134" s="37"/>
      <c r="K134" s="37"/>
      <c r="L134" s="40"/>
      <c r="M134" s="208"/>
      <c r="N134" s="209"/>
      <c r="O134" s="72"/>
      <c r="P134" s="72"/>
      <c r="Q134" s="72"/>
      <c r="R134" s="72"/>
      <c r="S134" s="72"/>
      <c r="T134" s="73"/>
      <c r="U134" s="35"/>
      <c r="V134" s="35"/>
      <c r="W134" s="35"/>
      <c r="X134" s="35"/>
      <c r="Y134" s="35"/>
      <c r="Z134" s="35"/>
      <c r="AA134" s="35"/>
      <c r="AB134" s="35"/>
      <c r="AC134" s="35"/>
      <c r="AD134" s="35"/>
      <c r="AE134" s="35"/>
      <c r="AT134" s="18" t="s">
        <v>294</v>
      </c>
      <c r="AU134" s="18" t="s">
        <v>84</v>
      </c>
    </row>
    <row r="135" spans="1:65" s="2" customFormat="1" ht="16.5" customHeight="1">
      <c r="A135" s="35"/>
      <c r="B135" s="36"/>
      <c r="C135" s="192" t="s">
        <v>134</v>
      </c>
      <c r="D135" s="192" t="s">
        <v>241</v>
      </c>
      <c r="E135" s="193" t="s">
        <v>5577</v>
      </c>
      <c r="F135" s="194" t="s">
        <v>5578</v>
      </c>
      <c r="G135" s="195" t="s">
        <v>251</v>
      </c>
      <c r="H135" s="196">
        <v>1</v>
      </c>
      <c r="I135" s="197"/>
      <c r="J135" s="198">
        <f>ROUND(I135*H135,2)</f>
        <v>0</v>
      </c>
      <c r="K135" s="194" t="s">
        <v>287</v>
      </c>
      <c r="L135" s="40"/>
      <c r="M135" s="199" t="s">
        <v>1</v>
      </c>
      <c r="N135" s="200" t="s">
        <v>41</v>
      </c>
      <c r="O135" s="72"/>
      <c r="P135" s="201">
        <f>O135*H135</f>
        <v>0</v>
      </c>
      <c r="Q135" s="201">
        <v>0</v>
      </c>
      <c r="R135" s="201">
        <f>Q135*H135</f>
        <v>0</v>
      </c>
      <c r="S135" s="201">
        <v>0</v>
      </c>
      <c r="T135" s="202">
        <f>S135*H135</f>
        <v>0</v>
      </c>
      <c r="U135" s="35"/>
      <c r="V135" s="35"/>
      <c r="W135" s="35"/>
      <c r="X135" s="35"/>
      <c r="Y135" s="35"/>
      <c r="Z135" s="35"/>
      <c r="AA135" s="35"/>
      <c r="AB135" s="35"/>
      <c r="AC135" s="35"/>
      <c r="AD135" s="35"/>
      <c r="AE135" s="35"/>
      <c r="AR135" s="203" t="s">
        <v>110</v>
      </c>
      <c r="AT135" s="203" t="s">
        <v>241</v>
      </c>
      <c r="AU135" s="203" t="s">
        <v>84</v>
      </c>
      <c r="AY135" s="18" t="s">
        <v>239</v>
      </c>
      <c r="BE135" s="204">
        <f>IF(N135="základní",J135,0)</f>
        <v>0</v>
      </c>
      <c r="BF135" s="204">
        <f>IF(N135="snížená",J135,0)</f>
        <v>0</v>
      </c>
      <c r="BG135" s="204">
        <f>IF(N135="zákl. přenesená",J135,0)</f>
        <v>0</v>
      </c>
      <c r="BH135" s="204">
        <f>IF(N135="sníž. přenesená",J135,0)</f>
        <v>0</v>
      </c>
      <c r="BI135" s="204">
        <f>IF(N135="nulová",J135,0)</f>
        <v>0</v>
      </c>
      <c r="BJ135" s="18" t="s">
        <v>84</v>
      </c>
      <c r="BK135" s="204">
        <f>ROUND(I135*H135,2)</f>
        <v>0</v>
      </c>
      <c r="BL135" s="18" t="s">
        <v>110</v>
      </c>
      <c r="BM135" s="203" t="s">
        <v>949</v>
      </c>
    </row>
    <row r="136" spans="1:65" s="2" customFormat="1" ht="19.5">
      <c r="A136" s="35"/>
      <c r="B136" s="36"/>
      <c r="C136" s="37"/>
      <c r="D136" s="212" t="s">
        <v>294</v>
      </c>
      <c r="E136" s="37"/>
      <c r="F136" s="221" t="s">
        <v>5571</v>
      </c>
      <c r="G136" s="37"/>
      <c r="H136" s="37"/>
      <c r="I136" s="207"/>
      <c r="J136" s="37"/>
      <c r="K136" s="37"/>
      <c r="L136" s="40"/>
      <c r="M136" s="208"/>
      <c r="N136" s="209"/>
      <c r="O136" s="72"/>
      <c r="P136" s="72"/>
      <c r="Q136" s="72"/>
      <c r="R136" s="72"/>
      <c r="S136" s="72"/>
      <c r="T136" s="73"/>
      <c r="U136" s="35"/>
      <c r="V136" s="35"/>
      <c r="W136" s="35"/>
      <c r="X136" s="35"/>
      <c r="Y136" s="35"/>
      <c r="Z136" s="35"/>
      <c r="AA136" s="35"/>
      <c r="AB136" s="35"/>
      <c r="AC136" s="35"/>
      <c r="AD136" s="35"/>
      <c r="AE136" s="35"/>
      <c r="AT136" s="18" t="s">
        <v>294</v>
      </c>
      <c r="AU136" s="18" t="s">
        <v>84</v>
      </c>
    </row>
    <row r="137" spans="1:65" s="2" customFormat="1" ht="16.5" customHeight="1">
      <c r="A137" s="35"/>
      <c r="B137" s="36"/>
      <c r="C137" s="192" t="s">
        <v>150</v>
      </c>
      <c r="D137" s="192" t="s">
        <v>241</v>
      </c>
      <c r="E137" s="193" t="s">
        <v>5579</v>
      </c>
      <c r="F137" s="194" t="s">
        <v>5580</v>
      </c>
      <c r="G137" s="195" t="s">
        <v>251</v>
      </c>
      <c r="H137" s="196">
        <v>1</v>
      </c>
      <c r="I137" s="197"/>
      <c r="J137" s="198">
        <f>ROUND(I137*H137,2)</f>
        <v>0</v>
      </c>
      <c r="K137" s="194" t="s">
        <v>287</v>
      </c>
      <c r="L137" s="40"/>
      <c r="M137" s="199" t="s">
        <v>1</v>
      </c>
      <c r="N137" s="200" t="s">
        <v>41</v>
      </c>
      <c r="O137" s="72"/>
      <c r="P137" s="201">
        <f>O137*H137</f>
        <v>0</v>
      </c>
      <c r="Q137" s="201">
        <v>0</v>
      </c>
      <c r="R137" s="201">
        <f>Q137*H137</f>
        <v>0</v>
      </c>
      <c r="S137" s="201">
        <v>0</v>
      </c>
      <c r="T137" s="202">
        <f>S137*H137</f>
        <v>0</v>
      </c>
      <c r="U137" s="35"/>
      <c r="V137" s="35"/>
      <c r="W137" s="35"/>
      <c r="X137" s="35"/>
      <c r="Y137" s="35"/>
      <c r="Z137" s="35"/>
      <c r="AA137" s="35"/>
      <c r="AB137" s="35"/>
      <c r="AC137" s="35"/>
      <c r="AD137" s="35"/>
      <c r="AE137" s="35"/>
      <c r="AR137" s="203" t="s">
        <v>110</v>
      </c>
      <c r="AT137" s="203" t="s">
        <v>241</v>
      </c>
      <c r="AU137" s="203" t="s">
        <v>84</v>
      </c>
      <c r="AY137" s="18" t="s">
        <v>239</v>
      </c>
      <c r="BE137" s="204">
        <f>IF(N137="základní",J137,0)</f>
        <v>0</v>
      </c>
      <c r="BF137" s="204">
        <f>IF(N137="snížená",J137,0)</f>
        <v>0</v>
      </c>
      <c r="BG137" s="204">
        <f>IF(N137="zákl. přenesená",J137,0)</f>
        <v>0</v>
      </c>
      <c r="BH137" s="204">
        <f>IF(N137="sníž. přenesená",J137,0)</f>
        <v>0</v>
      </c>
      <c r="BI137" s="204">
        <f>IF(N137="nulová",J137,0)</f>
        <v>0</v>
      </c>
      <c r="BJ137" s="18" t="s">
        <v>84</v>
      </c>
      <c r="BK137" s="204">
        <f>ROUND(I137*H137,2)</f>
        <v>0</v>
      </c>
      <c r="BL137" s="18" t="s">
        <v>110</v>
      </c>
      <c r="BM137" s="203" t="s">
        <v>959</v>
      </c>
    </row>
    <row r="138" spans="1:65" s="2" customFormat="1" ht="19.5">
      <c r="A138" s="35"/>
      <c r="B138" s="36"/>
      <c r="C138" s="37"/>
      <c r="D138" s="212" t="s">
        <v>294</v>
      </c>
      <c r="E138" s="37"/>
      <c r="F138" s="221" t="s">
        <v>5571</v>
      </c>
      <c r="G138" s="37"/>
      <c r="H138" s="37"/>
      <c r="I138" s="207"/>
      <c r="J138" s="37"/>
      <c r="K138" s="37"/>
      <c r="L138" s="40"/>
      <c r="M138" s="208"/>
      <c r="N138" s="209"/>
      <c r="O138" s="72"/>
      <c r="P138" s="72"/>
      <c r="Q138" s="72"/>
      <c r="R138" s="72"/>
      <c r="S138" s="72"/>
      <c r="T138" s="73"/>
      <c r="U138" s="35"/>
      <c r="V138" s="35"/>
      <c r="W138" s="35"/>
      <c r="X138" s="35"/>
      <c r="Y138" s="35"/>
      <c r="Z138" s="35"/>
      <c r="AA138" s="35"/>
      <c r="AB138" s="35"/>
      <c r="AC138" s="35"/>
      <c r="AD138" s="35"/>
      <c r="AE138" s="35"/>
      <c r="AT138" s="18" t="s">
        <v>294</v>
      </c>
      <c r="AU138" s="18" t="s">
        <v>84</v>
      </c>
    </row>
    <row r="139" spans="1:65" s="2" customFormat="1" ht="16.5" customHeight="1">
      <c r="A139" s="35"/>
      <c r="B139" s="36"/>
      <c r="C139" s="192" t="s">
        <v>153</v>
      </c>
      <c r="D139" s="192" t="s">
        <v>241</v>
      </c>
      <c r="E139" s="193" t="s">
        <v>5581</v>
      </c>
      <c r="F139" s="194" t="s">
        <v>5582</v>
      </c>
      <c r="G139" s="195" t="s">
        <v>251</v>
      </c>
      <c r="H139" s="196">
        <v>1</v>
      </c>
      <c r="I139" s="197"/>
      <c r="J139" s="198">
        <f>ROUND(I139*H139,2)</f>
        <v>0</v>
      </c>
      <c r="K139" s="194" t="s">
        <v>287</v>
      </c>
      <c r="L139" s="40"/>
      <c r="M139" s="199" t="s">
        <v>1</v>
      </c>
      <c r="N139" s="200" t="s">
        <v>41</v>
      </c>
      <c r="O139" s="72"/>
      <c r="P139" s="201">
        <f>O139*H139</f>
        <v>0</v>
      </c>
      <c r="Q139" s="201">
        <v>0</v>
      </c>
      <c r="R139" s="201">
        <f>Q139*H139</f>
        <v>0</v>
      </c>
      <c r="S139" s="201">
        <v>0</v>
      </c>
      <c r="T139" s="202">
        <f>S139*H139</f>
        <v>0</v>
      </c>
      <c r="U139" s="35"/>
      <c r="V139" s="35"/>
      <c r="W139" s="35"/>
      <c r="X139" s="35"/>
      <c r="Y139" s="35"/>
      <c r="Z139" s="35"/>
      <c r="AA139" s="35"/>
      <c r="AB139" s="35"/>
      <c r="AC139" s="35"/>
      <c r="AD139" s="35"/>
      <c r="AE139" s="35"/>
      <c r="AR139" s="203" t="s">
        <v>110</v>
      </c>
      <c r="AT139" s="203" t="s">
        <v>241</v>
      </c>
      <c r="AU139" s="203" t="s">
        <v>84</v>
      </c>
      <c r="AY139" s="18" t="s">
        <v>239</v>
      </c>
      <c r="BE139" s="204">
        <f>IF(N139="základní",J139,0)</f>
        <v>0</v>
      </c>
      <c r="BF139" s="204">
        <f>IF(N139="snížená",J139,0)</f>
        <v>0</v>
      </c>
      <c r="BG139" s="204">
        <f>IF(N139="zákl. přenesená",J139,0)</f>
        <v>0</v>
      </c>
      <c r="BH139" s="204">
        <f>IF(N139="sníž. přenesená",J139,0)</f>
        <v>0</v>
      </c>
      <c r="BI139" s="204">
        <f>IF(N139="nulová",J139,0)</f>
        <v>0</v>
      </c>
      <c r="BJ139" s="18" t="s">
        <v>84</v>
      </c>
      <c r="BK139" s="204">
        <f>ROUND(I139*H139,2)</f>
        <v>0</v>
      </c>
      <c r="BL139" s="18" t="s">
        <v>110</v>
      </c>
      <c r="BM139" s="203" t="s">
        <v>970</v>
      </c>
    </row>
    <row r="140" spans="1:65" s="2" customFormat="1" ht="19.5">
      <c r="A140" s="35"/>
      <c r="B140" s="36"/>
      <c r="C140" s="37"/>
      <c r="D140" s="212" t="s">
        <v>294</v>
      </c>
      <c r="E140" s="37"/>
      <c r="F140" s="221" t="s">
        <v>5571</v>
      </c>
      <c r="G140" s="37"/>
      <c r="H140" s="37"/>
      <c r="I140" s="207"/>
      <c r="J140" s="37"/>
      <c r="K140" s="37"/>
      <c r="L140" s="40"/>
      <c r="M140" s="208"/>
      <c r="N140" s="209"/>
      <c r="O140" s="72"/>
      <c r="P140" s="72"/>
      <c r="Q140" s="72"/>
      <c r="R140" s="72"/>
      <c r="S140" s="72"/>
      <c r="T140" s="73"/>
      <c r="U140" s="35"/>
      <c r="V140" s="35"/>
      <c r="W140" s="35"/>
      <c r="X140" s="35"/>
      <c r="Y140" s="35"/>
      <c r="Z140" s="35"/>
      <c r="AA140" s="35"/>
      <c r="AB140" s="35"/>
      <c r="AC140" s="35"/>
      <c r="AD140" s="35"/>
      <c r="AE140" s="35"/>
      <c r="AT140" s="18" t="s">
        <v>294</v>
      </c>
      <c r="AU140" s="18" t="s">
        <v>84</v>
      </c>
    </row>
    <row r="141" spans="1:65" s="2" customFormat="1" ht="33" customHeight="1">
      <c r="A141" s="35"/>
      <c r="B141" s="36"/>
      <c r="C141" s="192" t="s">
        <v>156</v>
      </c>
      <c r="D141" s="192" t="s">
        <v>241</v>
      </c>
      <c r="E141" s="193" t="s">
        <v>5583</v>
      </c>
      <c r="F141" s="194" t="s">
        <v>5584</v>
      </c>
      <c r="G141" s="195" t="s">
        <v>251</v>
      </c>
      <c r="H141" s="196">
        <v>1</v>
      </c>
      <c r="I141" s="197"/>
      <c r="J141" s="198">
        <f>ROUND(I141*H141,2)</f>
        <v>0</v>
      </c>
      <c r="K141" s="194" t="s">
        <v>287</v>
      </c>
      <c r="L141" s="40"/>
      <c r="M141" s="199" t="s">
        <v>1</v>
      </c>
      <c r="N141" s="200" t="s">
        <v>41</v>
      </c>
      <c r="O141" s="72"/>
      <c r="P141" s="201">
        <f>O141*H141</f>
        <v>0</v>
      </c>
      <c r="Q141" s="201">
        <v>0</v>
      </c>
      <c r="R141" s="201">
        <f>Q141*H141</f>
        <v>0</v>
      </c>
      <c r="S141" s="201">
        <v>0</v>
      </c>
      <c r="T141" s="202">
        <f>S141*H141</f>
        <v>0</v>
      </c>
      <c r="U141" s="35"/>
      <c r="V141" s="35"/>
      <c r="W141" s="35"/>
      <c r="X141" s="35"/>
      <c r="Y141" s="35"/>
      <c r="Z141" s="35"/>
      <c r="AA141" s="35"/>
      <c r="AB141" s="35"/>
      <c r="AC141" s="35"/>
      <c r="AD141" s="35"/>
      <c r="AE141" s="35"/>
      <c r="AR141" s="203" t="s">
        <v>110</v>
      </c>
      <c r="AT141" s="203" t="s">
        <v>241</v>
      </c>
      <c r="AU141" s="203" t="s">
        <v>84</v>
      </c>
      <c r="AY141" s="18" t="s">
        <v>239</v>
      </c>
      <c r="BE141" s="204">
        <f>IF(N141="základní",J141,0)</f>
        <v>0</v>
      </c>
      <c r="BF141" s="204">
        <f>IF(N141="snížená",J141,0)</f>
        <v>0</v>
      </c>
      <c r="BG141" s="204">
        <f>IF(N141="zákl. přenesená",J141,0)</f>
        <v>0</v>
      </c>
      <c r="BH141" s="204">
        <f>IF(N141="sníž. přenesená",J141,0)</f>
        <v>0</v>
      </c>
      <c r="BI141" s="204">
        <f>IF(N141="nulová",J141,0)</f>
        <v>0</v>
      </c>
      <c r="BJ141" s="18" t="s">
        <v>84</v>
      </c>
      <c r="BK141" s="204">
        <f>ROUND(I141*H141,2)</f>
        <v>0</v>
      </c>
      <c r="BL141" s="18" t="s">
        <v>110</v>
      </c>
      <c r="BM141" s="203" t="s">
        <v>979</v>
      </c>
    </row>
    <row r="142" spans="1:65" s="2" customFormat="1" ht="19.5">
      <c r="A142" s="35"/>
      <c r="B142" s="36"/>
      <c r="C142" s="37"/>
      <c r="D142" s="212" t="s">
        <v>294</v>
      </c>
      <c r="E142" s="37"/>
      <c r="F142" s="221" t="s">
        <v>5571</v>
      </c>
      <c r="G142" s="37"/>
      <c r="H142" s="37"/>
      <c r="I142" s="207"/>
      <c r="J142" s="37"/>
      <c r="K142" s="37"/>
      <c r="L142" s="40"/>
      <c r="M142" s="208"/>
      <c r="N142" s="209"/>
      <c r="O142" s="72"/>
      <c r="P142" s="72"/>
      <c r="Q142" s="72"/>
      <c r="R142" s="72"/>
      <c r="S142" s="72"/>
      <c r="T142" s="73"/>
      <c r="U142" s="35"/>
      <c r="V142" s="35"/>
      <c r="W142" s="35"/>
      <c r="X142" s="35"/>
      <c r="Y142" s="35"/>
      <c r="Z142" s="35"/>
      <c r="AA142" s="35"/>
      <c r="AB142" s="35"/>
      <c r="AC142" s="35"/>
      <c r="AD142" s="35"/>
      <c r="AE142" s="35"/>
      <c r="AT142" s="18" t="s">
        <v>294</v>
      </c>
      <c r="AU142" s="18" t="s">
        <v>84</v>
      </c>
    </row>
    <row r="143" spans="1:65" s="2" customFormat="1" ht="33" customHeight="1">
      <c r="A143" s="35"/>
      <c r="B143" s="36"/>
      <c r="C143" s="192" t="s">
        <v>159</v>
      </c>
      <c r="D143" s="192" t="s">
        <v>241</v>
      </c>
      <c r="E143" s="193" t="s">
        <v>5585</v>
      </c>
      <c r="F143" s="194" t="s">
        <v>5586</v>
      </c>
      <c r="G143" s="195" t="s">
        <v>251</v>
      </c>
      <c r="H143" s="196">
        <v>1</v>
      </c>
      <c r="I143" s="197"/>
      <c r="J143" s="198">
        <f>ROUND(I143*H143,2)</f>
        <v>0</v>
      </c>
      <c r="K143" s="194" t="s">
        <v>287</v>
      </c>
      <c r="L143" s="40"/>
      <c r="M143" s="199" t="s">
        <v>1</v>
      </c>
      <c r="N143" s="200" t="s">
        <v>41</v>
      </c>
      <c r="O143" s="72"/>
      <c r="P143" s="201">
        <f>O143*H143</f>
        <v>0</v>
      </c>
      <c r="Q143" s="201">
        <v>0</v>
      </c>
      <c r="R143" s="201">
        <f>Q143*H143</f>
        <v>0</v>
      </c>
      <c r="S143" s="201">
        <v>0</v>
      </c>
      <c r="T143" s="202">
        <f>S143*H143</f>
        <v>0</v>
      </c>
      <c r="U143" s="35"/>
      <c r="V143" s="35"/>
      <c r="W143" s="35"/>
      <c r="X143" s="35"/>
      <c r="Y143" s="35"/>
      <c r="Z143" s="35"/>
      <c r="AA143" s="35"/>
      <c r="AB143" s="35"/>
      <c r="AC143" s="35"/>
      <c r="AD143" s="35"/>
      <c r="AE143" s="35"/>
      <c r="AR143" s="203" t="s">
        <v>110</v>
      </c>
      <c r="AT143" s="203" t="s">
        <v>241</v>
      </c>
      <c r="AU143" s="203" t="s">
        <v>84</v>
      </c>
      <c r="AY143" s="18" t="s">
        <v>239</v>
      </c>
      <c r="BE143" s="204">
        <f>IF(N143="základní",J143,0)</f>
        <v>0</v>
      </c>
      <c r="BF143" s="204">
        <f>IF(N143="snížená",J143,0)</f>
        <v>0</v>
      </c>
      <c r="BG143" s="204">
        <f>IF(N143="zákl. přenesená",J143,0)</f>
        <v>0</v>
      </c>
      <c r="BH143" s="204">
        <f>IF(N143="sníž. přenesená",J143,0)</f>
        <v>0</v>
      </c>
      <c r="BI143" s="204">
        <f>IF(N143="nulová",J143,0)</f>
        <v>0</v>
      </c>
      <c r="BJ143" s="18" t="s">
        <v>84</v>
      </c>
      <c r="BK143" s="204">
        <f>ROUND(I143*H143,2)</f>
        <v>0</v>
      </c>
      <c r="BL143" s="18" t="s">
        <v>110</v>
      </c>
      <c r="BM143" s="203" t="s">
        <v>989</v>
      </c>
    </row>
    <row r="144" spans="1:65" s="2" customFormat="1" ht="19.5">
      <c r="A144" s="35"/>
      <c r="B144" s="36"/>
      <c r="C144" s="37"/>
      <c r="D144" s="212" t="s">
        <v>294</v>
      </c>
      <c r="E144" s="37"/>
      <c r="F144" s="221" t="s">
        <v>5571</v>
      </c>
      <c r="G144" s="37"/>
      <c r="H144" s="37"/>
      <c r="I144" s="207"/>
      <c r="J144" s="37"/>
      <c r="K144" s="37"/>
      <c r="L144" s="40"/>
      <c r="M144" s="208"/>
      <c r="N144" s="209"/>
      <c r="O144" s="72"/>
      <c r="P144" s="72"/>
      <c r="Q144" s="72"/>
      <c r="R144" s="72"/>
      <c r="S144" s="72"/>
      <c r="T144" s="73"/>
      <c r="U144" s="35"/>
      <c r="V144" s="35"/>
      <c r="W144" s="35"/>
      <c r="X144" s="35"/>
      <c r="Y144" s="35"/>
      <c r="Z144" s="35"/>
      <c r="AA144" s="35"/>
      <c r="AB144" s="35"/>
      <c r="AC144" s="35"/>
      <c r="AD144" s="35"/>
      <c r="AE144" s="35"/>
      <c r="AT144" s="18" t="s">
        <v>294</v>
      </c>
      <c r="AU144" s="18" t="s">
        <v>84</v>
      </c>
    </row>
    <row r="145" spans="1:65" s="2" customFormat="1" ht="33" customHeight="1">
      <c r="A145" s="35"/>
      <c r="B145" s="36"/>
      <c r="C145" s="192" t="s">
        <v>162</v>
      </c>
      <c r="D145" s="192" t="s">
        <v>241</v>
      </c>
      <c r="E145" s="193" t="s">
        <v>5587</v>
      </c>
      <c r="F145" s="194" t="s">
        <v>5588</v>
      </c>
      <c r="G145" s="195" t="s">
        <v>251</v>
      </c>
      <c r="H145" s="196">
        <v>1</v>
      </c>
      <c r="I145" s="197"/>
      <c r="J145" s="198">
        <f>ROUND(I145*H145,2)</f>
        <v>0</v>
      </c>
      <c r="K145" s="194" t="s">
        <v>287</v>
      </c>
      <c r="L145" s="40"/>
      <c r="M145" s="199" t="s">
        <v>1</v>
      </c>
      <c r="N145" s="200" t="s">
        <v>41</v>
      </c>
      <c r="O145" s="72"/>
      <c r="P145" s="201">
        <f>O145*H145</f>
        <v>0</v>
      </c>
      <c r="Q145" s="201">
        <v>0</v>
      </c>
      <c r="R145" s="201">
        <f>Q145*H145</f>
        <v>0</v>
      </c>
      <c r="S145" s="201">
        <v>0</v>
      </c>
      <c r="T145" s="202">
        <f>S145*H145</f>
        <v>0</v>
      </c>
      <c r="U145" s="35"/>
      <c r="V145" s="35"/>
      <c r="W145" s="35"/>
      <c r="X145" s="35"/>
      <c r="Y145" s="35"/>
      <c r="Z145" s="35"/>
      <c r="AA145" s="35"/>
      <c r="AB145" s="35"/>
      <c r="AC145" s="35"/>
      <c r="AD145" s="35"/>
      <c r="AE145" s="35"/>
      <c r="AR145" s="203" t="s">
        <v>110</v>
      </c>
      <c r="AT145" s="203" t="s">
        <v>241</v>
      </c>
      <c r="AU145" s="203" t="s">
        <v>84</v>
      </c>
      <c r="AY145" s="18" t="s">
        <v>239</v>
      </c>
      <c r="BE145" s="204">
        <f>IF(N145="základní",J145,0)</f>
        <v>0</v>
      </c>
      <c r="BF145" s="204">
        <f>IF(N145="snížená",J145,0)</f>
        <v>0</v>
      </c>
      <c r="BG145" s="204">
        <f>IF(N145="zákl. přenesená",J145,0)</f>
        <v>0</v>
      </c>
      <c r="BH145" s="204">
        <f>IF(N145="sníž. přenesená",J145,0)</f>
        <v>0</v>
      </c>
      <c r="BI145" s="204">
        <f>IF(N145="nulová",J145,0)</f>
        <v>0</v>
      </c>
      <c r="BJ145" s="18" t="s">
        <v>84</v>
      </c>
      <c r="BK145" s="204">
        <f>ROUND(I145*H145,2)</f>
        <v>0</v>
      </c>
      <c r="BL145" s="18" t="s">
        <v>110</v>
      </c>
      <c r="BM145" s="203" t="s">
        <v>999</v>
      </c>
    </row>
    <row r="146" spans="1:65" s="2" customFormat="1" ht="19.5">
      <c r="A146" s="35"/>
      <c r="B146" s="36"/>
      <c r="C146" s="37"/>
      <c r="D146" s="212" t="s">
        <v>294</v>
      </c>
      <c r="E146" s="37"/>
      <c r="F146" s="221" t="s">
        <v>5571</v>
      </c>
      <c r="G146" s="37"/>
      <c r="H146" s="37"/>
      <c r="I146" s="207"/>
      <c r="J146" s="37"/>
      <c r="K146" s="37"/>
      <c r="L146" s="40"/>
      <c r="M146" s="208"/>
      <c r="N146" s="209"/>
      <c r="O146" s="72"/>
      <c r="P146" s="72"/>
      <c r="Q146" s="72"/>
      <c r="R146" s="72"/>
      <c r="S146" s="72"/>
      <c r="T146" s="73"/>
      <c r="U146" s="35"/>
      <c r="V146" s="35"/>
      <c r="W146" s="35"/>
      <c r="X146" s="35"/>
      <c r="Y146" s="35"/>
      <c r="Z146" s="35"/>
      <c r="AA146" s="35"/>
      <c r="AB146" s="35"/>
      <c r="AC146" s="35"/>
      <c r="AD146" s="35"/>
      <c r="AE146" s="35"/>
      <c r="AT146" s="18" t="s">
        <v>294</v>
      </c>
      <c r="AU146" s="18" t="s">
        <v>84</v>
      </c>
    </row>
    <row r="147" spans="1:65" s="2" customFormat="1" ht="33" customHeight="1">
      <c r="A147" s="35"/>
      <c r="B147" s="36"/>
      <c r="C147" s="192" t="s">
        <v>165</v>
      </c>
      <c r="D147" s="192" t="s">
        <v>241</v>
      </c>
      <c r="E147" s="193" t="s">
        <v>5589</v>
      </c>
      <c r="F147" s="194" t="s">
        <v>5590</v>
      </c>
      <c r="G147" s="195" t="s">
        <v>251</v>
      </c>
      <c r="H147" s="196">
        <v>1</v>
      </c>
      <c r="I147" s="197"/>
      <c r="J147" s="198">
        <f>ROUND(I147*H147,2)</f>
        <v>0</v>
      </c>
      <c r="K147" s="194" t="s">
        <v>287</v>
      </c>
      <c r="L147" s="40"/>
      <c r="M147" s="199" t="s">
        <v>1</v>
      </c>
      <c r="N147" s="200" t="s">
        <v>41</v>
      </c>
      <c r="O147" s="72"/>
      <c r="P147" s="201">
        <f>O147*H147</f>
        <v>0</v>
      </c>
      <c r="Q147" s="201">
        <v>0</v>
      </c>
      <c r="R147" s="201">
        <f>Q147*H147</f>
        <v>0</v>
      </c>
      <c r="S147" s="201">
        <v>0</v>
      </c>
      <c r="T147" s="202">
        <f>S147*H147</f>
        <v>0</v>
      </c>
      <c r="U147" s="35"/>
      <c r="V147" s="35"/>
      <c r="W147" s="35"/>
      <c r="X147" s="35"/>
      <c r="Y147" s="35"/>
      <c r="Z147" s="35"/>
      <c r="AA147" s="35"/>
      <c r="AB147" s="35"/>
      <c r="AC147" s="35"/>
      <c r="AD147" s="35"/>
      <c r="AE147" s="35"/>
      <c r="AR147" s="203" t="s">
        <v>110</v>
      </c>
      <c r="AT147" s="203" t="s">
        <v>241</v>
      </c>
      <c r="AU147" s="203" t="s">
        <v>84</v>
      </c>
      <c r="AY147" s="18" t="s">
        <v>239</v>
      </c>
      <c r="BE147" s="204">
        <f>IF(N147="základní",J147,0)</f>
        <v>0</v>
      </c>
      <c r="BF147" s="204">
        <f>IF(N147="snížená",J147,0)</f>
        <v>0</v>
      </c>
      <c r="BG147" s="204">
        <f>IF(N147="zákl. přenesená",J147,0)</f>
        <v>0</v>
      </c>
      <c r="BH147" s="204">
        <f>IF(N147="sníž. přenesená",J147,0)</f>
        <v>0</v>
      </c>
      <c r="BI147" s="204">
        <f>IF(N147="nulová",J147,0)</f>
        <v>0</v>
      </c>
      <c r="BJ147" s="18" t="s">
        <v>84</v>
      </c>
      <c r="BK147" s="204">
        <f>ROUND(I147*H147,2)</f>
        <v>0</v>
      </c>
      <c r="BL147" s="18" t="s">
        <v>110</v>
      </c>
      <c r="BM147" s="203" t="s">
        <v>1011</v>
      </c>
    </row>
    <row r="148" spans="1:65" s="2" customFormat="1" ht="19.5">
      <c r="A148" s="35"/>
      <c r="B148" s="36"/>
      <c r="C148" s="37"/>
      <c r="D148" s="212" t="s">
        <v>294</v>
      </c>
      <c r="E148" s="37"/>
      <c r="F148" s="221" t="s">
        <v>5571</v>
      </c>
      <c r="G148" s="37"/>
      <c r="H148" s="37"/>
      <c r="I148" s="207"/>
      <c r="J148" s="37"/>
      <c r="K148" s="37"/>
      <c r="L148" s="40"/>
      <c r="M148" s="208"/>
      <c r="N148" s="209"/>
      <c r="O148" s="72"/>
      <c r="P148" s="72"/>
      <c r="Q148" s="72"/>
      <c r="R148" s="72"/>
      <c r="S148" s="72"/>
      <c r="T148" s="73"/>
      <c r="U148" s="35"/>
      <c r="V148" s="35"/>
      <c r="W148" s="35"/>
      <c r="X148" s="35"/>
      <c r="Y148" s="35"/>
      <c r="Z148" s="35"/>
      <c r="AA148" s="35"/>
      <c r="AB148" s="35"/>
      <c r="AC148" s="35"/>
      <c r="AD148" s="35"/>
      <c r="AE148" s="35"/>
      <c r="AT148" s="18" t="s">
        <v>294</v>
      </c>
      <c r="AU148" s="18" t="s">
        <v>84</v>
      </c>
    </row>
    <row r="149" spans="1:65" s="2" customFormat="1" ht="33" customHeight="1">
      <c r="A149" s="35"/>
      <c r="B149" s="36"/>
      <c r="C149" s="192" t="s">
        <v>8</v>
      </c>
      <c r="D149" s="192" t="s">
        <v>241</v>
      </c>
      <c r="E149" s="193" t="s">
        <v>5591</v>
      </c>
      <c r="F149" s="194" t="s">
        <v>5592</v>
      </c>
      <c r="G149" s="195" t="s">
        <v>251</v>
      </c>
      <c r="H149" s="196">
        <v>1</v>
      </c>
      <c r="I149" s="197"/>
      <c r="J149" s="198">
        <f>ROUND(I149*H149,2)</f>
        <v>0</v>
      </c>
      <c r="K149" s="194" t="s">
        <v>287</v>
      </c>
      <c r="L149" s="40"/>
      <c r="M149" s="199" t="s">
        <v>1</v>
      </c>
      <c r="N149" s="200" t="s">
        <v>41</v>
      </c>
      <c r="O149" s="72"/>
      <c r="P149" s="201">
        <f>O149*H149</f>
        <v>0</v>
      </c>
      <c r="Q149" s="201">
        <v>0</v>
      </c>
      <c r="R149" s="201">
        <f>Q149*H149</f>
        <v>0</v>
      </c>
      <c r="S149" s="201">
        <v>0</v>
      </c>
      <c r="T149" s="202">
        <f>S149*H149</f>
        <v>0</v>
      </c>
      <c r="U149" s="35"/>
      <c r="V149" s="35"/>
      <c r="W149" s="35"/>
      <c r="X149" s="35"/>
      <c r="Y149" s="35"/>
      <c r="Z149" s="35"/>
      <c r="AA149" s="35"/>
      <c r="AB149" s="35"/>
      <c r="AC149" s="35"/>
      <c r="AD149" s="35"/>
      <c r="AE149" s="35"/>
      <c r="AR149" s="203" t="s">
        <v>110</v>
      </c>
      <c r="AT149" s="203" t="s">
        <v>241</v>
      </c>
      <c r="AU149" s="203" t="s">
        <v>84</v>
      </c>
      <c r="AY149" s="18" t="s">
        <v>239</v>
      </c>
      <c r="BE149" s="204">
        <f>IF(N149="základní",J149,0)</f>
        <v>0</v>
      </c>
      <c r="BF149" s="204">
        <f>IF(N149="snížená",J149,0)</f>
        <v>0</v>
      </c>
      <c r="BG149" s="204">
        <f>IF(N149="zákl. přenesená",J149,0)</f>
        <v>0</v>
      </c>
      <c r="BH149" s="204">
        <f>IF(N149="sníž. přenesená",J149,0)</f>
        <v>0</v>
      </c>
      <c r="BI149" s="204">
        <f>IF(N149="nulová",J149,0)</f>
        <v>0</v>
      </c>
      <c r="BJ149" s="18" t="s">
        <v>84</v>
      </c>
      <c r="BK149" s="204">
        <f>ROUND(I149*H149,2)</f>
        <v>0</v>
      </c>
      <c r="BL149" s="18" t="s">
        <v>110</v>
      </c>
      <c r="BM149" s="203" t="s">
        <v>1021</v>
      </c>
    </row>
    <row r="150" spans="1:65" s="2" customFormat="1" ht="19.5">
      <c r="A150" s="35"/>
      <c r="B150" s="36"/>
      <c r="C150" s="37"/>
      <c r="D150" s="212" t="s">
        <v>294</v>
      </c>
      <c r="E150" s="37"/>
      <c r="F150" s="221" t="s">
        <v>5571</v>
      </c>
      <c r="G150" s="37"/>
      <c r="H150" s="37"/>
      <c r="I150" s="207"/>
      <c r="J150" s="37"/>
      <c r="K150" s="37"/>
      <c r="L150" s="40"/>
      <c r="M150" s="208"/>
      <c r="N150" s="209"/>
      <c r="O150" s="72"/>
      <c r="P150" s="72"/>
      <c r="Q150" s="72"/>
      <c r="R150" s="72"/>
      <c r="S150" s="72"/>
      <c r="T150" s="73"/>
      <c r="U150" s="35"/>
      <c r="V150" s="35"/>
      <c r="W150" s="35"/>
      <c r="X150" s="35"/>
      <c r="Y150" s="35"/>
      <c r="Z150" s="35"/>
      <c r="AA150" s="35"/>
      <c r="AB150" s="35"/>
      <c r="AC150" s="35"/>
      <c r="AD150" s="35"/>
      <c r="AE150" s="35"/>
      <c r="AT150" s="18" t="s">
        <v>294</v>
      </c>
      <c r="AU150" s="18" t="s">
        <v>84</v>
      </c>
    </row>
    <row r="151" spans="1:65" s="2" customFormat="1" ht="33" customHeight="1">
      <c r="A151" s="35"/>
      <c r="B151" s="36"/>
      <c r="C151" s="192" t="s">
        <v>302</v>
      </c>
      <c r="D151" s="192" t="s">
        <v>241</v>
      </c>
      <c r="E151" s="193" t="s">
        <v>5593</v>
      </c>
      <c r="F151" s="194" t="s">
        <v>5594</v>
      </c>
      <c r="G151" s="195" t="s">
        <v>251</v>
      </c>
      <c r="H151" s="196">
        <v>1</v>
      </c>
      <c r="I151" s="197"/>
      <c r="J151" s="198">
        <f>ROUND(I151*H151,2)</f>
        <v>0</v>
      </c>
      <c r="K151" s="194" t="s">
        <v>287</v>
      </c>
      <c r="L151" s="40"/>
      <c r="M151" s="199" t="s">
        <v>1</v>
      </c>
      <c r="N151" s="200" t="s">
        <v>41</v>
      </c>
      <c r="O151" s="72"/>
      <c r="P151" s="201">
        <f>O151*H151</f>
        <v>0</v>
      </c>
      <c r="Q151" s="201">
        <v>0</v>
      </c>
      <c r="R151" s="201">
        <f>Q151*H151</f>
        <v>0</v>
      </c>
      <c r="S151" s="201">
        <v>0</v>
      </c>
      <c r="T151" s="202">
        <f>S151*H151</f>
        <v>0</v>
      </c>
      <c r="U151" s="35"/>
      <c r="V151" s="35"/>
      <c r="W151" s="35"/>
      <c r="X151" s="35"/>
      <c r="Y151" s="35"/>
      <c r="Z151" s="35"/>
      <c r="AA151" s="35"/>
      <c r="AB151" s="35"/>
      <c r="AC151" s="35"/>
      <c r="AD151" s="35"/>
      <c r="AE151" s="35"/>
      <c r="AR151" s="203" t="s">
        <v>110</v>
      </c>
      <c r="AT151" s="203" t="s">
        <v>241</v>
      </c>
      <c r="AU151" s="203" t="s">
        <v>84</v>
      </c>
      <c r="AY151" s="18" t="s">
        <v>239</v>
      </c>
      <c r="BE151" s="204">
        <f>IF(N151="základní",J151,0)</f>
        <v>0</v>
      </c>
      <c r="BF151" s="204">
        <f>IF(N151="snížená",J151,0)</f>
        <v>0</v>
      </c>
      <c r="BG151" s="204">
        <f>IF(N151="zákl. přenesená",J151,0)</f>
        <v>0</v>
      </c>
      <c r="BH151" s="204">
        <f>IF(N151="sníž. přenesená",J151,0)</f>
        <v>0</v>
      </c>
      <c r="BI151" s="204">
        <f>IF(N151="nulová",J151,0)</f>
        <v>0</v>
      </c>
      <c r="BJ151" s="18" t="s">
        <v>84</v>
      </c>
      <c r="BK151" s="204">
        <f>ROUND(I151*H151,2)</f>
        <v>0</v>
      </c>
      <c r="BL151" s="18" t="s">
        <v>110</v>
      </c>
      <c r="BM151" s="203" t="s">
        <v>1028</v>
      </c>
    </row>
    <row r="152" spans="1:65" s="2" customFormat="1" ht="19.5">
      <c r="A152" s="35"/>
      <c r="B152" s="36"/>
      <c r="C152" s="37"/>
      <c r="D152" s="212" t="s">
        <v>294</v>
      </c>
      <c r="E152" s="37"/>
      <c r="F152" s="221" t="s">
        <v>5571</v>
      </c>
      <c r="G152" s="37"/>
      <c r="H152" s="37"/>
      <c r="I152" s="207"/>
      <c r="J152" s="37"/>
      <c r="K152" s="37"/>
      <c r="L152" s="40"/>
      <c r="M152" s="208"/>
      <c r="N152" s="209"/>
      <c r="O152" s="72"/>
      <c r="P152" s="72"/>
      <c r="Q152" s="72"/>
      <c r="R152" s="72"/>
      <c r="S152" s="72"/>
      <c r="T152" s="73"/>
      <c r="U152" s="35"/>
      <c r="V152" s="35"/>
      <c r="W152" s="35"/>
      <c r="X152" s="35"/>
      <c r="Y152" s="35"/>
      <c r="Z152" s="35"/>
      <c r="AA152" s="35"/>
      <c r="AB152" s="35"/>
      <c r="AC152" s="35"/>
      <c r="AD152" s="35"/>
      <c r="AE152" s="35"/>
      <c r="AT152" s="18" t="s">
        <v>294</v>
      </c>
      <c r="AU152" s="18" t="s">
        <v>84</v>
      </c>
    </row>
    <row r="153" spans="1:65" s="2" customFormat="1" ht="33" customHeight="1">
      <c r="A153" s="35"/>
      <c r="B153" s="36"/>
      <c r="C153" s="192" t="s">
        <v>306</v>
      </c>
      <c r="D153" s="192" t="s">
        <v>241</v>
      </c>
      <c r="E153" s="193" t="s">
        <v>5595</v>
      </c>
      <c r="F153" s="194" t="s">
        <v>5596</v>
      </c>
      <c r="G153" s="195" t="s">
        <v>251</v>
      </c>
      <c r="H153" s="196">
        <v>1</v>
      </c>
      <c r="I153" s="197"/>
      <c r="J153" s="198">
        <f>ROUND(I153*H153,2)</f>
        <v>0</v>
      </c>
      <c r="K153" s="194" t="s">
        <v>287</v>
      </c>
      <c r="L153" s="40"/>
      <c r="M153" s="199" t="s">
        <v>1</v>
      </c>
      <c r="N153" s="200" t="s">
        <v>41</v>
      </c>
      <c r="O153" s="72"/>
      <c r="P153" s="201">
        <f>O153*H153</f>
        <v>0</v>
      </c>
      <c r="Q153" s="201">
        <v>0</v>
      </c>
      <c r="R153" s="201">
        <f>Q153*H153</f>
        <v>0</v>
      </c>
      <c r="S153" s="201">
        <v>0</v>
      </c>
      <c r="T153" s="202">
        <f>S153*H153</f>
        <v>0</v>
      </c>
      <c r="U153" s="35"/>
      <c r="V153" s="35"/>
      <c r="W153" s="35"/>
      <c r="X153" s="35"/>
      <c r="Y153" s="35"/>
      <c r="Z153" s="35"/>
      <c r="AA153" s="35"/>
      <c r="AB153" s="35"/>
      <c r="AC153" s="35"/>
      <c r="AD153" s="35"/>
      <c r="AE153" s="35"/>
      <c r="AR153" s="203" t="s">
        <v>110</v>
      </c>
      <c r="AT153" s="203" t="s">
        <v>241</v>
      </c>
      <c r="AU153" s="203" t="s">
        <v>84</v>
      </c>
      <c r="AY153" s="18" t="s">
        <v>239</v>
      </c>
      <c r="BE153" s="204">
        <f>IF(N153="základní",J153,0)</f>
        <v>0</v>
      </c>
      <c r="BF153" s="204">
        <f>IF(N153="snížená",J153,0)</f>
        <v>0</v>
      </c>
      <c r="BG153" s="204">
        <f>IF(N153="zákl. přenesená",J153,0)</f>
        <v>0</v>
      </c>
      <c r="BH153" s="204">
        <f>IF(N153="sníž. přenesená",J153,0)</f>
        <v>0</v>
      </c>
      <c r="BI153" s="204">
        <f>IF(N153="nulová",J153,0)</f>
        <v>0</v>
      </c>
      <c r="BJ153" s="18" t="s">
        <v>84</v>
      </c>
      <c r="BK153" s="204">
        <f>ROUND(I153*H153,2)</f>
        <v>0</v>
      </c>
      <c r="BL153" s="18" t="s">
        <v>110</v>
      </c>
      <c r="BM153" s="203" t="s">
        <v>1038</v>
      </c>
    </row>
    <row r="154" spans="1:65" s="2" customFormat="1" ht="19.5">
      <c r="A154" s="35"/>
      <c r="B154" s="36"/>
      <c r="C154" s="37"/>
      <c r="D154" s="212" t="s">
        <v>294</v>
      </c>
      <c r="E154" s="37"/>
      <c r="F154" s="221" t="s">
        <v>5571</v>
      </c>
      <c r="G154" s="37"/>
      <c r="H154" s="37"/>
      <c r="I154" s="207"/>
      <c r="J154" s="37"/>
      <c r="K154" s="37"/>
      <c r="L154" s="40"/>
      <c r="M154" s="208"/>
      <c r="N154" s="209"/>
      <c r="O154" s="72"/>
      <c r="P154" s="72"/>
      <c r="Q154" s="72"/>
      <c r="R154" s="72"/>
      <c r="S154" s="72"/>
      <c r="T154" s="73"/>
      <c r="U154" s="35"/>
      <c r="V154" s="35"/>
      <c r="W154" s="35"/>
      <c r="X154" s="35"/>
      <c r="Y154" s="35"/>
      <c r="Z154" s="35"/>
      <c r="AA154" s="35"/>
      <c r="AB154" s="35"/>
      <c r="AC154" s="35"/>
      <c r="AD154" s="35"/>
      <c r="AE154" s="35"/>
      <c r="AT154" s="18" t="s">
        <v>294</v>
      </c>
      <c r="AU154" s="18" t="s">
        <v>84</v>
      </c>
    </row>
    <row r="155" spans="1:65" s="2" customFormat="1" ht="33" customHeight="1">
      <c r="A155" s="35"/>
      <c r="B155" s="36"/>
      <c r="C155" s="192" t="s">
        <v>311</v>
      </c>
      <c r="D155" s="192" t="s">
        <v>241</v>
      </c>
      <c r="E155" s="193" t="s">
        <v>5597</v>
      </c>
      <c r="F155" s="194" t="s">
        <v>5598</v>
      </c>
      <c r="G155" s="195" t="s">
        <v>251</v>
      </c>
      <c r="H155" s="196">
        <v>1</v>
      </c>
      <c r="I155" s="197"/>
      <c r="J155" s="198">
        <f>ROUND(I155*H155,2)</f>
        <v>0</v>
      </c>
      <c r="K155" s="194" t="s">
        <v>287</v>
      </c>
      <c r="L155" s="40"/>
      <c r="M155" s="199" t="s">
        <v>1</v>
      </c>
      <c r="N155" s="200" t="s">
        <v>41</v>
      </c>
      <c r="O155" s="72"/>
      <c r="P155" s="201">
        <f>O155*H155</f>
        <v>0</v>
      </c>
      <c r="Q155" s="201">
        <v>0</v>
      </c>
      <c r="R155" s="201">
        <f>Q155*H155</f>
        <v>0</v>
      </c>
      <c r="S155" s="201">
        <v>0</v>
      </c>
      <c r="T155" s="202">
        <f>S155*H155</f>
        <v>0</v>
      </c>
      <c r="U155" s="35"/>
      <c r="V155" s="35"/>
      <c r="W155" s="35"/>
      <c r="X155" s="35"/>
      <c r="Y155" s="35"/>
      <c r="Z155" s="35"/>
      <c r="AA155" s="35"/>
      <c r="AB155" s="35"/>
      <c r="AC155" s="35"/>
      <c r="AD155" s="35"/>
      <c r="AE155" s="35"/>
      <c r="AR155" s="203" t="s">
        <v>110</v>
      </c>
      <c r="AT155" s="203" t="s">
        <v>241</v>
      </c>
      <c r="AU155" s="203" t="s">
        <v>84</v>
      </c>
      <c r="AY155" s="18" t="s">
        <v>239</v>
      </c>
      <c r="BE155" s="204">
        <f>IF(N155="základní",J155,0)</f>
        <v>0</v>
      </c>
      <c r="BF155" s="204">
        <f>IF(N155="snížená",J155,0)</f>
        <v>0</v>
      </c>
      <c r="BG155" s="204">
        <f>IF(N155="zákl. přenesená",J155,0)</f>
        <v>0</v>
      </c>
      <c r="BH155" s="204">
        <f>IF(N155="sníž. přenesená",J155,0)</f>
        <v>0</v>
      </c>
      <c r="BI155" s="204">
        <f>IF(N155="nulová",J155,0)</f>
        <v>0</v>
      </c>
      <c r="BJ155" s="18" t="s">
        <v>84</v>
      </c>
      <c r="BK155" s="204">
        <f>ROUND(I155*H155,2)</f>
        <v>0</v>
      </c>
      <c r="BL155" s="18" t="s">
        <v>110</v>
      </c>
      <c r="BM155" s="203" t="s">
        <v>1042</v>
      </c>
    </row>
    <row r="156" spans="1:65" s="2" customFormat="1" ht="19.5">
      <c r="A156" s="35"/>
      <c r="B156" s="36"/>
      <c r="C156" s="37"/>
      <c r="D156" s="212" t="s">
        <v>294</v>
      </c>
      <c r="E156" s="37"/>
      <c r="F156" s="221" t="s">
        <v>5571</v>
      </c>
      <c r="G156" s="37"/>
      <c r="H156" s="37"/>
      <c r="I156" s="207"/>
      <c r="J156" s="37"/>
      <c r="K156" s="37"/>
      <c r="L156" s="40"/>
      <c r="M156" s="208"/>
      <c r="N156" s="209"/>
      <c r="O156" s="72"/>
      <c r="P156" s="72"/>
      <c r="Q156" s="72"/>
      <c r="R156" s="72"/>
      <c r="S156" s="72"/>
      <c r="T156" s="73"/>
      <c r="U156" s="35"/>
      <c r="V156" s="35"/>
      <c r="W156" s="35"/>
      <c r="X156" s="35"/>
      <c r="Y156" s="35"/>
      <c r="Z156" s="35"/>
      <c r="AA156" s="35"/>
      <c r="AB156" s="35"/>
      <c r="AC156" s="35"/>
      <c r="AD156" s="35"/>
      <c r="AE156" s="35"/>
      <c r="AT156" s="18" t="s">
        <v>294</v>
      </c>
      <c r="AU156" s="18" t="s">
        <v>84</v>
      </c>
    </row>
    <row r="157" spans="1:65" s="2" customFormat="1" ht="33" customHeight="1">
      <c r="A157" s="35"/>
      <c r="B157" s="36"/>
      <c r="C157" s="192" t="s">
        <v>316</v>
      </c>
      <c r="D157" s="192" t="s">
        <v>241</v>
      </c>
      <c r="E157" s="193" t="s">
        <v>5599</v>
      </c>
      <c r="F157" s="194" t="s">
        <v>5598</v>
      </c>
      <c r="G157" s="195" t="s">
        <v>251</v>
      </c>
      <c r="H157" s="196">
        <v>1</v>
      </c>
      <c r="I157" s="197"/>
      <c r="J157" s="198">
        <f>ROUND(I157*H157,2)</f>
        <v>0</v>
      </c>
      <c r="K157" s="194" t="s">
        <v>287</v>
      </c>
      <c r="L157" s="40"/>
      <c r="M157" s="199" t="s">
        <v>1</v>
      </c>
      <c r="N157" s="200" t="s">
        <v>41</v>
      </c>
      <c r="O157" s="72"/>
      <c r="P157" s="201">
        <f>O157*H157</f>
        <v>0</v>
      </c>
      <c r="Q157" s="201">
        <v>0</v>
      </c>
      <c r="R157" s="201">
        <f>Q157*H157</f>
        <v>0</v>
      </c>
      <c r="S157" s="201">
        <v>0</v>
      </c>
      <c r="T157" s="202">
        <f>S157*H157</f>
        <v>0</v>
      </c>
      <c r="U157" s="35"/>
      <c r="V157" s="35"/>
      <c r="W157" s="35"/>
      <c r="X157" s="35"/>
      <c r="Y157" s="35"/>
      <c r="Z157" s="35"/>
      <c r="AA157" s="35"/>
      <c r="AB157" s="35"/>
      <c r="AC157" s="35"/>
      <c r="AD157" s="35"/>
      <c r="AE157" s="35"/>
      <c r="AR157" s="203" t="s">
        <v>110</v>
      </c>
      <c r="AT157" s="203" t="s">
        <v>241</v>
      </c>
      <c r="AU157" s="203" t="s">
        <v>84</v>
      </c>
      <c r="AY157" s="18" t="s">
        <v>239</v>
      </c>
      <c r="BE157" s="204">
        <f>IF(N157="základní",J157,0)</f>
        <v>0</v>
      </c>
      <c r="BF157" s="204">
        <f>IF(N157="snížená",J157,0)</f>
        <v>0</v>
      </c>
      <c r="BG157" s="204">
        <f>IF(N157="zákl. přenesená",J157,0)</f>
        <v>0</v>
      </c>
      <c r="BH157" s="204">
        <f>IF(N157="sníž. přenesená",J157,0)</f>
        <v>0</v>
      </c>
      <c r="BI157" s="204">
        <f>IF(N157="nulová",J157,0)</f>
        <v>0</v>
      </c>
      <c r="BJ157" s="18" t="s">
        <v>84</v>
      </c>
      <c r="BK157" s="204">
        <f>ROUND(I157*H157,2)</f>
        <v>0</v>
      </c>
      <c r="BL157" s="18" t="s">
        <v>110</v>
      </c>
      <c r="BM157" s="203" t="s">
        <v>1052</v>
      </c>
    </row>
    <row r="158" spans="1:65" s="2" customFormat="1" ht="19.5">
      <c r="A158" s="35"/>
      <c r="B158" s="36"/>
      <c r="C158" s="37"/>
      <c r="D158" s="212" t="s">
        <v>294</v>
      </c>
      <c r="E158" s="37"/>
      <c r="F158" s="221" t="s">
        <v>5571</v>
      </c>
      <c r="G158" s="37"/>
      <c r="H158" s="37"/>
      <c r="I158" s="207"/>
      <c r="J158" s="37"/>
      <c r="K158" s="37"/>
      <c r="L158" s="40"/>
      <c r="M158" s="222"/>
      <c r="N158" s="223"/>
      <c r="O158" s="224"/>
      <c r="P158" s="224"/>
      <c r="Q158" s="224"/>
      <c r="R158" s="224"/>
      <c r="S158" s="224"/>
      <c r="T158" s="225"/>
      <c r="U158" s="35"/>
      <c r="V158" s="35"/>
      <c r="W158" s="35"/>
      <c r="X158" s="35"/>
      <c r="Y158" s="35"/>
      <c r="Z158" s="35"/>
      <c r="AA158" s="35"/>
      <c r="AB158" s="35"/>
      <c r="AC158" s="35"/>
      <c r="AD158" s="35"/>
      <c r="AE158" s="35"/>
      <c r="AT158" s="18" t="s">
        <v>294</v>
      </c>
      <c r="AU158" s="18" t="s">
        <v>84</v>
      </c>
    </row>
    <row r="159" spans="1:65" s="2" customFormat="1" ht="6.95" customHeight="1">
      <c r="A159" s="35"/>
      <c r="B159" s="55"/>
      <c r="C159" s="56"/>
      <c r="D159" s="56"/>
      <c r="E159" s="56"/>
      <c r="F159" s="56"/>
      <c r="G159" s="56"/>
      <c r="H159" s="56"/>
      <c r="I159" s="56"/>
      <c r="J159" s="56"/>
      <c r="K159" s="56"/>
      <c r="L159" s="40"/>
      <c r="M159" s="35"/>
      <c r="O159" s="35"/>
      <c r="P159" s="35"/>
      <c r="Q159" s="35"/>
      <c r="R159" s="35"/>
      <c r="S159" s="35"/>
      <c r="T159" s="35"/>
      <c r="U159" s="35"/>
      <c r="V159" s="35"/>
      <c r="W159" s="35"/>
      <c r="X159" s="35"/>
      <c r="Y159" s="35"/>
      <c r="Z159" s="35"/>
      <c r="AA159" s="35"/>
      <c r="AB159" s="35"/>
      <c r="AC159" s="35"/>
      <c r="AD159" s="35"/>
      <c r="AE159" s="35"/>
    </row>
  </sheetData>
  <sheetProtection algorithmName="SHA-512" hashValue="zKCM10W6asp/zSseS+dnmKgCzKIlI2MX00PWIvUNUETkqzgbTQJk2eqfKNlkzYaYDG6KxPhJ/TE6TJGerOYjTw==" saltValue="F+NEygKQH2Nfmf7BWPZ1EqeQMhjQMYcXKsDqbSmm7PNyzkXo4DOAlZ5f0rc9JDar/QqksKgbeLXmYTtjh0J8/A==" spinCount="100000" sheet="1" objects="1" scenarios="1" formatColumns="0" formatRows="0" autoFilter="0"/>
  <autoFilter ref="C124:K158" xr:uid="{00000000-0009-0000-0000-00001C000000}"/>
  <mergeCells count="15">
    <mergeCell ref="E111:H111"/>
    <mergeCell ref="E115:H115"/>
    <mergeCell ref="E113:H113"/>
    <mergeCell ref="E117:H117"/>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BM1729"/>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93</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s="1" customFormat="1" ht="12" customHeight="1">
      <c r="B8" s="21"/>
      <c r="D8" s="120" t="s">
        <v>210</v>
      </c>
      <c r="L8" s="21"/>
    </row>
    <row r="9" spans="1:46" s="2" customFormat="1" ht="16.5" customHeight="1">
      <c r="A9" s="35"/>
      <c r="B9" s="40"/>
      <c r="C9" s="35"/>
      <c r="D9" s="35"/>
      <c r="E9" s="325" t="s">
        <v>362</v>
      </c>
      <c r="F9" s="328"/>
      <c r="G9" s="328"/>
      <c r="H9" s="328"/>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363</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364</v>
      </c>
      <c r="F11" s="328"/>
      <c r="G11" s="328"/>
      <c r="H11" s="328"/>
      <c r="I11" s="35"/>
      <c r="J11" s="35"/>
      <c r="K11" s="35"/>
      <c r="L11" s="52"/>
      <c r="S11" s="35"/>
      <c r="T11" s="35"/>
      <c r="U11" s="35"/>
      <c r="V11" s="35"/>
      <c r="W11" s="35"/>
      <c r="X11" s="35"/>
      <c r="Y11" s="35"/>
      <c r="Z11" s="35"/>
      <c r="AA11" s="35"/>
      <c r="AB11" s="35"/>
      <c r="AC11" s="35"/>
      <c r="AD11" s="35"/>
      <c r="AE11" s="35"/>
    </row>
    <row r="12" spans="1:46" s="2" customFormat="1" ht="11.25">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23. 6. 2025</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26</v>
      </c>
      <c r="F17" s="35"/>
      <c r="G17" s="35"/>
      <c r="H17" s="35"/>
      <c r="I17" s="120" t="s">
        <v>27</v>
      </c>
      <c r="J17" s="111"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28</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9" t="str">
        <f>'Rekapitulace stavby'!E14</f>
        <v>Vyplň údaj</v>
      </c>
      <c r="F20" s="330"/>
      <c r="G20" s="330"/>
      <c r="H20" s="330"/>
      <c r="I20" s="120" t="s">
        <v>27</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30</v>
      </c>
      <c r="E22" s="35"/>
      <c r="F22" s="35"/>
      <c r="G22" s="35"/>
      <c r="H22" s="35"/>
      <c r="I22" s="120" t="s">
        <v>25</v>
      </c>
      <c r="J22" s="111"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31</v>
      </c>
      <c r="F23" s="35"/>
      <c r="G23" s="35"/>
      <c r="H23" s="35"/>
      <c r="I23" s="120" t="s">
        <v>27</v>
      </c>
      <c r="J23" s="111"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33</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27</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34</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19.25" customHeight="1">
      <c r="A29" s="122"/>
      <c r="B29" s="123"/>
      <c r="C29" s="122"/>
      <c r="D29" s="122"/>
      <c r="E29" s="331" t="s">
        <v>35</v>
      </c>
      <c r="F29" s="331"/>
      <c r="G29" s="331"/>
      <c r="H29" s="331"/>
      <c r="I29" s="122"/>
      <c r="J29" s="122"/>
      <c r="K29" s="122"/>
      <c r="L29" s="124"/>
      <c r="S29" s="122"/>
      <c r="T29" s="122"/>
      <c r="U29" s="122"/>
      <c r="V29" s="122"/>
      <c r="W29" s="122"/>
      <c r="X29" s="122"/>
      <c r="Y29" s="122"/>
      <c r="Z29" s="122"/>
      <c r="AA29" s="122"/>
      <c r="AB29" s="122"/>
      <c r="AC29" s="122"/>
      <c r="AD29" s="122"/>
      <c r="AE29" s="122"/>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36</v>
      </c>
      <c r="E32" s="35"/>
      <c r="F32" s="35"/>
      <c r="G32" s="35"/>
      <c r="H32" s="35"/>
      <c r="I32" s="35"/>
      <c r="J32" s="127">
        <f>ROUND(J154,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8" t="s">
        <v>38</v>
      </c>
      <c r="G34" s="35"/>
      <c r="H34" s="35"/>
      <c r="I34" s="128" t="s">
        <v>37</v>
      </c>
      <c r="J34" s="128" t="s">
        <v>39</v>
      </c>
      <c r="K34" s="35"/>
      <c r="L34" s="52"/>
      <c r="S34" s="35"/>
      <c r="T34" s="35"/>
      <c r="U34" s="35"/>
      <c r="V34" s="35"/>
      <c r="W34" s="35"/>
      <c r="X34" s="35"/>
      <c r="Y34" s="35"/>
      <c r="Z34" s="35"/>
      <c r="AA34" s="35"/>
      <c r="AB34" s="35"/>
      <c r="AC34" s="35"/>
      <c r="AD34" s="35"/>
      <c r="AE34" s="35"/>
    </row>
    <row r="35" spans="1:31" s="2" customFormat="1" ht="14.45" customHeight="1">
      <c r="A35" s="35"/>
      <c r="B35" s="40"/>
      <c r="C35" s="35"/>
      <c r="D35" s="129" t="s">
        <v>40</v>
      </c>
      <c r="E35" s="120" t="s">
        <v>41</v>
      </c>
      <c r="F35" s="130">
        <f>ROUND((SUM(BE154:BE1728)),  2)</f>
        <v>0</v>
      </c>
      <c r="G35" s="35"/>
      <c r="H35" s="35"/>
      <c r="I35" s="131">
        <v>0.21</v>
      </c>
      <c r="J35" s="130">
        <f>ROUND(((SUM(BE154:BE1728))*I35),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20" t="s">
        <v>42</v>
      </c>
      <c r="F36" s="130">
        <f>ROUND((SUM(BF154:BF1728)),  2)</f>
        <v>0</v>
      </c>
      <c r="G36" s="35"/>
      <c r="H36" s="35"/>
      <c r="I36" s="131">
        <v>0.12</v>
      </c>
      <c r="J36" s="130">
        <f>ROUND(((SUM(BF154:BF1728))*I36),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43</v>
      </c>
      <c r="F37" s="130">
        <f>ROUND((SUM(BG154:BG1728)),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20" t="s">
        <v>44</v>
      </c>
      <c r="F38" s="130">
        <f>ROUND((SUM(BH154:BH1728)),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45</v>
      </c>
      <c r="F39" s="130">
        <f>ROUND((SUM(BI154:BI1728)),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46</v>
      </c>
      <c r="E41" s="134"/>
      <c r="F41" s="134"/>
      <c r="G41" s="135" t="s">
        <v>47</v>
      </c>
      <c r="H41" s="136" t="s">
        <v>48</v>
      </c>
      <c r="I41" s="134"/>
      <c r="J41" s="137">
        <f>SUM(J32:J39)</f>
        <v>0</v>
      </c>
      <c r="K41" s="138"/>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2" customFormat="1" ht="16.5" customHeight="1">
      <c r="A87" s="35"/>
      <c r="B87" s="36"/>
      <c r="C87" s="37"/>
      <c r="D87" s="37"/>
      <c r="E87" s="332" t="s">
        <v>362</v>
      </c>
      <c r="F87" s="334"/>
      <c r="G87" s="334"/>
      <c r="H87" s="334"/>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363</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5" t="str">
        <f>E11</f>
        <v>D.1.1 - Architektonicko-stavební řešení</v>
      </c>
      <c r="F89" s="334"/>
      <c r="G89" s="334"/>
      <c r="H89" s="334"/>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 xml:space="preserve"> </v>
      </c>
      <c r="G91" s="37"/>
      <c r="H91" s="37"/>
      <c r="I91" s="30" t="s">
        <v>22</v>
      </c>
      <c r="J91" s="67" t="str">
        <f>IF(J14="","",J14)</f>
        <v>23. 6. 2025</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24</v>
      </c>
      <c r="D93" s="37"/>
      <c r="E93" s="37"/>
      <c r="F93" s="28" t="str">
        <f>E17</f>
        <v>NEMOCNICE TGM HODONÍN, p.o.</v>
      </c>
      <c r="G93" s="37"/>
      <c r="H93" s="37"/>
      <c r="I93" s="30" t="s">
        <v>30</v>
      </c>
      <c r="J93" s="33" t="str">
        <f>E23</f>
        <v>KANIA a.s.</v>
      </c>
      <c r="K93" s="37"/>
      <c r="L93" s="52"/>
      <c r="S93" s="35"/>
      <c r="T93" s="35"/>
      <c r="U93" s="35"/>
      <c r="V93" s="35"/>
      <c r="W93" s="35"/>
      <c r="X93" s="35"/>
      <c r="Y93" s="35"/>
      <c r="Z93" s="35"/>
      <c r="AA93" s="35"/>
      <c r="AB93" s="35"/>
      <c r="AC93" s="35"/>
      <c r="AD93" s="35"/>
      <c r="AE93" s="35"/>
    </row>
    <row r="94" spans="1:31" s="2" customFormat="1" ht="15.2" customHeight="1">
      <c r="A94" s="35"/>
      <c r="B94" s="36"/>
      <c r="C94" s="30" t="s">
        <v>28</v>
      </c>
      <c r="D94" s="37"/>
      <c r="E94" s="37"/>
      <c r="F94" s="28" t="str">
        <f>IF(E20="","",E20)</f>
        <v>Vyplň údaj</v>
      </c>
      <c r="G94" s="37"/>
      <c r="H94" s="37"/>
      <c r="I94" s="30" t="s">
        <v>33</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213</v>
      </c>
      <c r="D96" s="151"/>
      <c r="E96" s="151"/>
      <c r="F96" s="151"/>
      <c r="G96" s="151"/>
      <c r="H96" s="151"/>
      <c r="I96" s="151"/>
      <c r="J96" s="152" t="s">
        <v>214</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3" t="s">
        <v>215</v>
      </c>
      <c r="D98" s="37"/>
      <c r="E98" s="37"/>
      <c r="F98" s="37"/>
      <c r="G98" s="37"/>
      <c r="H98" s="37"/>
      <c r="I98" s="37"/>
      <c r="J98" s="85">
        <f>J154</f>
        <v>0</v>
      </c>
      <c r="K98" s="37"/>
      <c r="L98" s="52"/>
      <c r="S98" s="35"/>
      <c r="T98" s="35"/>
      <c r="U98" s="35"/>
      <c r="V98" s="35"/>
      <c r="W98" s="35"/>
      <c r="X98" s="35"/>
      <c r="Y98" s="35"/>
      <c r="Z98" s="35"/>
      <c r="AA98" s="35"/>
      <c r="AB98" s="35"/>
      <c r="AC98" s="35"/>
      <c r="AD98" s="35"/>
      <c r="AE98" s="35"/>
      <c r="AU98" s="18" t="s">
        <v>216</v>
      </c>
    </row>
    <row r="99" spans="1:47" s="9" customFormat="1" ht="24.95" customHeight="1">
      <c r="B99" s="154"/>
      <c r="C99" s="155"/>
      <c r="D99" s="156" t="s">
        <v>217</v>
      </c>
      <c r="E99" s="157"/>
      <c r="F99" s="157"/>
      <c r="G99" s="157"/>
      <c r="H99" s="157"/>
      <c r="I99" s="157"/>
      <c r="J99" s="158">
        <f>J155</f>
        <v>0</v>
      </c>
      <c r="K99" s="155"/>
      <c r="L99" s="159"/>
    </row>
    <row r="100" spans="1:47" s="10" customFormat="1" ht="19.899999999999999" customHeight="1">
      <c r="B100" s="160"/>
      <c r="C100" s="105"/>
      <c r="D100" s="161" t="s">
        <v>218</v>
      </c>
      <c r="E100" s="162"/>
      <c r="F100" s="162"/>
      <c r="G100" s="162"/>
      <c r="H100" s="162"/>
      <c r="I100" s="162"/>
      <c r="J100" s="163">
        <f>J156</f>
        <v>0</v>
      </c>
      <c r="K100" s="105"/>
      <c r="L100" s="164"/>
    </row>
    <row r="101" spans="1:47" s="10" customFormat="1" ht="19.899999999999999" customHeight="1">
      <c r="B101" s="160"/>
      <c r="C101" s="105"/>
      <c r="D101" s="161" t="s">
        <v>365</v>
      </c>
      <c r="E101" s="162"/>
      <c r="F101" s="162"/>
      <c r="G101" s="162"/>
      <c r="H101" s="162"/>
      <c r="I101" s="162"/>
      <c r="J101" s="163">
        <f>J232</f>
        <v>0</v>
      </c>
      <c r="K101" s="105"/>
      <c r="L101" s="164"/>
    </row>
    <row r="102" spans="1:47" s="10" customFormat="1" ht="19.899999999999999" customHeight="1">
      <c r="B102" s="160"/>
      <c r="C102" s="105"/>
      <c r="D102" s="161" t="s">
        <v>366</v>
      </c>
      <c r="E102" s="162"/>
      <c r="F102" s="162"/>
      <c r="G102" s="162"/>
      <c r="H102" s="162"/>
      <c r="I102" s="162"/>
      <c r="J102" s="163">
        <f>J267</f>
        <v>0</v>
      </c>
      <c r="K102" s="105"/>
      <c r="L102" s="164"/>
    </row>
    <row r="103" spans="1:47" s="10" customFormat="1" ht="19.899999999999999" customHeight="1">
      <c r="B103" s="160"/>
      <c r="C103" s="105"/>
      <c r="D103" s="161" t="s">
        <v>367</v>
      </c>
      <c r="E103" s="162"/>
      <c r="F103" s="162"/>
      <c r="G103" s="162"/>
      <c r="H103" s="162"/>
      <c r="I103" s="162"/>
      <c r="J103" s="163">
        <f>J318</f>
        <v>0</v>
      </c>
      <c r="K103" s="105"/>
      <c r="L103" s="164"/>
    </row>
    <row r="104" spans="1:47" s="10" customFormat="1" ht="14.85" customHeight="1">
      <c r="B104" s="160"/>
      <c r="C104" s="105"/>
      <c r="D104" s="161" t="s">
        <v>368</v>
      </c>
      <c r="E104" s="162"/>
      <c r="F104" s="162"/>
      <c r="G104" s="162"/>
      <c r="H104" s="162"/>
      <c r="I104" s="162"/>
      <c r="J104" s="163">
        <f>J327</f>
        <v>0</v>
      </c>
      <c r="K104" s="105"/>
      <c r="L104" s="164"/>
    </row>
    <row r="105" spans="1:47" s="10" customFormat="1" ht="19.899999999999999" customHeight="1">
      <c r="B105" s="160"/>
      <c r="C105" s="105"/>
      <c r="D105" s="161" t="s">
        <v>369</v>
      </c>
      <c r="E105" s="162"/>
      <c r="F105" s="162"/>
      <c r="G105" s="162"/>
      <c r="H105" s="162"/>
      <c r="I105" s="162"/>
      <c r="J105" s="163">
        <f>J428</f>
        <v>0</v>
      </c>
      <c r="K105" s="105"/>
      <c r="L105" s="164"/>
    </row>
    <row r="106" spans="1:47" s="10" customFormat="1" ht="19.899999999999999" customHeight="1">
      <c r="B106" s="160"/>
      <c r="C106" s="105"/>
      <c r="D106" s="161" t="s">
        <v>370</v>
      </c>
      <c r="E106" s="162"/>
      <c r="F106" s="162"/>
      <c r="G106" s="162"/>
      <c r="H106" s="162"/>
      <c r="I106" s="162"/>
      <c r="J106" s="163">
        <f>J683</f>
        <v>0</v>
      </c>
      <c r="K106" s="105"/>
      <c r="L106" s="164"/>
    </row>
    <row r="107" spans="1:47" s="10" customFormat="1" ht="19.899999999999999" customHeight="1">
      <c r="B107" s="160"/>
      <c r="C107" s="105"/>
      <c r="D107" s="161" t="s">
        <v>221</v>
      </c>
      <c r="E107" s="162"/>
      <c r="F107" s="162"/>
      <c r="G107" s="162"/>
      <c r="H107" s="162"/>
      <c r="I107" s="162"/>
      <c r="J107" s="163">
        <f>J688</f>
        <v>0</v>
      </c>
      <c r="K107" s="105"/>
      <c r="L107" s="164"/>
    </row>
    <row r="108" spans="1:47" s="10" customFormat="1" ht="14.85" customHeight="1">
      <c r="B108" s="160"/>
      <c r="C108" s="105"/>
      <c r="D108" s="161" t="s">
        <v>222</v>
      </c>
      <c r="E108" s="162"/>
      <c r="F108" s="162"/>
      <c r="G108" s="162"/>
      <c r="H108" s="162"/>
      <c r="I108" s="162"/>
      <c r="J108" s="163">
        <f>J847</f>
        <v>0</v>
      </c>
      <c r="K108" s="105"/>
      <c r="L108" s="164"/>
    </row>
    <row r="109" spans="1:47" s="10" customFormat="1" ht="19.899999999999999" customHeight="1">
      <c r="B109" s="160"/>
      <c r="C109" s="105"/>
      <c r="D109" s="161" t="s">
        <v>223</v>
      </c>
      <c r="E109" s="162"/>
      <c r="F109" s="162"/>
      <c r="G109" s="162"/>
      <c r="H109" s="162"/>
      <c r="I109" s="162"/>
      <c r="J109" s="163">
        <f>J854</f>
        <v>0</v>
      </c>
      <c r="K109" s="105"/>
      <c r="L109" s="164"/>
    </row>
    <row r="110" spans="1:47" s="10" customFormat="1" ht="19.899999999999999" customHeight="1">
      <c r="B110" s="160"/>
      <c r="C110" s="105"/>
      <c r="D110" s="161" t="s">
        <v>371</v>
      </c>
      <c r="E110" s="162"/>
      <c r="F110" s="162"/>
      <c r="G110" s="162"/>
      <c r="H110" s="162"/>
      <c r="I110" s="162"/>
      <c r="J110" s="163">
        <f>J873</f>
        <v>0</v>
      </c>
      <c r="K110" s="105"/>
      <c r="L110" s="164"/>
    </row>
    <row r="111" spans="1:47" s="9" customFormat="1" ht="24.95" customHeight="1">
      <c r="B111" s="154"/>
      <c r="C111" s="155"/>
      <c r="D111" s="156" t="s">
        <v>372</v>
      </c>
      <c r="E111" s="157"/>
      <c r="F111" s="157"/>
      <c r="G111" s="157"/>
      <c r="H111" s="157"/>
      <c r="I111" s="157"/>
      <c r="J111" s="158">
        <f>J883</f>
        <v>0</v>
      </c>
      <c r="K111" s="155"/>
      <c r="L111" s="159"/>
    </row>
    <row r="112" spans="1:47" s="10" customFormat="1" ht="19.899999999999999" customHeight="1">
      <c r="B112" s="160"/>
      <c r="C112" s="105"/>
      <c r="D112" s="161" t="s">
        <v>373</v>
      </c>
      <c r="E112" s="162"/>
      <c r="F112" s="162"/>
      <c r="G112" s="162"/>
      <c r="H112" s="162"/>
      <c r="I112" s="162"/>
      <c r="J112" s="163">
        <f>J884</f>
        <v>0</v>
      </c>
      <c r="K112" s="105"/>
      <c r="L112" s="164"/>
    </row>
    <row r="113" spans="2:12" s="10" customFormat="1" ht="19.899999999999999" customHeight="1">
      <c r="B113" s="160"/>
      <c r="C113" s="105"/>
      <c r="D113" s="161" t="s">
        <v>374</v>
      </c>
      <c r="E113" s="162"/>
      <c r="F113" s="162"/>
      <c r="G113" s="162"/>
      <c r="H113" s="162"/>
      <c r="I113" s="162"/>
      <c r="J113" s="163">
        <f>J971</f>
        <v>0</v>
      </c>
      <c r="K113" s="105"/>
      <c r="L113" s="164"/>
    </row>
    <row r="114" spans="2:12" s="10" customFormat="1" ht="19.899999999999999" customHeight="1">
      <c r="B114" s="160"/>
      <c r="C114" s="105"/>
      <c r="D114" s="161" t="s">
        <v>375</v>
      </c>
      <c r="E114" s="162"/>
      <c r="F114" s="162"/>
      <c r="G114" s="162"/>
      <c r="H114" s="162"/>
      <c r="I114" s="162"/>
      <c r="J114" s="163">
        <f>J1015</f>
        <v>0</v>
      </c>
      <c r="K114" s="105"/>
      <c r="L114" s="164"/>
    </row>
    <row r="115" spans="2:12" s="10" customFormat="1" ht="19.899999999999999" customHeight="1">
      <c r="B115" s="160"/>
      <c r="C115" s="105"/>
      <c r="D115" s="161" t="s">
        <v>376</v>
      </c>
      <c r="E115" s="162"/>
      <c r="F115" s="162"/>
      <c r="G115" s="162"/>
      <c r="H115" s="162"/>
      <c r="I115" s="162"/>
      <c r="J115" s="163">
        <f>J1132</f>
        <v>0</v>
      </c>
      <c r="K115" s="105"/>
      <c r="L115" s="164"/>
    </row>
    <row r="116" spans="2:12" s="10" customFormat="1" ht="19.899999999999999" customHeight="1">
      <c r="B116" s="160"/>
      <c r="C116" s="105"/>
      <c r="D116" s="161" t="s">
        <v>377</v>
      </c>
      <c r="E116" s="162"/>
      <c r="F116" s="162"/>
      <c r="G116" s="162"/>
      <c r="H116" s="162"/>
      <c r="I116" s="162"/>
      <c r="J116" s="163">
        <f>J1143</f>
        <v>0</v>
      </c>
      <c r="K116" s="105"/>
      <c r="L116" s="164"/>
    </row>
    <row r="117" spans="2:12" s="10" customFormat="1" ht="19.899999999999999" customHeight="1">
      <c r="B117" s="160"/>
      <c r="C117" s="105"/>
      <c r="D117" s="161" t="s">
        <v>378</v>
      </c>
      <c r="E117" s="162"/>
      <c r="F117" s="162"/>
      <c r="G117" s="162"/>
      <c r="H117" s="162"/>
      <c r="I117" s="162"/>
      <c r="J117" s="163">
        <f>J1167</f>
        <v>0</v>
      </c>
      <c r="K117" s="105"/>
      <c r="L117" s="164"/>
    </row>
    <row r="118" spans="2:12" s="10" customFormat="1" ht="19.899999999999999" customHeight="1">
      <c r="B118" s="160"/>
      <c r="C118" s="105"/>
      <c r="D118" s="161" t="s">
        <v>379</v>
      </c>
      <c r="E118" s="162"/>
      <c r="F118" s="162"/>
      <c r="G118" s="162"/>
      <c r="H118" s="162"/>
      <c r="I118" s="162"/>
      <c r="J118" s="163">
        <f>J1271</f>
        <v>0</v>
      </c>
      <c r="K118" s="105"/>
      <c r="L118" s="164"/>
    </row>
    <row r="119" spans="2:12" s="10" customFormat="1" ht="19.899999999999999" customHeight="1">
      <c r="B119" s="160"/>
      <c r="C119" s="105"/>
      <c r="D119" s="161" t="s">
        <v>380</v>
      </c>
      <c r="E119" s="162"/>
      <c r="F119" s="162"/>
      <c r="G119" s="162"/>
      <c r="H119" s="162"/>
      <c r="I119" s="162"/>
      <c r="J119" s="163">
        <f>J1292</f>
        <v>0</v>
      </c>
      <c r="K119" s="105"/>
      <c r="L119" s="164"/>
    </row>
    <row r="120" spans="2:12" s="10" customFormat="1" ht="19.899999999999999" customHeight="1">
      <c r="B120" s="160"/>
      <c r="C120" s="105"/>
      <c r="D120" s="161" t="s">
        <v>381</v>
      </c>
      <c r="E120" s="162"/>
      <c r="F120" s="162"/>
      <c r="G120" s="162"/>
      <c r="H120" s="162"/>
      <c r="I120" s="162"/>
      <c r="J120" s="163">
        <f>J1376</f>
        <v>0</v>
      </c>
      <c r="K120" s="105"/>
      <c r="L120" s="164"/>
    </row>
    <row r="121" spans="2:12" s="10" customFormat="1" ht="19.899999999999999" customHeight="1">
      <c r="B121" s="160"/>
      <c r="C121" s="105"/>
      <c r="D121" s="161" t="s">
        <v>382</v>
      </c>
      <c r="E121" s="162"/>
      <c r="F121" s="162"/>
      <c r="G121" s="162"/>
      <c r="H121" s="162"/>
      <c r="I121" s="162"/>
      <c r="J121" s="163">
        <f>J1439</f>
        <v>0</v>
      </c>
      <c r="K121" s="105"/>
      <c r="L121" s="164"/>
    </row>
    <row r="122" spans="2:12" s="10" customFormat="1" ht="19.899999999999999" customHeight="1">
      <c r="B122" s="160"/>
      <c r="C122" s="105"/>
      <c r="D122" s="161" t="s">
        <v>383</v>
      </c>
      <c r="E122" s="162"/>
      <c r="F122" s="162"/>
      <c r="G122" s="162"/>
      <c r="H122" s="162"/>
      <c r="I122" s="162"/>
      <c r="J122" s="163">
        <f>J1463</f>
        <v>0</v>
      </c>
      <c r="K122" s="105"/>
      <c r="L122" s="164"/>
    </row>
    <row r="123" spans="2:12" s="10" customFormat="1" ht="19.899999999999999" customHeight="1">
      <c r="B123" s="160"/>
      <c r="C123" s="105"/>
      <c r="D123" s="161" t="s">
        <v>384</v>
      </c>
      <c r="E123" s="162"/>
      <c r="F123" s="162"/>
      <c r="G123" s="162"/>
      <c r="H123" s="162"/>
      <c r="I123" s="162"/>
      <c r="J123" s="163">
        <f>J1539</f>
        <v>0</v>
      </c>
      <c r="K123" s="105"/>
      <c r="L123" s="164"/>
    </row>
    <row r="124" spans="2:12" s="10" customFormat="1" ht="19.899999999999999" customHeight="1">
      <c r="B124" s="160"/>
      <c r="C124" s="105"/>
      <c r="D124" s="161" t="s">
        <v>385</v>
      </c>
      <c r="E124" s="162"/>
      <c r="F124" s="162"/>
      <c r="G124" s="162"/>
      <c r="H124" s="162"/>
      <c r="I124" s="162"/>
      <c r="J124" s="163">
        <f>J1549</f>
        <v>0</v>
      </c>
      <c r="K124" s="105"/>
      <c r="L124" s="164"/>
    </row>
    <row r="125" spans="2:12" s="10" customFormat="1" ht="19.899999999999999" customHeight="1">
      <c r="B125" s="160"/>
      <c r="C125" s="105"/>
      <c r="D125" s="161" t="s">
        <v>386</v>
      </c>
      <c r="E125" s="162"/>
      <c r="F125" s="162"/>
      <c r="G125" s="162"/>
      <c r="H125" s="162"/>
      <c r="I125" s="162"/>
      <c r="J125" s="163">
        <f>J1586</f>
        <v>0</v>
      </c>
      <c r="K125" s="105"/>
      <c r="L125" s="164"/>
    </row>
    <row r="126" spans="2:12" s="10" customFormat="1" ht="19.899999999999999" customHeight="1">
      <c r="B126" s="160"/>
      <c r="C126" s="105"/>
      <c r="D126" s="161" t="s">
        <v>387</v>
      </c>
      <c r="E126" s="162"/>
      <c r="F126" s="162"/>
      <c r="G126" s="162"/>
      <c r="H126" s="162"/>
      <c r="I126" s="162"/>
      <c r="J126" s="163">
        <f>J1615</f>
        <v>0</v>
      </c>
      <c r="K126" s="105"/>
      <c r="L126" s="164"/>
    </row>
    <row r="127" spans="2:12" s="9" customFormat="1" ht="24.95" customHeight="1">
      <c r="B127" s="154"/>
      <c r="C127" s="155"/>
      <c r="D127" s="156" t="s">
        <v>388</v>
      </c>
      <c r="E127" s="157"/>
      <c r="F127" s="157"/>
      <c r="G127" s="157"/>
      <c r="H127" s="157"/>
      <c r="I127" s="157"/>
      <c r="J127" s="158">
        <f>J1621</f>
        <v>0</v>
      </c>
      <c r="K127" s="155"/>
      <c r="L127" s="159"/>
    </row>
    <row r="128" spans="2:12" s="10" customFormat="1" ht="19.899999999999999" customHeight="1">
      <c r="B128" s="160"/>
      <c r="C128" s="105"/>
      <c r="D128" s="161" t="s">
        <v>389</v>
      </c>
      <c r="E128" s="162"/>
      <c r="F128" s="162"/>
      <c r="G128" s="162"/>
      <c r="H128" s="162"/>
      <c r="I128" s="162"/>
      <c r="J128" s="163">
        <f>J1622</f>
        <v>0</v>
      </c>
      <c r="K128" s="105"/>
      <c r="L128" s="164"/>
    </row>
    <row r="129" spans="1:31" s="9" customFormat="1" ht="24.95" customHeight="1">
      <c r="B129" s="154"/>
      <c r="C129" s="155"/>
      <c r="D129" s="156" t="s">
        <v>390</v>
      </c>
      <c r="E129" s="157"/>
      <c r="F129" s="157"/>
      <c r="G129" s="157"/>
      <c r="H129" s="157"/>
      <c r="I129" s="157"/>
      <c r="J129" s="158">
        <f>J1659</f>
        <v>0</v>
      </c>
      <c r="K129" s="155"/>
      <c r="L129" s="159"/>
    </row>
    <row r="130" spans="1:31" s="9" customFormat="1" ht="24.95" customHeight="1">
      <c r="B130" s="154"/>
      <c r="C130" s="155"/>
      <c r="D130" s="156" t="s">
        <v>391</v>
      </c>
      <c r="E130" s="157"/>
      <c r="F130" s="157"/>
      <c r="G130" s="157"/>
      <c r="H130" s="157"/>
      <c r="I130" s="157"/>
      <c r="J130" s="158">
        <f>J1664</f>
        <v>0</v>
      </c>
      <c r="K130" s="155"/>
      <c r="L130" s="159"/>
    </row>
    <row r="131" spans="1:31" s="10" customFormat="1" ht="19.899999999999999" customHeight="1">
      <c r="B131" s="160"/>
      <c r="C131" s="105"/>
      <c r="D131" s="161" t="s">
        <v>392</v>
      </c>
      <c r="E131" s="162"/>
      <c r="F131" s="162"/>
      <c r="G131" s="162"/>
      <c r="H131" s="162"/>
      <c r="I131" s="162"/>
      <c r="J131" s="163">
        <f>J1681</f>
        <v>0</v>
      </c>
      <c r="K131" s="105"/>
      <c r="L131" s="164"/>
    </row>
    <row r="132" spans="1:31" s="10" customFormat="1" ht="19.899999999999999" customHeight="1">
      <c r="B132" s="160"/>
      <c r="C132" s="105"/>
      <c r="D132" s="161" t="s">
        <v>393</v>
      </c>
      <c r="E132" s="162"/>
      <c r="F132" s="162"/>
      <c r="G132" s="162"/>
      <c r="H132" s="162"/>
      <c r="I132" s="162"/>
      <c r="J132" s="163">
        <f>J1686</f>
        <v>0</v>
      </c>
      <c r="K132" s="105"/>
      <c r="L132" s="164"/>
    </row>
    <row r="133" spans="1:31" s="2" customFormat="1" ht="21.75" customHeight="1">
      <c r="A133" s="35"/>
      <c r="B133" s="36"/>
      <c r="C133" s="37"/>
      <c r="D133" s="37"/>
      <c r="E133" s="37"/>
      <c r="F133" s="37"/>
      <c r="G133" s="37"/>
      <c r="H133" s="37"/>
      <c r="I133" s="37"/>
      <c r="J133" s="37"/>
      <c r="K133" s="37"/>
      <c r="L133" s="52"/>
      <c r="S133" s="35"/>
      <c r="T133" s="35"/>
      <c r="U133" s="35"/>
      <c r="V133" s="35"/>
      <c r="W133" s="35"/>
      <c r="X133" s="35"/>
      <c r="Y133" s="35"/>
      <c r="Z133" s="35"/>
      <c r="AA133" s="35"/>
      <c r="AB133" s="35"/>
      <c r="AC133" s="35"/>
      <c r="AD133" s="35"/>
      <c r="AE133" s="35"/>
    </row>
    <row r="134" spans="1:31" s="2" customFormat="1" ht="6.95" customHeight="1">
      <c r="A134" s="35"/>
      <c r="B134" s="55"/>
      <c r="C134" s="56"/>
      <c r="D134" s="56"/>
      <c r="E134" s="56"/>
      <c r="F134" s="56"/>
      <c r="G134" s="56"/>
      <c r="H134" s="56"/>
      <c r="I134" s="56"/>
      <c r="J134" s="56"/>
      <c r="K134" s="56"/>
      <c r="L134" s="52"/>
      <c r="S134" s="35"/>
      <c r="T134" s="35"/>
      <c r="U134" s="35"/>
      <c r="V134" s="35"/>
      <c r="W134" s="35"/>
      <c r="X134" s="35"/>
      <c r="Y134" s="35"/>
      <c r="Z134" s="35"/>
      <c r="AA134" s="35"/>
      <c r="AB134" s="35"/>
      <c r="AC134" s="35"/>
      <c r="AD134" s="35"/>
      <c r="AE134" s="35"/>
    </row>
    <row r="138" spans="1:31" s="2" customFormat="1" ht="6.95" customHeight="1">
      <c r="A138" s="35"/>
      <c r="B138" s="57"/>
      <c r="C138" s="58"/>
      <c r="D138" s="58"/>
      <c r="E138" s="58"/>
      <c r="F138" s="58"/>
      <c r="G138" s="58"/>
      <c r="H138" s="58"/>
      <c r="I138" s="58"/>
      <c r="J138" s="58"/>
      <c r="K138" s="58"/>
      <c r="L138" s="52"/>
      <c r="S138" s="35"/>
      <c r="T138" s="35"/>
      <c r="U138" s="35"/>
      <c r="V138" s="35"/>
      <c r="W138" s="35"/>
      <c r="X138" s="35"/>
      <c r="Y138" s="35"/>
      <c r="Z138" s="35"/>
      <c r="AA138" s="35"/>
      <c r="AB138" s="35"/>
      <c r="AC138" s="35"/>
      <c r="AD138" s="35"/>
      <c r="AE138" s="35"/>
    </row>
    <row r="139" spans="1:31" s="2" customFormat="1" ht="24.95" customHeight="1">
      <c r="A139" s="35"/>
      <c r="B139" s="36"/>
      <c r="C139" s="24" t="s">
        <v>224</v>
      </c>
      <c r="D139" s="37"/>
      <c r="E139" s="37"/>
      <c r="F139" s="37"/>
      <c r="G139" s="37"/>
      <c r="H139" s="37"/>
      <c r="I139" s="37"/>
      <c r="J139" s="37"/>
      <c r="K139" s="37"/>
      <c r="L139" s="52"/>
      <c r="S139" s="35"/>
      <c r="T139" s="35"/>
      <c r="U139" s="35"/>
      <c r="V139" s="35"/>
      <c r="W139" s="35"/>
      <c r="X139" s="35"/>
      <c r="Y139" s="35"/>
      <c r="Z139" s="35"/>
      <c r="AA139" s="35"/>
      <c r="AB139" s="35"/>
      <c r="AC139" s="35"/>
      <c r="AD139" s="35"/>
      <c r="AE139" s="35"/>
    </row>
    <row r="140" spans="1:31" s="2" customFormat="1" ht="6.95" customHeight="1">
      <c r="A140" s="35"/>
      <c r="B140" s="36"/>
      <c r="C140" s="37"/>
      <c r="D140" s="37"/>
      <c r="E140" s="37"/>
      <c r="F140" s="37"/>
      <c r="G140" s="37"/>
      <c r="H140" s="37"/>
      <c r="I140" s="37"/>
      <c r="J140" s="37"/>
      <c r="K140" s="37"/>
      <c r="L140" s="52"/>
      <c r="S140" s="35"/>
      <c r="T140" s="35"/>
      <c r="U140" s="35"/>
      <c r="V140" s="35"/>
      <c r="W140" s="35"/>
      <c r="X140" s="35"/>
      <c r="Y140" s="35"/>
      <c r="Z140" s="35"/>
      <c r="AA140" s="35"/>
      <c r="AB140" s="35"/>
      <c r="AC140" s="35"/>
      <c r="AD140" s="35"/>
      <c r="AE140" s="35"/>
    </row>
    <row r="141" spans="1:31" s="2" customFormat="1" ht="12" customHeight="1">
      <c r="A141" s="35"/>
      <c r="B141" s="36"/>
      <c r="C141" s="30" t="s">
        <v>16</v>
      </c>
      <c r="D141" s="37"/>
      <c r="E141" s="37"/>
      <c r="F141" s="37"/>
      <c r="G141" s="37"/>
      <c r="H141" s="37"/>
      <c r="I141" s="37"/>
      <c r="J141" s="37"/>
      <c r="K141" s="37"/>
      <c r="L141" s="52"/>
      <c r="S141" s="35"/>
      <c r="T141" s="35"/>
      <c r="U141" s="35"/>
      <c r="V141" s="35"/>
      <c r="W141" s="35"/>
      <c r="X141" s="35"/>
      <c r="Y141" s="35"/>
      <c r="Z141" s="35"/>
      <c r="AA141" s="35"/>
      <c r="AB141" s="35"/>
      <c r="AC141" s="35"/>
      <c r="AD141" s="35"/>
      <c r="AE141" s="35"/>
    </row>
    <row r="142" spans="1:31" s="2" customFormat="1" ht="16.5" customHeight="1">
      <c r="A142" s="35"/>
      <c r="B142" s="36"/>
      <c r="C142" s="37"/>
      <c r="D142" s="37"/>
      <c r="E142" s="332" t="str">
        <f>E7</f>
        <v>NEMOCNICE TGM HODONÍN – VÝSTAVBA PAVILONU URGENTNÍHO PŘÍJMU ETAPA II.</v>
      </c>
      <c r="F142" s="333"/>
      <c r="G142" s="333"/>
      <c r="H142" s="333"/>
      <c r="I142" s="37"/>
      <c r="J142" s="37"/>
      <c r="K142" s="37"/>
      <c r="L142" s="52"/>
      <c r="S142" s="35"/>
      <c r="T142" s="35"/>
      <c r="U142" s="35"/>
      <c r="V142" s="35"/>
      <c r="W142" s="35"/>
      <c r="X142" s="35"/>
      <c r="Y142" s="35"/>
      <c r="Z142" s="35"/>
      <c r="AA142" s="35"/>
      <c r="AB142" s="35"/>
      <c r="AC142" s="35"/>
      <c r="AD142" s="35"/>
      <c r="AE142" s="35"/>
    </row>
    <row r="143" spans="1:31" s="1" customFormat="1" ht="12" customHeight="1">
      <c r="B143" s="22"/>
      <c r="C143" s="30" t="s">
        <v>210</v>
      </c>
      <c r="D143" s="23"/>
      <c r="E143" s="23"/>
      <c r="F143" s="23"/>
      <c r="G143" s="23"/>
      <c r="H143" s="23"/>
      <c r="I143" s="23"/>
      <c r="J143" s="23"/>
      <c r="K143" s="23"/>
      <c r="L143" s="21"/>
    </row>
    <row r="144" spans="1:31" s="2" customFormat="1" ht="16.5" customHeight="1">
      <c r="A144" s="35"/>
      <c r="B144" s="36"/>
      <c r="C144" s="37"/>
      <c r="D144" s="37"/>
      <c r="E144" s="332" t="s">
        <v>362</v>
      </c>
      <c r="F144" s="334"/>
      <c r="G144" s="334"/>
      <c r="H144" s="334"/>
      <c r="I144" s="37"/>
      <c r="J144" s="37"/>
      <c r="K144" s="37"/>
      <c r="L144" s="52"/>
      <c r="S144" s="35"/>
      <c r="T144" s="35"/>
      <c r="U144" s="35"/>
      <c r="V144" s="35"/>
      <c r="W144" s="35"/>
      <c r="X144" s="35"/>
      <c r="Y144" s="35"/>
      <c r="Z144" s="35"/>
      <c r="AA144" s="35"/>
      <c r="AB144" s="35"/>
      <c r="AC144" s="35"/>
      <c r="AD144" s="35"/>
      <c r="AE144" s="35"/>
    </row>
    <row r="145" spans="1:65" s="2" customFormat="1" ht="12" customHeight="1">
      <c r="A145" s="35"/>
      <c r="B145" s="36"/>
      <c r="C145" s="30" t="s">
        <v>363</v>
      </c>
      <c r="D145" s="37"/>
      <c r="E145" s="37"/>
      <c r="F145" s="37"/>
      <c r="G145" s="37"/>
      <c r="H145" s="37"/>
      <c r="I145" s="37"/>
      <c r="J145" s="37"/>
      <c r="K145" s="37"/>
      <c r="L145" s="52"/>
      <c r="S145" s="35"/>
      <c r="T145" s="35"/>
      <c r="U145" s="35"/>
      <c r="V145" s="35"/>
      <c r="W145" s="35"/>
      <c r="X145" s="35"/>
      <c r="Y145" s="35"/>
      <c r="Z145" s="35"/>
      <c r="AA145" s="35"/>
      <c r="AB145" s="35"/>
      <c r="AC145" s="35"/>
      <c r="AD145" s="35"/>
      <c r="AE145" s="35"/>
    </row>
    <row r="146" spans="1:65" s="2" customFormat="1" ht="16.5" customHeight="1">
      <c r="A146" s="35"/>
      <c r="B146" s="36"/>
      <c r="C146" s="37"/>
      <c r="D146" s="37"/>
      <c r="E146" s="305" t="str">
        <f>E11</f>
        <v>D.1.1 - Architektonicko-stavební řešení</v>
      </c>
      <c r="F146" s="334"/>
      <c r="G146" s="334"/>
      <c r="H146" s="334"/>
      <c r="I146" s="37"/>
      <c r="J146" s="37"/>
      <c r="K146" s="37"/>
      <c r="L146" s="52"/>
      <c r="S146" s="35"/>
      <c r="T146" s="35"/>
      <c r="U146" s="35"/>
      <c r="V146" s="35"/>
      <c r="W146" s="35"/>
      <c r="X146" s="35"/>
      <c r="Y146" s="35"/>
      <c r="Z146" s="35"/>
      <c r="AA146" s="35"/>
      <c r="AB146" s="35"/>
      <c r="AC146" s="35"/>
      <c r="AD146" s="35"/>
      <c r="AE146" s="35"/>
    </row>
    <row r="147" spans="1:65" s="2" customFormat="1" ht="6.95" customHeight="1">
      <c r="A147" s="35"/>
      <c r="B147" s="36"/>
      <c r="C147" s="37"/>
      <c r="D147" s="37"/>
      <c r="E147" s="37"/>
      <c r="F147" s="37"/>
      <c r="G147" s="37"/>
      <c r="H147" s="37"/>
      <c r="I147" s="37"/>
      <c r="J147" s="37"/>
      <c r="K147" s="37"/>
      <c r="L147" s="52"/>
      <c r="S147" s="35"/>
      <c r="T147" s="35"/>
      <c r="U147" s="35"/>
      <c r="V147" s="35"/>
      <c r="W147" s="35"/>
      <c r="X147" s="35"/>
      <c r="Y147" s="35"/>
      <c r="Z147" s="35"/>
      <c r="AA147" s="35"/>
      <c r="AB147" s="35"/>
      <c r="AC147" s="35"/>
      <c r="AD147" s="35"/>
      <c r="AE147" s="35"/>
    </row>
    <row r="148" spans="1:65" s="2" customFormat="1" ht="12" customHeight="1">
      <c r="A148" s="35"/>
      <c r="B148" s="36"/>
      <c r="C148" s="30" t="s">
        <v>20</v>
      </c>
      <c r="D148" s="37"/>
      <c r="E148" s="37"/>
      <c r="F148" s="28" t="str">
        <f>F14</f>
        <v xml:space="preserve"> </v>
      </c>
      <c r="G148" s="37"/>
      <c r="H148" s="37"/>
      <c r="I148" s="30" t="s">
        <v>22</v>
      </c>
      <c r="J148" s="67" t="str">
        <f>IF(J14="","",J14)</f>
        <v>23. 6. 2025</v>
      </c>
      <c r="K148" s="37"/>
      <c r="L148" s="52"/>
      <c r="S148" s="35"/>
      <c r="T148" s="35"/>
      <c r="U148" s="35"/>
      <c r="V148" s="35"/>
      <c r="W148" s="35"/>
      <c r="X148" s="35"/>
      <c r="Y148" s="35"/>
      <c r="Z148" s="35"/>
      <c r="AA148" s="35"/>
      <c r="AB148" s="35"/>
      <c r="AC148" s="35"/>
      <c r="AD148" s="35"/>
      <c r="AE148" s="35"/>
    </row>
    <row r="149" spans="1:65" s="2" customFormat="1" ht="6.95" customHeight="1">
      <c r="A149" s="35"/>
      <c r="B149" s="36"/>
      <c r="C149" s="37"/>
      <c r="D149" s="37"/>
      <c r="E149" s="37"/>
      <c r="F149" s="37"/>
      <c r="G149" s="37"/>
      <c r="H149" s="37"/>
      <c r="I149" s="37"/>
      <c r="J149" s="37"/>
      <c r="K149" s="37"/>
      <c r="L149" s="52"/>
      <c r="S149" s="35"/>
      <c r="T149" s="35"/>
      <c r="U149" s="35"/>
      <c r="V149" s="35"/>
      <c r="W149" s="35"/>
      <c r="X149" s="35"/>
      <c r="Y149" s="35"/>
      <c r="Z149" s="35"/>
      <c r="AA149" s="35"/>
      <c r="AB149" s="35"/>
      <c r="AC149" s="35"/>
      <c r="AD149" s="35"/>
      <c r="AE149" s="35"/>
    </row>
    <row r="150" spans="1:65" s="2" customFormat="1" ht="15.2" customHeight="1">
      <c r="A150" s="35"/>
      <c r="B150" s="36"/>
      <c r="C150" s="30" t="s">
        <v>24</v>
      </c>
      <c r="D150" s="37"/>
      <c r="E150" s="37"/>
      <c r="F150" s="28" t="str">
        <f>E17</f>
        <v>NEMOCNICE TGM HODONÍN, p.o.</v>
      </c>
      <c r="G150" s="37"/>
      <c r="H150" s="37"/>
      <c r="I150" s="30" t="s">
        <v>30</v>
      </c>
      <c r="J150" s="33" t="str">
        <f>E23</f>
        <v>KANIA a.s.</v>
      </c>
      <c r="K150" s="37"/>
      <c r="L150" s="52"/>
      <c r="S150" s="35"/>
      <c r="T150" s="35"/>
      <c r="U150" s="35"/>
      <c r="V150" s="35"/>
      <c r="W150" s="35"/>
      <c r="X150" s="35"/>
      <c r="Y150" s="35"/>
      <c r="Z150" s="35"/>
      <c r="AA150" s="35"/>
      <c r="AB150" s="35"/>
      <c r="AC150" s="35"/>
      <c r="AD150" s="35"/>
      <c r="AE150" s="35"/>
    </row>
    <row r="151" spans="1:65" s="2" customFormat="1" ht="15.2" customHeight="1">
      <c r="A151" s="35"/>
      <c r="B151" s="36"/>
      <c r="C151" s="30" t="s">
        <v>28</v>
      </c>
      <c r="D151" s="37"/>
      <c r="E151" s="37"/>
      <c r="F151" s="28" t="str">
        <f>IF(E20="","",E20)</f>
        <v>Vyplň údaj</v>
      </c>
      <c r="G151" s="37"/>
      <c r="H151" s="37"/>
      <c r="I151" s="30" t="s">
        <v>33</v>
      </c>
      <c r="J151" s="33" t="str">
        <f>E26</f>
        <v xml:space="preserve"> </v>
      </c>
      <c r="K151" s="37"/>
      <c r="L151" s="52"/>
      <c r="S151" s="35"/>
      <c r="T151" s="35"/>
      <c r="U151" s="35"/>
      <c r="V151" s="35"/>
      <c r="W151" s="35"/>
      <c r="X151" s="35"/>
      <c r="Y151" s="35"/>
      <c r="Z151" s="35"/>
      <c r="AA151" s="35"/>
      <c r="AB151" s="35"/>
      <c r="AC151" s="35"/>
      <c r="AD151" s="35"/>
      <c r="AE151" s="35"/>
    </row>
    <row r="152" spans="1:65" s="2" customFormat="1" ht="10.35" customHeight="1">
      <c r="A152" s="35"/>
      <c r="B152" s="36"/>
      <c r="C152" s="37"/>
      <c r="D152" s="37"/>
      <c r="E152" s="37"/>
      <c r="F152" s="37"/>
      <c r="G152" s="37"/>
      <c r="H152" s="37"/>
      <c r="I152" s="37"/>
      <c r="J152" s="37"/>
      <c r="K152" s="37"/>
      <c r="L152" s="52"/>
      <c r="S152" s="35"/>
      <c r="T152" s="35"/>
      <c r="U152" s="35"/>
      <c r="V152" s="35"/>
      <c r="W152" s="35"/>
      <c r="X152" s="35"/>
      <c r="Y152" s="35"/>
      <c r="Z152" s="35"/>
      <c r="AA152" s="35"/>
      <c r="AB152" s="35"/>
      <c r="AC152" s="35"/>
      <c r="AD152" s="35"/>
      <c r="AE152" s="35"/>
    </row>
    <row r="153" spans="1:65" s="11" customFormat="1" ht="29.25" customHeight="1">
      <c r="A153" s="165"/>
      <c r="B153" s="166"/>
      <c r="C153" s="167" t="s">
        <v>225</v>
      </c>
      <c r="D153" s="168" t="s">
        <v>61</v>
      </c>
      <c r="E153" s="168" t="s">
        <v>57</v>
      </c>
      <c r="F153" s="168" t="s">
        <v>58</v>
      </c>
      <c r="G153" s="168" t="s">
        <v>226</v>
      </c>
      <c r="H153" s="168" t="s">
        <v>227</v>
      </c>
      <c r="I153" s="168" t="s">
        <v>228</v>
      </c>
      <c r="J153" s="168" t="s">
        <v>214</v>
      </c>
      <c r="K153" s="169" t="s">
        <v>229</v>
      </c>
      <c r="L153" s="170"/>
      <c r="M153" s="76" t="s">
        <v>1</v>
      </c>
      <c r="N153" s="77" t="s">
        <v>40</v>
      </c>
      <c r="O153" s="77" t="s">
        <v>230</v>
      </c>
      <c r="P153" s="77" t="s">
        <v>231</v>
      </c>
      <c r="Q153" s="77" t="s">
        <v>232</v>
      </c>
      <c r="R153" s="77" t="s">
        <v>233</v>
      </c>
      <c r="S153" s="77" t="s">
        <v>234</v>
      </c>
      <c r="T153" s="78" t="s">
        <v>235</v>
      </c>
      <c r="U153" s="165"/>
      <c r="V153" s="165"/>
      <c r="W153" s="165"/>
      <c r="X153" s="165"/>
      <c r="Y153" s="165"/>
      <c r="Z153" s="165"/>
      <c r="AA153" s="165"/>
      <c r="AB153" s="165"/>
      <c r="AC153" s="165"/>
      <c r="AD153" s="165"/>
      <c r="AE153" s="165"/>
    </row>
    <row r="154" spans="1:65" s="2" customFormat="1" ht="22.9" customHeight="1">
      <c r="A154" s="35"/>
      <c r="B154" s="36"/>
      <c r="C154" s="83" t="s">
        <v>236</v>
      </c>
      <c r="D154" s="37"/>
      <c r="E154" s="37"/>
      <c r="F154" s="37"/>
      <c r="G154" s="37"/>
      <c r="H154" s="37"/>
      <c r="I154" s="37"/>
      <c r="J154" s="171">
        <f>BK154</f>
        <v>0</v>
      </c>
      <c r="K154" s="37"/>
      <c r="L154" s="40"/>
      <c r="M154" s="79"/>
      <c r="N154" s="172"/>
      <c r="O154" s="80"/>
      <c r="P154" s="173">
        <f>P155+P883+P1621+P1659+P1664</f>
        <v>0</v>
      </c>
      <c r="Q154" s="80"/>
      <c r="R154" s="173">
        <f>R155+R883+R1621+R1659+R1664</f>
        <v>1667.9707575699999</v>
      </c>
      <c r="S154" s="80"/>
      <c r="T154" s="174">
        <f>T155+T883+T1621+T1659+T1664</f>
        <v>1123.6023820500002</v>
      </c>
      <c r="U154" s="35"/>
      <c r="V154" s="35"/>
      <c r="W154" s="35"/>
      <c r="X154" s="35"/>
      <c r="Y154" s="35"/>
      <c r="Z154" s="35"/>
      <c r="AA154" s="35"/>
      <c r="AB154" s="35"/>
      <c r="AC154" s="35"/>
      <c r="AD154" s="35"/>
      <c r="AE154" s="35"/>
      <c r="AT154" s="18" t="s">
        <v>75</v>
      </c>
      <c r="AU154" s="18" t="s">
        <v>216</v>
      </c>
      <c r="BK154" s="175">
        <f>BK155+BK883+BK1621+BK1659+BK1664</f>
        <v>0</v>
      </c>
    </row>
    <row r="155" spans="1:65" s="12" customFormat="1" ht="25.9" customHeight="1">
      <c r="B155" s="176"/>
      <c r="C155" s="177"/>
      <c r="D155" s="178" t="s">
        <v>75</v>
      </c>
      <c r="E155" s="179" t="s">
        <v>237</v>
      </c>
      <c r="F155" s="179" t="s">
        <v>238</v>
      </c>
      <c r="G155" s="177"/>
      <c r="H155" s="177"/>
      <c r="I155" s="180"/>
      <c r="J155" s="181">
        <f>BK155</f>
        <v>0</v>
      </c>
      <c r="K155" s="177"/>
      <c r="L155" s="182"/>
      <c r="M155" s="183"/>
      <c r="N155" s="184"/>
      <c r="O155" s="184"/>
      <c r="P155" s="185">
        <f>P156+P232+P267+P318+P428+P683+P688+P854+P873</f>
        <v>0</v>
      </c>
      <c r="Q155" s="184"/>
      <c r="R155" s="185">
        <f>R156+R232+R267+R318+R428+R683+R688+R854+R873</f>
        <v>1366.29809421</v>
      </c>
      <c r="S155" s="184"/>
      <c r="T155" s="186">
        <f>T156+T232+T267+T318+T428+T683+T688+T854+T873</f>
        <v>1100.6011280000002</v>
      </c>
      <c r="AR155" s="187" t="s">
        <v>84</v>
      </c>
      <c r="AT155" s="188" t="s">
        <v>75</v>
      </c>
      <c r="AU155" s="188" t="s">
        <v>76</v>
      </c>
      <c r="AY155" s="187" t="s">
        <v>239</v>
      </c>
      <c r="BK155" s="189">
        <f>BK156+BK232+BK267+BK318+BK428+BK683+BK688+BK854+BK873</f>
        <v>0</v>
      </c>
    </row>
    <row r="156" spans="1:65" s="12" customFormat="1" ht="22.9" customHeight="1">
      <c r="B156" s="176"/>
      <c r="C156" s="177"/>
      <c r="D156" s="178" t="s">
        <v>75</v>
      </c>
      <c r="E156" s="190" t="s">
        <v>84</v>
      </c>
      <c r="F156" s="190" t="s">
        <v>240</v>
      </c>
      <c r="G156" s="177"/>
      <c r="H156" s="177"/>
      <c r="I156" s="180"/>
      <c r="J156" s="191">
        <f>BK156</f>
        <v>0</v>
      </c>
      <c r="K156" s="177"/>
      <c r="L156" s="182"/>
      <c r="M156" s="183"/>
      <c r="N156" s="184"/>
      <c r="O156" s="184"/>
      <c r="P156" s="185">
        <f>SUM(P157:P231)</f>
        <v>0</v>
      </c>
      <c r="Q156" s="184"/>
      <c r="R156" s="185">
        <f>SUM(R157:R231)</f>
        <v>53.091200000000001</v>
      </c>
      <c r="S156" s="184"/>
      <c r="T156" s="186">
        <f>SUM(T157:T231)</f>
        <v>0</v>
      </c>
      <c r="AR156" s="187" t="s">
        <v>84</v>
      </c>
      <c r="AT156" s="188" t="s">
        <v>75</v>
      </c>
      <c r="AU156" s="188" t="s">
        <v>84</v>
      </c>
      <c r="AY156" s="187" t="s">
        <v>239</v>
      </c>
      <c r="BK156" s="189">
        <f>SUM(BK157:BK231)</f>
        <v>0</v>
      </c>
    </row>
    <row r="157" spans="1:65" s="2" customFormat="1" ht="16.5" customHeight="1">
      <c r="A157" s="35"/>
      <c r="B157" s="36"/>
      <c r="C157" s="192" t="s">
        <v>84</v>
      </c>
      <c r="D157" s="192" t="s">
        <v>241</v>
      </c>
      <c r="E157" s="193" t="s">
        <v>394</v>
      </c>
      <c r="F157" s="194" t="s">
        <v>395</v>
      </c>
      <c r="G157" s="195" t="s">
        <v>396</v>
      </c>
      <c r="H157" s="196">
        <v>1440</v>
      </c>
      <c r="I157" s="197"/>
      <c r="J157" s="198">
        <f>ROUND(I157*H157,2)</f>
        <v>0</v>
      </c>
      <c r="K157" s="194" t="s">
        <v>245</v>
      </c>
      <c r="L157" s="40"/>
      <c r="M157" s="199" t="s">
        <v>1</v>
      </c>
      <c r="N157" s="200" t="s">
        <v>41</v>
      </c>
      <c r="O157" s="72"/>
      <c r="P157" s="201">
        <f>O157*H157</f>
        <v>0</v>
      </c>
      <c r="Q157" s="201">
        <v>3.0000000000000001E-5</v>
      </c>
      <c r="R157" s="201">
        <f>Q157*H157</f>
        <v>4.3200000000000002E-2</v>
      </c>
      <c r="S157" s="201">
        <v>0</v>
      </c>
      <c r="T157" s="202">
        <f>S157*H157</f>
        <v>0</v>
      </c>
      <c r="U157" s="35"/>
      <c r="V157" s="35"/>
      <c r="W157" s="35"/>
      <c r="X157" s="35"/>
      <c r="Y157" s="35"/>
      <c r="Z157" s="35"/>
      <c r="AA157" s="35"/>
      <c r="AB157" s="35"/>
      <c r="AC157" s="35"/>
      <c r="AD157" s="35"/>
      <c r="AE157" s="35"/>
      <c r="AR157" s="203" t="s">
        <v>110</v>
      </c>
      <c r="AT157" s="203" t="s">
        <v>241</v>
      </c>
      <c r="AU157" s="203" t="s">
        <v>86</v>
      </c>
      <c r="AY157" s="18" t="s">
        <v>239</v>
      </c>
      <c r="BE157" s="204">
        <f>IF(N157="základní",J157,0)</f>
        <v>0</v>
      </c>
      <c r="BF157" s="204">
        <f>IF(N157="snížená",J157,0)</f>
        <v>0</v>
      </c>
      <c r="BG157" s="204">
        <f>IF(N157="zákl. přenesená",J157,0)</f>
        <v>0</v>
      </c>
      <c r="BH157" s="204">
        <f>IF(N157="sníž. přenesená",J157,0)</f>
        <v>0</v>
      </c>
      <c r="BI157" s="204">
        <f>IF(N157="nulová",J157,0)</f>
        <v>0</v>
      </c>
      <c r="BJ157" s="18" t="s">
        <v>84</v>
      </c>
      <c r="BK157" s="204">
        <f>ROUND(I157*H157,2)</f>
        <v>0</v>
      </c>
      <c r="BL157" s="18" t="s">
        <v>110</v>
      </c>
      <c r="BM157" s="203" t="s">
        <v>397</v>
      </c>
    </row>
    <row r="158" spans="1:65" s="2" customFormat="1" ht="11.25">
      <c r="A158" s="35"/>
      <c r="B158" s="36"/>
      <c r="C158" s="37"/>
      <c r="D158" s="205" t="s">
        <v>247</v>
      </c>
      <c r="E158" s="37"/>
      <c r="F158" s="206" t="s">
        <v>398</v>
      </c>
      <c r="G158" s="37"/>
      <c r="H158" s="37"/>
      <c r="I158" s="207"/>
      <c r="J158" s="37"/>
      <c r="K158" s="37"/>
      <c r="L158" s="40"/>
      <c r="M158" s="208"/>
      <c r="N158" s="209"/>
      <c r="O158" s="72"/>
      <c r="P158" s="72"/>
      <c r="Q158" s="72"/>
      <c r="R158" s="72"/>
      <c r="S158" s="72"/>
      <c r="T158" s="73"/>
      <c r="U158" s="35"/>
      <c r="V158" s="35"/>
      <c r="W158" s="35"/>
      <c r="X158" s="35"/>
      <c r="Y158" s="35"/>
      <c r="Z158" s="35"/>
      <c r="AA158" s="35"/>
      <c r="AB158" s="35"/>
      <c r="AC158" s="35"/>
      <c r="AD158" s="35"/>
      <c r="AE158" s="35"/>
      <c r="AT158" s="18" t="s">
        <v>247</v>
      </c>
      <c r="AU158" s="18" t="s">
        <v>86</v>
      </c>
    </row>
    <row r="159" spans="1:65" s="2" customFormat="1" ht="19.5">
      <c r="A159" s="35"/>
      <c r="B159" s="36"/>
      <c r="C159" s="37"/>
      <c r="D159" s="212" t="s">
        <v>294</v>
      </c>
      <c r="E159" s="37"/>
      <c r="F159" s="221" t="s">
        <v>399</v>
      </c>
      <c r="G159" s="37"/>
      <c r="H159" s="37"/>
      <c r="I159" s="207"/>
      <c r="J159" s="37"/>
      <c r="K159" s="37"/>
      <c r="L159" s="40"/>
      <c r="M159" s="208"/>
      <c r="N159" s="209"/>
      <c r="O159" s="72"/>
      <c r="P159" s="72"/>
      <c r="Q159" s="72"/>
      <c r="R159" s="72"/>
      <c r="S159" s="72"/>
      <c r="T159" s="73"/>
      <c r="U159" s="35"/>
      <c r="V159" s="35"/>
      <c r="W159" s="35"/>
      <c r="X159" s="35"/>
      <c r="Y159" s="35"/>
      <c r="Z159" s="35"/>
      <c r="AA159" s="35"/>
      <c r="AB159" s="35"/>
      <c r="AC159" s="35"/>
      <c r="AD159" s="35"/>
      <c r="AE159" s="35"/>
      <c r="AT159" s="18" t="s">
        <v>294</v>
      </c>
      <c r="AU159" s="18" t="s">
        <v>86</v>
      </c>
    </row>
    <row r="160" spans="1:65" s="13" customFormat="1" ht="11.25">
      <c r="B160" s="210"/>
      <c r="C160" s="211"/>
      <c r="D160" s="212" t="s">
        <v>274</v>
      </c>
      <c r="E160" s="226" t="s">
        <v>1</v>
      </c>
      <c r="F160" s="213" t="s">
        <v>400</v>
      </c>
      <c r="G160" s="211"/>
      <c r="H160" s="214">
        <v>1440</v>
      </c>
      <c r="I160" s="215"/>
      <c r="J160" s="211"/>
      <c r="K160" s="211"/>
      <c r="L160" s="216"/>
      <c r="M160" s="217"/>
      <c r="N160" s="218"/>
      <c r="O160" s="218"/>
      <c r="P160" s="218"/>
      <c r="Q160" s="218"/>
      <c r="R160" s="218"/>
      <c r="S160" s="218"/>
      <c r="T160" s="219"/>
      <c r="AT160" s="220" t="s">
        <v>274</v>
      </c>
      <c r="AU160" s="220" t="s">
        <v>86</v>
      </c>
      <c r="AV160" s="13" t="s">
        <v>86</v>
      </c>
      <c r="AW160" s="13" t="s">
        <v>32</v>
      </c>
      <c r="AX160" s="13" t="s">
        <v>76</v>
      </c>
      <c r="AY160" s="220" t="s">
        <v>239</v>
      </c>
    </row>
    <row r="161" spans="1:65" s="14" customFormat="1" ht="11.25">
      <c r="B161" s="227"/>
      <c r="C161" s="228"/>
      <c r="D161" s="212" t="s">
        <v>274</v>
      </c>
      <c r="E161" s="229" t="s">
        <v>1</v>
      </c>
      <c r="F161" s="230" t="s">
        <v>401</v>
      </c>
      <c r="G161" s="228"/>
      <c r="H161" s="231">
        <v>1440</v>
      </c>
      <c r="I161" s="232"/>
      <c r="J161" s="228"/>
      <c r="K161" s="228"/>
      <c r="L161" s="233"/>
      <c r="M161" s="234"/>
      <c r="N161" s="235"/>
      <c r="O161" s="235"/>
      <c r="P161" s="235"/>
      <c r="Q161" s="235"/>
      <c r="R161" s="235"/>
      <c r="S161" s="235"/>
      <c r="T161" s="236"/>
      <c r="AT161" s="237" t="s">
        <v>274</v>
      </c>
      <c r="AU161" s="237" t="s">
        <v>86</v>
      </c>
      <c r="AV161" s="14" t="s">
        <v>110</v>
      </c>
      <c r="AW161" s="14" t="s">
        <v>32</v>
      </c>
      <c r="AX161" s="14" t="s">
        <v>84</v>
      </c>
      <c r="AY161" s="237" t="s">
        <v>239</v>
      </c>
    </row>
    <row r="162" spans="1:65" s="2" customFormat="1" ht="16.5" customHeight="1">
      <c r="A162" s="35"/>
      <c r="B162" s="36"/>
      <c r="C162" s="192" t="s">
        <v>86</v>
      </c>
      <c r="D162" s="192" t="s">
        <v>241</v>
      </c>
      <c r="E162" s="193" t="s">
        <v>402</v>
      </c>
      <c r="F162" s="194" t="s">
        <v>403</v>
      </c>
      <c r="G162" s="195" t="s">
        <v>319</v>
      </c>
      <c r="H162" s="196">
        <v>326.61599999999999</v>
      </c>
      <c r="I162" s="197"/>
      <c r="J162" s="198">
        <f>ROUND(I162*H162,2)</f>
        <v>0</v>
      </c>
      <c r="K162" s="194" t="s">
        <v>245</v>
      </c>
      <c r="L162" s="40"/>
      <c r="M162" s="199" t="s">
        <v>1</v>
      </c>
      <c r="N162" s="200" t="s">
        <v>41</v>
      </c>
      <c r="O162" s="72"/>
      <c r="P162" s="201">
        <f>O162*H162</f>
        <v>0</v>
      </c>
      <c r="Q162" s="201">
        <v>0</v>
      </c>
      <c r="R162" s="201">
        <f>Q162*H162</f>
        <v>0</v>
      </c>
      <c r="S162" s="201">
        <v>0</v>
      </c>
      <c r="T162" s="202">
        <f>S162*H162</f>
        <v>0</v>
      </c>
      <c r="U162" s="35"/>
      <c r="V162" s="35"/>
      <c r="W162" s="35"/>
      <c r="X162" s="35"/>
      <c r="Y162" s="35"/>
      <c r="Z162" s="35"/>
      <c r="AA162" s="35"/>
      <c r="AB162" s="35"/>
      <c r="AC162" s="35"/>
      <c r="AD162" s="35"/>
      <c r="AE162" s="35"/>
      <c r="AR162" s="203" t="s">
        <v>110</v>
      </c>
      <c r="AT162" s="203" t="s">
        <v>241</v>
      </c>
      <c r="AU162" s="203" t="s">
        <v>86</v>
      </c>
      <c r="AY162" s="18" t="s">
        <v>239</v>
      </c>
      <c r="BE162" s="204">
        <f>IF(N162="základní",J162,0)</f>
        <v>0</v>
      </c>
      <c r="BF162" s="204">
        <f>IF(N162="snížená",J162,0)</f>
        <v>0</v>
      </c>
      <c r="BG162" s="204">
        <f>IF(N162="zákl. přenesená",J162,0)</f>
        <v>0</v>
      </c>
      <c r="BH162" s="204">
        <f>IF(N162="sníž. přenesená",J162,0)</f>
        <v>0</v>
      </c>
      <c r="BI162" s="204">
        <f>IF(N162="nulová",J162,0)</f>
        <v>0</v>
      </c>
      <c r="BJ162" s="18" t="s">
        <v>84</v>
      </c>
      <c r="BK162" s="204">
        <f>ROUND(I162*H162,2)</f>
        <v>0</v>
      </c>
      <c r="BL162" s="18" t="s">
        <v>110</v>
      </c>
      <c r="BM162" s="203" t="s">
        <v>404</v>
      </c>
    </row>
    <row r="163" spans="1:65" s="2" customFormat="1" ht="11.25">
      <c r="A163" s="35"/>
      <c r="B163" s="36"/>
      <c r="C163" s="37"/>
      <c r="D163" s="205" t="s">
        <v>247</v>
      </c>
      <c r="E163" s="37"/>
      <c r="F163" s="206" t="s">
        <v>405</v>
      </c>
      <c r="G163" s="37"/>
      <c r="H163" s="37"/>
      <c r="I163" s="207"/>
      <c r="J163" s="37"/>
      <c r="K163" s="37"/>
      <c r="L163" s="40"/>
      <c r="M163" s="208"/>
      <c r="N163" s="209"/>
      <c r="O163" s="72"/>
      <c r="P163" s="72"/>
      <c r="Q163" s="72"/>
      <c r="R163" s="72"/>
      <c r="S163" s="72"/>
      <c r="T163" s="73"/>
      <c r="U163" s="35"/>
      <c r="V163" s="35"/>
      <c r="W163" s="35"/>
      <c r="X163" s="35"/>
      <c r="Y163" s="35"/>
      <c r="Z163" s="35"/>
      <c r="AA163" s="35"/>
      <c r="AB163" s="35"/>
      <c r="AC163" s="35"/>
      <c r="AD163" s="35"/>
      <c r="AE163" s="35"/>
      <c r="AT163" s="18" t="s">
        <v>247</v>
      </c>
      <c r="AU163" s="18" t="s">
        <v>86</v>
      </c>
    </row>
    <row r="164" spans="1:65" s="13" customFormat="1" ht="11.25">
      <c r="B164" s="210"/>
      <c r="C164" s="211"/>
      <c r="D164" s="212" t="s">
        <v>274</v>
      </c>
      <c r="E164" s="226" t="s">
        <v>1</v>
      </c>
      <c r="F164" s="213" t="s">
        <v>406</v>
      </c>
      <c r="G164" s="211"/>
      <c r="H164" s="214">
        <v>326.61599999999999</v>
      </c>
      <c r="I164" s="215"/>
      <c r="J164" s="211"/>
      <c r="K164" s="211"/>
      <c r="L164" s="216"/>
      <c r="M164" s="217"/>
      <c r="N164" s="218"/>
      <c r="O164" s="218"/>
      <c r="P164" s="218"/>
      <c r="Q164" s="218"/>
      <c r="R164" s="218"/>
      <c r="S164" s="218"/>
      <c r="T164" s="219"/>
      <c r="AT164" s="220" t="s">
        <v>274</v>
      </c>
      <c r="AU164" s="220" t="s">
        <v>86</v>
      </c>
      <c r="AV164" s="13" t="s">
        <v>86</v>
      </c>
      <c r="AW164" s="13" t="s">
        <v>32</v>
      </c>
      <c r="AX164" s="13" t="s">
        <v>76</v>
      </c>
      <c r="AY164" s="220" t="s">
        <v>239</v>
      </c>
    </row>
    <row r="165" spans="1:65" s="15" customFormat="1" ht="11.25">
      <c r="B165" s="238"/>
      <c r="C165" s="239"/>
      <c r="D165" s="212" t="s">
        <v>274</v>
      </c>
      <c r="E165" s="240" t="s">
        <v>1</v>
      </c>
      <c r="F165" s="241" t="s">
        <v>407</v>
      </c>
      <c r="G165" s="239"/>
      <c r="H165" s="240" t="s">
        <v>1</v>
      </c>
      <c r="I165" s="242"/>
      <c r="J165" s="239"/>
      <c r="K165" s="239"/>
      <c r="L165" s="243"/>
      <c r="M165" s="244"/>
      <c r="N165" s="245"/>
      <c r="O165" s="245"/>
      <c r="P165" s="245"/>
      <c r="Q165" s="245"/>
      <c r="R165" s="245"/>
      <c r="S165" s="245"/>
      <c r="T165" s="246"/>
      <c r="AT165" s="247" t="s">
        <v>274</v>
      </c>
      <c r="AU165" s="247" t="s">
        <v>86</v>
      </c>
      <c r="AV165" s="15" t="s">
        <v>84</v>
      </c>
      <c r="AW165" s="15" t="s">
        <v>32</v>
      </c>
      <c r="AX165" s="15" t="s">
        <v>76</v>
      </c>
      <c r="AY165" s="247" t="s">
        <v>239</v>
      </c>
    </row>
    <row r="166" spans="1:65" s="14" customFormat="1" ht="11.25">
      <c r="B166" s="227"/>
      <c r="C166" s="228"/>
      <c r="D166" s="212" t="s">
        <v>274</v>
      </c>
      <c r="E166" s="229" t="s">
        <v>1</v>
      </c>
      <c r="F166" s="230" t="s">
        <v>401</v>
      </c>
      <c r="G166" s="228"/>
      <c r="H166" s="231">
        <v>326.61599999999999</v>
      </c>
      <c r="I166" s="232"/>
      <c r="J166" s="228"/>
      <c r="K166" s="228"/>
      <c r="L166" s="233"/>
      <c r="M166" s="234"/>
      <c r="N166" s="235"/>
      <c r="O166" s="235"/>
      <c r="P166" s="235"/>
      <c r="Q166" s="235"/>
      <c r="R166" s="235"/>
      <c r="S166" s="235"/>
      <c r="T166" s="236"/>
      <c r="AT166" s="237" t="s">
        <v>274</v>
      </c>
      <c r="AU166" s="237" t="s">
        <v>86</v>
      </c>
      <c r="AV166" s="14" t="s">
        <v>110</v>
      </c>
      <c r="AW166" s="14" t="s">
        <v>32</v>
      </c>
      <c r="AX166" s="14" t="s">
        <v>84</v>
      </c>
      <c r="AY166" s="237" t="s">
        <v>239</v>
      </c>
    </row>
    <row r="167" spans="1:65" s="2" customFormat="1" ht="16.5" customHeight="1">
      <c r="A167" s="35"/>
      <c r="B167" s="36"/>
      <c r="C167" s="192" t="s">
        <v>108</v>
      </c>
      <c r="D167" s="192" t="s">
        <v>241</v>
      </c>
      <c r="E167" s="193" t="s">
        <v>408</v>
      </c>
      <c r="F167" s="194" t="s">
        <v>409</v>
      </c>
      <c r="G167" s="195" t="s">
        <v>319</v>
      </c>
      <c r="H167" s="196">
        <v>1306.462</v>
      </c>
      <c r="I167" s="197"/>
      <c r="J167" s="198">
        <f>ROUND(I167*H167,2)</f>
        <v>0</v>
      </c>
      <c r="K167" s="194" t="s">
        <v>245</v>
      </c>
      <c r="L167" s="40"/>
      <c r="M167" s="199" t="s">
        <v>1</v>
      </c>
      <c r="N167" s="200" t="s">
        <v>41</v>
      </c>
      <c r="O167" s="72"/>
      <c r="P167" s="201">
        <f>O167*H167</f>
        <v>0</v>
      </c>
      <c r="Q167" s="201">
        <v>0</v>
      </c>
      <c r="R167" s="201">
        <f>Q167*H167</f>
        <v>0</v>
      </c>
      <c r="S167" s="201">
        <v>0</v>
      </c>
      <c r="T167" s="202">
        <f>S167*H167</f>
        <v>0</v>
      </c>
      <c r="U167" s="35"/>
      <c r="V167" s="35"/>
      <c r="W167" s="35"/>
      <c r="X167" s="35"/>
      <c r="Y167" s="35"/>
      <c r="Z167" s="35"/>
      <c r="AA167" s="35"/>
      <c r="AB167" s="35"/>
      <c r="AC167" s="35"/>
      <c r="AD167" s="35"/>
      <c r="AE167" s="35"/>
      <c r="AR167" s="203" t="s">
        <v>110</v>
      </c>
      <c r="AT167" s="203" t="s">
        <v>241</v>
      </c>
      <c r="AU167" s="203" t="s">
        <v>86</v>
      </c>
      <c r="AY167" s="18" t="s">
        <v>239</v>
      </c>
      <c r="BE167" s="204">
        <f>IF(N167="základní",J167,0)</f>
        <v>0</v>
      </c>
      <c r="BF167" s="204">
        <f>IF(N167="snížená",J167,0)</f>
        <v>0</v>
      </c>
      <c r="BG167" s="204">
        <f>IF(N167="zákl. přenesená",J167,0)</f>
        <v>0</v>
      </c>
      <c r="BH167" s="204">
        <f>IF(N167="sníž. přenesená",J167,0)</f>
        <v>0</v>
      </c>
      <c r="BI167" s="204">
        <f>IF(N167="nulová",J167,0)</f>
        <v>0</v>
      </c>
      <c r="BJ167" s="18" t="s">
        <v>84</v>
      </c>
      <c r="BK167" s="204">
        <f>ROUND(I167*H167,2)</f>
        <v>0</v>
      </c>
      <c r="BL167" s="18" t="s">
        <v>110</v>
      </c>
      <c r="BM167" s="203" t="s">
        <v>410</v>
      </c>
    </row>
    <row r="168" spans="1:65" s="2" customFormat="1" ht="11.25">
      <c r="A168" s="35"/>
      <c r="B168" s="36"/>
      <c r="C168" s="37"/>
      <c r="D168" s="205" t="s">
        <v>247</v>
      </c>
      <c r="E168" s="37"/>
      <c r="F168" s="206" t="s">
        <v>411</v>
      </c>
      <c r="G168" s="37"/>
      <c r="H168" s="37"/>
      <c r="I168" s="207"/>
      <c r="J168" s="37"/>
      <c r="K168" s="37"/>
      <c r="L168" s="40"/>
      <c r="M168" s="208"/>
      <c r="N168" s="209"/>
      <c r="O168" s="72"/>
      <c r="P168" s="72"/>
      <c r="Q168" s="72"/>
      <c r="R168" s="72"/>
      <c r="S168" s="72"/>
      <c r="T168" s="73"/>
      <c r="U168" s="35"/>
      <c r="V168" s="35"/>
      <c r="W168" s="35"/>
      <c r="X168" s="35"/>
      <c r="Y168" s="35"/>
      <c r="Z168" s="35"/>
      <c r="AA168" s="35"/>
      <c r="AB168" s="35"/>
      <c r="AC168" s="35"/>
      <c r="AD168" s="35"/>
      <c r="AE168" s="35"/>
      <c r="AT168" s="18" t="s">
        <v>247</v>
      </c>
      <c r="AU168" s="18" t="s">
        <v>86</v>
      </c>
    </row>
    <row r="169" spans="1:65" s="13" customFormat="1" ht="11.25">
      <c r="B169" s="210"/>
      <c r="C169" s="211"/>
      <c r="D169" s="212" t="s">
        <v>274</v>
      </c>
      <c r="E169" s="226" t="s">
        <v>1</v>
      </c>
      <c r="F169" s="213" t="s">
        <v>412</v>
      </c>
      <c r="G169" s="211"/>
      <c r="H169" s="214">
        <v>1306.462</v>
      </c>
      <c r="I169" s="215"/>
      <c r="J169" s="211"/>
      <c r="K169" s="211"/>
      <c r="L169" s="216"/>
      <c r="M169" s="217"/>
      <c r="N169" s="218"/>
      <c r="O169" s="218"/>
      <c r="P169" s="218"/>
      <c r="Q169" s="218"/>
      <c r="R169" s="218"/>
      <c r="S169" s="218"/>
      <c r="T169" s="219"/>
      <c r="AT169" s="220" t="s">
        <v>274</v>
      </c>
      <c r="AU169" s="220" t="s">
        <v>86</v>
      </c>
      <c r="AV169" s="13" t="s">
        <v>86</v>
      </c>
      <c r="AW169" s="13" t="s">
        <v>32</v>
      </c>
      <c r="AX169" s="13" t="s">
        <v>76</v>
      </c>
      <c r="AY169" s="220" t="s">
        <v>239</v>
      </c>
    </row>
    <row r="170" spans="1:65" s="14" customFormat="1" ht="11.25">
      <c r="B170" s="227"/>
      <c r="C170" s="228"/>
      <c r="D170" s="212" t="s">
        <v>274</v>
      </c>
      <c r="E170" s="229" t="s">
        <v>1</v>
      </c>
      <c r="F170" s="230" t="s">
        <v>401</v>
      </c>
      <c r="G170" s="228"/>
      <c r="H170" s="231">
        <v>1306.462</v>
      </c>
      <c r="I170" s="232"/>
      <c r="J170" s="228"/>
      <c r="K170" s="228"/>
      <c r="L170" s="233"/>
      <c r="M170" s="234"/>
      <c r="N170" s="235"/>
      <c r="O170" s="235"/>
      <c r="P170" s="235"/>
      <c r="Q170" s="235"/>
      <c r="R170" s="235"/>
      <c r="S170" s="235"/>
      <c r="T170" s="236"/>
      <c r="AT170" s="237" t="s">
        <v>274</v>
      </c>
      <c r="AU170" s="237" t="s">
        <v>86</v>
      </c>
      <c r="AV170" s="14" t="s">
        <v>110</v>
      </c>
      <c r="AW170" s="14" t="s">
        <v>32</v>
      </c>
      <c r="AX170" s="14" t="s">
        <v>84</v>
      </c>
      <c r="AY170" s="237" t="s">
        <v>239</v>
      </c>
    </row>
    <row r="171" spans="1:65" s="2" customFormat="1" ht="16.5" customHeight="1">
      <c r="A171" s="35"/>
      <c r="B171" s="36"/>
      <c r="C171" s="192" t="s">
        <v>110</v>
      </c>
      <c r="D171" s="192" t="s">
        <v>241</v>
      </c>
      <c r="E171" s="193" t="s">
        <v>413</v>
      </c>
      <c r="F171" s="194" t="s">
        <v>414</v>
      </c>
      <c r="G171" s="195" t="s">
        <v>319</v>
      </c>
      <c r="H171" s="196">
        <v>80.375</v>
      </c>
      <c r="I171" s="197"/>
      <c r="J171" s="198">
        <f>ROUND(I171*H171,2)</f>
        <v>0</v>
      </c>
      <c r="K171" s="194" t="s">
        <v>245</v>
      </c>
      <c r="L171" s="40"/>
      <c r="M171" s="199" t="s">
        <v>1</v>
      </c>
      <c r="N171" s="200" t="s">
        <v>41</v>
      </c>
      <c r="O171" s="72"/>
      <c r="P171" s="201">
        <f>O171*H171</f>
        <v>0</v>
      </c>
      <c r="Q171" s="201">
        <v>0</v>
      </c>
      <c r="R171" s="201">
        <f>Q171*H171</f>
        <v>0</v>
      </c>
      <c r="S171" s="201">
        <v>0</v>
      </c>
      <c r="T171" s="202">
        <f>S171*H171</f>
        <v>0</v>
      </c>
      <c r="U171" s="35"/>
      <c r="V171" s="35"/>
      <c r="W171" s="35"/>
      <c r="X171" s="35"/>
      <c r="Y171" s="35"/>
      <c r="Z171" s="35"/>
      <c r="AA171" s="35"/>
      <c r="AB171" s="35"/>
      <c r="AC171" s="35"/>
      <c r="AD171" s="35"/>
      <c r="AE171" s="35"/>
      <c r="AR171" s="203" t="s">
        <v>110</v>
      </c>
      <c r="AT171" s="203" t="s">
        <v>241</v>
      </c>
      <c r="AU171" s="203" t="s">
        <v>86</v>
      </c>
      <c r="AY171" s="18" t="s">
        <v>239</v>
      </c>
      <c r="BE171" s="204">
        <f>IF(N171="základní",J171,0)</f>
        <v>0</v>
      </c>
      <c r="BF171" s="204">
        <f>IF(N171="snížená",J171,0)</f>
        <v>0</v>
      </c>
      <c r="BG171" s="204">
        <f>IF(N171="zákl. přenesená",J171,0)</f>
        <v>0</v>
      </c>
      <c r="BH171" s="204">
        <f>IF(N171="sníž. přenesená",J171,0)</f>
        <v>0</v>
      </c>
      <c r="BI171" s="204">
        <f>IF(N171="nulová",J171,0)</f>
        <v>0</v>
      </c>
      <c r="BJ171" s="18" t="s">
        <v>84</v>
      </c>
      <c r="BK171" s="204">
        <f>ROUND(I171*H171,2)</f>
        <v>0</v>
      </c>
      <c r="BL171" s="18" t="s">
        <v>110</v>
      </c>
      <c r="BM171" s="203" t="s">
        <v>415</v>
      </c>
    </row>
    <row r="172" spans="1:65" s="2" customFormat="1" ht="11.25">
      <c r="A172" s="35"/>
      <c r="B172" s="36"/>
      <c r="C172" s="37"/>
      <c r="D172" s="205" t="s">
        <v>247</v>
      </c>
      <c r="E172" s="37"/>
      <c r="F172" s="206" t="s">
        <v>416</v>
      </c>
      <c r="G172" s="37"/>
      <c r="H172" s="37"/>
      <c r="I172" s="207"/>
      <c r="J172" s="37"/>
      <c r="K172" s="37"/>
      <c r="L172" s="40"/>
      <c r="M172" s="208"/>
      <c r="N172" s="209"/>
      <c r="O172" s="72"/>
      <c r="P172" s="72"/>
      <c r="Q172" s="72"/>
      <c r="R172" s="72"/>
      <c r="S172" s="72"/>
      <c r="T172" s="73"/>
      <c r="U172" s="35"/>
      <c r="V172" s="35"/>
      <c r="W172" s="35"/>
      <c r="X172" s="35"/>
      <c r="Y172" s="35"/>
      <c r="Z172" s="35"/>
      <c r="AA172" s="35"/>
      <c r="AB172" s="35"/>
      <c r="AC172" s="35"/>
      <c r="AD172" s="35"/>
      <c r="AE172" s="35"/>
      <c r="AT172" s="18" t="s">
        <v>247</v>
      </c>
      <c r="AU172" s="18" t="s">
        <v>86</v>
      </c>
    </row>
    <row r="173" spans="1:65" s="13" customFormat="1" ht="11.25">
      <c r="B173" s="210"/>
      <c r="C173" s="211"/>
      <c r="D173" s="212" t="s">
        <v>274</v>
      </c>
      <c r="E173" s="226" t="s">
        <v>1</v>
      </c>
      <c r="F173" s="213" t="s">
        <v>417</v>
      </c>
      <c r="G173" s="211"/>
      <c r="H173" s="214">
        <v>80.375</v>
      </c>
      <c r="I173" s="215"/>
      <c r="J173" s="211"/>
      <c r="K173" s="211"/>
      <c r="L173" s="216"/>
      <c r="M173" s="217"/>
      <c r="N173" s="218"/>
      <c r="O173" s="218"/>
      <c r="P173" s="218"/>
      <c r="Q173" s="218"/>
      <c r="R173" s="218"/>
      <c r="S173" s="218"/>
      <c r="T173" s="219"/>
      <c r="AT173" s="220" t="s">
        <v>274</v>
      </c>
      <c r="AU173" s="220" t="s">
        <v>86</v>
      </c>
      <c r="AV173" s="13" t="s">
        <v>86</v>
      </c>
      <c r="AW173" s="13" t="s">
        <v>32</v>
      </c>
      <c r="AX173" s="13" t="s">
        <v>76</v>
      </c>
      <c r="AY173" s="220" t="s">
        <v>239</v>
      </c>
    </row>
    <row r="174" spans="1:65" s="14" customFormat="1" ht="11.25">
      <c r="B174" s="227"/>
      <c r="C174" s="228"/>
      <c r="D174" s="212" t="s">
        <v>274</v>
      </c>
      <c r="E174" s="229" t="s">
        <v>1</v>
      </c>
      <c r="F174" s="230" t="s">
        <v>401</v>
      </c>
      <c r="G174" s="228"/>
      <c r="H174" s="231">
        <v>80.375</v>
      </c>
      <c r="I174" s="232"/>
      <c r="J174" s="228"/>
      <c r="K174" s="228"/>
      <c r="L174" s="233"/>
      <c r="M174" s="234"/>
      <c r="N174" s="235"/>
      <c r="O174" s="235"/>
      <c r="P174" s="235"/>
      <c r="Q174" s="235"/>
      <c r="R174" s="235"/>
      <c r="S174" s="235"/>
      <c r="T174" s="236"/>
      <c r="AT174" s="237" t="s">
        <v>274</v>
      </c>
      <c r="AU174" s="237" t="s">
        <v>86</v>
      </c>
      <c r="AV174" s="14" t="s">
        <v>110</v>
      </c>
      <c r="AW174" s="14" t="s">
        <v>32</v>
      </c>
      <c r="AX174" s="14" t="s">
        <v>84</v>
      </c>
      <c r="AY174" s="237" t="s">
        <v>239</v>
      </c>
    </row>
    <row r="175" spans="1:65" s="2" customFormat="1" ht="16.5" customHeight="1">
      <c r="A175" s="35"/>
      <c r="B175" s="36"/>
      <c r="C175" s="192" t="s">
        <v>134</v>
      </c>
      <c r="D175" s="192" t="s">
        <v>241</v>
      </c>
      <c r="E175" s="193" t="s">
        <v>418</v>
      </c>
      <c r="F175" s="194" t="s">
        <v>419</v>
      </c>
      <c r="G175" s="195" t="s">
        <v>319</v>
      </c>
      <c r="H175" s="196">
        <v>48.991999999999997</v>
      </c>
      <c r="I175" s="197"/>
      <c r="J175" s="198">
        <f>ROUND(I175*H175,2)</f>
        <v>0</v>
      </c>
      <c r="K175" s="194" t="s">
        <v>245</v>
      </c>
      <c r="L175" s="40"/>
      <c r="M175" s="199" t="s">
        <v>1</v>
      </c>
      <c r="N175" s="200" t="s">
        <v>41</v>
      </c>
      <c r="O175" s="72"/>
      <c r="P175" s="201">
        <f>O175*H175</f>
        <v>0</v>
      </c>
      <c r="Q175" s="201">
        <v>0</v>
      </c>
      <c r="R175" s="201">
        <f>Q175*H175</f>
        <v>0</v>
      </c>
      <c r="S175" s="201">
        <v>0</v>
      </c>
      <c r="T175" s="202">
        <f>S175*H175</f>
        <v>0</v>
      </c>
      <c r="U175" s="35"/>
      <c r="V175" s="35"/>
      <c r="W175" s="35"/>
      <c r="X175" s="35"/>
      <c r="Y175" s="35"/>
      <c r="Z175" s="35"/>
      <c r="AA175" s="35"/>
      <c r="AB175" s="35"/>
      <c r="AC175" s="35"/>
      <c r="AD175" s="35"/>
      <c r="AE175" s="35"/>
      <c r="AR175" s="203" t="s">
        <v>110</v>
      </c>
      <c r="AT175" s="203" t="s">
        <v>241</v>
      </c>
      <c r="AU175" s="203" t="s">
        <v>86</v>
      </c>
      <c r="AY175" s="18" t="s">
        <v>239</v>
      </c>
      <c r="BE175" s="204">
        <f>IF(N175="základní",J175,0)</f>
        <v>0</v>
      </c>
      <c r="BF175" s="204">
        <f>IF(N175="snížená",J175,0)</f>
        <v>0</v>
      </c>
      <c r="BG175" s="204">
        <f>IF(N175="zákl. přenesená",J175,0)</f>
        <v>0</v>
      </c>
      <c r="BH175" s="204">
        <f>IF(N175="sníž. přenesená",J175,0)</f>
        <v>0</v>
      </c>
      <c r="BI175" s="204">
        <f>IF(N175="nulová",J175,0)</f>
        <v>0</v>
      </c>
      <c r="BJ175" s="18" t="s">
        <v>84</v>
      </c>
      <c r="BK175" s="204">
        <f>ROUND(I175*H175,2)</f>
        <v>0</v>
      </c>
      <c r="BL175" s="18" t="s">
        <v>110</v>
      </c>
      <c r="BM175" s="203" t="s">
        <v>420</v>
      </c>
    </row>
    <row r="176" spans="1:65" s="2" customFormat="1" ht="11.25">
      <c r="A176" s="35"/>
      <c r="B176" s="36"/>
      <c r="C176" s="37"/>
      <c r="D176" s="205" t="s">
        <v>247</v>
      </c>
      <c r="E176" s="37"/>
      <c r="F176" s="206" t="s">
        <v>421</v>
      </c>
      <c r="G176" s="37"/>
      <c r="H176" s="37"/>
      <c r="I176" s="207"/>
      <c r="J176" s="37"/>
      <c r="K176" s="37"/>
      <c r="L176" s="40"/>
      <c r="M176" s="208"/>
      <c r="N176" s="209"/>
      <c r="O176" s="72"/>
      <c r="P176" s="72"/>
      <c r="Q176" s="72"/>
      <c r="R176" s="72"/>
      <c r="S176" s="72"/>
      <c r="T176" s="73"/>
      <c r="U176" s="35"/>
      <c r="V176" s="35"/>
      <c r="W176" s="35"/>
      <c r="X176" s="35"/>
      <c r="Y176" s="35"/>
      <c r="Z176" s="35"/>
      <c r="AA176" s="35"/>
      <c r="AB176" s="35"/>
      <c r="AC176" s="35"/>
      <c r="AD176" s="35"/>
      <c r="AE176" s="35"/>
      <c r="AT176" s="18" t="s">
        <v>247</v>
      </c>
      <c r="AU176" s="18" t="s">
        <v>86</v>
      </c>
    </row>
    <row r="177" spans="1:65" s="13" customFormat="1" ht="11.25">
      <c r="B177" s="210"/>
      <c r="C177" s="211"/>
      <c r="D177" s="212" t="s">
        <v>274</v>
      </c>
      <c r="E177" s="226" t="s">
        <v>1</v>
      </c>
      <c r="F177" s="213" t="s">
        <v>422</v>
      </c>
      <c r="G177" s="211"/>
      <c r="H177" s="214">
        <v>48.991999999999997</v>
      </c>
      <c r="I177" s="215"/>
      <c r="J177" s="211"/>
      <c r="K177" s="211"/>
      <c r="L177" s="216"/>
      <c r="M177" s="217"/>
      <c r="N177" s="218"/>
      <c r="O177" s="218"/>
      <c r="P177" s="218"/>
      <c r="Q177" s="218"/>
      <c r="R177" s="218"/>
      <c r="S177" s="218"/>
      <c r="T177" s="219"/>
      <c r="AT177" s="220" t="s">
        <v>274</v>
      </c>
      <c r="AU177" s="220" t="s">
        <v>86</v>
      </c>
      <c r="AV177" s="13" t="s">
        <v>86</v>
      </c>
      <c r="AW177" s="13" t="s">
        <v>32</v>
      </c>
      <c r="AX177" s="13" t="s">
        <v>76</v>
      </c>
      <c r="AY177" s="220" t="s">
        <v>239</v>
      </c>
    </row>
    <row r="178" spans="1:65" s="14" customFormat="1" ht="11.25">
      <c r="B178" s="227"/>
      <c r="C178" s="228"/>
      <c r="D178" s="212" t="s">
        <v>274</v>
      </c>
      <c r="E178" s="229" t="s">
        <v>1</v>
      </c>
      <c r="F178" s="230" t="s">
        <v>401</v>
      </c>
      <c r="G178" s="228"/>
      <c r="H178" s="231">
        <v>48.991999999999997</v>
      </c>
      <c r="I178" s="232"/>
      <c r="J178" s="228"/>
      <c r="K178" s="228"/>
      <c r="L178" s="233"/>
      <c r="M178" s="234"/>
      <c r="N178" s="235"/>
      <c r="O178" s="235"/>
      <c r="P178" s="235"/>
      <c r="Q178" s="235"/>
      <c r="R178" s="235"/>
      <c r="S178" s="235"/>
      <c r="T178" s="236"/>
      <c r="AT178" s="237" t="s">
        <v>274</v>
      </c>
      <c r="AU178" s="237" t="s">
        <v>86</v>
      </c>
      <c r="AV178" s="14" t="s">
        <v>110</v>
      </c>
      <c r="AW178" s="14" t="s">
        <v>32</v>
      </c>
      <c r="AX178" s="14" t="s">
        <v>84</v>
      </c>
      <c r="AY178" s="237" t="s">
        <v>239</v>
      </c>
    </row>
    <row r="179" spans="1:65" s="2" customFormat="1" ht="21.75" customHeight="1">
      <c r="A179" s="35"/>
      <c r="B179" s="36"/>
      <c r="C179" s="192" t="s">
        <v>150</v>
      </c>
      <c r="D179" s="192" t="s">
        <v>241</v>
      </c>
      <c r="E179" s="193" t="s">
        <v>423</v>
      </c>
      <c r="F179" s="194" t="s">
        <v>424</v>
      </c>
      <c r="G179" s="195" t="s">
        <v>319</v>
      </c>
      <c r="H179" s="196">
        <v>80.375</v>
      </c>
      <c r="I179" s="197"/>
      <c r="J179" s="198">
        <f>ROUND(I179*H179,2)</f>
        <v>0</v>
      </c>
      <c r="K179" s="194" t="s">
        <v>245</v>
      </c>
      <c r="L179" s="40"/>
      <c r="M179" s="199" t="s">
        <v>1</v>
      </c>
      <c r="N179" s="200" t="s">
        <v>41</v>
      </c>
      <c r="O179" s="72"/>
      <c r="P179" s="201">
        <f>O179*H179</f>
        <v>0</v>
      </c>
      <c r="Q179" s="201">
        <v>0</v>
      </c>
      <c r="R179" s="201">
        <f>Q179*H179</f>
        <v>0</v>
      </c>
      <c r="S179" s="201">
        <v>0</v>
      </c>
      <c r="T179" s="202">
        <f>S179*H179</f>
        <v>0</v>
      </c>
      <c r="U179" s="35"/>
      <c r="V179" s="35"/>
      <c r="W179" s="35"/>
      <c r="X179" s="35"/>
      <c r="Y179" s="35"/>
      <c r="Z179" s="35"/>
      <c r="AA179" s="35"/>
      <c r="AB179" s="35"/>
      <c r="AC179" s="35"/>
      <c r="AD179" s="35"/>
      <c r="AE179" s="35"/>
      <c r="AR179" s="203" t="s">
        <v>110</v>
      </c>
      <c r="AT179" s="203" t="s">
        <v>241</v>
      </c>
      <c r="AU179" s="203" t="s">
        <v>86</v>
      </c>
      <c r="AY179" s="18" t="s">
        <v>239</v>
      </c>
      <c r="BE179" s="204">
        <f>IF(N179="základní",J179,0)</f>
        <v>0</v>
      </c>
      <c r="BF179" s="204">
        <f>IF(N179="snížená",J179,0)</f>
        <v>0</v>
      </c>
      <c r="BG179" s="204">
        <f>IF(N179="zákl. přenesená",J179,0)</f>
        <v>0</v>
      </c>
      <c r="BH179" s="204">
        <f>IF(N179="sníž. přenesená",J179,0)</f>
        <v>0</v>
      </c>
      <c r="BI179" s="204">
        <f>IF(N179="nulová",J179,0)</f>
        <v>0</v>
      </c>
      <c r="BJ179" s="18" t="s">
        <v>84</v>
      </c>
      <c r="BK179" s="204">
        <f>ROUND(I179*H179,2)</f>
        <v>0</v>
      </c>
      <c r="BL179" s="18" t="s">
        <v>110</v>
      </c>
      <c r="BM179" s="203" t="s">
        <v>425</v>
      </c>
    </row>
    <row r="180" spans="1:65" s="2" customFormat="1" ht="11.25">
      <c r="A180" s="35"/>
      <c r="B180" s="36"/>
      <c r="C180" s="37"/>
      <c r="D180" s="205" t="s">
        <v>247</v>
      </c>
      <c r="E180" s="37"/>
      <c r="F180" s="206" t="s">
        <v>426</v>
      </c>
      <c r="G180" s="37"/>
      <c r="H180" s="37"/>
      <c r="I180" s="207"/>
      <c r="J180" s="37"/>
      <c r="K180" s="37"/>
      <c r="L180" s="40"/>
      <c r="M180" s="208"/>
      <c r="N180" s="209"/>
      <c r="O180" s="72"/>
      <c r="P180" s="72"/>
      <c r="Q180" s="72"/>
      <c r="R180" s="72"/>
      <c r="S180" s="72"/>
      <c r="T180" s="73"/>
      <c r="U180" s="35"/>
      <c r="V180" s="35"/>
      <c r="W180" s="35"/>
      <c r="X180" s="35"/>
      <c r="Y180" s="35"/>
      <c r="Z180" s="35"/>
      <c r="AA180" s="35"/>
      <c r="AB180" s="35"/>
      <c r="AC180" s="35"/>
      <c r="AD180" s="35"/>
      <c r="AE180" s="35"/>
      <c r="AT180" s="18" t="s">
        <v>247</v>
      </c>
      <c r="AU180" s="18" t="s">
        <v>86</v>
      </c>
    </row>
    <row r="181" spans="1:65" s="13" customFormat="1" ht="11.25">
      <c r="B181" s="210"/>
      <c r="C181" s="211"/>
      <c r="D181" s="212" t="s">
        <v>274</v>
      </c>
      <c r="E181" s="226" t="s">
        <v>1</v>
      </c>
      <c r="F181" s="213" t="s">
        <v>417</v>
      </c>
      <c r="G181" s="211"/>
      <c r="H181" s="214">
        <v>80.375</v>
      </c>
      <c r="I181" s="215"/>
      <c r="J181" s="211"/>
      <c r="K181" s="211"/>
      <c r="L181" s="216"/>
      <c r="M181" s="217"/>
      <c r="N181" s="218"/>
      <c r="O181" s="218"/>
      <c r="P181" s="218"/>
      <c r="Q181" s="218"/>
      <c r="R181" s="218"/>
      <c r="S181" s="218"/>
      <c r="T181" s="219"/>
      <c r="AT181" s="220" t="s">
        <v>274</v>
      </c>
      <c r="AU181" s="220" t="s">
        <v>86</v>
      </c>
      <c r="AV181" s="13" t="s">
        <v>86</v>
      </c>
      <c r="AW181" s="13" t="s">
        <v>32</v>
      </c>
      <c r="AX181" s="13" t="s">
        <v>76</v>
      </c>
      <c r="AY181" s="220" t="s">
        <v>239</v>
      </c>
    </row>
    <row r="182" spans="1:65" s="14" customFormat="1" ht="11.25">
      <c r="B182" s="227"/>
      <c r="C182" s="228"/>
      <c r="D182" s="212" t="s">
        <v>274</v>
      </c>
      <c r="E182" s="229" t="s">
        <v>1</v>
      </c>
      <c r="F182" s="230" t="s">
        <v>401</v>
      </c>
      <c r="G182" s="228"/>
      <c r="H182" s="231">
        <v>80.375</v>
      </c>
      <c r="I182" s="232"/>
      <c r="J182" s="228"/>
      <c r="K182" s="228"/>
      <c r="L182" s="233"/>
      <c r="M182" s="234"/>
      <c r="N182" s="235"/>
      <c r="O182" s="235"/>
      <c r="P182" s="235"/>
      <c r="Q182" s="235"/>
      <c r="R182" s="235"/>
      <c r="S182" s="235"/>
      <c r="T182" s="236"/>
      <c r="AT182" s="237" t="s">
        <v>274</v>
      </c>
      <c r="AU182" s="237" t="s">
        <v>86</v>
      </c>
      <c r="AV182" s="14" t="s">
        <v>110</v>
      </c>
      <c r="AW182" s="14" t="s">
        <v>32</v>
      </c>
      <c r="AX182" s="14" t="s">
        <v>84</v>
      </c>
      <c r="AY182" s="237" t="s">
        <v>239</v>
      </c>
    </row>
    <row r="183" spans="1:65" s="2" customFormat="1" ht="24.2" customHeight="1">
      <c r="A183" s="35"/>
      <c r="B183" s="36"/>
      <c r="C183" s="192" t="s">
        <v>153</v>
      </c>
      <c r="D183" s="192" t="s">
        <v>241</v>
      </c>
      <c r="E183" s="193" t="s">
        <v>427</v>
      </c>
      <c r="F183" s="194" t="s">
        <v>428</v>
      </c>
      <c r="G183" s="195" t="s">
        <v>319</v>
      </c>
      <c r="H183" s="196">
        <v>321.5</v>
      </c>
      <c r="I183" s="197"/>
      <c r="J183" s="198">
        <f>ROUND(I183*H183,2)</f>
        <v>0</v>
      </c>
      <c r="K183" s="194" t="s">
        <v>245</v>
      </c>
      <c r="L183" s="40"/>
      <c r="M183" s="199" t="s">
        <v>1</v>
      </c>
      <c r="N183" s="200" t="s">
        <v>41</v>
      </c>
      <c r="O183" s="72"/>
      <c r="P183" s="201">
        <f>O183*H183</f>
        <v>0</v>
      </c>
      <c r="Q183" s="201">
        <v>0</v>
      </c>
      <c r="R183" s="201">
        <f>Q183*H183</f>
        <v>0</v>
      </c>
      <c r="S183" s="201">
        <v>0</v>
      </c>
      <c r="T183" s="202">
        <f>S183*H183</f>
        <v>0</v>
      </c>
      <c r="U183" s="35"/>
      <c r="V183" s="35"/>
      <c r="W183" s="35"/>
      <c r="X183" s="35"/>
      <c r="Y183" s="35"/>
      <c r="Z183" s="35"/>
      <c r="AA183" s="35"/>
      <c r="AB183" s="35"/>
      <c r="AC183" s="35"/>
      <c r="AD183" s="35"/>
      <c r="AE183" s="35"/>
      <c r="AR183" s="203" t="s">
        <v>110</v>
      </c>
      <c r="AT183" s="203" t="s">
        <v>241</v>
      </c>
      <c r="AU183" s="203" t="s">
        <v>86</v>
      </c>
      <c r="AY183" s="18" t="s">
        <v>239</v>
      </c>
      <c r="BE183" s="204">
        <f>IF(N183="základní",J183,0)</f>
        <v>0</v>
      </c>
      <c r="BF183" s="204">
        <f>IF(N183="snížená",J183,0)</f>
        <v>0</v>
      </c>
      <c r="BG183" s="204">
        <f>IF(N183="zákl. přenesená",J183,0)</f>
        <v>0</v>
      </c>
      <c r="BH183" s="204">
        <f>IF(N183="sníž. přenesená",J183,0)</f>
        <v>0</v>
      </c>
      <c r="BI183" s="204">
        <f>IF(N183="nulová",J183,0)</f>
        <v>0</v>
      </c>
      <c r="BJ183" s="18" t="s">
        <v>84</v>
      </c>
      <c r="BK183" s="204">
        <f>ROUND(I183*H183,2)</f>
        <v>0</v>
      </c>
      <c r="BL183" s="18" t="s">
        <v>110</v>
      </c>
      <c r="BM183" s="203" t="s">
        <v>429</v>
      </c>
    </row>
    <row r="184" spans="1:65" s="2" customFormat="1" ht="11.25">
      <c r="A184" s="35"/>
      <c r="B184" s="36"/>
      <c r="C184" s="37"/>
      <c r="D184" s="205" t="s">
        <v>247</v>
      </c>
      <c r="E184" s="37"/>
      <c r="F184" s="206" t="s">
        <v>430</v>
      </c>
      <c r="G184" s="37"/>
      <c r="H184" s="37"/>
      <c r="I184" s="207"/>
      <c r="J184" s="37"/>
      <c r="K184" s="37"/>
      <c r="L184" s="40"/>
      <c r="M184" s="208"/>
      <c r="N184" s="209"/>
      <c r="O184" s="72"/>
      <c r="P184" s="72"/>
      <c r="Q184" s="72"/>
      <c r="R184" s="72"/>
      <c r="S184" s="72"/>
      <c r="T184" s="73"/>
      <c r="U184" s="35"/>
      <c r="V184" s="35"/>
      <c r="W184" s="35"/>
      <c r="X184" s="35"/>
      <c r="Y184" s="35"/>
      <c r="Z184" s="35"/>
      <c r="AA184" s="35"/>
      <c r="AB184" s="35"/>
      <c r="AC184" s="35"/>
      <c r="AD184" s="35"/>
      <c r="AE184" s="35"/>
      <c r="AT184" s="18" t="s">
        <v>247</v>
      </c>
      <c r="AU184" s="18" t="s">
        <v>86</v>
      </c>
    </row>
    <row r="185" spans="1:65" s="13" customFormat="1" ht="11.25">
      <c r="B185" s="210"/>
      <c r="C185" s="211"/>
      <c r="D185" s="212" t="s">
        <v>274</v>
      </c>
      <c r="E185" s="211"/>
      <c r="F185" s="213" t="s">
        <v>431</v>
      </c>
      <c r="G185" s="211"/>
      <c r="H185" s="214">
        <v>321.5</v>
      </c>
      <c r="I185" s="215"/>
      <c r="J185" s="211"/>
      <c r="K185" s="211"/>
      <c r="L185" s="216"/>
      <c r="M185" s="217"/>
      <c r="N185" s="218"/>
      <c r="O185" s="218"/>
      <c r="P185" s="218"/>
      <c r="Q185" s="218"/>
      <c r="R185" s="218"/>
      <c r="S185" s="218"/>
      <c r="T185" s="219"/>
      <c r="AT185" s="220" t="s">
        <v>274</v>
      </c>
      <c r="AU185" s="220" t="s">
        <v>86</v>
      </c>
      <c r="AV185" s="13" t="s">
        <v>86</v>
      </c>
      <c r="AW185" s="13" t="s">
        <v>4</v>
      </c>
      <c r="AX185" s="13" t="s">
        <v>84</v>
      </c>
      <c r="AY185" s="220" t="s">
        <v>239</v>
      </c>
    </row>
    <row r="186" spans="1:65" s="2" customFormat="1" ht="21.75" customHeight="1">
      <c r="A186" s="35"/>
      <c r="B186" s="36"/>
      <c r="C186" s="192" t="s">
        <v>156</v>
      </c>
      <c r="D186" s="192" t="s">
        <v>241</v>
      </c>
      <c r="E186" s="193" t="s">
        <v>432</v>
      </c>
      <c r="F186" s="194" t="s">
        <v>433</v>
      </c>
      <c r="G186" s="195" t="s">
        <v>319</v>
      </c>
      <c r="H186" s="196">
        <v>80.375</v>
      </c>
      <c r="I186" s="197"/>
      <c r="J186" s="198">
        <f>ROUND(I186*H186,2)</f>
        <v>0</v>
      </c>
      <c r="K186" s="194" t="s">
        <v>245</v>
      </c>
      <c r="L186" s="40"/>
      <c r="M186" s="199" t="s">
        <v>1</v>
      </c>
      <c r="N186" s="200" t="s">
        <v>41</v>
      </c>
      <c r="O186" s="72"/>
      <c r="P186" s="201">
        <f>O186*H186</f>
        <v>0</v>
      </c>
      <c r="Q186" s="201">
        <v>0</v>
      </c>
      <c r="R186" s="201">
        <f>Q186*H186</f>
        <v>0</v>
      </c>
      <c r="S186" s="201">
        <v>0</v>
      </c>
      <c r="T186" s="202">
        <f>S186*H186</f>
        <v>0</v>
      </c>
      <c r="U186" s="35"/>
      <c r="V186" s="35"/>
      <c r="W186" s="35"/>
      <c r="X186" s="35"/>
      <c r="Y186" s="35"/>
      <c r="Z186" s="35"/>
      <c r="AA186" s="35"/>
      <c r="AB186" s="35"/>
      <c r="AC186" s="35"/>
      <c r="AD186" s="35"/>
      <c r="AE186" s="35"/>
      <c r="AR186" s="203" t="s">
        <v>110</v>
      </c>
      <c r="AT186" s="203" t="s">
        <v>241</v>
      </c>
      <c r="AU186" s="203" t="s">
        <v>86</v>
      </c>
      <c r="AY186" s="18" t="s">
        <v>239</v>
      </c>
      <c r="BE186" s="204">
        <f>IF(N186="základní",J186,0)</f>
        <v>0</v>
      </c>
      <c r="BF186" s="204">
        <f>IF(N186="snížená",J186,0)</f>
        <v>0</v>
      </c>
      <c r="BG186" s="204">
        <f>IF(N186="zákl. přenesená",J186,0)</f>
        <v>0</v>
      </c>
      <c r="BH186" s="204">
        <f>IF(N186="sníž. přenesená",J186,0)</f>
        <v>0</v>
      </c>
      <c r="BI186" s="204">
        <f>IF(N186="nulová",J186,0)</f>
        <v>0</v>
      </c>
      <c r="BJ186" s="18" t="s">
        <v>84</v>
      </c>
      <c r="BK186" s="204">
        <f>ROUND(I186*H186,2)</f>
        <v>0</v>
      </c>
      <c r="BL186" s="18" t="s">
        <v>110</v>
      </c>
      <c r="BM186" s="203" t="s">
        <v>434</v>
      </c>
    </row>
    <row r="187" spans="1:65" s="2" customFormat="1" ht="11.25">
      <c r="A187" s="35"/>
      <c r="B187" s="36"/>
      <c r="C187" s="37"/>
      <c r="D187" s="205" t="s">
        <v>247</v>
      </c>
      <c r="E187" s="37"/>
      <c r="F187" s="206" t="s">
        <v>435</v>
      </c>
      <c r="G187" s="37"/>
      <c r="H187" s="37"/>
      <c r="I187" s="207"/>
      <c r="J187" s="37"/>
      <c r="K187" s="37"/>
      <c r="L187" s="40"/>
      <c r="M187" s="208"/>
      <c r="N187" s="209"/>
      <c r="O187" s="72"/>
      <c r="P187" s="72"/>
      <c r="Q187" s="72"/>
      <c r="R187" s="72"/>
      <c r="S187" s="72"/>
      <c r="T187" s="73"/>
      <c r="U187" s="35"/>
      <c r="V187" s="35"/>
      <c r="W187" s="35"/>
      <c r="X187" s="35"/>
      <c r="Y187" s="35"/>
      <c r="Z187" s="35"/>
      <c r="AA187" s="35"/>
      <c r="AB187" s="35"/>
      <c r="AC187" s="35"/>
      <c r="AD187" s="35"/>
      <c r="AE187" s="35"/>
      <c r="AT187" s="18" t="s">
        <v>247</v>
      </c>
      <c r="AU187" s="18" t="s">
        <v>86</v>
      </c>
    </row>
    <row r="188" spans="1:65" s="13" customFormat="1" ht="11.25">
      <c r="B188" s="210"/>
      <c r="C188" s="211"/>
      <c r="D188" s="212" t="s">
        <v>274</v>
      </c>
      <c r="E188" s="226" t="s">
        <v>1</v>
      </c>
      <c r="F188" s="213" t="s">
        <v>417</v>
      </c>
      <c r="G188" s="211"/>
      <c r="H188" s="214">
        <v>80.375</v>
      </c>
      <c r="I188" s="215"/>
      <c r="J188" s="211"/>
      <c r="K188" s="211"/>
      <c r="L188" s="216"/>
      <c r="M188" s="217"/>
      <c r="N188" s="218"/>
      <c r="O188" s="218"/>
      <c r="P188" s="218"/>
      <c r="Q188" s="218"/>
      <c r="R188" s="218"/>
      <c r="S188" s="218"/>
      <c r="T188" s="219"/>
      <c r="AT188" s="220" t="s">
        <v>274</v>
      </c>
      <c r="AU188" s="220" t="s">
        <v>86</v>
      </c>
      <c r="AV188" s="13" t="s">
        <v>86</v>
      </c>
      <c r="AW188" s="13" t="s">
        <v>32</v>
      </c>
      <c r="AX188" s="13" t="s">
        <v>76</v>
      </c>
      <c r="AY188" s="220" t="s">
        <v>239</v>
      </c>
    </row>
    <row r="189" spans="1:65" s="14" customFormat="1" ht="11.25">
      <c r="B189" s="227"/>
      <c r="C189" s="228"/>
      <c r="D189" s="212" t="s">
        <v>274</v>
      </c>
      <c r="E189" s="229" t="s">
        <v>1</v>
      </c>
      <c r="F189" s="230" t="s">
        <v>401</v>
      </c>
      <c r="G189" s="228"/>
      <c r="H189" s="231">
        <v>80.375</v>
      </c>
      <c r="I189" s="232"/>
      <c r="J189" s="228"/>
      <c r="K189" s="228"/>
      <c r="L189" s="233"/>
      <c r="M189" s="234"/>
      <c r="N189" s="235"/>
      <c r="O189" s="235"/>
      <c r="P189" s="235"/>
      <c r="Q189" s="235"/>
      <c r="R189" s="235"/>
      <c r="S189" s="235"/>
      <c r="T189" s="236"/>
      <c r="AT189" s="237" t="s">
        <v>274</v>
      </c>
      <c r="AU189" s="237" t="s">
        <v>86</v>
      </c>
      <c r="AV189" s="14" t="s">
        <v>110</v>
      </c>
      <c r="AW189" s="14" t="s">
        <v>32</v>
      </c>
      <c r="AX189" s="14" t="s">
        <v>84</v>
      </c>
      <c r="AY189" s="237" t="s">
        <v>239</v>
      </c>
    </row>
    <row r="190" spans="1:65" s="2" customFormat="1" ht="24.2" customHeight="1">
      <c r="A190" s="35"/>
      <c r="B190" s="36"/>
      <c r="C190" s="192" t="s">
        <v>159</v>
      </c>
      <c r="D190" s="192" t="s">
        <v>241</v>
      </c>
      <c r="E190" s="193" t="s">
        <v>436</v>
      </c>
      <c r="F190" s="194" t="s">
        <v>437</v>
      </c>
      <c r="G190" s="195" t="s">
        <v>319</v>
      </c>
      <c r="H190" s="196">
        <v>803.75</v>
      </c>
      <c r="I190" s="197"/>
      <c r="J190" s="198">
        <f>ROUND(I190*H190,2)</f>
        <v>0</v>
      </c>
      <c r="K190" s="194" t="s">
        <v>245</v>
      </c>
      <c r="L190" s="40"/>
      <c r="M190" s="199" t="s">
        <v>1</v>
      </c>
      <c r="N190" s="200" t="s">
        <v>41</v>
      </c>
      <c r="O190" s="72"/>
      <c r="P190" s="201">
        <f>O190*H190</f>
        <v>0</v>
      </c>
      <c r="Q190" s="201">
        <v>0</v>
      </c>
      <c r="R190" s="201">
        <f>Q190*H190</f>
        <v>0</v>
      </c>
      <c r="S190" s="201">
        <v>0</v>
      </c>
      <c r="T190" s="202">
        <f>S190*H190</f>
        <v>0</v>
      </c>
      <c r="U190" s="35"/>
      <c r="V190" s="35"/>
      <c r="W190" s="35"/>
      <c r="X190" s="35"/>
      <c r="Y190" s="35"/>
      <c r="Z190" s="35"/>
      <c r="AA190" s="35"/>
      <c r="AB190" s="35"/>
      <c r="AC190" s="35"/>
      <c r="AD190" s="35"/>
      <c r="AE190" s="35"/>
      <c r="AR190" s="203" t="s">
        <v>110</v>
      </c>
      <c r="AT190" s="203" t="s">
        <v>241</v>
      </c>
      <c r="AU190" s="203" t="s">
        <v>86</v>
      </c>
      <c r="AY190" s="18" t="s">
        <v>239</v>
      </c>
      <c r="BE190" s="204">
        <f>IF(N190="základní",J190,0)</f>
        <v>0</v>
      </c>
      <c r="BF190" s="204">
        <f>IF(N190="snížená",J190,0)</f>
        <v>0</v>
      </c>
      <c r="BG190" s="204">
        <f>IF(N190="zákl. přenesená",J190,0)</f>
        <v>0</v>
      </c>
      <c r="BH190" s="204">
        <f>IF(N190="sníž. přenesená",J190,0)</f>
        <v>0</v>
      </c>
      <c r="BI190" s="204">
        <f>IF(N190="nulová",J190,0)</f>
        <v>0</v>
      </c>
      <c r="BJ190" s="18" t="s">
        <v>84</v>
      </c>
      <c r="BK190" s="204">
        <f>ROUND(I190*H190,2)</f>
        <v>0</v>
      </c>
      <c r="BL190" s="18" t="s">
        <v>110</v>
      </c>
      <c r="BM190" s="203" t="s">
        <v>438</v>
      </c>
    </row>
    <row r="191" spans="1:65" s="2" customFormat="1" ht="11.25">
      <c r="A191" s="35"/>
      <c r="B191" s="36"/>
      <c r="C191" s="37"/>
      <c r="D191" s="205" t="s">
        <v>247</v>
      </c>
      <c r="E191" s="37"/>
      <c r="F191" s="206" t="s">
        <v>439</v>
      </c>
      <c r="G191" s="37"/>
      <c r="H191" s="37"/>
      <c r="I191" s="207"/>
      <c r="J191" s="37"/>
      <c r="K191" s="37"/>
      <c r="L191" s="40"/>
      <c r="M191" s="208"/>
      <c r="N191" s="209"/>
      <c r="O191" s="72"/>
      <c r="P191" s="72"/>
      <c r="Q191" s="72"/>
      <c r="R191" s="72"/>
      <c r="S191" s="72"/>
      <c r="T191" s="73"/>
      <c r="U191" s="35"/>
      <c r="V191" s="35"/>
      <c r="W191" s="35"/>
      <c r="X191" s="35"/>
      <c r="Y191" s="35"/>
      <c r="Z191" s="35"/>
      <c r="AA191" s="35"/>
      <c r="AB191" s="35"/>
      <c r="AC191" s="35"/>
      <c r="AD191" s="35"/>
      <c r="AE191" s="35"/>
      <c r="AT191" s="18" t="s">
        <v>247</v>
      </c>
      <c r="AU191" s="18" t="s">
        <v>86</v>
      </c>
    </row>
    <row r="192" spans="1:65" s="13" customFormat="1" ht="11.25">
      <c r="B192" s="210"/>
      <c r="C192" s="211"/>
      <c r="D192" s="212" t="s">
        <v>274</v>
      </c>
      <c r="E192" s="211"/>
      <c r="F192" s="213" t="s">
        <v>440</v>
      </c>
      <c r="G192" s="211"/>
      <c r="H192" s="214">
        <v>803.75</v>
      </c>
      <c r="I192" s="215"/>
      <c r="J192" s="211"/>
      <c r="K192" s="211"/>
      <c r="L192" s="216"/>
      <c r="M192" s="217"/>
      <c r="N192" s="218"/>
      <c r="O192" s="218"/>
      <c r="P192" s="218"/>
      <c r="Q192" s="218"/>
      <c r="R192" s="218"/>
      <c r="S192" s="218"/>
      <c r="T192" s="219"/>
      <c r="AT192" s="220" t="s">
        <v>274</v>
      </c>
      <c r="AU192" s="220" t="s">
        <v>86</v>
      </c>
      <c r="AV192" s="13" t="s">
        <v>86</v>
      </c>
      <c r="AW192" s="13" t="s">
        <v>4</v>
      </c>
      <c r="AX192" s="13" t="s">
        <v>84</v>
      </c>
      <c r="AY192" s="220" t="s">
        <v>239</v>
      </c>
    </row>
    <row r="193" spans="1:65" s="2" customFormat="1" ht="21.75" customHeight="1">
      <c r="A193" s="35"/>
      <c r="B193" s="36"/>
      <c r="C193" s="192" t="s">
        <v>162</v>
      </c>
      <c r="D193" s="192" t="s">
        <v>241</v>
      </c>
      <c r="E193" s="193" t="s">
        <v>441</v>
      </c>
      <c r="F193" s="194" t="s">
        <v>442</v>
      </c>
      <c r="G193" s="195" t="s">
        <v>319</v>
      </c>
      <c r="H193" s="196">
        <v>1633.078</v>
      </c>
      <c r="I193" s="197"/>
      <c r="J193" s="198">
        <f>ROUND(I193*H193,2)</f>
        <v>0</v>
      </c>
      <c r="K193" s="194" t="s">
        <v>245</v>
      </c>
      <c r="L193" s="40"/>
      <c r="M193" s="199" t="s">
        <v>1</v>
      </c>
      <c r="N193" s="200" t="s">
        <v>41</v>
      </c>
      <c r="O193" s="72"/>
      <c r="P193" s="201">
        <f>O193*H193</f>
        <v>0</v>
      </c>
      <c r="Q193" s="201">
        <v>0</v>
      </c>
      <c r="R193" s="201">
        <f>Q193*H193</f>
        <v>0</v>
      </c>
      <c r="S193" s="201">
        <v>0</v>
      </c>
      <c r="T193" s="202">
        <f>S193*H193</f>
        <v>0</v>
      </c>
      <c r="U193" s="35"/>
      <c r="V193" s="35"/>
      <c r="W193" s="35"/>
      <c r="X193" s="35"/>
      <c r="Y193" s="35"/>
      <c r="Z193" s="35"/>
      <c r="AA193" s="35"/>
      <c r="AB193" s="35"/>
      <c r="AC193" s="35"/>
      <c r="AD193" s="35"/>
      <c r="AE193" s="35"/>
      <c r="AR193" s="203" t="s">
        <v>110</v>
      </c>
      <c r="AT193" s="203" t="s">
        <v>241</v>
      </c>
      <c r="AU193" s="203" t="s">
        <v>86</v>
      </c>
      <c r="AY193" s="18" t="s">
        <v>239</v>
      </c>
      <c r="BE193" s="204">
        <f>IF(N193="základní",J193,0)</f>
        <v>0</v>
      </c>
      <c r="BF193" s="204">
        <f>IF(N193="snížená",J193,0)</f>
        <v>0</v>
      </c>
      <c r="BG193" s="204">
        <f>IF(N193="zákl. přenesená",J193,0)</f>
        <v>0</v>
      </c>
      <c r="BH193" s="204">
        <f>IF(N193="sníž. přenesená",J193,0)</f>
        <v>0</v>
      </c>
      <c r="BI193" s="204">
        <f>IF(N193="nulová",J193,0)</f>
        <v>0</v>
      </c>
      <c r="BJ193" s="18" t="s">
        <v>84</v>
      </c>
      <c r="BK193" s="204">
        <f>ROUND(I193*H193,2)</f>
        <v>0</v>
      </c>
      <c r="BL193" s="18" t="s">
        <v>110</v>
      </c>
      <c r="BM193" s="203" t="s">
        <v>443</v>
      </c>
    </row>
    <row r="194" spans="1:65" s="2" customFormat="1" ht="11.25">
      <c r="A194" s="35"/>
      <c r="B194" s="36"/>
      <c r="C194" s="37"/>
      <c r="D194" s="205" t="s">
        <v>247</v>
      </c>
      <c r="E194" s="37"/>
      <c r="F194" s="206" t="s">
        <v>444</v>
      </c>
      <c r="G194" s="37"/>
      <c r="H194" s="37"/>
      <c r="I194" s="207"/>
      <c r="J194" s="37"/>
      <c r="K194" s="37"/>
      <c r="L194" s="40"/>
      <c r="M194" s="208"/>
      <c r="N194" s="209"/>
      <c r="O194" s="72"/>
      <c r="P194" s="72"/>
      <c r="Q194" s="72"/>
      <c r="R194" s="72"/>
      <c r="S194" s="72"/>
      <c r="T194" s="73"/>
      <c r="U194" s="35"/>
      <c r="V194" s="35"/>
      <c r="W194" s="35"/>
      <c r="X194" s="35"/>
      <c r="Y194" s="35"/>
      <c r="Z194" s="35"/>
      <c r="AA194" s="35"/>
      <c r="AB194" s="35"/>
      <c r="AC194" s="35"/>
      <c r="AD194" s="35"/>
      <c r="AE194" s="35"/>
      <c r="AT194" s="18" t="s">
        <v>247</v>
      </c>
      <c r="AU194" s="18" t="s">
        <v>86</v>
      </c>
    </row>
    <row r="195" spans="1:65" s="13" customFormat="1" ht="11.25">
      <c r="B195" s="210"/>
      <c r="C195" s="211"/>
      <c r="D195" s="212" t="s">
        <v>274</v>
      </c>
      <c r="E195" s="226" t="s">
        <v>1</v>
      </c>
      <c r="F195" s="213" t="s">
        <v>445</v>
      </c>
      <c r="G195" s="211"/>
      <c r="H195" s="214">
        <v>1633.078</v>
      </c>
      <c r="I195" s="215"/>
      <c r="J195" s="211"/>
      <c r="K195" s="211"/>
      <c r="L195" s="216"/>
      <c r="M195" s="217"/>
      <c r="N195" s="218"/>
      <c r="O195" s="218"/>
      <c r="P195" s="218"/>
      <c r="Q195" s="218"/>
      <c r="R195" s="218"/>
      <c r="S195" s="218"/>
      <c r="T195" s="219"/>
      <c r="AT195" s="220" t="s">
        <v>274</v>
      </c>
      <c r="AU195" s="220" t="s">
        <v>86</v>
      </c>
      <c r="AV195" s="13" t="s">
        <v>86</v>
      </c>
      <c r="AW195" s="13" t="s">
        <v>32</v>
      </c>
      <c r="AX195" s="13" t="s">
        <v>76</v>
      </c>
      <c r="AY195" s="220" t="s">
        <v>239</v>
      </c>
    </row>
    <row r="196" spans="1:65" s="15" customFormat="1" ht="11.25">
      <c r="B196" s="238"/>
      <c r="C196" s="239"/>
      <c r="D196" s="212" t="s">
        <v>274</v>
      </c>
      <c r="E196" s="240" t="s">
        <v>1</v>
      </c>
      <c r="F196" s="241" t="s">
        <v>446</v>
      </c>
      <c r="G196" s="239"/>
      <c r="H196" s="240" t="s">
        <v>1</v>
      </c>
      <c r="I196" s="242"/>
      <c r="J196" s="239"/>
      <c r="K196" s="239"/>
      <c r="L196" s="243"/>
      <c r="M196" s="244"/>
      <c r="N196" s="245"/>
      <c r="O196" s="245"/>
      <c r="P196" s="245"/>
      <c r="Q196" s="245"/>
      <c r="R196" s="245"/>
      <c r="S196" s="245"/>
      <c r="T196" s="246"/>
      <c r="AT196" s="247" t="s">
        <v>274</v>
      </c>
      <c r="AU196" s="247" t="s">
        <v>86</v>
      </c>
      <c r="AV196" s="15" t="s">
        <v>84</v>
      </c>
      <c r="AW196" s="15" t="s">
        <v>32</v>
      </c>
      <c r="AX196" s="15" t="s">
        <v>76</v>
      </c>
      <c r="AY196" s="247" t="s">
        <v>239</v>
      </c>
    </row>
    <row r="197" spans="1:65" s="14" customFormat="1" ht="11.25">
      <c r="B197" s="227"/>
      <c r="C197" s="228"/>
      <c r="D197" s="212" t="s">
        <v>274</v>
      </c>
      <c r="E197" s="229" t="s">
        <v>1</v>
      </c>
      <c r="F197" s="230" t="s">
        <v>401</v>
      </c>
      <c r="G197" s="228"/>
      <c r="H197" s="231">
        <v>1633.078</v>
      </c>
      <c r="I197" s="232"/>
      <c r="J197" s="228"/>
      <c r="K197" s="228"/>
      <c r="L197" s="233"/>
      <c r="M197" s="234"/>
      <c r="N197" s="235"/>
      <c r="O197" s="235"/>
      <c r="P197" s="235"/>
      <c r="Q197" s="235"/>
      <c r="R197" s="235"/>
      <c r="S197" s="235"/>
      <c r="T197" s="236"/>
      <c r="AT197" s="237" t="s">
        <v>274</v>
      </c>
      <c r="AU197" s="237" t="s">
        <v>86</v>
      </c>
      <c r="AV197" s="14" t="s">
        <v>110</v>
      </c>
      <c r="AW197" s="14" t="s">
        <v>32</v>
      </c>
      <c r="AX197" s="14" t="s">
        <v>84</v>
      </c>
      <c r="AY197" s="237" t="s">
        <v>239</v>
      </c>
    </row>
    <row r="198" spans="1:65" s="2" customFormat="1" ht="24.2" customHeight="1">
      <c r="A198" s="35"/>
      <c r="B198" s="36"/>
      <c r="C198" s="192" t="s">
        <v>165</v>
      </c>
      <c r="D198" s="192" t="s">
        <v>241</v>
      </c>
      <c r="E198" s="193" t="s">
        <v>447</v>
      </c>
      <c r="F198" s="194" t="s">
        <v>448</v>
      </c>
      <c r="G198" s="195" t="s">
        <v>319</v>
      </c>
      <c r="H198" s="196">
        <v>16330.78</v>
      </c>
      <c r="I198" s="197"/>
      <c r="J198" s="198">
        <f>ROUND(I198*H198,2)</f>
        <v>0</v>
      </c>
      <c r="K198" s="194" t="s">
        <v>245</v>
      </c>
      <c r="L198" s="40"/>
      <c r="M198" s="199" t="s">
        <v>1</v>
      </c>
      <c r="N198" s="200" t="s">
        <v>41</v>
      </c>
      <c r="O198" s="72"/>
      <c r="P198" s="201">
        <f>O198*H198</f>
        <v>0</v>
      </c>
      <c r="Q198" s="201">
        <v>0</v>
      </c>
      <c r="R198" s="201">
        <f>Q198*H198</f>
        <v>0</v>
      </c>
      <c r="S198" s="201">
        <v>0</v>
      </c>
      <c r="T198" s="202">
        <f>S198*H198</f>
        <v>0</v>
      </c>
      <c r="U198" s="35"/>
      <c r="V198" s="35"/>
      <c r="W198" s="35"/>
      <c r="X198" s="35"/>
      <c r="Y198" s="35"/>
      <c r="Z198" s="35"/>
      <c r="AA198" s="35"/>
      <c r="AB198" s="35"/>
      <c r="AC198" s="35"/>
      <c r="AD198" s="35"/>
      <c r="AE198" s="35"/>
      <c r="AR198" s="203" t="s">
        <v>110</v>
      </c>
      <c r="AT198" s="203" t="s">
        <v>241</v>
      </c>
      <c r="AU198" s="203" t="s">
        <v>86</v>
      </c>
      <c r="AY198" s="18" t="s">
        <v>239</v>
      </c>
      <c r="BE198" s="204">
        <f>IF(N198="základní",J198,0)</f>
        <v>0</v>
      </c>
      <c r="BF198" s="204">
        <f>IF(N198="snížená",J198,0)</f>
        <v>0</v>
      </c>
      <c r="BG198" s="204">
        <f>IF(N198="zákl. přenesená",J198,0)</f>
        <v>0</v>
      </c>
      <c r="BH198" s="204">
        <f>IF(N198="sníž. přenesená",J198,0)</f>
        <v>0</v>
      </c>
      <c r="BI198" s="204">
        <f>IF(N198="nulová",J198,0)</f>
        <v>0</v>
      </c>
      <c r="BJ198" s="18" t="s">
        <v>84</v>
      </c>
      <c r="BK198" s="204">
        <f>ROUND(I198*H198,2)</f>
        <v>0</v>
      </c>
      <c r="BL198" s="18" t="s">
        <v>110</v>
      </c>
      <c r="BM198" s="203" t="s">
        <v>449</v>
      </c>
    </row>
    <row r="199" spans="1:65" s="2" customFormat="1" ht="11.25">
      <c r="A199" s="35"/>
      <c r="B199" s="36"/>
      <c r="C199" s="37"/>
      <c r="D199" s="205" t="s">
        <v>247</v>
      </c>
      <c r="E199" s="37"/>
      <c r="F199" s="206" t="s">
        <v>450</v>
      </c>
      <c r="G199" s="37"/>
      <c r="H199" s="37"/>
      <c r="I199" s="207"/>
      <c r="J199" s="37"/>
      <c r="K199" s="37"/>
      <c r="L199" s="40"/>
      <c r="M199" s="208"/>
      <c r="N199" s="209"/>
      <c r="O199" s="72"/>
      <c r="P199" s="72"/>
      <c r="Q199" s="72"/>
      <c r="R199" s="72"/>
      <c r="S199" s="72"/>
      <c r="T199" s="73"/>
      <c r="U199" s="35"/>
      <c r="V199" s="35"/>
      <c r="W199" s="35"/>
      <c r="X199" s="35"/>
      <c r="Y199" s="35"/>
      <c r="Z199" s="35"/>
      <c r="AA199" s="35"/>
      <c r="AB199" s="35"/>
      <c r="AC199" s="35"/>
      <c r="AD199" s="35"/>
      <c r="AE199" s="35"/>
      <c r="AT199" s="18" t="s">
        <v>247</v>
      </c>
      <c r="AU199" s="18" t="s">
        <v>86</v>
      </c>
    </row>
    <row r="200" spans="1:65" s="13" customFormat="1" ht="11.25">
      <c r="B200" s="210"/>
      <c r="C200" s="211"/>
      <c r="D200" s="212" t="s">
        <v>274</v>
      </c>
      <c r="E200" s="211"/>
      <c r="F200" s="213" t="s">
        <v>451</v>
      </c>
      <c r="G200" s="211"/>
      <c r="H200" s="214">
        <v>16330.78</v>
      </c>
      <c r="I200" s="215"/>
      <c r="J200" s="211"/>
      <c r="K200" s="211"/>
      <c r="L200" s="216"/>
      <c r="M200" s="217"/>
      <c r="N200" s="218"/>
      <c r="O200" s="218"/>
      <c r="P200" s="218"/>
      <c r="Q200" s="218"/>
      <c r="R200" s="218"/>
      <c r="S200" s="218"/>
      <c r="T200" s="219"/>
      <c r="AT200" s="220" t="s">
        <v>274</v>
      </c>
      <c r="AU200" s="220" t="s">
        <v>86</v>
      </c>
      <c r="AV200" s="13" t="s">
        <v>86</v>
      </c>
      <c r="AW200" s="13" t="s">
        <v>4</v>
      </c>
      <c r="AX200" s="13" t="s">
        <v>84</v>
      </c>
      <c r="AY200" s="220" t="s">
        <v>239</v>
      </c>
    </row>
    <row r="201" spans="1:65" s="2" customFormat="1" ht="16.5" customHeight="1">
      <c r="A201" s="35"/>
      <c r="B201" s="36"/>
      <c r="C201" s="192" t="s">
        <v>8</v>
      </c>
      <c r="D201" s="192" t="s">
        <v>241</v>
      </c>
      <c r="E201" s="193" t="s">
        <v>452</v>
      </c>
      <c r="F201" s="194" t="s">
        <v>453</v>
      </c>
      <c r="G201" s="195" t="s">
        <v>344</v>
      </c>
      <c r="H201" s="196">
        <v>160.75</v>
      </c>
      <c r="I201" s="197"/>
      <c r="J201" s="198">
        <f>ROUND(I201*H201,2)</f>
        <v>0</v>
      </c>
      <c r="K201" s="194" t="s">
        <v>245</v>
      </c>
      <c r="L201" s="40"/>
      <c r="M201" s="199" t="s">
        <v>1</v>
      </c>
      <c r="N201" s="200" t="s">
        <v>41</v>
      </c>
      <c r="O201" s="72"/>
      <c r="P201" s="201">
        <f>O201*H201</f>
        <v>0</v>
      </c>
      <c r="Q201" s="201">
        <v>0</v>
      </c>
      <c r="R201" s="201">
        <f>Q201*H201</f>
        <v>0</v>
      </c>
      <c r="S201" s="201">
        <v>0</v>
      </c>
      <c r="T201" s="202">
        <f>S201*H201</f>
        <v>0</v>
      </c>
      <c r="U201" s="35"/>
      <c r="V201" s="35"/>
      <c r="W201" s="35"/>
      <c r="X201" s="35"/>
      <c r="Y201" s="35"/>
      <c r="Z201" s="35"/>
      <c r="AA201" s="35"/>
      <c r="AB201" s="35"/>
      <c r="AC201" s="35"/>
      <c r="AD201" s="35"/>
      <c r="AE201" s="35"/>
      <c r="AR201" s="203" t="s">
        <v>110</v>
      </c>
      <c r="AT201" s="203" t="s">
        <v>241</v>
      </c>
      <c r="AU201" s="203" t="s">
        <v>86</v>
      </c>
      <c r="AY201" s="18" t="s">
        <v>239</v>
      </c>
      <c r="BE201" s="204">
        <f>IF(N201="základní",J201,0)</f>
        <v>0</v>
      </c>
      <c r="BF201" s="204">
        <f>IF(N201="snížená",J201,0)</f>
        <v>0</v>
      </c>
      <c r="BG201" s="204">
        <f>IF(N201="zákl. přenesená",J201,0)</f>
        <v>0</v>
      </c>
      <c r="BH201" s="204">
        <f>IF(N201="sníž. přenesená",J201,0)</f>
        <v>0</v>
      </c>
      <c r="BI201" s="204">
        <f>IF(N201="nulová",J201,0)</f>
        <v>0</v>
      </c>
      <c r="BJ201" s="18" t="s">
        <v>84</v>
      </c>
      <c r="BK201" s="204">
        <f>ROUND(I201*H201,2)</f>
        <v>0</v>
      </c>
      <c r="BL201" s="18" t="s">
        <v>110</v>
      </c>
      <c r="BM201" s="203" t="s">
        <v>454</v>
      </c>
    </row>
    <row r="202" spans="1:65" s="2" customFormat="1" ht="11.25">
      <c r="A202" s="35"/>
      <c r="B202" s="36"/>
      <c r="C202" s="37"/>
      <c r="D202" s="205" t="s">
        <v>247</v>
      </c>
      <c r="E202" s="37"/>
      <c r="F202" s="206" t="s">
        <v>455</v>
      </c>
      <c r="G202" s="37"/>
      <c r="H202" s="37"/>
      <c r="I202" s="207"/>
      <c r="J202" s="37"/>
      <c r="K202" s="37"/>
      <c r="L202" s="40"/>
      <c r="M202" s="208"/>
      <c r="N202" s="209"/>
      <c r="O202" s="72"/>
      <c r="P202" s="72"/>
      <c r="Q202" s="72"/>
      <c r="R202" s="72"/>
      <c r="S202" s="72"/>
      <c r="T202" s="73"/>
      <c r="U202" s="35"/>
      <c r="V202" s="35"/>
      <c r="W202" s="35"/>
      <c r="X202" s="35"/>
      <c r="Y202" s="35"/>
      <c r="Z202" s="35"/>
      <c r="AA202" s="35"/>
      <c r="AB202" s="35"/>
      <c r="AC202" s="35"/>
      <c r="AD202" s="35"/>
      <c r="AE202" s="35"/>
      <c r="AT202" s="18" t="s">
        <v>247</v>
      </c>
      <c r="AU202" s="18" t="s">
        <v>86</v>
      </c>
    </row>
    <row r="203" spans="1:65" s="13" customFormat="1" ht="11.25">
      <c r="B203" s="210"/>
      <c r="C203" s="211"/>
      <c r="D203" s="212" t="s">
        <v>274</v>
      </c>
      <c r="E203" s="211"/>
      <c r="F203" s="213" t="s">
        <v>456</v>
      </c>
      <c r="G203" s="211"/>
      <c r="H203" s="214">
        <v>160.75</v>
      </c>
      <c r="I203" s="215"/>
      <c r="J203" s="211"/>
      <c r="K203" s="211"/>
      <c r="L203" s="216"/>
      <c r="M203" s="217"/>
      <c r="N203" s="218"/>
      <c r="O203" s="218"/>
      <c r="P203" s="218"/>
      <c r="Q203" s="218"/>
      <c r="R203" s="218"/>
      <c r="S203" s="218"/>
      <c r="T203" s="219"/>
      <c r="AT203" s="220" t="s">
        <v>274</v>
      </c>
      <c r="AU203" s="220" t="s">
        <v>86</v>
      </c>
      <c r="AV203" s="13" t="s">
        <v>86</v>
      </c>
      <c r="AW203" s="13" t="s">
        <v>4</v>
      </c>
      <c r="AX203" s="13" t="s">
        <v>84</v>
      </c>
      <c r="AY203" s="220" t="s">
        <v>239</v>
      </c>
    </row>
    <row r="204" spans="1:65" s="2" customFormat="1" ht="16.5" customHeight="1">
      <c r="A204" s="35"/>
      <c r="B204" s="36"/>
      <c r="C204" s="192" t="s">
        <v>302</v>
      </c>
      <c r="D204" s="192" t="s">
        <v>241</v>
      </c>
      <c r="E204" s="193" t="s">
        <v>452</v>
      </c>
      <c r="F204" s="194" t="s">
        <v>453</v>
      </c>
      <c r="G204" s="195" t="s">
        <v>344</v>
      </c>
      <c r="H204" s="196">
        <v>3266.1559999999999</v>
      </c>
      <c r="I204" s="197"/>
      <c r="J204" s="198">
        <f>ROUND(I204*H204,2)</f>
        <v>0</v>
      </c>
      <c r="K204" s="194" t="s">
        <v>245</v>
      </c>
      <c r="L204" s="40"/>
      <c r="M204" s="199" t="s">
        <v>1</v>
      </c>
      <c r="N204" s="200" t="s">
        <v>41</v>
      </c>
      <c r="O204" s="72"/>
      <c r="P204" s="201">
        <f>O204*H204</f>
        <v>0</v>
      </c>
      <c r="Q204" s="201">
        <v>0</v>
      </c>
      <c r="R204" s="201">
        <f>Q204*H204</f>
        <v>0</v>
      </c>
      <c r="S204" s="201">
        <v>0</v>
      </c>
      <c r="T204" s="202">
        <f>S204*H204</f>
        <v>0</v>
      </c>
      <c r="U204" s="35"/>
      <c r="V204" s="35"/>
      <c r="W204" s="35"/>
      <c r="X204" s="35"/>
      <c r="Y204" s="35"/>
      <c r="Z204" s="35"/>
      <c r="AA204" s="35"/>
      <c r="AB204" s="35"/>
      <c r="AC204" s="35"/>
      <c r="AD204" s="35"/>
      <c r="AE204" s="35"/>
      <c r="AR204" s="203" t="s">
        <v>110</v>
      </c>
      <c r="AT204" s="203" t="s">
        <v>241</v>
      </c>
      <c r="AU204" s="203" t="s">
        <v>86</v>
      </c>
      <c r="AY204" s="18" t="s">
        <v>239</v>
      </c>
      <c r="BE204" s="204">
        <f>IF(N204="základní",J204,0)</f>
        <v>0</v>
      </c>
      <c r="BF204" s="204">
        <f>IF(N204="snížená",J204,0)</f>
        <v>0</v>
      </c>
      <c r="BG204" s="204">
        <f>IF(N204="zákl. přenesená",J204,0)</f>
        <v>0</v>
      </c>
      <c r="BH204" s="204">
        <f>IF(N204="sníž. přenesená",J204,0)</f>
        <v>0</v>
      </c>
      <c r="BI204" s="204">
        <f>IF(N204="nulová",J204,0)</f>
        <v>0</v>
      </c>
      <c r="BJ204" s="18" t="s">
        <v>84</v>
      </c>
      <c r="BK204" s="204">
        <f>ROUND(I204*H204,2)</f>
        <v>0</v>
      </c>
      <c r="BL204" s="18" t="s">
        <v>110</v>
      </c>
      <c r="BM204" s="203" t="s">
        <v>457</v>
      </c>
    </row>
    <row r="205" spans="1:65" s="2" customFormat="1" ht="11.25">
      <c r="A205" s="35"/>
      <c r="B205" s="36"/>
      <c r="C205" s="37"/>
      <c r="D205" s="205" t="s">
        <v>247</v>
      </c>
      <c r="E205" s="37"/>
      <c r="F205" s="206" t="s">
        <v>455</v>
      </c>
      <c r="G205" s="37"/>
      <c r="H205" s="37"/>
      <c r="I205" s="207"/>
      <c r="J205" s="37"/>
      <c r="K205" s="37"/>
      <c r="L205" s="40"/>
      <c r="M205" s="208"/>
      <c r="N205" s="209"/>
      <c r="O205" s="72"/>
      <c r="P205" s="72"/>
      <c r="Q205" s="72"/>
      <c r="R205" s="72"/>
      <c r="S205" s="72"/>
      <c r="T205" s="73"/>
      <c r="U205" s="35"/>
      <c r="V205" s="35"/>
      <c r="W205" s="35"/>
      <c r="X205" s="35"/>
      <c r="Y205" s="35"/>
      <c r="Z205" s="35"/>
      <c r="AA205" s="35"/>
      <c r="AB205" s="35"/>
      <c r="AC205" s="35"/>
      <c r="AD205" s="35"/>
      <c r="AE205" s="35"/>
      <c r="AT205" s="18" t="s">
        <v>247</v>
      </c>
      <c r="AU205" s="18" t="s">
        <v>86</v>
      </c>
    </row>
    <row r="206" spans="1:65" s="13" customFormat="1" ht="11.25">
      <c r="B206" s="210"/>
      <c r="C206" s="211"/>
      <c r="D206" s="212" t="s">
        <v>274</v>
      </c>
      <c r="E206" s="211"/>
      <c r="F206" s="213" t="s">
        <v>458</v>
      </c>
      <c r="G206" s="211"/>
      <c r="H206" s="214">
        <v>3266.1559999999999</v>
      </c>
      <c r="I206" s="215"/>
      <c r="J206" s="211"/>
      <c r="K206" s="211"/>
      <c r="L206" s="216"/>
      <c r="M206" s="217"/>
      <c r="N206" s="218"/>
      <c r="O206" s="218"/>
      <c r="P206" s="218"/>
      <c r="Q206" s="218"/>
      <c r="R206" s="218"/>
      <c r="S206" s="218"/>
      <c r="T206" s="219"/>
      <c r="AT206" s="220" t="s">
        <v>274</v>
      </c>
      <c r="AU206" s="220" t="s">
        <v>86</v>
      </c>
      <c r="AV206" s="13" t="s">
        <v>86</v>
      </c>
      <c r="AW206" s="13" t="s">
        <v>4</v>
      </c>
      <c r="AX206" s="13" t="s">
        <v>84</v>
      </c>
      <c r="AY206" s="220" t="s">
        <v>239</v>
      </c>
    </row>
    <row r="207" spans="1:65" s="2" customFormat="1" ht="16.5" customHeight="1">
      <c r="A207" s="35"/>
      <c r="B207" s="36"/>
      <c r="C207" s="192" t="s">
        <v>306</v>
      </c>
      <c r="D207" s="192" t="s">
        <v>241</v>
      </c>
      <c r="E207" s="193" t="s">
        <v>459</v>
      </c>
      <c r="F207" s="194" t="s">
        <v>460</v>
      </c>
      <c r="G207" s="195" t="s">
        <v>319</v>
      </c>
      <c r="H207" s="196">
        <v>1633.078</v>
      </c>
      <c r="I207" s="197"/>
      <c r="J207" s="198">
        <f>ROUND(I207*H207,2)</f>
        <v>0</v>
      </c>
      <c r="K207" s="194" t="s">
        <v>245</v>
      </c>
      <c r="L207" s="40"/>
      <c r="M207" s="199" t="s">
        <v>1</v>
      </c>
      <c r="N207" s="200" t="s">
        <v>41</v>
      </c>
      <c r="O207" s="72"/>
      <c r="P207" s="201">
        <f>O207*H207</f>
        <v>0</v>
      </c>
      <c r="Q207" s="201">
        <v>0</v>
      </c>
      <c r="R207" s="201">
        <f>Q207*H207</f>
        <v>0</v>
      </c>
      <c r="S207" s="201">
        <v>0</v>
      </c>
      <c r="T207" s="202">
        <f>S207*H207</f>
        <v>0</v>
      </c>
      <c r="U207" s="35"/>
      <c r="V207" s="35"/>
      <c r="W207" s="35"/>
      <c r="X207" s="35"/>
      <c r="Y207" s="35"/>
      <c r="Z207" s="35"/>
      <c r="AA207" s="35"/>
      <c r="AB207" s="35"/>
      <c r="AC207" s="35"/>
      <c r="AD207" s="35"/>
      <c r="AE207" s="35"/>
      <c r="AR207" s="203" t="s">
        <v>110</v>
      </c>
      <c r="AT207" s="203" t="s">
        <v>241</v>
      </c>
      <c r="AU207" s="203" t="s">
        <v>86</v>
      </c>
      <c r="AY207" s="18" t="s">
        <v>239</v>
      </c>
      <c r="BE207" s="204">
        <f>IF(N207="základní",J207,0)</f>
        <v>0</v>
      </c>
      <c r="BF207" s="204">
        <f>IF(N207="snížená",J207,0)</f>
        <v>0</v>
      </c>
      <c r="BG207" s="204">
        <f>IF(N207="zákl. přenesená",J207,0)</f>
        <v>0</v>
      </c>
      <c r="BH207" s="204">
        <f>IF(N207="sníž. přenesená",J207,0)</f>
        <v>0</v>
      </c>
      <c r="BI207" s="204">
        <f>IF(N207="nulová",J207,0)</f>
        <v>0</v>
      </c>
      <c r="BJ207" s="18" t="s">
        <v>84</v>
      </c>
      <c r="BK207" s="204">
        <f>ROUND(I207*H207,2)</f>
        <v>0</v>
      </c>
      <c r="BL207" s="18" t="s">
        <v>110</v>
      </c>
      <c r="BM207" s="203" t="s">
        <v>461</v>
      </c>
    </row>
    <row r="208" spans="1:65" s="2" customFormat="1" ht="11.25">
      <c r="A208" s="35"/>
      <c r="B208" s="36"/>
      <c r="C208" s="37"/>
      <c r="D208" s="205" t="s">
        <v>247</v>
      </c>
      <c r="E208" s="37"/>
      <c r="F208" s="206" t="s">
        <v>462</v>
      </c>
      <c r="G208" s="37"/>
      <c r="H208" s="37"/>
      <c r="I208" s="207"/>
      <c r="J208" s="37"/>
      <c r="K208" s="37"/>
      <c r="L208" s="40"/>
      <c r="M208" s="208"/>
      <c r="N208" s="209"/>
      <c r="O208" s="72"/>
      <c r="P208" s="72"/>
      <c r="Q208" s="72"/>
      <c r="R208" s="72"/>
      <c r="S208" s="72"/>
      <c r="T208" s="73"/>
      <c r="U208" s="35"/>
      <c r="V208" s="35"/>
      <c r="W208" s="35"/>
      <c r="X208" s="35"/>
      <c r="Y208" s="35"/>
      <c r="Z208" s="35"/>
      <c r="AA208" s="35"/>
      <c r="AB208" s="35"/>
      <c r="AC208" s="35"/>
      <c r="AD208" s="35"/>
      <c r="AE208" s="35"/>
      <c r="AT208" s="18" t="s">
        <v>247</v>
      </c>
      <c r="AU208" s="18" t="s">
        <v>86</v>
      </c>
    </row>
    <row r="209" spans="1:65" s="2" customFormat="1" ht="16.5" customHeight="1">
      <c r="A209" s="35"/>
      <c r="B209" s="36"/>
      <c r="C209" s="192" t="s">
        <v>311</v>
      </c>
      <c r="D209" s="192" t="s">
        <v>241</v>
      </c>
      <c r="E209" s="193" t="s">
        <v>459</v>
      </c>
      <c r="F209" s="194" t="s">
        <v>460</v>
      </c>
      <c r="G209" s="195" t="s">
        <v>319</v>
      </c>
      <c r="H209" s="196">
        <v>80.375</v>
      </c>
      <c r="I209" s="197"/>
      <c r="J209" s="198">
        <f>ROUND(I209*H209,2)</f>
        <v>0</v>
      </c>
      <c r="K209" s="194" t="s">
        <v>245</v>
      </c>
      <c r="L209" s="40"/>
      <c r="M209" s="199" t="s">
        <v>1</v>
      </c>
      <c r="N209" s="200" t="s">
        <v>41</v>
      </c>
      <c r="O209" s="72"/>
      <c r="P209" s="201">
        <f>O209*H209</f>
        <v>0</v>
      </c>
      <c r="Q209" s="201">
        <v>0</v>
      </c>
      <c r="R209" s="201">
        <f>Q209*H209</f>
        <v>0</v>
      </c>
      <c r="S209" s="201">
        <v>0</v>
      </c>
      <c r="T209" s="202">
        <f>S209*H209</f>
        <v>0</v>
      </c>
      <c r="U209" s="35"/>
      <c r="V209" s="35"/>
      <c r="W209" s="35"/>
      <c r="X209" s="35"/>
      <c r="Y209" s="35"/>
      <c r="Z209" s="35"/>
      <c r="AA209" s="35"/>
      <c r="AB209" s="35"/>
      <c r="AC209" s="35"/>
      <c r="AD209" s="35"/>
      <c r="AE209" s="35"/>
      <c r="AR209" s="203" t="s">
        <v>110</v>
      </c>
      <c r="AT209" s="203" t="s">
        <v>241</v>
      </c>
      <c r="AU209" s="203" t="s">
        <v>86</v>
      </c>
      <c r="AY209" s="18" t="s">
        <v>239</v>
      </c>
      <c r="BE209" s="204">
        <f>IF(N209="základní",J209,0)</f>
        <v>0</v>
      </c>
      <c r="BF209" s="204">
        <f>IF(N209="snížená",J209,0)</f>
        <v>0</v>
      </c>
      <c r="BG209" s="204">
        <f>IF(N209="zákl. přenesená",J209,0)</f>
        <v>0</v>
      </c>
      <c r="BH209" s="204">
        <f>IF(N209="sníž. přenesená",J209,0)</f>
        <v>0</v>
      </c>
      <c r="BI209" s="204">
        <f>IF(N209="nulová",J209,0)</f>
        <v>0</v>
      </c>
      <c r="BJ209" s="18" t="s">
        <v>84</v>
      </c>
      <c r="BK209" s="204">
        <f>ROUND(I209*H209,2)</f>
        <v>0</v>
      </c>
      <c r="BL209" s="18" t="s">
        <v>110</v>
      </c>
      <c r="BM209" s="203" t="s">
        <v>463</v>
      </c>
    </row>
    <row r="210" spans="1:65" s="2" customFormat="1" ht="11.25">
      <c r="A210" s="35"/>
      <c r="B210" s="36"/>
      <c r="C210" s="37"/>
      <c r="D210" s="205" t="s">
        <v>247</v>
      </c>
      <c r="E210" s="37"/>
      <c r="F210" s="206" t="s">
        <v>462</v>
      </c>
      <c r="G210" s="37"/>
      <c r="H210" s="37"/>
      <c r="I210" s="207"/>
      <c r="J210" s="37"/>
      <c r="K210" s="37"/>
      <c r="L210" s="40"/>
      <c r="M210" s="208"/>
      <c r="N210" s="209"/>
      <c r="O210" s="72"/>
      <c r="P210" s="72"/>
      <c r="Q210" s="72"/>
      <c r="R210" s="72"/>
      <c r="S210" s="72"/>
      <c r="T210" s="73"/>
      <c r="U210" s="35"/>
      <c r="V210" s="35"/>
      <c r="W210" s="35"/>
      <c r="X210" s="35"/>
      <c r="Y210" s="35"/>
      <c r="Z210" s="35"/>
      <c r="AA210" s="35"/>
      <c r="AB210" s="35"/>
      <c r="AC210" s="35"/>
      <c r="AD210" s="35"/>
      <c r="AE210" s="35"/>
      <c r="AT210" s="18" t="s">
        <v>247</v>
      </c>
      <c r="AU210" s="18" t="s">
        <v>86</v>
      </c>
    </row>
    <row r="211" spans="1:65" s="13" customFormat="1" ht="11.25">
      <c r="B211" s="210"/>
      <c r="C211" s="211"/>
      <c r="D211" s="212" t="s">
        <v>274</v>
      </c>
      <c r="E211" s="226" t="s">
        <v>1</v>
      </c>
      <c r="F211" s="213" t="s">
        <v>417</v>
      </c>
      <c r="G211" s="211"/>
      <c r="H211" s="214">
        <v>80.375</v>
      </c>
      <c r="I211" s="215"/>
      <c r="J211" s="211"/>
      <c r="K211" s="211"/>
      <c r="L211" s="216"/>
      <c r="M211" s="217"/>
      <c r="N211" s="218"/>
      <c r="O211" s="218"/>
      <c r="P211" s="218"/>
      <c r="Q211" s="218"/>
      <c r="R211" s="218"/>
      <c r="S211" s="218"/>
      <c r="T211" s="219"/>
      <c r="AT211" s="220" t="s">
        <v>274</v>
      </c>
      <c r="AU211" s="220" t="s">
        <v>86</v>
      </c>
      <c r="AV211" s="13" t="s">
        <v>86</v>
      </c>
      <c r="AW211" s="13" t="s">
        <v>32</v>
      </c>
      <c r="AX211" s="13" t="s">
        <v>76</v>
      </c>
      <c r="AY211" s="220" t="s">
        <v>239</v>
      </c>
    </row>
    <row r="212" spans="1:65" s="14" customFormat="1" ht="11.25">
      <c r="B212" s="227"/>
      <c r="C212" s="228"/>
      <c r="D212" s="212" t="s">
        <v>274</v>
      </c>
      <c r="E212" s="229" t="s">
        <v>1</v>
      </c>
      <c r="F212" s="230" t="s">
        <v>401</v>
      </c>
      <c r="G212" s="228"/>
      <c r="H212" s="231">
        <v>80.375</v>
      </c>
      <c r="I212" s="232"/>
      <c r="J212" s="228"/>
      <c r="K212" s="228"/>
      <c r="L212" s="233"/>
      <c r="M212" s="234"/>
      <c r="N212" s="235"/>
      <c r="O212" s="235"/>
      <c r="P212" s="235"/>
      <c r="Q212" s="235"/>
      <c r="R212" s="235"/>
      <c r="S212" s="235"/>
      <c r="T212" s="236"/>
      <c r="AT212" s="237" t="s">
        <v>274</v>
      </c>
      <c r="AU212" s="237" t="s">
        <v>86</v>
      </c>
      <c r="AV212" s="14" t="s">
        <v>110</v>
      </c>
      <c r="AW212" s="14" t="s">
        <v>32</v>
      </c>
      <c r="AX212" s="14" t="s">
        <v>84</v>
      </c>
      <c r="AY212" s="237" t="s">
        <v>239</v>
      </c>
    </row>
    <row r="213" spans="1:65" s="2" customFormat="1" ht="16.5" customHeight="1">
      <c r="A213" s="35"/>
      <c r="B213" s="36"/>
      <c r="C213" s="192" t="s">
        <v>316</v>
      </c>
      <c r="D213" s="192" t="s">
        <v>241</v>
      </c>
      <c r="E213" s="193" t="s">
        <v>464</v>
      </c>
      <c r="F213" s="194" t="s">
        <v>465</v>
      </c>
      <c r="G213" s="195" t="s">
        <v>319</v>
      </c>
      <c r="H213" s="196">
        <v>48.225000000000001</v>
      </c>
      <c r="I213" s="197"/>
      <c r="J213" s="198">
        <f>ROUND(I213*H213,2)</f>
        <v>0</v>
      </c>
      <c r="K213" s="194" t="s">
        <v>245</v>
      </c>
      <c r="L213" s="40"/>
      <c r="M213" s="199" t="s">
        <v>1</v>
      </c>
      <c r="N213" s="200" t="s">
        <v>41</v>
      </c>
      <c r="O213" s="72"/>
      <c r="P213" s="201">
        <f>O213*H213</f>
        <v>0</v>
      </c>
      <c r="Q213" s="201">
        <v>0</v>
      </c>
      <c r="R213" s="201">
        <f>Q213*H213</f>
        <v>0</v>
      </c>
      <c r="S213" s="201">
        <v>0</v>
      </c>
      <c r="T213" s="202">
        <f>S213*H213</f>
        <v>0</v>
      </c>
      <c r="U213" s="35"/>
      <c r="V213" s="35"/>
      <c r="W213" s="35"/>
      <c r="X213" s="35"/>
      <c r="Y213" s="35"/>
      <c r="Z213" s="35"/>
      <c r="AA213" s="35"/>
      <c r="AB213" s="35"/>
      <c r="AC213" s="35"/>
      <c r="AD213" s="35"/>
      <c r="AE213" s="35"/>
      <c r="AR213" s="203" t="s">
        <v>110</v>
      </c>
      <c r="AT213" s="203" t="s">
        <v>241</v>
      </c>
      <c r="AU213" s="203" t="s">
        <v>86</v>
      </c>
      <c r="AY213" s="18" t="s">
        <v>239</v>
      </c>
      <c r="BE213" s="204">
        <f>IF(N213="základní",J213,0)</f>
        <v>0</v>
      </c>
      <c r="BF213" s="204">
        <f>IF(N213="snížená",J213,0)</f>
        <v>0</v>
      </c>
      <c r="BG213" s="204">
        <f>IF(N213="zákl. přenesená",J213,0)</f>
        <v>0</v>
      </c>
      <c r="BH213" s="204">
        <f>IF(N213="sníž. přenesená",J213,0)</f>
        <v>0</v>
      </c>
      <c r="BI213" s="204">
        <f>IF(N213="nulová",J213,0)</f>
        <v>0</v>
      </c>
      <c r="BJ213" s="18" t="s">
        <v>84</v>
      </c>
      <c r="BK213" s="204">
        <f>ROUND(I213*H213,2)</f>
        <v>0</v>
      </c>
      <c r="BL213" s="18" t="s">
        <v>110</v>
      </c>
      <c r="BM213" s="203" t="s">
        <v>466</v>
      </c>
    </row>
    <row r="214" spans="1:65" s="2" customFormat="1" ht="11.25">
      <c r="A214" s="35"/>
      <c r="B214" s="36"/>
      <c r="C214" s="37"/>
      <c r="D214" s="205" t="s">
        <v>247</v>
      </c>
      <c r="E214" s="37"/>
      <c r="F214" s="206" t="s">
        <v>467</v>
      </c>
      <c r="G214" s="37"/>
      <c r="H214" s="37"/>
      <c r="I214" s="207"/>
      <c r="J214" s="37"/>
      <c r="K214" s="37"/>
      <c r="L214" s="40"/>
      <c r="M214" s="208"/>
      <c r="N214" s="209"/>
      <c r="O214" s="72"/>
      <c r="P214" s="72"/>
      <c r="Q214" s="72"/>
      <c r="R214" s="72"/>
      <c r="S214" s="72"/>
      <c r="T214" s="73"/>
      <c r="U214" s="35"/>
      <c r="V214" s="35"/>
      <c r="W214" s="35"/>
      <c r="X214" s="35"/>
      <c r="Y214" s="35"/>
      <c r="Z214" s="35"/>
      <c r="AA214" s="35"/>
      <c r="AB214" s="35"/>
      <c r="AC214" s="35"/>
      <c r="AD214" s="35"/>
      <c r="AE214" s="35"/>
      <c r="AT214" s="18" t="s">
        <v>247</v>
      </c>
      <c r="AU214" s="18" t="s">
        <v>86</v>
      </c>
    </row>
    <row r="215" spans="1:65" s="13" customFormat="1" ht="11.25">
      <c r="B215" s="210"/>
      <c r="C215" s="211"/>
      <c r="D215" s="212" t="s">
        <v>274</v>
      </c>
      <c r="E215" s="226" t="s">
        <v>1</v>
      </c>
      <c r="F215" s="213" t="s">
        <v>468</v>
      </c>
      <c r="G215" s="211"/>
      <c r="H215" s="214">
        <v>48.225000000000001</v>
      </c>
      <c r="I215" s="215"/>
      <c r="J215" s="211"/>
      <c r="K215" s="211"/>
      <c r="L215" s="216"/>
      <c r="M215" s="217"/>
      <c r="N215" s="218"/>
      <c r="O215" s="218"/>
      <c r="P215" s="218"/>
      <c r="Q215" s="218"/>
      <c r="R215" s="218"/>
      <c r="S215" s="218"/>
      <c r="T215" s="219"/>
      <c r="AT215" s="220" t="s">
        <v>274</v>
      </c>
      <c r="AU215" s="220" t="s">
        <v>86</v>
      </c>
      <c r="AV215" s="13" t="s">
        <v>86</v>
      </c>
      <c r="AW215" s="13" t="s">
        <v>32</v>
      </c>
      <c r="AX215" s="13" t="s">
        <v>76</v>
      </c>
      <c r="AY215" s="220" t="s">
        <v>239</v>
      </c>
    </row>
    <row r="216" spans="1:65" s="14" customFormat="1" ht="11.25">
      <c r="B216" s="227"/>
      <c r="C216" s="228"/>
      <c r="D216" s="212" t="s">
        <v>274</v>
      </c>
      <c r="E216" s="229" t="s">
        <v>1</v>
      </c>
      <c r="F216" s="230" t="s">
        <v>401</v>
      </c>
      <c r="G216" s="228"/>
      <c r="H216" s="231">
        <v>48.225000000000001</v>
      </c>
      <c r="I216" s="232"/>
      <c r="J216" s="228"/>
      <c r="K216" s="228"/>
      <c r="L216" s="233"/>
      <c r="M216" s="234"/>
      <c r="N216" s="235"/>
      <c r="O216" s="235"/>
      <c r="P216" s="235"/>
      <c r="Q216" s="235"/>
      <c r="R216" s="235"/>
      <c r="S216" s="235"/>
      <c r="T216" s="236"/>
      <c r="AT216" s="237" t="s">
        <v>274</v>
      </c>
      <c r="AU216" s="237" t="s">
        <v>86</v>
      </c>
      <c r="AV216" s="14" t="s">
        <v>110</v>
      </c>
      <c r="AW216" s="14" t="s">
        <v>32</v>
      </c>
      <c r="AX216" s="14" t="s">
        <v>84</v>
      </c>
      <c r="AY216" s="237" t="s">
        <v>239</v>
      </c>
    </row>
    <row r="217" spans="1:65" s="2" customFormat="1" ht="16.5" customHeight="1">
      <c r="A217" s="35"/>
      <c r="B217" s="36"/>
      <c r="C217" s="248" t="s">
        <v>323</v>
      </c>
      <c r="D217" s="248" t="s">
        <v>469</v>
      </c>
      <c r="E217" s="249" t="s">
        <v>470</v>
      </c>
      <c r="F217" s="250" t="s">
        <v>471</v>
      </c>
      <c r="G217" s="251" t="s">
        <v>319</v>
      </c>
      <c r="H217" s="252">
        <v>53.048000000000002</v>
      </c>
      <c r="I217" s="253"/>
      <c r="J217" s="254">
        <f>ROUND(I217*H217,2)</f>
        <v>0</v>
      </c>
      <c r="K217" s="250" t="s">
        <v>287</v>
      </c>
      <c r="L217" s="255"/>
      <c r="M217" s="256" t="s">
        <v>1</v>
      </c>
      <c r="N217" s="257" t="s">
        <v>41</v>
      </c>
      <c r="O217" s="72"/>
      <c r="P217" s="201">
        <f>O217*H217</f>
        <v>0</v>
      </c>
      <c r="Q217" s="201">
        <v>1</v>
      </c>
      <c r="R217" s="201">
        <f>Q217*H217</f>
        <v>53.048000000000002</v>
      </c>
      <c r="S217" s="201">
        <v>0</v>
      </c>
      <c r="T217" s="202">
        <f>S217*H217</f>
        <v>0</v>
      </c>
      <c r="U217" s="35"/>
      <c r="V217" s="35"/>
      <c r="W217" s="35"/>
      <c r="X217" s="35"/>
      <c r="Y217" s="35"/>
      <c r="Z217" s="35"/>
      <c r="AA217" s="35"/>
      <c r="AB217" s="35"/>
      <c r="AC217" s="35"/>
      <c r="AD217" s="35"/>
      <c r="AE217" s="35"/>
      <c r="AR217" s="203" t="s">
        <v>156</v>
      </c>
      <c r="AT217" s="203" t="s">
        <v>469</v>
      </c>
      <c r="AU217" s="203" t="s">
        <v>86</v>
      </c>
      <c r="AY217" s="18" t="s">
        <v>239</v>
      </c>
      <c r="BE217" s="204">
        <f>IF(N217="základní",J217,0)</f>
        <v>0</v>
      </c>
      <c r="BF217" s="204">
        <f>IF(N217="snížená",J217,0)</f>
        <v>0</v>
      </c>
      <c r="BG217" s="204">
        <f>IF(N217="zákl. přenesená",J217,0)</f>
        <v>0</v>
      </c>
      <c r="BH217" s="204">
        <f>IF(N217="sníž. přenesená",J217,0)</f>
        <v>0</v>
      </c>
      <c r="BI217" s="204">
        <f>IF(N217="nulová",J217,0)</f>
        <v>0</v>
      </c>
      <c r="BJ217" s="18" t="s">
        <v>84</v>
      </c>
      <c r="BK217" s="204">
        <f>ROUND(I217*H217,2)</f>
        <v>0</v>
      </c>
      <c r="BL217" s="18" t="s">
        <v>110</v>
      </c>
      <c r="BM217" s="203" t="s">
        <v>472</v>
      </c>
    </row>
    <row r="218" spans="1:65" s="13" customFormat="1" ht="11.25">
      <c r="B218" s="210"/>
      <c r="C218" s="211"/>
      <c r="D218" s="212" t="s">
        <v>274</v>
      </c>
      <c r="E218" s="211"/>
      <c r="F218" s="213" t="s">
        <v>473</v>
      </c>
      <c r="G218" s="211"/>
      <c r="H218" s="214">
        <v>53.048000000000002</v>
      </c>
      <c r="I218" s="215"/>
      <c r="J218" s="211"/>
      <c r="K218" s="211"/>
      <c r="L218" s="216"/>
      <c r="M218" s="217"/>
      <c r="N218" s="218"/>
      <c r="O218" s="218"/>
      <c r="P218" s="218"/>
      <c r="Q218" s="218"/>
      <c r="R218" s="218"/>
      <c r="S218" s="218"/>
      <c r="T218" s="219"/>
      <c r="AT218" s="220" t="s">
        <v>274</v>
      </c>
      <c r="AU218" s="220" t="s">
        <v>86</v>
      </c>
      <c r="AV218" s="13" t="s">
        <v>86</v>
      </c>
      <c r="AW218" s="13" t="s">
        <v>4</v>
      </c>
      <c r="AX218" s="13" t="s">
        <v>84</v>
      </c>
      <c r="AY218" s="220" t="s">
        <v>239</v>
      </c>
    </row>
    <row r="219" spans="1:65" s="2" customFormat="1" ht="16.5" customHeight="1">
      <c r="A219" s="35"/>
      <c r="B219" s="36"/>
      <c r="C219" s="192" t="s">
        <v>289</v>
      </c>
      <c r="D219" s="192" t="s">
        <v>241</v>
      </c>
      <c r="E219" s="193" t="s">
        <v>474</v>
      </c>
      <c r="F219" s="194" t="s">
        <v>475</v>
      </c>
      <c r="G219" s="195" t="s">
        <v>319</v>
      </c>
      <c r="H219" s="196">
        <v>1388.991</v>
      </c>
      <c r="I219" s="197"/>
      <c r="J219" s="198">
        <f>ROUND(I219*H219,2)</f>
        <v>0</v>
      </c>
      <c r="K219" s="194" t="s">
        <v>245</v>
      </c>
      <c r="L219" s="40"/>
      <c r="M219" s="199" t="s">
        <v>1</v>
      </c>
      <c r="N219" s="200" t="s">
        <v>41</v>
      </c>
      <c r="O219" s="72"/>
      <c r="P219" s="201">
        <f>O219*H219</f>
        <v>0</v>
      </c>
      <c r="Q219" s="201">
        <v>0</v>
      </c>
      <c r="R219" s="201">
        <f>Q219*H219</f>
        <v>0</v>
      </c>
      <c r="S219" s="201">
        <v>0</v>
      </c>
      <c r="T219" s="202">
        <f>S219*H219</f>
        <v>0</v>
      </c>
      <c r="U219" s="35"/>
      <c r="V219" s="35"/>
      <c r="W219" s="35"/>
      <c r="X219" s="35"/>
      <c r="Y219" s="35"/>
      <c r="Z219" s="35"/>
      <c r="AA219" s="35"/>
      <c r="AB219" s="35"/>
      <c r="AC219" s="35"/>
      <c r="AD219" s="35"/>
      <c r="AE219" s="35"/>
      <c r="AR219" s="203" t="s">
        <v>110</v>
      </c>
      <c r="AT219" s="203" t="s">
        <v>241</v>
      </c>
      <c r="AU219" s="203" t="s">
        <v>86</v>
      </c>
      <c r="AY219" s="18" t="s">
        <v>239</v>
      </c>
      <c r="BE219" s="204">
        <f>IF(N219="základní",J219,0)</f>
        <v>0</v>
      </c>
      <c r="BF219" s="204">
        <f>IF(N219="snížená",J219,0)</f>
        <v>0</v>
      </c>
      <c r="BG219" s="204">
        <f>IF(N219="zákl. přenesená",J219,0)</f>
        <v>0</v>
      </c>
      <c r="BH219" s="204">
        <f>IF(N219="sníž. přenesená",J219,0)</f>
        <v>0</v>
      </c>
      <c r="BI219" s="204">
        <f>IF(N219="nulová",J219,0)</f>
        <v>0</v>
      </c>
      <c r="BJ219" s="18" t="s">
        <v>84</v>
      </c>
      <c r="BK219" s="204">
        <f>ROUND(I219*H219,2)</f>
        <v>0</v>
      </c>
      <c r="BL219" s="18" t="s">
        <v>110</v>
      </c>
      <c r="BM219" s="203" t="s">
        <v>476</v>
      </c>
    </row>
    <row r="220" spans="1:65" s="2" customFormat="1" ht="11.25">
      <c r="A220" s="35"/>
      <c r="B220" s="36"/>
      <c r="C220" s="37"/>
      <c r="D220" s="205" t="s">
        <v>247</v>
      </c>
      <c r="E220" s="37"/>
      <c r="F220" s="206" t="s">
        <v>477</v>
      </c>
      <c r="G220" s="37"/>
      <c r="H220" s="37"/>
      <c r="I220" s="207"/>
      <c r="J220" s="37"/>
      <c r="K220" s="37"/>
      <c r="L220" s="40"/>
      <c r="M220" s="208"/>
      <c r="N220" s="209"/>
      <c r="O220" s="72"/>
      <c r="P220" s="72"/>
      <c r="Q220" s="72"/>
      <c r="R220" s="72"/>
      <c r="S220" s="72"/>
      <c r="T220" s="73"/>
      <c r="U220" s="35"/>
      <c r="V220" s="35"/>
      <c r="W220" s="35"/>
      <c r="X220" s="35"/>
      <c r="Y220" s="35"/>
      <c r="Z220" s="35"/>
      <c r="AA220" s="35"/>
      <c r="AB220" s="35"/>
      <c r="AC220" s="35"/>
      <c r="AD220" s="35"/>
      <c r="AE220" s="35"/>
      <c r="AT220" s="18" t="s">
        <v>247</v>
      </c>
      <c r="AU220" s="18" t="s">
        <v>86</v>
      </c>
    </row>
    <row r="221" spans="1:65" s="13" customFormat="1" ht="11.25">
      <c r="B221" s="210"/>
      <c r="C221" s="211"/>
      <c r="D221" s="212" t="s">
        <v>274</v>
      </c>
      <c r="E221" s="226" t="s">
        <v>1</v>
      </c>
      <c r="F221" s="213" t="s">
        <v>478</v>
      </c>
      <c r="G221" s="211"/>
      <c r="H221" s="214">
        <v>1388.991</v>
      </c>
      <c r="I221" s="215"/>
      <c r="J221" s="211"/>
      <c r="K221" s="211"/>
      <c r="L221" s="216"/>
      <c r="M221" s="217"/>
      <c r="N221" s="218"/>
      <c r="O221" s="218"/>
      <c r="P221" s="218"/>
      <c r="Q221" s="218"/>
      <c r="R221" s="218"/>
      <c r="S221" s="218"/>
      <c r="T221" s="219"/>
      <c r="AT221" s="220" t="s">
        <v>274</v>
      </c>
      <c r="AU221" s="220" t="s">
        <v>86</v>
      </c>
      <c r="AV221" s="13" t="s">
        <v>86</v>
      </c>
      <c r="AW221" s="13" t="s">
        <v>32</v>
      </c>
      <c r="AX221" s="13" t="s">
        <v>76</v>
      </c>
      <c r="AY221" s="220" t="s">
        <v>239</v>
      </c>
    </row>
    <row r="222" spans="1:65" s="15" customFormat="1" ht="11.25">
      <c r="B222" s="238"/>
      <c r="C222" s="239"/>
      <c r="D222" s="212" t="s">
        <v>274</v>
      </c>
      <c r="E222" s="240" t="s">
        <v>1</v>
      </c>
      <c r="F222" s="241" t="s">
        <v>446</v>
      </c>
      <c r="G222" s="239"/>
      <c r="H222" s="240" t="s">
        <v>1</v>
      </c>
      <c r="I222" s="242"/>
      <c r="J222" s="239"/>
      <c r="K222" s="239"/>
      <c r="L222" s="243"/>
      <c r="M222" s="244"/>
      <c r="N222" s="245"/>
      <c r="O222" s="245"/>
      <c r="P222" s="245"/>
      <c r="Q222" s="245"/>
      <c r="R222" s="245"/>
      <c r="S222" s="245"/>
      <c r="T222" s="246"/>
      <c r="AT222" s="247" t="s">
        <v>274</v>
      </c>
      <c r="AU222" s="247" t="s">
        <v>86</v>
      </c>
      <c r="AV222" s="15" t="s">
        <v>84</v>
      </c>
      <c r="AW222" s="15" t="s">
        <v>32</v>
      </c>
      <c r="AX222" s="15" t="s">
        <v>76</v>
      </c>
      <c r="AY222" s="247" t="s">
        <v>239</v>
      </c>
    </row>
    <row r="223" spans="1:65" s="14" customFormat="1" ht="11.25">
      <c r="B223" s="227"/>
      <c r="C223" s="228"/>
      <c r="D223" s="212" t="s">
        <v>274</v>
      </c>
      <c r="E223" s="229" t="s">
        <v>1</v>
      </c>
      <c r="F223" s="230" t="s">
        <v>401</v>
      </c>
      <c r="G223" s="228"/>
      <c r="H223" s="231">
        <v>1388.991</v>
      </c>
      <c r="I223" s="232"/>
      <c r="J223" s="228"/>
      <c r="K223" s="228"/>
      <c r="L223" s="233"/>
      <c r="M223" s="234"/>
      <c r="N223" s="235"/>
      <c r="O223" s="235"/>
      <c r="P223" s="235"/>
      <c r="Q223" s="235"/>
      <c r="R223" s="235"/>
      <c r="S223" s="235"/>
      <c r="T223" s="236"/>
      <c r="AT223" s="237" t="s">
        <v>274</v>
      </c>
      <c r="AU223" s="237" t="s">
        <v>86</v>
      </c>
      <c r="AV223" s="14" t="s">
        <v>110</v>
      </c>
      <c r="AW223" s="14" t="s">
        <v>32</v>
      </c>
      <c r="AX223" s="14" t="s">
        <v>84</v>
      </c>
      <c r="AY223" s="237" t="s">
        <v>239</v>
      </c>
    </row>
    <row r="224" spans="1:65" s="2" customFormat="1" ht="16.5" customHeight="1">
      <c r="A224" s="35"/>
      <c r="B224" s="36"/>
      <c r="C224" s="248" t="s">
        <v>334</v>
      </c>
      <c r="D224" s="248" t="s">
        <v>469</v>
      </c>
      <c r="E224" s="249" t="s">
        <v>470</v>
      </c>
      <c r="F224" s="250" t="s">
        <v>471</v>
      </c>
      <c r="G224" s="251" t="s">
        <v>319</v>
      </c>
      <c r="H224" s="252">
        <v>1527.89</v>
      </c>
      <c r="I224" s="253"/>
      <c r="J224" s="254">
        <f>ROUND(I224*H224,2)</f>
        <v>0</v>
      </c>
      <c r="K224" s="250" t="s">
        <v>287</v>
      </c>
      <c r="L224" s="255"/>
      <c r="M224" s="256" t="s">
        <v>1</v>
      </c>
      <c r="N224" s="257" t="s">
        <v>41</v>
      </c>
      <c r="O224" s="72"/>
      <c r="P224" s="201">
        <f>O224*H224</f>
        <v>0</v>
      </c>
      <c r="Q224" s="201">
        <v>0</v>
      </c>
      <c r="R224" s="201">
        <f>Q224*H224</f>
        <v>0</v>
      </c>
      <c r="S224" s="201">
        <v>0</v>
      </c>
      <c r="T224" s="202">
        <f>S224*H224</f>
        <v>0</v>
      </c>
      <c r="U224" s="35"/>
      <c r="V224" s="35"/>
      <c r="W224" s="35"/>
      <c r="X224" s="35"/>
      <c r="Y224" s="35"/>
      <c r="Z224" s="35"/>
      <c r="AA224" s="35"/>
      <c r="AB224" s="35"/>
      <c r="AC224" s="35"/>
      <c r="AD224" s="35"/>
      <c r="AE224" s="35"/>
      <c r="AR224" s="203" t="s">
        <v>156</v>
      </c>
      <c r="AT224" s="203" t="s">
        <v>469</v>
      </c>
      <c r="AU224" s="203" t="s">
        <v>86</v>
      </c>
      <c r="AY224" s="18" t="s">
        <v>239</v>
      </c>
      <c r="BE224" s="204">
        <f>IF(N224="základní",J224,0)</f>
        <v>0</v>
      </c>
      <c r="BF224" s="204">
        <f>IF(N224="snížená",J224,0)</f>
        <v>0</v>
      </c>
      <c r="BG224" s="204">
        <f>IF(N224="zákl. přenesená",J224,0)</f>
        <v>0</v>
      </c>
      <c r="BH224" s="204">
        <f>IF(N224="sníž. přenesená",J224,0)</f>
        <v>0</v>
      </c>
      <c r="BI224" s="204">
        <f>IF(N224="nulová",J224,0)</f>
        <v>0</v>
      </c>
      <c r="BJ224" s="18" t="s">
        <v>84</v>
      </c>
      <c r="BK224" s="204">
        <f>ROUND(I224*H224,2)</f>
        <v>0</v>
      </c>
      <c r="BL224" s="18" t="s">
        <v>110</v>
      </c>
      <c r="BM224" s="203" t="s">
        <v>479</v>
      </c>
    </row>
    <row r="225" spans="1:65" s="13" customFormat="1" ht="11.25">
      <c r="B225" s="210"/>
      <c r="C225" s="211"/>
      <c r="D225" s="212" t="s">
        <v>274</v>
      </c>
      <c r="E225" s="211"/>
      <c r="F225" s="213" t="s">
        <v>480</v>
      </c>
      <c r="G225" s="211"/>
      <c r="H225" s="214">
        <v>1527.89</v>
      </c>
      <c r="I225" s="215"/>
      <c r="J225" s="211"/>
      <c r="K225" s="211"/>
      <c r="L225" s="216"/>
      <c r="M225" s="217"/>
      <c r="N225" s="218"/>
      <c r="O225" s="218"/>
      <c r="P225" s="218"/>
      <c r="Q225" s="218"/>
      <c r="R225" s="218"/>
      <c r="S225" s="218"/>
      <c r="T225" s="219"/>
      <c r="AT225" s="220" t="s">
        <v>274</v>
      </c>
      <c r="AU225" s="220" t="s">
        <v>86</v>
      </c>
      <c r="AV225" s="13" t="s">
        <v>86</v>
      </c>
      <c r="AW225" s="13" t="s">
        <v>4</v>
      </c>
      <c r="AX225" s="13" t="s">
        <v>84</v>
      </c>
      <c r="AY225" s="220" t="s">
        <v>239</v>
      </c>
    </row>
    <row r="226" spans="1:65" s="2" customFormat="1" ht="16.5" customHeight="1">
      <c r="A226" s="35"/>
      <c r="B226" s="36"/>
      <c r="C226" s="192" t="s">
        <v>341</v>
      </c>
      <c r="D226" s="192" t="s">
        <v>241</v>
      </c>
      <c r="E226" s="193" t="s">
        <v>481</v>
      </c>
      <c r="F226" s="194" t="s">
        <v>482</v>
      </c>
      <c r="G226" s="195" t="s">
        <v>244</v>
      </c>
      <c r="H226" s="196">
        <v>95.2</v>
      </c>
      <c r="I226" s="197"/>
      <c r="J226" s="198">
        <f>ROUND(I226*H226,2)</f>
        <v>0</v>
      </c>
      <c r="K226" s="194" t="s">
        <v>245</v>
      </c>
      <c r="L226" s="40"/>
      <c r="M226" s="199" t="s">
        <v>1</v>
      </c>
      <c r="N226" s="200" t="s">
        <v>41</v>
      </c>
      <c r="O226" s="72"/>
      <c r="P226" s="201">
        <f>O226*H226</f>
        <v>0</v>
      </c>
      <c r="Q226" s="201">
        <v>0</v>
      </c>
      <c r="R226" s="201">
        <f>Q226*H226</f>
        <v>0</v>
      </c>
      <c r="S226" s="201">
        <v>0</v>
      </c>
      <c r="T226" s="202">
        <f>S226*H226</f>
        <v>0</v>
      </c>
      <c r="U226" s="35"/>
      <c r="V226" s="35"/>
      <c r="W226" s="35"/>
      <c r="X226" s="35"/>
      <c r="Y226" s="35"/>
      <c r="Z226" s="35"/>
      <c r="AA226" s="35"/>
      <c r="AB226" s="35"/>
      <c r="AC226" s="35"/>
      <c r="AD226" s="35"/>
      <c r="AE226" s="35"/>
      <c r="AR226" s="203" t="s">
        <v>110</v>
      </c>
      <c r="AT226" s="203" t="s">
        <v>241</v>
      </c>
      <c r="AU226" s="203" t="s">
        <v>86</v>
      </c>
      <c r="AY226" s="18" t="s">
        <v>239</v>
      </c>
      <c r="BE226" s="204">
        <f>IF(N226="základní",J226,0)</f>
        <v>0</v>
      </c>
      <c r="BF226" s="204">
        <f>IF(N226="snížená",J226,0)</f>
        <v>0</v>
      </c>
      <c r="BG226" s="204">
        <f>IF(N226="zákl. přenesená",J226,0)</f>
        <v>0</v>
      </c>
      <c r="BH226" s="204">
        <f>IF(N226="sníž. přenesená",J226,0)</f>
        <v>0</v>
      </c>
      <c r="BI226" s="204">
        <f>IF(N226="nulová",J226,0)</f>
        <v>0</v>
      </c>
      <c r="BJ226" s="18" t="s">
        <v>84</v>
      </c>
      <c r="BK226" s="204">
        <f>ROUND(I226*H226,2)</f>
        <v>0</v>
      </c>
      <c r="BL226" s="18" t="s">
        <v>110</v>
      </c>
      <c r="BM226" s="203" t="s">
        <v>483</v>
      </c>
    </row>
    <row r="227" spans="1:65" s="2" customFormat="1" ht="11.25">
      <c r="A227" s="35"/>
      <c r="B227" s="36"/>
      <c r="C227" s="37"/>
      <c r="D227" s="205" t="s">
        <v>247</v>
      </c>
      <c r="E227" s="37"/>
      <c r="F227" s="206" t="s">
        <v>484</v>
      </c>
      <c r="G227" s="37"/>
      <c r="H227" s="37"/>
      <c r="I227" s="207"/>
      <c r="J227" s="37"/>
      <c r="K227" s="37"/>
      <c r="L227" s="40"/>
      <c r="M227" s="208"/>
      <c r="N227" s="209"/>
      <c r="O227" s="72"/>
      <c r="P227" s="72"/>
      <c r="Q227" s="72"/>
      <c r="R227" s="72"/>
      <c r="S227" s="72"/>
      <c r="T227" s="73"/>
      <c r="U227" s="35"/>
      <c r="V227" s="35"/>
      <c r="W227" s="35"/>
      <c r="X227" s="35"/>
      <c r="Y227" s="35"/>
      <c r="Z227" s="35"/>
      <c r="AA227" s="35"/>
      <c r="AB227" s="35"/>
      <c r="AC227" s="35"/>
      <c r="AD227" s="35"/>
      <c r="AE227" s="35"/>
      <c r="AT227" s="18" t="s">
        <v>247</v>
      </c>
      <c r="AU227" s="18" t="s">
        <v>86</v>
      </c>
    </row>
    <row r="228" spans="1:65" s="2" customFormat="1" ht="16.5" customHeight="1">
      <c r="A228" s="35"/>
      <c r="B228" s="36"/>
      <c r="C228" s="192" t="s">
        <v>7</v>
      </c>
      <c r="D228" s="192" t="s">
        <v>241</v>
      </c>
      <c r="E228" s="193" t="s">
        <v>485</v>
      </c>
      <c r="F228" s="194" t="s">
        <v>486</v>
      </c>
      <c r="G228" s="195" t="s">
        <v>244</v>
      </c>
      <c r="H228" s="196">
        <v>380.8</v>
      </c>
      <c r="I228" s="197"/>
      <c r="J228" s="198">
        <f>ROUND(I228*H228,2)</f>
        <v>0</v>
      </c>
      <c r="K228" s="194" t="s">
        <v>245</v>
      </c>
      <c r="L228" s="40"/>
      <c r="M228" s="199" t="s">
        <v>1</v>
      </c>
      <c r="N228" s="200" t="s">
        <v>41</v>
      </c>
      <c r="O228" s="72"/>
      <c r="P228" s="201">
        <f>O228*H228</f>
        <v>0</v>
      </c>
      <c r="Q228" s="201">
        <v>0</v>
      </c>
      <c r="R228" s="201">
        <f>Q228*H228</f>
        <v>0</v>
      </c>
      <c r="S228" s="201">
        <v>0</v>
      </c>
      <c r="T228" s="202">
        <f>S228*H228</f>
        <v>0</v>
      </c>
      <c r="U228" s="35"/>
      <c r="V228" s="35"/>
      <c r="W228" s="35"/>
      <c r="X228" s="35"/>
      <c r="Y228" s="35"/>
      <c r="Z228" s="35"/>
      <c r="AA228" s="35"/>
      <c r="AB228" s="35"/>
      <c r="AC228" s="35"/>
      <c r="AD228" s="35"/>
      <c r="AE228" s="35"/>
      <c r="AR228" s="203" t="s">
        <v>110</v>
      </c>
      <c r="AT228" s="203" t="s">
        <v>241</v>
      </c>
      <c r="AU228" s="203" t="s">
        <v>86</v>
      </c>
      <c r="AY228" s="18" t="s">
        <v>239</v>
      </c>
      <c r="BE228" s="204">
        <f>IF(N228="základní",J228,0)</f>
        <v>0</v>
      </c>
      <c r="BF228" s="204">
        <f>IF(N228="snížená",J228,0)</f>
        <v>0</v>
      </c>
      <c r="BG228" s="204">
        <f>IF(N228="zákl. přenesená",J228,0)</f>
        <v>0</v>
      </c>
      <c r="BH228" s="204">
        <f>IF(N228="sníž. přenesená",J228,0)</f>
        <v>0</v>
      </c>
      <c r="BI228" s="204">
        <f>IF(N228="nulová",J228,0)</f>
        <v>0</v>
      </c>
      <c r="BJ228" s="18" t="s">
        <v>84</v>
      </c>
      <c r="BK228" s="204">
        <f>ROUND(I228*H228,2)</f>
        <v>0</v>
      </c>
      <c r="BL228" s="18" t="s">
        <v>110</v>
      </c>
      <c r="BM228" s="203" t="s">
        <v>487</v>
      </c>
    </row>
    <row r="229" spans="1:65" s="2" customFormat="1" ht="11.25">
      <c r="A229" s="35"/>
      <c r="B229" s="36"/>
      <c r="C229" s="37"/>
      <c r="D229" s="205" t="s">
        <v>247</v>
      </c>
      <c r="E229" s="37"/>
      <c r="F229" s="206" t="s">
        <v>488</v>
      </c>
      <c r="G229" s="37"/>
      <c r="H229" s="37"/>
      <c r="I229" s="207"/>
      <c r="J229" s="37"/>
      <c r="K229" s="37"/>
      <c r="L229" s="40"/>
      <c r="M229" s="208"/>
      <c r="N229" s="209"/>
      <c r="O229" s="72"/>
      <c r="P229" s="72"/>
      <c r="Q229" s="72"/>
      <c r="R229" s="72"/>
      <c r="S229" s="72"/>
      <c r="T229" s="73"/>
      <c r="U229" s="35"/>
      <c r="V229" s="35"/>
      <c r="W229" s="35"/>
      <c r="X229" s="35"/>
      <c r="Y229" s="35"/>
      <c r="Z229" s="35"/>
      <c r="AA229" s="35"/>
      <c r="AB229" s="35"/>
      <c r="AC229" s="35"/>
      <c r="AD229" s="35"/>
      <c r="AE229" s="35"/>
      <c r="AT229" s="18" t="s">
        <v>247</v>
      </c>
      <c r="AU229" s="18" t="s">
        <v>86</v>
      </c>
    </row>
    <row r="230" spans="1:65" s="2" customFormat="1" ht="16.5" customHeight="1">
      <c r="A230" s="35"/>
      <c r="B230" s="36"/>
      <c r="C230" s="192" t="s">
        <v>351</v>
      </c>
      <c r="D230" s="192" t="s">
        <v>241</v>
      </c>
      <c r="E230" s="193" t="s">
        <v>489</v>
      </c>
      <c r="F230" s="194" t="s">
        <v>490</v>
      </c>
      <c r="G230" s="195" t="s">
        <v>319</v>
      </c>
      <c r="H230" s="196">
        <v>80.375</v>
      </c>
      <c r="I230" s="197"/>
      <c r="J230" s="198">
        <f>ROUND(I230*H230,2)</f>
        <v>0</v>
      </c>
      <c r="K230" s="194" t="s">
        <v>245</v>
      </c>
      <c r="L230" s="40"/>
      <c r="M230" s="199" t="s">
        <v>1</v>
      </c>
      <c r="N230" s="200" t="s">
        <v>41</v>
      </c>
      <c r="O230" s="72"/>
      <c r="P230" s="201">
        <f>O230*H230</f>
        <v>0</v>
      </c>
      <c r="Q230" s="201">
        <v>0</v>
      </c>
      <c r="R230" s="201">
        <f>Q230*H230</f>
        <v>0</v>
      </c>
      <c r="S230" s="201">
        <v>0</v>
      </c>
      <c r="T230" s="202">
        <f>S230*H230</f>
        <v>0</v>
      </c>
      <c r="U230" s="35"/>
      <c r="V230" s="35"/>
      <c r="W230" s="35"/>
      <c r="X230" s="35"/>
      <c r="Y230" s="35"/>
      <c r="Z230" s="35"/>
      <c r="AA230" s="35"/>
      <c r="AB230" s="35"/>
      <c r="AC230" s="35"/>
      <c r="AD230" s="35"/>
      <c r="AE230" s="35"/>
      <c r="AR230" s="203" t="s">
        <v>110</v>
      </c>
      <c r="AT230" s="203" t="s">
        <v>241</v>
      </c>
      <c r="AU230" s="203" t="s">
        <v>86</v>
      </c>
      <c r="AY230" s="18" t="s">
        <v>239</v>
      </c>
      <c r="BE230" s="204">
        <f>IF(N230="základní",J230,0)</f>
        <v>0</v>
      </c>
      <c r="BF230" s="204">
        <f>IF(N230="snížená",J230,0)</f>
        <v>0</v>
      </c>
      <c r="BG230" s="204">
        <f>IF(N230="zákl. přenesená",J230,0)</f>
        <v>0</v>
      </c>
      <c r="BH230" s="204">
        <f>IF(N230="sníž. přenesená",J230,0)</f>
        <v>0</v>
      </c>
      <c r="BI230" s="204">
        <f>IF(N230="nulová",J230,0)</f>
        <v>0</v>
      </c>
      <c r="BJ230" s="18" t="s">
        <v>84</v>
      </c>
      <c r="BK230" s="204">
        <f>ROUND(I230*H230,2)</f>
        <v>0</v>
      </c>
      <c r="BL230" s="18" t="s">
        <v>110</v>
      </c>
      <c r="BM230" s="203" t="s">
        <v>491</v>
      </c>
    </row>
    <row r="231" spans="1:65" s="2" customFormat="1" ht="11.25">
      <c r="A231" s="35"/>
      <c r="B231" s="36"/>
      <c r="C231" s="37"/>
      <c r="D231" s="205" t="s">
        <v>247</v>
      </c>
      <c r="E231" s="37"/>
      <c r="F231" s="206" t="s">
        <v>492</v>
      </c>
      <c r="G231" s="37"/>
      <c r="H231" s="37"/>
      <c r="I231" s="207"/>
      <c r="J231" s="37"/>
      <c r="K231" s="37"/>
      <c r="L231" s="40"/>
      <c r="M231" s="208"/>
      <c r="N231" s="209"/>
      <c r="O231" s="72"/>
      <c r="P231" s="72"/>
      <c r="Q231" s="72"/>
      <c r="R231" s="72"/>
      <c r="S231" s="72"/>
      <c r="T231" s="73"/>
      <c r="U231" s="35"/>
      <c r="V231" s="35"/>
      <c r="W231" s="35"/>
      <c r="X231" s="35"/>
      <c r="Y231" s="35"/>
      <c r="Z231" s="35"/>
      <c r="AA231" s="35"/>
      <c r="AB231" s="35"/>
      <c r="AC231" s="35"/>
      <c r="AD231" s="35"/>
      <c r="AE231" s="35"/>
      <c r="AT231" s="18" t="s">
        <v>247</v>
      </c>
      <c r="AU231" s="18" t="s">
        <v>86</v>
      </c>
    </row>
    <row r="232" spans="1:65" s="12" customFormat="1" ht="22.9" customHeight="1">
      <c r="B232" s="176"/>
      <c r="C232" s="177"/>
      <c r="D232" s="178" t="s">
        <v>75</v>
      </c>
      <c r="E232" s="190" t="s">
        <v>86</v>
      </c>
      <c r="F232" s="190" t="s">
        <v>493</v>
      </c>
      <c r="G232" s="177"/>
      <c r="H232" s="177"/>
      <c r="I232" s="180"/>
      <c r="J232" s="191">
        <f>BK232</f>
        <v>0</v>
      </c>
      <c r="K232" s="177"/>
      <c r="L232" s="182"/>
      <c r="M232" s="183"/>
      <c r="N232" s="184"/>
      <c r="O232" s="184"/>
      <c r="P232" s="185">
        <f>SUM(P233:P266)</f>
        <v>0</v>
      </c>
      <c r="Q232" s="184"/>
      <c r="R232" s="185">
        <f>SUM(R233:R266)</f>
        <v>619.53492189999997</v>
      </c>
      <c r="S232" s="184"/>
      <c r="T232" s="186">
        <f>SUM(T233:T266)</f>
        <v>0</v>
      </c>
      <c r="AR232" s="187" t="s">
        <v>84</v>
      </c>
      <c r="AT232" s="188" t="s">
        <v>75</v>
      </c>
      <c r="AU232" s="188" t="s">
        <v>84</v>
      </c>
      <c r="AY232" s="187" t="s">
        <v>239</v>
      </c>
      <c r="BK232" s="189">
        <f>SUM(BK233:BK266)</f>
        <v>0</v>
      </c>
    </row>
    <row r="233" spans="1:65" s="2" customFormat="1" ht="16.5" customHeight="1">
      <c r="A233" s="35"/>
      <c r="B233" s="36"/>
      <c r="C233" s="192" t="s">
        <v>357</v>
      </c>
      <c r="D233" s="192" t="s">
        <v>241</v>
      </c>
      <c r="E233" s="193" t="s">
        <v>494</v>
      </c>
      <c r="F233" s="194" t="s">
        <v>495</v>
      </c>
      <c r="G233" s="195" t="s">
        <v>319</v>
      </c>
      <c r="H233" s="196">
        <v>32.159999999999997</v>
      </c>
      <c r="I233" s="197"/>
      <c r="J233" s="198">
        <f>ROUND(I233*H233,2)</f>
        <v>0</v>
      </c>
      <c r="K233" s="194" t="s">
        <v>245</v>
      </c>
      <c r="L233" s="40"/>
      <c r="M233" s="199" t="s">
        <v>1</v>
      </c>
      <c r="N233" s="200" t="s">
        <v>41</v>
      </c>
      <c r="O233" s="72"/>
      <c r="P233" s="201">
        <f>O233*H233</f>
        <v>0</v>
      </c>
      <c r="Q233" s="201">
        <v>0</v>
      </c>
      <c r="R233" s="201">
        <f>Q233*H233</f>
        <v>0</v>
      </c>
      <c r="S233" s="201">
        <v>0</v>
      </c>
      <c r="T233" s="202">
        <f>S233*H233</f>
        <v>0</v>
      </c>
      <c r="U233" s="35"/>
      <c r="V233" s="35"/>
      <c r="W233" s="35"/>
      <c r="X233" s="35"/>
      <c r="Y233" s="35"/>
      <c r="Z233" s="35"/>
      <c r="AA233" s="35"/>
      <c r="AB233" s="35"/>
      <c r="AC233" s="35"/>
      <c r="AD233" s="35"/>
      <c r="AE233" s="35"/>
      <c r="AR233" s="203" t="s">
        <v>110</v>
      </c>
      <c r="AT233" s="203" t="s">
        <v>241</v>
      </c>
      <c r="AU233" s="203" t="s">
        <v>86</v>
      </c>
      <c r="AY233" s="18" t="s">
        <v>239</v>
      </c>
      <c r="BE233" s="204">
        <f>IF(N233="základní",J233,0)</f>
        <v>0</v>
      </c>
      <c r="BF233" s="204">
        <f>IF(N233="snížená",J233,0)</f>
        <v>0</v>
      </c>
      <c r="BG233" s="204">
        <f>IF(N233="zákl. přenesená",J233,0)</f>
        <v>0</v>
      </c>
      <c r="BH233" s="204">
        <f>IF(N233="sníž. přenesená",J233,0)</f>
        <v>0</v>
      </c>
      <c r="BI233" s="204">
        <f>IF(N233="nulová",J233,0)</f>
        <v>0</v>
      </c>
      <c r="BJ233" s="18" t="s">
        <v>84</v>
      </c>
      <c r="BK233" s="204">
        <f>ROUND(I233*H233,2)</f>
        <v>0</v>
      </c>
      <c r="BL233" s="18" t="s">
        <v>110</v>
      </c>
      <c r="BM233" s="203" t="s">
        <v>496</v>
      </c>
    </row>
    <row r="234" spans="1:65" s="2" customFormat="1" ht="11.25">
      <c r="A234" s="35"/>
      <c r="B234" s="36"/>
      <c r="C234" s="37"/>
      <c r="D234" s="205" t="s">
        <v>247</v>
      </c>
      <c r="E234" s="37"/>
      <c r="F234" s="206" t="s">
        <v>497</v>
      </c>
      <c r="G234" s="37"/>
      <c r="H234" s="37"/>
      <c r="I234" s="207"/>
      <c r="J234" s="37"/>
      <c r="K234" s="37"/>
      <c r="L234" s="40"/>
      <c r="M234" s="208"/>
      <c r="N234" s="209"/>
      <c r="O234" s="72"/>
      <c r="P234" s="72"/>
      <c r="Q234" s="72"/>
      <c r="R234" s="72"/>
      <c r="S234" s="72"/>
      <c r="T234" s="73"/>
      <c r="U234" s="35"/>
      <c r="V234" s="35"/>
      <c r="W234" s="35"/>
      <c r="X234" s="35"/>
      <c r="Y234" s="35"/>
      <c r="Z234" s="35"/>
      <c r="AA234" s="35"/>
      <c r="AB234" s="35"/>
      <c r="AC234" s="35"/>
      <c r="AD234" s="35"/>
      <c r="AE234" s="35"/>
      <c r="AT234" s="18" t="s">
        <v>247</v>
      </c>
      <c r="AU234" s="18" t="s">
        <v>86</v>
      </c>
    </row>
    <row r="235" spans="1:65" s="13" customFormat="1" ht="11.25">
      <c r="B235" s="210"/>
      <c r="C235" s="211"/>
      <c r="D235" s="212" t="s">
        <v>274</v>
      </c>
      <c r="E235" s="226" t="s">
        <v>1</v>
      </c>
      <c r="F235" s="213" t="s">
        <v>498</v>
      </c>
      <c r="G235" s="211"/>
      <c r="H235" s="214">
        <v>32.159999999999997</v>
      </c>
      <c r="I235" s="215"/>
      <c r="J235" s="211"/>
      <c r="K235" s="211"/>
      <c r="L235" s="216"/>
      <c r="M235" s="217"/>
      <c r="N235" s="218"/>
      <c r="O235" s="218"/>
      <c r="P235" s="218"/>
      <c r="Q235" s="218"/>
      <c r="R235" s="218"/>
      <c r="S235" s="218"/>
      <c r="T235" s="219"/>
      <c r="AT235" s="220" t="s">
        <v>274</v>
      </c>
      <c r="AU235" s="220" t="s">
        <v>86</v>
      </c>
      <c r="AV235" s="13" t="s">
        <v>86</v>
      </c>
      <c r="AW235" s="13" t="s">
        <v>32</v>
      </c>
      <c r="AX235" s="13" t="s">
        <v>76</v>
      </c>
      <c r="AY235" s="220" t="s">
        <v>239</v>
      </c>
    </row>
    <row r="236" spans="1:65" s="14" customFormat="1" ht="11.25">
      <c r="B236" s="227"/>
      <c r="C236" s="228"/>
      <c r="D236" s="212" t="s">
        <v>274</v>
      </c>
      <c r="E236" s="229" t="s">
        <v>1</v>
      </c>
      <c r="F236" s="230" t="s">
        <v>401</v>
      </c>
      <c r="G236" s="228"/>
      <c r="H236" s="231">
        <v>32.159999999999997</v>
      </c>
      <c r="I236" s="232"/>
      <c r="J236" s="228"/>
      <c r="K236" s="228"/>
      <c r="L236" s="233"/>
      <c r="M236" s="234"/>
      <c r="N236" s="235"/>
      <c r="O236" s="235"/>
      <c r="P236" s="235"/>
      <c r="Q236" s="235"/>
      <c r="R236" s="235"/>
      <c r="S236" s="235"/>
      <c r="T236" s="236"/>
      <c r="AT236" s="237" t="s">
        <v>274</v>
      </c>
      <c r="AU236" s="237" t="s">
        <v>86</v>
      </c>
      <c r="AV236" s="14" t="s">
        <v>110</v>
      </c>
      <c r="AW236" s="14" t="s">
        <v>32</v>
      </c>
      <c r="AX236" s="14" t="s">
        <v>84</v>
      </c>
      <c r="AY236" s="237" t="s">
        <v>239</v>
      </c>
    </row>
    <row r="237" spans="1:65" s="2" customFormat="1" ht="16.5" customHeight="1">
      <c r="A237" s="35"/>
      <c r="B237" s="36"/>
      <c r="C237" s="192" t="s">
        <v>499</v>
      </c>
      <c r="D237" s="192" t="s">
        <v>241</v>
      </c>
      <c r="E237" s="193" t="s">
        <v>500</v>
      </c>
      <c r="F237" s="194" t="s">
        <v>501</v>
      </c>
      <c r="G237" s="195" t="s">
        <v>244</v>
      </c>
      <c r="H237" s="196">
        <v>187.6</v>
      </c>
      <c r="I237" s="197"/>
      <c r="J237" s="198">
        <f>ROUND(I237*H237,2)</f>
        <v>0</v>
      </c>
      <c r="K237" s="194" t="s">
        <v>245</v>
      </c>
      <c r="L237" s="40"/>
      <c r="M237" s="199" t="s">
        <v>1</v>
      </c>
      <c r="N237" s="200" t="s">
        <v>41</v>
      </c>
      <c r="O237" s="72"/>
      <c r="P237" s="201">
        <f>O237*H237</f>
        <v>0</v>
      </c>
      <c r="Q237" s="201">
        <v>1.7000000000000001E-4</v>
      </c>
      <c r="R237" s="201">
        <f>Q237*H237</f>
        <v>3.1892000000000004E-2</v>
      </c>
      <c r="S237" s="201">
        <v>0</v>
      </c>
      <c r="T237" s="202">
        <f>S237*H237</f>
        <v>0</v>
      </c>
      <c r="U237" s="35"/>
      <c r="V237" s="35"/>
      <c r="W237" s="35"/>
      <c r="X237" s="35"/>
      <c r="Y237" s="35"/>
      <c r="Z237" s="35"/>
      <c r="AA237" s="35"/>
      <c r="AB237" s="35"/>
      <c r="AC237" s="35"/>
      <c r="AD237" s="35"/>
      <c r="AE237" s="35"/>
      <c r="AR237" s="203" t="s">
        <v>110</v>
      </c>
      <c r="AT237" s="203" t="s">
        <v>241</v>
      </c>
      <c r="AU237" s="203" t="s">
        <v>86</v>
      </c>
      <c r="AY237" s="18" t="s">
        <v>239</v>
      </c>
      <c r="BE237" s="204">
        <f>IF(N237="základní",J237,0)</f>
        <v>0</v>
      </c>
      <c r="BF237" s="204">
        <f>IF(N237="snížená",J237,0)</f>
        <v>0</v>
      </c>
      <c r="BG237" s="204">
        <f>IF(N237="zákl. přenesená",J237,0)</f>
        <v>0</v>
      </c>
      <c r="BH237" s="204">
        <f>IF(N237="sníž. přenesená",J237,0)</f>
        <v>0</v>
      </c>
      <c r="BI237" s="204">
        <f>IF(N237="nulová",J237,0)</f>
        <v>0</v>
      </c>
      <c r="BJ237" s="18" t="s">
        <v>84</v>
      </c>
      <c r="BK237" s="204">
        <f>ROUND(I237*H237,2)</f>
        <v>0</v>
      </c>
      <c r="BL237" s="18" t="s">
        <v>110</v>
      </c>
      <c r="BM237" s="203" t="s">
        <v>502</v>
      </c>
    </row>
    <row r="238" spans="1:65" s="2" customFormat="1" ht="11.25">
      <c r="A238" s="35"/>
      <c r="B238" s="36"/>
      <c r="C238" s="37"/>
      <c r="D238" s="205" t="s">
        <v>247</v>
      </c>
      <c r="E238" s="37"/>
      <c r="F238" s="206" t="s">
        <v>503</v>
      </c>
      <c r="G238" s="37"/>
      <c r="H238" s="37"/>
      <c r="I238" s="207"/>
      <c r="J238" s="37"/>
      <c r="K238" s="37"/>
      <c r="L238" s="40"/>
      <c r="M238" s="208"/>
      <c r="N238" s="209"/>
      <c r="O238" s="72"/>
      <c r="P238" s="72"/>
      <c r="Q238" s="72"/>
      <c r="R238" s="72"/>
      <c r="S238" s="72"/>
      <c r="T238" s="73"/>
      <c r="U238" s="35"/>
      <c r="V238" s="35"/>
      <c r="W238" s="35"/>
      <c r="X238" s="35"/>
      <c r="Y238" s="35"/>
      <c r="Z238" s="35"/>
      <c r="AA238" s="35"/>
      <c r="AB238" s="35"/>
      <c r="AC238" s="35"/>
      <c r="AD238" s="35"/>
      <c r="AE238" s="35"/>
      <c r="AT238" s="18" t="s">
        <v>247</v>
      </c>
      <c r="AU238" s="18" t="s">
        <v>86</v>
      </c>
    </row>
    <row r="239" spans="1:65" s="13" customFormat="1" ht="11.25">
      <c r="B239" s="210"/>
      <c r="C239" s="211"/>
      <c r="D239" s="212" t="s">
        <v>274</v>
      </c>
      <c r="E239" s="226" t="s">
        <v>1</v>
      </c>
      <c r="F239" s="213" t="s">
        <v>504</v>
      </c>
      <c r="G239" s="211"/>
      <c r="H239" s="214">
        <v>187.6</v>
      </c>
      <c r="I239" s="215"/>
      <c r="J239" s="211"/>
      <c r="K239" s="211"/>
      <c r="L239" s="216"/>
      <c r="M239" s="217"/>
      <c r="N239" s="218"/>
      <c r="O239" s="218"/>
      <c r="P239" s="218"/>
      <c r="Q239" s="218"/>
      <c r="R239" s="218"/>
      <c r="S239" s="218"/>
      <c r="T239" s="219"/>
      <c r="AT239" s="220" t="s">
        <v>274</v>
      </c>
      <c r="AU239" s="220" t="s">
        <v>86</v>
      </c>
      <c r="AV239" s="13" t="s">
        <v>86</v>
      </c>
      <c r="AW239" s="13" t="s">
        <v>32</v>
      </c>
      <c r="AX239" s="13" t="s">
        <v>76</v>
      </c>
      <c r="AY239" s="220" t="s">
        <v>239</v>
      </c>
    </row>
    <row r="240" spans="1:65" s="14" customFormat="1" ht="11.25">
      <c r="B240" s="227"/>
      <c r="C240" s="228"/>
      <c r="D240" s="212" t="s">
        <v>274</v>
      </c>
      <c r="E240" s="229" t="s">
        <v>1</v>
      </c>
      <c r="F240" s="230" t="s">
        <v>401</v>
      </c>
      <c r="G240" s="228"/>
      <c r="H240" s="231">
        <v>187.6</v>
      </c>
      <c r="I240" s="232"/>
      <c r="J240" s="228"/>
      <c r="K240" s="228"/>
      <c r="L240" s="233"/>
      <c r="M240" s="234"/>
      <c r="N240" s="235"/>
      <c r="O240" s="235"/>
      <c r="P240" s="235"/>
      <c r="Q240" s="235"/>
      <c r="R240" s="235"/>
      <c r="S240" s="235"/>
      <c r="T240" s="236"/>
      <c r="AT240" s="237" t="s">
        <v>274</v>
      </c>
      <c r="AU240" s="237" t="s">
        <v>86</v>
      </c>
      <c r="AV240" s="14" t="s">
        <v>110</v>
      </c>
      <c r="AW240" s="14" t="s">
        <v>32</v>
      </c>
      <c r="AX240" s="14" t="s">
        <v>84</v>
      </c>
      <c r="AY240" s="237" t="s">
        <v>239</v>
      </c>
    </row>
    <row r="241" spans="1:65" s="2" customFormat="1" ht="16.5" customHeight="1">
      <c r="A241" s="35"/>
      <c r="B241" s="36"/>
      <c r="C241" s="248" t="s">
        <v>505</v>
      </c>
      <c r="D241" s="248" t="s">
        <v>469</v>
      </c>
      <c r="E241" s="249" t="s">
        <v>506</v>
      </c>
      <c r="F241" s="250" t="s">
        <v>507</v>
      </c>
      <c r="G241" s="251" t="s">
        <v>244</v>
      </c>
      <c r="H241" s="252">
        <v>222.21199999999999</v>
      </c>
      <c r="I241" s="253"/>
      <c r="J241" s="254">
        <f>ROUND(I241*H241,2)</f>
        <v>0</v>
      </c>
      <c r="K241" s="250" t="s">
        <v>245</v>
      </c>
      <c r="L241" s="255"/>
      <c r="M241" s="256" t="s">
        <v>1</v>
      </c>
      <c r="N241" s="257" t="s">
        <v>41</v>
      </c>
      <c r="O241" s="72"/>
      <c r="P241" s="201">
        <f>O241*H241</f>
        <v>0</v>
      </c>
      <c r="Q241" s="201">
        <v>2.9999999999999997E-4</v>
      </c>
      <c r="R241" s="201">
        <f>Q241*H241</f>
        <v>6.666359999999999E-2</v>
      </c>
      <c r="S241" s="201">
        <v>0</v>
      </c>
      <c r="T241" s="202">
        <f>S241*H241</f>
        <v>0</v>
      </c>
      <c r="U241" s="35"/>
      <c r="V241" s="35"/>
      <c r="W241" s="35"/>
      <c r="X241" s="35"/>
      <c r="Y241" s="35"/>
      <c r="Z241" s="35"/>
      <c r="AA241" s="35"/>
      <c r="AB241" s="35"/>
      <c r="AC241" s="35"/>
      <c r="AD241" s="35"/>
      <c r="AE241" s="35"/>
      <c r="AR241" s="203" t="s">
        <v>156</v>
      </c>
      <c r="AT241" s="203" t="s">
        <v>469</v>
      </c>
      <c r="AU241" s="203" t="s">
        <v>86</v>
      </c>
      <c r="AY241" s="18" t="s">
        <v>239</v>
      </c>
      <c r="BE241" s="204">
        <f>IF(N241="základní",J241,0)</f>
        <v>0</v>
      </c>
      <c r="BF241" s="204">
        <f>IF(N241="snížená",J241,0)</f>
        <v>0</v>
      </c>
      <c r="BG241" s="204">
        <f>IF(N241="zákl. přenesená",J241,0)</f>
        <v>0</v>
      </c>
      <c r="BH241" s="204">
        <f>IF(N241="sníž. přenesená",J241,0)</f>
        <v>0</v>
      </c>
      <c r="BI241" s="204">
        <f>IF(N241="nulová",J241,0)</f>
        <v>0</v>
      </c>
      <c r="BJ241" s="18" t="s">
        <v>84</v>
      </c>
      <c r="BK241" s="204">
        <f>ROUND(I241*H241,2)</f>
        <v>0</v>
      </c>
      <c r="BL241" s="18" t="s">
        <v>110</v>
      </c>
      <c r="BM241" s="203" t="s">
        <v>508</v>
      </c>
    </row>
    <row r="242" spans="1:65" s="13" customFormat="1" ht="11.25">
      <c r="B242" s="210"/>
      <c r="C242" s="211"/>
      <c r="D242" s="212" t="s">
        <v>274</v>
      </c>
      <c r="E242" s="211"/>
      <c r="F242" s="213" t="s">
        <v>509</v>
      </c>
      <c r="G242" s="211"/>
      <c r="H242" s="214">
        <v>222.21199999999999</v>
      </c>
      <c r="I242" s="215"/>
      <c r="J242" s="211"/>
      <c r="K242" s="211"/>
      <c r="L242" s="216"/>
      <c r="M242" s="217"/>
      <c r="N242" s="218"/>
      <c r="O242" s="218"/>
      <c r="P242" s="218"/>
      <c r="Q242" s="218"/>
      <c r="R242" s="218"/>
      <c r="S242" s="218"/>
      <c r="T242" s="219"/>
      <c r="AT242" s="220" t="s">
        <v>274</v>
      </c>
      <c r="AU242" s="220" t="s">
        <v>86</v>
      </c>
      <c r="AV242" s="13" t="s">
        <v>86</v>
      </c>
      <c r="AW242" s="13" t="s">
        <v>4</v>
      </c>
      <c r="AX242" s="13" t="s">
        <v>84</v>
      </c>
      <c r="AY242" s="220" t="s">
        <v>239</v>
      </c>
    </row>
    <row r="243" spans="1:65" s="2" customFormat="1" ht="16.5" customHeight="1">
      <c r="A243" s="35"/>
      <c r="B243" s="36"/>
      <c r="C243" s="192" t="s">
        <v>510</v>
      </c>
      <c r="D243" s="192" t="s">
        <v>241</v>
      </c>
      <c r="E243" s="193" t="s">
        <v>511</v>
      </c>
      <c r="F243" s="194" t="s">
        <v>512</v>
      </c>
      <c r="G243" s="195" t="s">
        <v>513</v>
      </c>
      <c r="H243" s="196">
        <v>67</v>
      </c>
      <c r="I243" s="197"/>
      <c r="J243" s="198">
        <f>ROUND(I243*H243,2)</f>
        <v>0</v>
      </c>
      <c r="K243" s="194" t="s">
        <v>245</v>
      </c>
      <c r="L243" s="40"/>
      <c r="M243" s="199" t="s">
        <v>1</v>
      </c>
      <c r="N243" s="200" t="s">
        <v>41</v>
      </c>
      <c r="O243" s="72"/>
      <c r="P243" s="201">
        <f>O243*H243</f>
        <v>0</v>
      </c>
      <c r="Q243" s="201">
        <v>7.2999999999999996E-4</v>
      </c>
      <c r="R243" s="201">
        <f>Q243*H243</f>
        <v>4.8909999999999995E-2</v>
      </c>
      <c r="S243" s="201">
        <v>0</v>
      </c>
      <c r="T243" s="202">
        <f>S243*H243</f>
        <v>0</v>
      </c>
      <c r="U243" s="35"/>
      <c r="V243" s="35"/>
      <c r="W243" s="35"/>
      <c r="X243" s="35"/>
      <c r="Y243" s="35"/>
      <c r="Z243" s="35"/>
      <c r="AA243" s="35"/>
      <c r="AB243" s="35"/>
      <c r="AC243" s="35"/>
      <c r="AD243" s="35"/>
      <c r="AE243" s="35"/>
      <c r="AR243" s="203" t="s">
        <v>110</v>
      </c>
      <c r="AT243" s="203" t="s">
        <v>241</v>
      </c>
      <c r="AU243" s="203" t="s">
        <v>86</v>
      </c>
      <c r="AY243" s="18" t="s">
        <v>239</v>
      </c>
      <c r="BE243" s="204">
        <f>IF(N243="základní",J243,0)</f>
        <v>0</v>
      </c>
      <c r="BF243" s="204">
        <f>IF(N243="snížená",J243,0)</f>
        <v>0</v>
      </c>
      <c r="BG243" s="204">
        <f>IF(N243="zákl. přenesená",J243,0)</f>
        <v>0</v>
      </c>
      <c r="BH243" s="204">
        <f>IF(N243="sníž. přenesená",J243,0)</f>
        <v>0</v>
      </c>
      <c r="BI243" s="204">
        <f>IF(N243="nulová",J243,0)</f>
        <v>0</v>
      </c>
      <c r="BJ243" s="18" t="s">
        <v>84</v>
      </c>
      <c r="BK243" s="204">
        <f>ROUND(I243*H243,2)</f>
        <v>0</v>
      </c>
      <c r="BL243" s="18" t="s">
        <v>110</v>
      </c>
      <c r="BM243" s="203" t="s">
        <v>514</v>
      </c>
    </row>
    <row r="244" spans="1:65" s="2" customFormat="1" ht="11.25">
      <c r="A244" s="35"/>
      <c r="B244" s="36"/>
      <c r="C244" s="37"/>
      <c r="D244" s="205" t="s">
        <v>247</v>
      </c>
      <c r="E244" s="37"/>
      <c r="F244" s="206" t="s">
        <v>515</v>
      </c>
      <c r="G244" s="37"/>
      <c r="H244" s="37"/>
      <c r="I244" s="207"/>
      <c r="J244" s="37"/>
      <c r="K244" s="37"/>
      <c r="L244" s="40"/>
      <c r="M244" s="208"/>
      <c r="N244" s="209"/>
      <c r="O244" s="72"/>
      <c r="P244" s="72"/>
      <c r="Q244" s="72"/>
      <c r="R244" s="72"/>
      <c r="S244" s="72"/>
      <c r="T244" s="73"/>
      <c r="U244" s="35"/>
      <c r="V244" s="35"/>
      <c r="W244" s="35"/>
      <c r="X244" s="35"/>
      <c r="Y244" s="35"/>
      <c r="Z244" s="35"/>
      <c r="AA244" s="35"/>
      <c r="AB244" s="35"/>
      <c r="AC244" s="35"/>
      <c r="AD244" s="35"/>
      <c r="AE244" s="35"/>
      <c r="AT244" s="18" t="s">
        <v>247</v>
      </c>
      <c r="AU244" s="18" t="s">
        <v>86</v>
      </c>
    </row>
    <row r="245" spans="1:65" s="13" customFormat="1" ht="11.25">
      <c r="B245" s="210"/>
      <c r="C245" s="211"/>
      <c r="D245" s="212" t="s">
        <v>274</v>
      </c>
      <c r="E245" s="226" t="s">
        <v>1</v>
      </c>
      <c r="F245" s="213" t="s">
        <v>516</v>
      </c>
      <c r="G245" s="211"/>
      <c r="H245" s="214">
        <v>67</v>
      </c>
      <c r="I245" s="215"/>
      <c r="J245" s="211"/>
      <c r="K245" s="211"/>
      <c r="L245" s="216"/>
      <c r="M245" s="217"/>
      <c r="N245" s="218"/>
      <c r="O245" s="218"/>
      <c r="P245" s="218"/>
      <c r="Q245" s="218"/>
      <c r="R245" s="218"/>
      <c r="S245" s="218"/>
      <c r="T245" s="219"/>
      <c r="AT245" s="220" t="s">
        <v>274</v>
      </c>
      <c r="AU245" s="220" t="s">
        <v>86</v>
      </c>
      <c r="AV245" s="13" t="s">
        <v>86</v>
      </c>
      <c r="AW245" s="13" t="s">
        <v>32</v>
      </c>
      <c r="AX245" s="13" t="s">
        <v>76</v>
      </c>
      <c r="AY245" s="220" t="s">
        <v>239</v>
      </c>
    </row>
    <row r="246" spans="1:65" s="14" customFormat="1" ht="11.25">
      <c r="B246" s="227"/>
      <c r="C246" s="228"/>
      <c r="D246" s="212" t="s">
        <v>274</v>
      </c>
      <c r="E246" s="229" t="s">
        <v>1</v>
      </c>
      <c r="F246" s="230" t="s">
        <v>401</v>
      </c>
      <c r="G246" s="228"/>
      <c r="H246" s="231">
        <v>67</v>
      </c>
      <c r="I246" s="232"/>
      <c r="J246" s="228"/>
      <c r="K246" s="228"/>
      <c r="L246" s="233"/>
      <c r="M246" s="234"/>
      <c r="N246" s="235"/>
      <c r="O246" s="235"/>
      <c r="P246" s="235"/>
      <c r="Q246" s="235"/>
      <c r="R246" s="235"/>
      <c r="S246" s="235"/>
      <c r="T246" s="236"/>
      <c r="AT246" s="237" t="s">
        <v>274</v>
      </c>
      <c r="AU246" s="237" t="s">
        <v>86</v>
      </c>
      <c r="AV246" s="14" t="s">
        <v>110</v>
      </c>
      <c r="AW246" s="14" t="s">
        <v>32</v>
      </c>
      <c r="AX246" s="14" t="s">
        <v>84</v>
      </c>
      <c r="AY246" s="237" t="s">
        <v>239</v>
      </c>
    </row>
    <row r="247" spans="1:65" s="2" customFormat="1" ht="16.5" customHeight="1">
      <c r="A247" s="35"/>
      <c r="B247" s="36"/>
      <c r="C247" s="192" t="s">
        <v>517</v>
      </c>
      <c r="D247" s="192" t="s">
        <v>241</v>
      </c>
      <c r="E247" s="193" t="s">
        <v>518</v>
      </c>
      <c r="F247" s="194" t="s">
        <v>519</v>
      </c>
      <c r="G247" s="195" t="s">
        <v>319</v>
      </c>
      <c r="H247" s="196">
        <v>208.68799999999999</v>
      </c>
      <c r="I247" s="197"/>
      <c r="J247" s="198">
        <f>ROUND(I247*H247,2)</f>
        <v>0</v>
      </c>
      <c r="K247" s="194" t="s">
        <v>245</v>
      </c>
      <c r="L247" s="40"/>
      <c r="M247" s="199" t="s">
        <v>1</v>
      </c>
      <c r="N247" s="200" t="s">
        <v>41</v>
      </c>
      <c r="O247" s="72"/>
      <c r="P247" s="201">
        <f>O247*H247</f>
        <v>0</v>
      </c>
      <c r="Q247" s="201">
        <v>2.16</v>
      </c>
      <c r="R247" s="201">
        <f>Q247*H247</f>
        <v>450.76607999999999</v>
      </c>
      <c r="S247" s="201">
        <v>0</v>
      </c>
      <c r="T247" s="202">
        <f>S247*H247</f>
        <v>0</v>
      </c>
      <c r="U247" s="35"/>
      <c r="V247" s="35"/>
      <c r="W247" s="35"/>
      <c r="X247" s="35"/>
      <c r="Y247" s="35"/>
      <c r="Z247" s="35"/>
      <c r="AA247" s="35"/>
      <c r="AB247" s="35"/>
      <c r="AC247" s="35"/>
      <c r="AD247" s="35"/>
      <c r="AE247" s="35"/>
      <c r="AR247" s="203" t="s">
        <v>110</v>
      </c>
      <c r="AT247" s="203" t="s">
        <v>241</v>
      </c>
      <c r="AU247" s="203" t="s">
        <v>86</v>
      </c>
      <c r="AY247" s="18" t="s">
        <v>239</v>
      </c>
      <c r="BE247" s="204">
        <f>IF(N247="základní",J247,0)</f>
        <v>0</v>
      </c>
      <c r="BF247" s="204">
        <f>IF(N247="snížená",J247,0)</f>
        <v>0</v>
      </c>
      <c r="BG247" s="204">
        <f>IF(N247="zákl. přenesená",J247,0)</f>
        <v>0</v>
      </c>
      <c r="BH247" s="204">
        <f>IF(N247="sníž. přenesená",J247,0)</f>
        <v>0</v>
      </c>
      <c r="BI247" s="204">
        <f>IF(N247="nulová",J247,0)</f>
        <v>0</v>
      </c>
      <c r="BJ247" s="18" t="s">
        <v>84</v>
      </c>
      <c r="BK247" s="204">
        <f>ROUND(I247*H247,2)</f>
        <v>0</v>
      </c>
      <c r="BL247" s="18" t="s">
        <v>110</v>
      </c>
      <c r="BM247" s="203" t="s">
        <v>520</v>
      </c>
    </row>
    <row r="248" spans="1:65" s="2" customFormat="1" ht="11.25">
      <c r="A248" s="35"/>
      <c r="B248" s="36"/>
      <c r="C248" s="37"/>
      <c r="D248" s="205" t="s">
        <v>247</v>
      </c>
      <c r="E248" s="37"/>
      <c r="F248" s="206" t="s">
        <v>521</v>
      </c>
      <c r="G248" s="37"/>
      <c r="H248" s="37"/>
      <c r="I248" s="207"/>
      <c r="J248" s="37"/>
      <c r="K248" s="37"/>
      <c r="L248" s="40"/>
      <c r="M248" s="208"/>
      <c r="N248" s="209"/>
      <c r="O248" s="72"/>
      <c r="P248" s="72"/>
      <c r="Q248" s="72"/>
      <c r="R248" s="72"/>
      <c r="S248" s="72"/>
      <c r="T248" s="73"/>
      <c r="U248" s="35"/>
      <c r="V248" s="35"/>
      <c r="W248" s="35"/>
      <c r="X248" s="35"/>
      <c r="Y248" s="35"/>
      <c r="Z248" s="35"/>
      <c r="AA248" s="35"/>
      <c r="AB248" s="35"/>
      <c r="AC248" s="35"/>
      <c r="AD248" s="35"/>
      <c r="AE248" s="35"/>
      <c r="AT248" s="18" t="s">
        <v>247</v>
      </c>
      <c r="AU248" s="18" t="s">
        <v>86</v>
      </c>
    </row>
    <row r="249" spans="1:65" s="13" customFormat="1" ht="11.25">
      <c r="B249" s="210"/>
      <c r="C249" s="211"/>
      <c r="D249" s="212" t="s">
        <v>274</v>
      </c>
      <c r="E249" s="226" t="s">
        <v>1</v>
      </c>
      <c r="F249" s="213" t="s">
        <v>522</v>
      </c>
      <c r="G249" s="211"/>
      <c r="H249" s="214">
        <v>208.68799999999999</v>
      </c>
      <c r="I249" s="215"/>
      <c r="J249" s="211"/>
      <c r="K249" s="211"/>
      <c r="L249" s="216"/>
      <c r="M249" s="217"/>
      <c r="N249" s="218"/>
      <c r="O249" s="218"/>
      <c r="P249" s="218"/>
      <c r="Q249" s="218"/>
      <c r="R249" s="218"/>
      <c r="S249" s="218"/>
      <c r="T249" s="219"/>
      <c r="AT249" s="220" t="s">
        <v>274</v>
      </c>
      <c r="AU249" s="220" t="s">
        <v>86</v>
      </c>
      <c r="AV249" s="13" t="s">
        <v>86</v>
      </c>
      <c r="AW249" s="13" t="s">
        <v>32</v>
      </c>
      <c r="AX249" s="13" t="s">
        <v>76</v>
      </c>
      <c r="AY249" s="220" t="s">
        <v>239</v>
      </c>
    </row>
    <row r="250" spans="1:65" s="14" customFormat="1" ht="11.25">
      <c r="B250" s="227"/>
      <c r="C250" s="228"/>
      <c r="D250" s="212" t="s">
        <v>274</v>
      </c>
      <c r="E250" s="229" t="s">
        <v>1</v>
      </c>
      <c r="F250" s="230" t="s">
        <v>401</v>
      </c>
      <c r="G250" s="228"/>
      <c r="H250" s="231">
        <v>208.68799999999999</v>
      </c>
      <c r="I250" s="232"/>
      <c r="J250" s="228"/>
      <c r="K250" s="228"/>
      <c r="L250" s="233"/>
      <c r="M250" s="234"/>
      <c r="N250" s="235"/>
      <c r="O250" s="235"/>
      <c r="P250" s="235"/>
      <c r="Q250" s="235"/>
      <c r="R250" s="235"/>
      <c r="S250" s="235"/>
      <c r="T250" s="236"/>
      <c r="AT250" s="237" t="s">
        <v>274</v>
      </c>
      <c r="AU250" s="237" t="s">
        <v>86</v>
      </c>
      <c r="AV250" s="14" t="s">
        <v>110</v>
      </c>
      <c r="AW250" s="14" t="s">
        <v>32</v>
      </c>
      <c r="AX250" s="14" t="s">
        <v>84</v>
      </c>
      <c r="AY250" s="237" t="s">
        <v>239</v>
      </c>
    </row>
    <row r="251" spans="1:65" s="2" customFormat="1" ht="16.5" customHeight="1">
      <c r="A251" s="35"/>
      <c r="B251" s="36"/>
      <c r="C251" s="192" t="s">
        <v>523</v>
      </c>
      <c r="D251" s="192" t="s">
        <v>241</v>
      </c>
      <c r="E251" s="193" t="s">
        <v>524</v>
      </c>
      <c r="F251" s="194" t="s">
        <v>525</v>
      </c>
      <c r="G251" s="195" t="s">
        <v>319</v>
      </c>
      <c r="H251" s="196">
        <v>62.606000000000002</v>
      </c>
      <c r="I251" s="197"/>
      <c r="J251" s="198">
        <f>ROUND(I251*H251,2)</f>
        <v>0</v>
      </c>
      <c r="K251" s="194" t="s">
        <v>245</v>
      </c>
      <c r="L251" s="40"/>
      <c r="M251" s="199" t="s">
        <v>1</v>
      </c>
      <c r="N251" s="200" t="s">
        <v>41</v>
      </c>
      <c r="O251" s="72"/>
      <c r="P251" s="201">
        <f>O251*H251</f>
        <v>0</v>
      </c>
      <c r="Q251" s="201">
        <v>2.5018699999999998</v>
      </c>
      <c r="R251" s="201">
        <f>Q251*H251</f>
        <v>156.63207322</v>
      </c>
      <c r="S251" s="201">
        <v>0</v>
      </c>
      <c r="T251" s="202">
        <f>S251*H251</f>
        <v>0</v>
      </c>
      <c r="U251" s="35"/>
      <c r="V251" s="35"/>
      <c r="W251" s="35"/>
      <c r="X251" s="35"/>
      <c r="Y251" s="35"/>
      <c r="Z251" s="35"/>
      <c r="AA251" s="35"/>
      <c r="AB251" s="35"/>
      <c r="AC251" s="35"/>
      <c r="AD251" s="35"/>
      <c r="AE251" s="35"/>
      <c r="AR251" s="203" t="s">
        <v>110</v>
      </c>
      <c r="AT251" s="203" t="s">
        <v>241</v>
      </c>
      <c r="AU251" s="203" t="s">
        <v>86</v>
      </c>
      <c r="AY251" s="18" t="s">
        <v>239</v>
      </c>
      <c r="BE251" s="204">
        <f>IF(N251="základní",J251,0)</f>
        <v>0</v>
      </c>
      <c r="BF251" s="204">
        <f>IF(N251="snížená",J251,0)</f>
        <v>0</v>
      </c>
      <c r="BG251" s="204">
        <f>IF(N251="zákl. přenesená",J251,0)</f>
        <v>0</v>
      </c>
      <c r="BH251" s="204">
        <f>IF(N251="sníž. přenesená",J251,0)</f>
        <v>0</v>
      </c>
      <c r="BI251" s="204">
        <f>IF(N251="nulová",J251,0)</f>
        <v>0</v>
      </c>
      <c r="BJ251" s="18" t="s">
        <v>84</v>
      </c>
      <c r="BK251" s="204">
        <f>ROUND(I251*H251,2)</f>
        <v>0</v>
      </c>
      <c r="BL251" s="18" t="s">
        <v>110</v>
      </c>
      <c r="BM251" s="203" t="s">
        <v>526</v>
      </c>
    </row>
    <row r="252" spans="1:65" s="2" customFormat="1" ht="11.25">
      <c r="A252" s="35"/>
      <c r="B252" s="36"/>
      <c r="C252" s="37"/>
      <c r="D252" s="205" t="s">
        <v>247</v>
      </c>
      <c r="E252" s="37"/>
      <c r="F252" s="206" t="s">
        <v>527</v>
      </c>
      <c r="G252" s="37"/>
      <c r="H252" s="37"/>
      <c r="I252" s="207"/>
      <c r="J252" s="37"/>
      <c r="K252" s="37"/>
      <c r="L252" s="40"/>
      <c r="M252" s="208"/>
      <c r="N252" s="209"/>
      <c r="O252" s="72"/>
      <c r="P252" s="72"/>
      <c r="Q252" s="72"/>
      <c r="R252" s="72"/>
      <c r="S252" s="72"/>
      <c r="T252" s="73"/>
      <c r="U252" s="35"/>
      <c r="V252" s="35"/>
      <c r="W252" s="35"/>
      <c r="X252" s="35"/>
      <c r="Y252" s="35"/>
      <c r="Z252" s="35"/>
      <c r="AA252" s="35"/>
      <c r="AB252" s="35"/>
      <c r="AC252" s="35"/>
      <c r="AD252" s="35"/>
      <c r="AE252" s="35"/>
      <c r="AT252" s="18" t="s">
        <v>247</v>
      </c>
      <c r="AU252" s="18" t="s">
        <v>86</v>
      </c>
    </row>
    <row r="253" spans="1:65" s="2" customFormat="1" ht="19.5">
      <c r="A253" s="35"/>
      <c r="B253" s="36"/>
      <c r="C253" s="37"/>
      <c r="D253" s="212" t="s">
        <v>294</v>
      </c>
      <c r="E253" s="37"/>
      <c r="F253" s="221" t="s">
        <v>528</v>
      </c>
      <c r="G253" s="37"/>
      <c r="H253" s="37"/>
      <c r="I253" s="207"/>
      <c r="J253" s="37"/>
      <c r="K253" s="37"/>
      <c r="L253" s="40"/>
      <c r="M253" s="208"/>
      <c r="N253" s="209"/>
      <c r="O253" s="72"/>
      <c r="P253" s="72"/>
      <c r="Q253" s="72"/>
      <c r="R253" s="72"/>
      <c r="S253" s="72"/>
      <c r="T253" s="73"/>
      <c r="U253" s="35"/>
      <c r="V253" s="35"/>
      <c r="W253" s="35"/>
      <c r="X253" s="35"/>
      <c r="Y253" s="35"/>
      <c r="Z253" s="35"/>
      <c r="AA253" s="35"/>
      <c r="AB253" s="35"/>
      <c r="AC253" s="35"/>
      <c r="AD253" s="35"/>
      <c r="AE253" s="35"/>
      <c r="AT253" s="18" t="s">
        <v>294</v>
      </c>
      <c r="AU253" s="18" t="s">
        <v>86</v>
      </c>
    </row>
    <row r="254" spans="1:65" s="13" customFormat="1" ht="11.25">
      <c r="B254" s="210"/>
      <c r="C254" s="211"/>
      <c r="D254" s="212" t="s">
        <v>274</v>
      </c>
      <c r="E254" s="226" t="s">
        <v>1</v>
      </c>
      <c r="F254" s="213" t="s">
        <v>529</v>
      </c>
      <c r="G254" s="211"/>
      <c r="H254" s="214">
        <v>62.606000000000002</v>
      </c>
      <c r="I254" s="215"/>
      <c r="J254" s="211"/>
      <c r="K254" s="211"/>
      <c r="L254" s="216"/>
      <c r="M254" s="217"/>
      <c r="N254" s="218"/>
      <c r="O254" s="218"/>
      <c r="P254" s="218"/>
      <c r="Q254" s="218"/>
      <c r="R254" s="218"/>
      <c r="S254" s="218"/>
      <c r="T254" s="219"/>
      <c r="AT254" s="220" t="s">
        <v>274</v>
      </c>
      <c r="AU254" s="220" t="s">
        <v>86</v>
      </c>
      <c r="AV254" s="13" t="s">
        <v>86</v>
      </c>
      <c r="AW254" s="13" t="s">
        <v>32</v>
      </c>
      <c r="AX254" s="13" t="s">
        <v>76</v>
      </c>
      <c r="AY254" s="220" t="s">
        <v>239</v>
      </c>
    </row>
    <row r="255" spans="1:65" s="14" customFormat="1" ht="11.25">
      <c r="B255" s="227"/>
      <c r="C255" s="228"/>
      <c r="D255" s="212" t="s">
        <v>274</v>
      </c>
      <c r="E255" s="229" t="s">
        <v>1</v>
      </c>
      <c r="F255" s="230" t="s">
        <v>401</v>
      </c>
      <c r="G255" s="228"/>
      <c r="H255" s="231">
        <v>62.606000000000002</v>
      </c>
      <c r="I255" s="232"/>
      <c r="J255" s="228"/>
      <c r="K255" s="228"/>
      <c r="L255" s="233"/>
      <c r="M255" s="234"/>
      <c r="N255" s="235"/>
      <c r="O255" s="235"/>
      <c r="P255" s="235"/>
      <c r="Q255" s="235"/>
      <c r="R255" s="235"/>
      <c r="S255" s="235"/>
      <c r="T255" s="236"/>
      <c r="AT255" s="237" t="s">
        <v>274</v>
      </c>
      <c r="AU255" s="237" t="s">
        <v>86</v>
      </c>
      <c r="AV255" s="14" t="s">
        <v>110</v>
      </c>
      <c r="AW255" s="14" t="s">
        <v>32</v>
      </c>
      <c r="AX255" s="14" t="s">
        <v>84</v>
      </c>
      <c r="AY255" s="237" t="s">
        <v>239</v>
      </c>
    </row>
    <row r="256" spans="1:65" s="2" customFormat="1" ht="16.5" customHeight="1">
      <c r="A256" s="35"/>
      <c r="B256" s="36"/>
      <c r="C256" s="192" t="s">
        <v>530</v>
      </c>
      <c r="D256" s="192" t="s">
        <v>241</v>
      </c>
      <c r="E256" s="193" t="s">
        <v>531</v>
      </c>
      <c r="F256" s="194" t="s">
        <v>532</v>
      </c>
      <c r="G256" s="195" t="s">
        <v>244</v>
      </c>
      <c r="H256" s="196">
        <v>12.645</v>
      </c>
      <c r="I256" s="197"/>
      <c r="J256" s="198">
        <f>ROUND(I256*H256,2)</f>
        <v>0</v>
      </c>
      <c r="K256" s="194" t="s">
        <v>245</v>
      </c>
      <c r="L256" s="40"/>
      <c r="M256" s="199" t="s">
        <v>1</v>
      </c>
      <c r="N256" s="200" t="s">
        <v>41</v>
      </c>
      <c r="O256" s="72"/>
      <c r="P256" s="201">
        <f>O256*H256</f>
        <v>0</v>
      </c>
      <c r="Q256" s="201">
        <v>2.9399999999999999E-3</v>
      </c>
      <c r="R256" s="201">
        <f>Q256*H256</f>
        <v>3.7176299999999995E-2</v>
      </c>
      <c r="S256" s="201">
        <v>0</v>
      </c>
      <c r="T256" s="202">
        <f>S256*H256</f>
        <v>0</v>
      </c>
      <c r="U256" s="35"/>
      <c r="V256" s="35"/>
      <c r="W256" s="35"/>
      <c r="X256" s="35"/>
      <c r="Y256" s="35"/>
      <c r="Z256" s="35"/>
      <c r="AA256" s="35"/>
      <c r="AB256" s="35"/>
      <c r="AC256" s="35"/>
      <c r="AD256" s="35"/>
      <c r="AE256" s="35"/>
      <c r="AR256" s="203" t="s">
        <v>110</v>
      </c>
      <c r="AT256" s="203" t="s">
        <v>241</v>
      </c>
      <c r="AU256" s="203" t="s">
        <v>86</v>
      </c>
      <c r="AY256" s="18" t="s">
        <v>239</v>
      </c>
      <c r="BE256" s="204">
        <f>IF(N256="základní",J256,0)</f>
        <v>0</v>
      </c>
      <c r="BF256" s="204">
        <f>IF(N256="snížená",J256,0)</f>
        <v>0</v>
      </c>
      <c r="BG256" s="204">
        <f>IF(N256="zákl. přenesená",J256,0)</f>
        <v>0</v>
      </c>
      <c r="BH256" s="204">
        <f>IF(N256="sníž. přenesená",J256,0)</f>
        <v>0</v>
      </c>
      <c r="BI256" s="204">
        <f>IF(N256="nulová",J256,0)</f>
        <v>0</v>
      </c>
      <c r="BJ256" s="18" t="s">
        <v>84</v>
      </c>
      <c r="BK256" s="204">
        <f>ROUND(I256*H256,2)</f>
        <v>0</v>
      </c>
      <c r="BL256" s="18" t="s">
        <v>110</v>
      </c>
      <c r="BM256" s="203" t="s">
        <v>533</v>
      </c>
    </row>
    <row r="257" spans="1:65" s="2" customFormat="1" ht="11.25">
      <c r="A257" s="35"/>
      <c r="B257" s="36"/>
      <c r="C257" s="37"/>
      <c r="D257" s="205" t="s">
        <v>247</v>
      </c>
      <c r="E257" s="37"/>
      <c r="F257" s="206" t="s">
        <v>534</v>
      </c>
      <c r="G257" s="37"/>
      <c r="H257" s="37"/>
      <c r="I257" s="207"/>
      <c r="J257" s="37"/>
      <c r="K257" s="37"/>
      <c r="L257" s="40"/>
      <c r="M257" s="208"/>
      <c r="N257" s="209"/>
      <c r="O257" s="72"/>
      <c r="P257" s="72"/>
      <c r="Q257" s="72"/>
      <c r="R257" s="72"/>
      <c r="S257" s="72"/>
      <c r="T257" s="73"/>
      <c r="U257" s="35"/>
      <c r="V257" s="35"/>
      <c r="W257" s="35"/>
      <c r="X257" s="35"/>
      <c r="Y257" s="35"/>
      <c r="Z257" s="35"/>
      <c r="AA257" s="35"/>
      <c r="AB257" s="35"/>
      <c r="AC257" s="35"/>
      <c r="AD257" s="35"/>
      <c r="AE257" s="35"/>
      <c r="AT257" s="18" t="s">
        <v>247</v>
      </c>
      <c r="AU257" s="18" t="s">
        <v>86</v>
      </c>
    </row>
    <row r="258" spans="1:65" s="13" customFormat="1" ht="11.25">
      <c r="B258" s="210"/>
      <c r="C258" s="211"/>
      <c r="D258" s="212" t="s">
        <v>274</v>
      </c>
      <c r="E258" s="226" t="s">
        <v>1</v>
      </c>
      <c r="F258" s="213" t="s">
        <v>535</v>
      </c>
      <c r="G258" s="211"/>
      <c r="H258" s="214">
        <v>12.645</v>
      </c>
      <c r="I258" s="215"/>
      <c r="J258" s="211"/>
      <c r="K258" s="211"/>
      <c r="L258" s="216"/>
      <c r="M258" s="217"/>
      <c r="N258" s="218"/>
      <c r="O258" s="218"/>
      <c r="P258" s="218"/>
      <c r="Q258" s="218"/>
      <c r="R258" s="218"/>
      <c r="S258" s="218"/>
      <c r="T258" s="219"/>
      <c r="AT258" s="220" t="s">
        <v>274</v>
      </c>
      <c r="AU258" s="220" t="s">
        <v>86</v>
      </c>
      <c r="AV258" s="13" t="s">
        <v>86</v>
      </c>
      <c r="AW258" s="13" t="s">
        <v>32</v>
      </c>
      <c r="AX258" s="13" t="s">
        <v>76</v>
      </c>
      <c r="AY258" s="220" t="s">
        <v>239</v>
      </c>
    </row>
    <row r="259" spans="1:65" s="14" customFormat="1" ht="11.25">
      <c r="B259" s="227"/>
      <c r="C259" s="228"/>
      <c r="D259" s="212" t="s">
        <v>274</v>
      </c>
      <c r="E259" s="229" t="s">
        <v>1</v>
      </c>
      <c r="F259" s="230" t="s">
        <v>401</v>
      </c>
      <c r="G259" s="228"/>
      <c r="H259" s="231">
        <v>12.645</v>
      </c>
      <c r="I259" s="232"/>
      <c r="J259" s="228"/>
      <c r="K259" s="228"/>
      <c r="L259" s="233"/>
      <c r="M259" s="234"/>
      <c r="N259" s="235"/>
      <c r="O259" s="235"/>
      <c r="P259" s="235"/>
      <c r="Q259" s="235"/>
      <c r="R259" s="235"/>
      <c r="S259" s="235"/>
      <c r="T259" s="236"/>
      <c r="AT259" s="237" t="s">
        <v>274</v>
      </c>
      <c r="AU259" s="237" t="s">
        <v>86</v>
      </c>
      <c r="AV259" s="14" t="s">
        <v>110</v>
      </c>
      <c r="AW259" s="14" t="s">
        <v>32</v>
      </c>
      <c r="AX259" s="14" t="s">
        <v>84</v>
      </c>
      <c r="AY259" s="237" t="s">
        <v>239</v>
      </c>
    </row>
    <row r="260" spans="1:65" s="2" customFormat="1" ht="16.5" customHeight="1">
      <c r="A260" s="35"/>
      <c r="B260" s="36"/>
      <c r="C260" s="192" t="s">
        <v>536</v>
      </c>
      <c r="D260" s="192" t="s">
        <v>241</v>
      </c>
      <c r="E260" s="193" t="s">
        <v>537</v>
      </c>
      <c r="F260" s="194" t="s">
        <v>538</v>
      </c>
      <c r="G260" s="195" t="s">
        <v>244</v>
      </c>
      <c r="H260" s="196">
        <v>12.645</v>
      </c>
      <c r="I260" s="197"/>
      <c r="J260" s="198">
        <f>ROUND(I260*H260,2)</f>
        <v>0</v>
      </c>
      <c r="K260" s="194" t="s">
        <v>245</v>
      </c>
      <c r="L260" s="40"/>
      <c r="M260" s="199" t="s">
        <v>1</v>
      </c>
      <c r="N260" s="200" t="s">
        <v>41</v>
      </c>
      <c r="O260" s="72"/>
      <c r="P260" s="201">
        <f>O260*H260</f>
        <v>0</v>
      </c>
      <c r="Q260" s="201">
        <v>0</v>
      </c>
      <c r="R260" s="201">
        <f>Q260*H260</f>
        <v>0</v>
      </c>
      <c r="S260" s="201">
        <v>0</v>
      </c>
      <c r="T260" s="202">
        <f>S260*H260</f>
        <v>0</v>
      </c>
      <c r="U260" s="35"/>
      <c r="V260" s="35"/>
      <c r="W260" s="35"/>
      <c r="X260" s="35"/>
      <c r="Y260" s="35"/>
      <c r="Z260" s="35"/>
      <c r="AA260" s="35"/>
      <c r="AB260" s="35"/>
      <c r="AC260" s="35"/>
      <c r="AD260" s="35"/>
      <c r="AE260" s="35"/>
      <c r="AR260" s="203" t="s">
        <v>110</v>
      </c>
      <c r="AT260" s="203" t="s">
        <v>241</v>
      </c>
      <c r="AU260" s="203" t="s">
        <v>86</v>
      </c>
      <c r="AY260" s="18" t="s">
        <v>239</v>
      </c>
      <c r="BE260" s="204">
        <f>IF(N260="základní",J260,0)</f>
        <v>0</v>
      </c>
      <c r="BF260" s="204">
        <f>IF(N260="snížená",J260,0)</f>
        <v>0</v>
      </c>
      <c r="BG260" s="204">
        <f>IF(N260="zákl. přenesená",J260,0)</f>
        <v>0</v>
      </c>
      <c r="BH260" s="204">
        <f>IF(N260="sníž. přenesená",J260,0)</f>
        <v>0</v>
      </c>
      <c r="BI260" s="204">
        <f>IF(N260="nulová",J260,0)</f>
        <v>0</v>
      </c>
      <c r="BJ260" s="18" t="s">
        <v>84</v>
      </c>
      <c r="BK260" s="204">
        <f>ROUND(I260*H260,2)</f>
        <v>0</v>
      </c>
      <c r="BL260" s="18" t="s">
        <v>110</v>
      </c>
      <c r="BM260" s="203" t="s">
        <v>539</v>
      </c>
    </row>
    <row r="261" spans="1:65" s="2" customFormat="1" ht="11.25">
      <c r="A261" s="35"/>
      <c r="B261" s="36"/>
      <c r="C261" s="37"/>
      <c r="D261" s="205" t="s">
        <v>247</v>
      </c>
      <c r="E261" s="37"/>
      <c r="F261" s="206" t="s">
        <v>540</v>
      </c>
      <c r="G261" s="37"/>
      <c r="H261" s="37"/>
      <c r="I261" s="207"/>
      <c r="J261" s="37"/>
      <c r="K261" s="37"/>
      <c r="L261" s="40"/>
      <c r="M261" s="208"/>
      <c r="N261" s="209"/>
      <c r="O261" s="72"/>
      <c r="P261" s="72"/>
      <c r="Q261" s="72"/>
      <c r="R261" s="72"/>
      <c r="S261" s="72"/>
      <c r="T261" s="73"/>
      <c r="U261" s="35"/>
      <c r="V261" s="35"/>
      <c r="W261" s="35"/>
      <c r="X261" s="35"/>
      <c r="Y261" s="35"/>
      <c r="Z261" s="35"/>
      <c r="AA261" s="35"/>
      <c r="AB261" s="35"/>
      <c r="AC261" s="35"/>
      <c r="AD261" s="35"/>
      <c r="AE261" s="35"/>
      <c r="AT261" s="18" t="s">
        <v>247</v>
      </c>
      <c r="AU261" s="18" t="s">
        <v>86</v>
      </c>
    </row>
    <row r="262" spans="1:65" s="2" customFormat="1" ht="16.5" customHeight="1">
      <c r="A262" s="35"/>
      <c r="B262" s="36"/>
      <c r="C262" s="192" t="s">
        <v>541</v>
      </c>
      <c r="D262" s="192" t="s">
        <v>241</v>
      </c>
      <c r="E262" s="193" t="s">
        <v>542</v>
      </c>
      <c r="F262" s="194" t="s">
        <v>543</v>
      </c>
      <c r="G262" s="195" t="s">
        <v>344</v>
      </c>
      <c r="H262" s="196">
        <v>11.269</v>
      </c>
      <c r="I262" s="197"/>
      <c r="J262" s="198">
        <f>ROUND(I262*H262,2)</f>
        <v>0</v>
      </c>
      <c r="K262" s="194" t="s">
        <v>245</v>
      </c>
      <c r="L262" s="40"/>
      <c r="M262" s="199" t="s">
        <v>1</v>
      </c>
      <c r="N262" s="200" t="s">
        <v>41</v>
      </c>
      <c r="O262" s="72"/>
      <c r="P262" s="201">
        <f>O262*H262</f>
        <v>0</v>
      </c>
      <c r="Q262" s="201">
        <v>1.0606199999999999</v>
      </c>
      <c r="R262" s="201">
        <f>Q262*H262</f>
        <v>11.952126779999999</v>
      </c>
      <c r="S262" s="201">
        <v>0</v>
      </c>
      <c r="T262" s="202">
        <f>S262*H262</f>
        <v>0</v>
      </c>
      <c r="U262" s="35"/>
      <c r="V262" s="35"/>
      <c r="W262" s="35"/>
      <c r="X262" s="35"/>
      <c r="Y262" s="35"/>
      <c r="Z262" s="35"/>
      <c r="AA262" s="35"/>
      <c r="AB262" s="35"/>
      <c r="AC262" s="35"/>
      <c r="AD262" s="35"/>
      <c r="AE262" s="35"/>
      <c r="AR262" s="203" t="s">
        <v>110</v>
      </c>
      <c r="AT262" s="203" t="s">
        <v>241</v>
      </c>
      <c r="AU262" s="203" t="s">
        <v>86</v>
      </c>
      <c r="AY262" s="18" t="s">
        <v>239</v>
      </c>
      <c r="BE262" s="204">
        <f>IF(N262="základní",J262,0)</f>
        <v>0</v>
      </c>
      <c r="BF262" s="204">
        <f>IF(N262="snížená",J262,0)</f>
        <v>0</v>
      </c>
      <c r="BG262" s="204">
        <f>IF(N262="zákl. přenesená",J262,0)</f>
        <v>0</v>
      </c>
      <c r="BH262" s="204">
        <f>IF(N262="sníž. přenesená",J262,0)</f>
        <v>0</v>
      </c>
      <c r="BI262" s="204">
        <f>IF(N262="nulová",J262,0)</f>
        <v>0</v>
      </c>
      <c r="BJ262" s="18" t="s">
        <v>84</v>
      </c>
      <c r="BK262" s="204">
        <f>ROUND(I262*H262,2)</f>
        <v>0</v>
      </c>
      <c r="BL262" s="18" t="s">
        <v>110</v>
      </c>
      <c r="BM262" s="203" t="s">
        <v>544</v>
      </c>
    </row>
    <row r="263" spans="1:65" s="2" customFormat="1" ht="11.25">
      <c r="A263" s="35"/>
      <c r="B263" s="36"/>
      <c r="C263" s="37"/>
      <c r="D263" s="205" t="s">
        <v>247</v>
      </c>
      <c r="E263" s="37"/>
      <c r="F263" s="206" t="s">
        <v>545</v>
      </c>
      <c r="G263" s="37"/>
      <c r="H263" s="37"/>
      <c r="I263" s="207"/>
      <c r="J263" s="37"/>
      <c r="K263" s="37"/>
      <c r="L263" s="40"/>
      <c r="M263" s="208"/>
      <c r="N263" s="209"/>
      <c r="O263" s="72"/>
      <c r="P263" s="72"/>
      <c r="Q263" s="72"/>
      <c r="R263" s="72"/>
      <c r="S263" s="72"/>
      <c r="T263" s="73"/>
      <c r="U263" s="35"/>
      <c r="V263" s="35"/>
      <c r="W263" s="35"/>
      <c r="X263" s="35"/>
      <c r="Y263" s="35"/>
      <c r="Z263" s="35"/>
      <c r="AA263" s="35"/>
      <c r="AB263" s="35"/>
      <c r="AC263" s="35"/>
      <c r="AD263" s="35"/>
      <c r="AE263" s="35"/>
      <c r="AT263" s="18" t="s">
        <v>247</v>
      </c>
      <c r="AU263" s="18" t="s">
        <v>86</v>
      </c>
    </row>
    <row r="264" spans="1:65" s="13" customFormat="1" ht="11.25">
      <c r="B264" s="210"/>
      <c r="C264" s="211"/>
      <c r="D264" s="212" t="s">
        <v>274</v>
      </c>
      <c r="E264" s="226" t="s">
        <v>1</v>
      </c>
      <c r="F264" s="213" t="s">
        <v>546</v>
      </c>
      <c r="G264" s="211"/>
      <c r="H264" s="214">
        <v>11.269</v>
      </c>
      <c r="I264" s="215"/>
      <c r="J264" s="211"/>
      <c r="K264" s="211"/>
      <c r="L264" s="216"/>
      <c r="M264" s="217"/>
      <c r="N264" s="218"/>
      <c r="O264" s="218"/>
      <c r="P264" s="218"/>
      <c r="Q264" s="218"/>
      <c r="R264" s="218"/>
      <c r="S264" s="218"/>
      <c r="T264" s="219"/>
      <c r="AT264" s="220" t="s">
        <v>274</v>
      </c>
      <c r="AU264" s="220" t="s">
        <v>86</v>
      </c>
      <c r="AV264" s="13" t="s">
        <v>86</v>
      </c>
      <c r="AW264" s="13" t="s">
        <v>32</v>
      </c>
      <c r="AX264" s="13" t="s">
        <v>76</v>
      </c>
      <c r="AY264" s="220" t="s">
        <v>239</v>
      </c>
    </row>
    <row r="265" spans="1:65" s="15" customFormat="1" ht="11.25">
      <c r="B265" s="238"/>
      <c r="C265" s="239"/>
      <c r="D265" s="212" t="s">
        <v>274</v>
      </c>
      <c r="E265" s="240" t="s">
        <v>1</v>
      </c>
      <c r="F265" s="241" t="s">
        <v>547</v>
      </c>
      <c r="G265" s="239"/>
      <c r="H265" s="240" t="s">
        <v>1</v>
      </c>
      <c r="I265" s="242"/>
      <c r="J265" s="239"/>
      <c r="K265" s="239"/>
      <c r="L265" s="243"/>
      <c r="M265" s="244"/>
      <c r="N265" s="245"/>
      <c r="O265" s="245"/>
      <c r="P265" s="245"/>
      <c r="Q265" s="245"/>
      <c r="R265" s="245"/>
      <c r="S265" s="245"/>
      <c r="T265" s="246"/>
      <c r="AT265" s="247" t="s">
        <v>274</v>
      </c>
      <c r="AU265" s="247" t="s">
        <v>86</v>
      </c>
      <c r="AV265" s="15" t="s">
        <v>84</v>
      </c>
      <c r="AW265" s="15" t="s">
        <v>32</v>
      </c>
      <c r="AX265" s="15" t="s">
        <v>76</v>
      </c>
      <c r="AY265" s="247" t="s">
        <v>239</v>
      </c>
    </row>
    <row r="266" spans="1:65" s="14" customFormat="1" ht="11.25">
      <c r="B266" s="227"/>
      <c r="C266" s="228"/>
      <c r="D266" s="212" t="s">
        <v>274</v>
      </c>
      <c r="E266" s="229" t="s">
        <v>1</v>
      </c>
      <c r="F266" s="230" t="s">
        <v>401</v>
      </c>
      <c r="G266" s="228"/>
      <c r="H266" s="231">
        <v>11.269</v>
      </c>
      <c r="I266" s="232"/>
      <c r="J266" s="228"/>
      <c r="K266" s="228"/>
      <c r="L266" s="233"/>
      <c r="M266" s="234"/>
      <c r="N266" s="235"/>
      <c r="O266" s="235"/>
      <c r="P266" s="235"/>
      <c r="Q266" s="235"/>
      <c r="R266" s="235"/>
      <c r="S266" s="235"/>
      <c r="T266" s="236"/>
      <c r="AT266" s="237" t="s">
        <v>274</v>
      </c>
      <c r="AU266" s="237" t="s">
        <v>86</v>
      </c>
      <c r="AV266" s="14" t="s">
        <v>110</v>
      </c>
      <c r="AW266" s="14" t="s">
        <v>32</v>
      </c>
      <c r="AX266" s="14" t="s">
        <v>84</v>
      </c>
      <c r="AY266" s="237" t="s">
        <v>239</v>
      </c>
    </row>
    <row r="267" spans="1:65" s="12" customFormat="1" ht="22.9" customHeight="1">
      <c r="B267" s="176"/>
      <c r="C267" s="177"/>
      <c r="D267" s="178" t="s">
        <v>75</v>
      </c>
      <c r="E267" s="190" t="s">
        <v>108</v>
      </c>
      <c r="F267" s="190" t="s">
        <v>548</v>
      </c>
      <c r="G267" s="177"/>
      <c r="H267" s="177"/>
      <c r="I267" s="180"/>
      <c r="J267" s="191">
        <f>BK267</f>
        <v>0</v>
      </c>
      <c r="K267" s="177"/>
      <c r="L267" s="182"/>
      <c r="M267" s="183"/>
      <c r="N267" s="184"/>
      <c r="O267" s="184"/>
      <c r="P267" s="185">
        <f>SUM(P268:P317)</f>
        <v>0</v>
      </c>
      <c r="Q267" s="184"/>
      <c r="R267" s="185">
        <f>SUM(R268:R317)</f>
        <v>75.552658019999996</v>
      </c>
      <c r="S267" s="184"/>
      <c r="T267" s="186">
        <f>SUM(T268:T317)</f>
        <v>0</v>
      </c>
      <c r="AR267" s="187" t="s">
        <v>84</v>
      </c>
      <c r="AT267" s="188" t="s">
        <v>75</v>
      </c>
      <c r="AU267" s="188" t="s">
        <v>84</v>
      </c>
      <c r="AY267" s="187" t="s">
        <v>239</v>
      </c>
      <c r="BK267" s="189">
        <f>SUM(BK268:BK317)</f>
        <v>0</v>
      </c>
    </row>
    <row r="268" spans="1:65" s="2" customFormat="1" ht="16.5" customHeight="1">
      <c r="A268" s="35"/>
      <c r="B268" s="36"/>
      <c r="C268" s="192" t="s">
        <v>549</v>
      </c>
      <c r="D268" s="192" t="s">
        <v>241</v>
      </c>
      <c r="E268" s="193" t="s">
        <v>550</v>
      </c>
      <c r="F268" s="194" t="s">
        <v>551</v>
      </c>
      <c r="G268" s="195" t="s">
        <v>244</v>
      </c>
      <c r="H268" s="196">
        <v>192.828</v>
      </c>
      <c r="I268" s="197"/>
      <c r="J268" s="198">
        <f>ROUND(I268*H268,2)</f>
        <v>0</v>
      </c>
      <c r="K268" s="194" t="s">
        <v>245</v>
      </c>
      <c r="L268" s="40"/>
      <c r="M268" s="199" t="s">
        <v>1</v>
      </c>
      <c r="N268" s="200" t="s">
        <v>41</v>
      </c>
      <c r="O268" s="72"/>
      <c r="P268" s="201">
        <f>O268*H268</f>
        <v>0</v>
      </c>
      <c r="Q268" s="201">
        <v>0.23626</v>
      </c>
      <c r="R268" s="201">
        <f>Q268*H268</f>
        <v>45.557543279999997</v>
      </c>
      <c r="S268" s="201">
        <v>0</v>
      </c>
      <c r="T268" s="202">
        <f>S268*H268</f>
        <v>0</v>
      </c>
      <c r="U268" s="35"/>
      <c r="V268" s="35"/>
      <c r="W268" s="35"/>
      <c r="X268" s="35"/>
      <c r="Y268" s="35"/>
      <c r="Z268" s="35"/>
      <c r="AA268" s="35"/>
      <c r="AB268" s="35"/>
      <c r="AC268" s="35"/>
      <c r="AD268" s="35"/>
      <c r="AE268" s="35"/>
      <c r="AR268" s="203" t="s">
        <v>110</v>
      </c>
      <c r="AT268" s="203" t="s">
        <v>241</v>
      </c>
      <c r="AU268" s="203" t="s">
        <v>86</v>
      </c>
      <c r="AY268" s="18" t="s">
        <v>239</v>
      </c>
      <c r="BE268" s="204">
        <f>IF(N268="základní",J268,0)</f>
        <v>0</v>
      </c>
      <c r="BF268" s="204">
        <f>IF(N268="snížená",J268,0)</f>
        <v>0</v>
      </c>
      <c r="BG268" s="204">
        <f>IF(N268="zákl. přenesená",J268,0)</f>
        <v>0</v>
      </c>
      <c r="BH268" s="204">
        <f>IF(N268="sníž. přenesená",J268,0)</f>
        <v>0</v>
      </c>
      <c r="BI268" s="204">
        <f>IF(N268="nulová",J268,0)</f>
        <v>0</v>
      </c>
      <c r="BJ268" s="18" t="s">
        <v>84</v>
      </c>
      <c r="BK268" s="204">
        <f>ROUND(I268*H268,2)</f>
        <v>0</v>
      </c>
      <c r="BL268" s="18" t="s">
        <v>110</v>
      </c>
      <c r="BM268" s="203" t="s">
        <v>552</v>
      </c>
    </row>
    <row r="269" spans="1:65" s="2" customFormat="1" ht="11.25">
      <c r="A269" s="35"/>
      <c r="B269" s="36"/>
      <c r="C269" s="37"/>
      <c r="D269" s="205" t="s">
        <v>247</v>
      </c>
      <c r="E269" s="37"/>
      <c r="F269" s="206" t="s">
        <v>553</v>
      </c>
      <c r="G269" s="37"/>
      <c r="H269" s="37"/>
      <c r="I269" s="207"/>
      <c r="J269" s="37"/>
      <c r="K269" s="37"/>
      <c r="L269" s="40"/>
      <c r="M269" s="208"/>
      <c r="N269" s="209"/>
      <c r="O269" s="72"/>
      <c r="P269" s="72"/>
      <c r="Q269" s="72"/>
      <c r="R269" s="72"/>
      <c r="S269" s="72"/>
      <c r="T269" s="73"/>
      <c r="U269" s="35"/>
      <c r="V269" s="35"/>
      <c r="W269" s="35"/>
      <c r="X269" s="35"/>
      <c r="Y269" s="35"/>
      <c r="Z269" s="35"/>
      <c r="AA269" s="35"/>
      <c r="AB269" s="35"/>
      <c r="AC269" s="35"/>
      <c r="AD269" s="35"/>
      <c r="AE269" s="35"/>
      <c r="AT269" s="18" t="s">
        <v>247</v>
      </c>
      <c r="AU269" s="18" t="s">
        <v>86</v>
      </c>
    </row>
    <row r="270" spans="1:65" s="2" customFormat="1" ht="48.75">
      <c r="A270" s="35"/>
      <c r="B270" s="36"/>
      <c r="C270" s="37"/>
      <c r="D270" s="212" t="s">
        <v>294</v>
      </c>
      <c r="E270" s="37"/>
      <c r="F270" s="221" t="s">
        <v>554</v>
      </c>
      <c r="G270" s="37"/>
      <c r="H270" s="37"/>
      <c r="I270" s="207"/>
      <c r="J270" s="37"/>
      <c r="K270" s="37"/>
      <c r="L270" s="40"/>
      <c r="M270" s="208"/>
      <c r="N270" s="209"/>
      <c r="O270" s="72"/>
      <c r="P270" s="72"/>
      <c r="Q270" s="72"/>
      <c r="R270" s="72"/>
      <c r="S270" s="72"/>
      <c r="T270" s="73"/>
      <c r="U270" s="35"/>
      <c r="V270" s="35"/>
      <c r="W270" s="35"/>
      <c r="X270" s="35"/>
      <c r="Y270" s="35"/>
      <c r="Z270" s="35"/>
      <c r="AA270" s="35"/>
      <c r="AB270" s="35"/>
      <c r="AC270" s="35"/>
      <c r="AD270" s="35"/>
      <c r="AE270" s="35"/>
      <c r="AT270" s="18" t="s">
        <v>294</v>
      </c>
      <c r="AU270" s="18" t="s">
        <v>86</v>
      </c>
    </row>
    <row r="271" spans="1:65" s="13" customFormat="1" ht="11.25">
      <c r="B271" s="210"/>
      <c r="C271" s="211"/>
      <c r="D271" s="212" t="s">
        <v>274</v>
      </c>
      <c r="E271" s="226" t="s">
        <v>1</v>
      </c>
      <c r="F271" s="213" t="s">
        <v>555</v>
      </c>
      <c r="G271" s="211"/>
      <c r="H271" s="214">
        <v>274.88200000000001</v>
      </c>
      <c r="I271" s="215"/>
      <c r="J271" s="211"/>
      <c r="K271" s="211"/>
      <c r="L271" s="216"/>
      <c r="M271" s="217"/>
      <c r="N271" s="218"/>
      <c r="O271" s="218"/>
      <c r="P271" s="218"/>
      <c r="Q271" s="218"/>
      <c r="R271" s="218"/>
      <c r="S271" s="218"/>
      <c r="T271" s="219"/>
      <c r="AT271" s="220" t="s">
        <v>274</v>
      </c>
      <c r="AU271" s="220" t="s">
        <v>86</v>
      </c>
      <c r="AV271" s="13" t="s">
        <v>86</v>
      </c>
      <c r="AW271" s="13" t="s">
        <v>32</v>
      </c>
      <c r="AX271" s="13" t="s">
        <v>76</v>
      </c>
      <c r="AY271" s="220" t="s">
        <v>239</v>
      </c>
    </row>
    <row r="272" spans="1:65" s="13" customFormat="1" ht="11.25">
      <c r="B272" s="210"/>
      <c r="C272" s="211"/>
      <c r="D272" s="212" t="s">
        <v>274</v>
      </c>
      <c r="E272" s="226" t="s">
        <v>1</v>
      </c>
      <c r="F272" s="213" t="s">
        <v>556</v>
      </c>
      <c r="G272" s="211"/>
      <c r="H272" s="214">
        <v>-82.054000000000002</v>
      </c>
      <c r="I272" s="215"/>
      <c r="J272" s="211"/>
      <c r="K272" s="211"/>
      <c r="L272" s="216"/>
      <c r="M272" s="217"/>
      <c r="N272" s="218"/>
      <c r="O272" s="218"/>
      <c r="P272" s="218"/>
      <c r="Q272" s="218"/>
      <c r="R272" s="218"/>
      <c r="S272" s="218"/>
      <c r="T272" s="219"/>
      <c r="AT272" s="220" t="s">
        <v>274</v>
      </c>
      <c r="AU272" s="220" t="s">
        <v>86</v>
      </c>
      <c r="AV272" s="13" t="s">
        <v>86</v>
      </c>
      <c r="AW272" s="13" t="s">
        <v>32</v>
      </c>
      <c r="AX272" s="13" t="s">
        <v>76</v>
      </c>
      <c r="AY272" s="220" t="s">
        <v>239</v>
      </c>
    </row>
    <row r="273" spans="1:65" s="14" customFormat="1" ht="11.25">
      <c r="B273" s="227"/>
      <c r="C273" s="228"/>
      <c r="D273" s="212" t="s">
        <v>274</v>
      </c>
      <c r="E273" s="229" t="s">
        <v>1</v>
      </c>
      <c r="F273" s="230" t="s">
        <v>401</v>
      </c>
      <c r="G273" s="228"/>
      <c r="H273" s="231">
        <v>192.828</v>
      </c>
      <c r="I273" s="232"/>
      <c r="J273" s="228"/>
      <c r="K273" s="228"/>
      <c r="L273" s="233"/>
      <c r="M273" s="234"/>
      <c r="N273" s="235"/>
      <c r="O273" s="235"/>
      <c r="P273" s="235"/>
      <c r="Q273" s="235"/>
      <c r="R273" s="235"/>
      <c r="S273" s="235"/>
      <c r="T273" s="236"/>
      <c r="AT273" s="237" t="s">
        <v>274</v>
      </c>
      <c r="AU273" s="237" t="s">
        <v>86</v>
      </c>
      <c r="AV273" s="14" t="s">
        <v>110</v>
      </c>
      <c r="AW273" s="14" t="s">
        <v>32</v>
      </c>
      <c r="AX273" s="14" t="s">
        <v>84</v>
      </c>
      <c r="AY273" s="237" t="s">
        <v>239</v>
      </c>
    </row>
    <row r="274" spans="1:65" s="2" customFormat="1" ht="16.5" customHeight="1">
      <c r="A274" s="35"/>
      <c r="B274" s="36"/>
      <c r="C274" s="192" t="s">
        <v>557</v>
      </c>
      <c r="D274" s="192" t="s">
        <v>241</v>
      </c>
      <c r="E274" s="193" t="s">
        <v>558</v>
      </c>
      <c r="F274" s="194" t="s">
        <v>559</v>
      </c>
      <c r="G274" s="195" t="s">
        <v>251</v>
      </c>
      <c r="H274" s="196">
        <v>4</v>
      </c>
      <c r="I274" s="197"/>
      <c r="J274" s="198">
        <f>ROUND(I274*H274,2)</f>
        <v>0</v>
      </c>
      <c r="K274" s="194" t="s">
        <v>245</v>
      </c>
      <c r="L274" s="40"/>
      <c r="M274" s="199" t="s">
        <v>1</v>
      </c>
      <c r="N274" s="200" t="s">
        <v>41</v>
      </c>
      <c r="O274" s="72"/>
      <c r="P274" s="201">
        <f>O274*H274</f>
        <v>0</v>
      </c>
      <c r="Q274" s="201">
        <v>2.6929999999999999E-2</v>
      </c>
      <c r="R274" s="201">
        <f>Q274*H274</f>
        <v>0.10772</v>
      </c>
      <c r="S274" s="201">
        <v>0</v>
      </c>
      <c r="T274" s="202">
        <f>S274*H274</f>
        <v>0</v>
      </c>
      <c r="U274" s="35"/>
      <c r="V274" s="35"/>
      <c r="W274" s="35"/>
      <c r="X274" s="35"/>
      <c r="Y274" s="35"/>
      <c r="Z274" s="35"/>
      <c r="AA274" s="35"/>
      <c r="AB274" s="35"/>
      <c r="AC274" s="35"/>
      <c r="AD274" s="35"/>
      <c r="AE274" s="35"/>
      <c r="AR274" s="203" t="s">
        <v>110</v>
      </c>
      <c r="AT274" s="203" t="s">
        <v>241</v>
      </c>
      <c r="AU274" s="203" t="s">
        <v>86</v>
      </c>
      <c r="AY274" s="18" t="s">
        <v>239</v>
      </c>
      <c r="BE274" s="204">
        <f>IF(N274="základní",J274,0)</f>
        <v>0</v>
      </c>
      <c r="BF274" s="204">
        <f>IF(N274="snížená",J274,0)</f>
        <v>0</v>
      </c>
      <c r="BG274" s="204">
        <f>IF(N274="zákl. přenesená",J274,0)</f>
        <v>0</v>
      </c>
      <c r="BH274" s="204">
        <f>IF(N274="sníž. přenesená",J274,0)</f>
        <v>0</v>
      </c>
      <c r="BI274" s="204">
        <f>IF(N274="nulová",J274,0)</f>
        <v>0</v>
      </c>
      <c r="BJ274" s="18" t="s">
        <v>84</v>
      </c>
      <c r="BK274" s="204">
        <f>ROUND(I274*H274,2)</f>
        <v>0</v>
      </c>
      <c r="BL274" s="18" t="s">
        <v>110</v>
      </c>
      <c r="BM274" s="203" t="s">
        <v>560</v>
      </c>
    </row>
    <row r="275" spans="1:65" s="2" customFormat="1" ht="11.25">
      <c r="A275" s="35"/>
      <c r="B275" s="36"/>
      <c r="C275" s="37"/>
      <c r="D275" s="205" t="s">
        <v>247</v>
      </c>
      <c r="E275" s="37"/>
      <c r="F275" s="206" t="s">
        <v>561</v>
      </c>
      <c r="G275" s="37"/>
      <c r="H275" s="37"/>
      <c r="I275" s="207"/>
      <c r="J275" s="37"/>
      <c r="K275" s="37"/>
      <c r="L275" s="40"/>
      <c r="M275" s="208"/>
      <c r="N275" s="209"/>
      <c r="O275" s="72"/>
      <c r="P275" s="72"/>
      <c r="Q275" s="72"/>
      <c r="R275" s="72"/>
      <c r="S275" s="72"/>
      <c r="T275" s="73"/>
      <c r="U275" s="35"/>
      <c r="V275" s="35"/>
      <c r="W275" s="35"/>
      <c r="X275" s="35"/>
      <c r="Y275" s="35"/>
      <c r="Z275" s="35"/>
      <c r="AA275" s="35"/>
      <c r="AB275" s="35"/>
      <c r="AC275" s="35"/>
      <c r="AD275" s="35"/>
      <c r="AE275" s="35"/>
      <c r="AT275" s="18" t="s">
        <v>247</v>
      </c>
      <c r="AU275" s="18" t="s">
        <v>86</v>
      </c>
    </row>
    <row r="276" spans="1:65" s="2" customFormat="1" ht="16.5" customHeight="1">
      <c r="A276" s="35"/>
      <c r="B276" s="36"/>
      <c r="C276" s="192" t="s">
        <v>562</v>
      </c>
      <c r="D276" s="192" t="s">
        <v>241</v>
      </c>
      <c r="E276" s="193" t="s">
        <v>563</v>
      </c>
      <c r="F276" s="194" t="s">
        <v>564</v>
      </c>
      <c r="G276" s="195" t="s">
        <v>251</v>
      </c>
      <c r="H276" s="196">
        <v>1</v>
      </c>
      <c r="I276" s="197"/>
      <c r="J276" s="198">
        <f>ROUND(I276*H276,2)</f>
        <v>0</v>
      </c>
      <c r="K276" s="194" t="s">
        <v>245</v>
      </c>
      <c r="L276" s="40"/>
      <c r="M276" s="199" t="s">
        <v>1</v>
      </c>
      <c r="N276" s="200" t="s">
        <v>41</v>
      </c>
      <c r="O276" s="72"/>
      <c r="P276" s="201">
        <f>O276*H276</f>
        <v>0</v>
      </c>
      <c r="Q276" s="201">
        <v>3.1949999999999999E-2</v>
      </c>
      <c r="R276" s="201">
        <f>Q276*H276</f>
        <v>3.1949999999999999E-2</v>
      </c>
      <c r="S276" s="201">
        <v>0</v>
      </c>
      <c r="T276" s="202">
        <f>S276*H276</f>
        <v>0</v>
      </c>
      <c r="U276" s="35"/>
      <c r="V276" s="35"/>
      <c r="W276" s="35"/>
      <c r="X276" s="35"/>
      <c r="Y276" s="35"/>
      <c r="Z276" s="35"/>
      <c r="AA276" s="35"/>
      <c r="AB276" s="35"/>
      <c r="AC276" s="35"/>
      <c r="AD276" s="35"/>
      <c r="AE276" s="35"/>
      <c r="AR276" s="203" t="s">
        <v>110</v>
      </c>
      <c r="AT276" s="203" t="s">
        <v>241</v>
      </c>
      <c r="AU276" s="203" t="s">
        <v>86</v>
      </c>
      <c r="AY276" s="18" t="s">
        <v>239</v>
      </c>
      <c r="BE276" s="204">
        <f>IF(N276="základní",J276,0)</f>
        <v>0</v>
      </c>
      <c r="BF276" s="204">
        <f>IF(N276="snížená",J276,0)</f>
        <v>0</v>
      </c>
      <c r="BG276" s="204">
        <f>IF(N276="zákl. přenesená",J276,0)</f>
        <v>0</v>
      </c>
      <c r="BH276" s="204">
        <f>IF(N276="sníž. přenesená",J276,0)</f>
        <v>0</v>
      </c>
      <c r="BI276" s="204">
        <f>IF(N276="nulová",J276,0)</f>
        <v>0</v>
      </c>
      <c r="BJ276" s="18" t="s">
        <v>84</v>
      </c>
      <c r="BK276" s="204">
        <f>ROUND(I276*H276,2)</f>
        <v>0</v>
      </c>
      <c r="BL276" s="18" t="s">
        <v>110</v>
      </c>
      <c r="BM276" s="203" t="s">
        <v>565</v>
      </c>
    </row>
    <row r="277" spans="1:65" s="2" customFormat="1" ht="11.25">
      <c r="A277" s="35"/>
      <c r="B277" s="36"/>
      <c r="C277" s="37"/>
      <c r="D277" s="205" t="s">
        <v>247</v>
      </c>
      <c r="E277" s="37"/>
      <c r="F277" s="206" t="s">
        <v>566</v>
      </c>
      <c r="G277" s="37"/>
      <c r="H277" s="37"/>
      <c r="I277" s="207"/>
      <c r="J277" s="37"/>
      <c r="K277" s="37"/>
      <c r="L277" s="40"/>
      <c r="M277" s="208"/>
      <c r="N277" s="209"/>
      <c r="O277" s="72"/>
      <c r="P277" s="72"/>
      <c r="Q277" s="72"/>
      <c r="R277" s="72"/>
      <c r="S277" s="72"/>
      <c r="T277" s="73"/>
      <c r="U277" s="35"/>
      <c r="V277" s="35"/>
      <c r="W277" s="35"/>
      <c r="X277" s="35"/>
      <c r="Y277" s="35"/>
      <c r="Z277" s="35"/>
      <c r="AA277" s="35"/>
      <c r="AB277" s="35"/>
      <c r="AC277" s="35"/>
      <c r="AD277" s="35"/>
      <c r="AE277" s="35"/>
      <c r="AT277" s="18" t="s">
        <v>247</v>
      </c>
      <c r="AU277" s="18" t="s">
        <v>86</v>
      </c>
    </row>
    <row r="278" spans="1:65" s="2" customFormat="1" ht="16.5" customHeight="1">
      <c r="A278" s="35"/>
      <c r="B278" s="36"/>
      <c r="C278" s="192" t="s">
        <v>567</v>
      </c>
      <c r="D278" s="192" t="s">
        <v>241</v>
      </c>
      <c r="E278" s="193" t="s">
        <v>568</v>
      </c>
      <c r="F278" s="194" t="s">
        <v>569</v>
      </c>
      <c r="G278" s="195" t="s">
        <v>251</v>
      </c>
      <c r="H278" s="196">
        <v>1</v>
      </c>
      <c r="I278" s="197"/>
      <c r="J278" s="198">
        <f>ROUND(I278*H278,2)</f>
        <v>0</v>
      </c>
      <c r="K278" s="194" t="s">
        <v>245</v>
      </c>
      <c r="L278" s="40"/>
      <c r="M278" s="199" t="s">
        <v>1</v>
      </c>
      <c r="N278" s="200" t="s">
        <v>41</v>
      </c>
      <c r="O278" s="72"/>
      <c r="P278" s="201">
        <f>O278*H278</f>
        <v>0</v>
      </c>
      <c r="Q278" s="201">
        <v>3.6979999999999999E-2</v>
      </c>
      <c r="R278" s="201">
        <f>Q278*H278</f>
        <v>3.6979999999999999E-2</v>
      </c>
      <c r="S278" s="201">
        <v>0</v>
      </c>
      <c r="T278" s="202">
        <f>S278*H278</f>
        <v>0</v>
      </c>
      <c r="U278" s="35"/>
      <c r="V278" s="35"/>
      <c r="W278" s="35"/>
      <c r="X278" s="35"/>
      <c r="Y278" s="35"/>
      <c r="Z278" s="35"/>
      <c r="AA278" s="35"/>
      <c r="AB278" s="35"/>
      <c r="AC278" s="35"/>
      <c r="AD278" s="35"/>
      <c r="AE278" s="35"/>
      <c r="AR278" s="203" t="s">
        <v>110</v>
      </c>
      <c r="AT278" s="203" t="s">
        <v>241</v>
      </c>
      <c r="AU278" s="203" t="s">
        <v>86</v>
      </c>
      <c r="AY278" s="18" t="s">
        <v>239</v>
      </c>
      <c r="BE278" s="204">
        <f>IF(N278="základní",J278,0)</f>
        <v>0</v>
      </c>
      <c r="BF278" s="204">
        <f>IF(N278="snížená",J278,0)</f>
        <v>0</v>
      </c>
      <c r="BG278" s="204">
        <f>IF(N278="zákl. přenesená",J278,0)</f>
        <v>0</v>
      </c>
      <c r="BH278" s="204">
        <f>IF(N278="sníž. přenesená",J278,0)</f>
        <v>0</v>
      </c>
      <c r="BI278" s="204">
        <f>IF(N278="nulová",J278,0)</f>
        <v>0</v>
      </c>
      <c r="BJ278" s="18" t="s">
        <v>84</v>
      </c>
      <c r="BK278" s="204">
        <f>ROUND(I278*H278,2)</f>
        <v>0</v>
      </c>
      <c r="BL278" s="18" t="s">
        <v>110</v>
      </c>
      <c r="BM278" s="203" t="s">
        <v>570</v>
      </c>
    </row>
    <row r="279" spans="1:65" s="2" customFormat="1" ht="11.25">
      <c r="A279" s="35"/>
      <c r="B279" s="36"/>
      <c r="C279" s="37"/>
      <c r="D279" s="205" t="s">
        <v>247</v>
      </c>
      <c r="E279" s="37"/>
      <c r="F279" s="206" t="s">
        <v>571</v>
      </c>
      <c r="G279" s="37"/>
      <c r="H279" s="37"/>
      <c r="I279" s="207"/>
      <c r="J279" s="37"/>
      <c r="K279" s="37"/>
      <c r="L279" s="40"/>
      <c r="M279" s="208"/>
      <c r="N279" s="209"/>
      <c r="O279" s="72"/>
      <c r="P279" s="72"/>
      <c r="Q279" s="72"/>
      <c r="R279" s="72"/>
      <c r="S279" s="72"/>
      <c r="T279" s="73"/>
      <c r="U279" s="35"/>
      <c r="V279" s="35"/>
      <c r="W279" s="35"/>
      <c r="X279" s="35"/>
      <c r="Y279" s="35"/>
      <c r="Z279" s="35"/>
      <c r="AA279" s="35"/>
      <c r="AB279" s="35"/>
      <c r="AC279" s="35"/>
      <c r="AD279" s="35"/>
      <c r="AE279" s="35"/>
      <c r="AT279" s="18" t="s">
        <v>247</v>
      </c>
      <c r="AU279" s="18" t="s">
        <v>86</v>
      </c>
    </row>
    <row r="280" spans="1:65" s="2" customFormat="1" ht="16.5" customHeight="1">
      <c r="A280" s="35"/>
      <c r="B280" s="36"/>
      <c r="C280" s="192" t="s">
        <v>572</v>
      </c>
      <c r="D280" s="192" t="s">
        <v>241</v>
      </c>
      <c r="E280" s="193" t="s">
        <v>573</v>
      </c>
      <c r="F280" s="194" t="s">
        <v>574</v>
      </c>
      <c r="G280" s="195" t="s">
        <v>251</v>
      </c>
      <c r="H280" s="196">
        <v>84</v>
      </c>
      <c r="I280" s="197"/>
      <c r="J280" s="198">
        <f>ROUND(I280*H280,2)</f>
        <v>0</v>
      </c>
      <c r="K280" s="194" t="s">
        <v>245</v>
      </c>
      <c r="L280" s="40"/>
      <c r="M280" s="199" t="s">
        <v>1</v>
      </c>
      <c r="N280" s="200" t="s">
        <v>41</v>
      </c>
      <c r="O280" s="72"/>
      <c r="P280" s="201">
        <f>O280*H280</f>
        <v>0</v>
      </c>
      <c r="Q280" s="201">
        <v>5.4550000000000001E-2</v>
      </c>
      <c r="R280" s="201">
        <f>Q280*H280</f>
        <v>4.5822000000000003</v>
      </c>
      <c r="S280" s="201">
        <v>0</v>
      </c>
      <c r="T280" s="202">
        <f>S280*H280</f>
        <v>0</v>
      </c>
      <c r="U280" s="35"/>
      <c r="V280" s="35"/>
      <c r="W280" s="35"/>
      <c r="X280" s="35"/>
      <c r="Y280" s="35"/>
      <c r="Z280" s="35"/>
      <c r="AA280" s="35"/>
      <c r="AB280" s="35"/>
      <c r="AC280" s="35"/>
      <c r="AD280" s="35"/>
      <c r="AE280" s="35"/>
      <c r="AR280" s="203" t="s">
        <v>110</v>
      </c>
      <c r="AT280" s="203" t="s">
        <v>241</v>
      </c>
      <c r="AU280" s="203" t="s">
        <v>86</v>
      </c>
      <c r="AY280" s="18" t="s">
        <v>239</v>
      </c>
      <c r="BE280" s="204">
        <f>IF(N280="základní",J280,0)</f>
        <v>0</v>
      </c>
      <c r="BF280" s="204">
        <f>IF(N280="snížená",J280,0)</f>
        <v>0</v>
      </c>
      <c r="BG280" s="204">
        <f>IF(N280="zákl. přenesená",J280,0)</f>
        <v>0</v>
      </c>
      <c r="BH280" s="204">
        <f>IF(N280="sníž. přenesená",J280,0)</f>
        <v>0</v>
      </c>
      <c r="BI280" s="204">
        <f>IF(N280="nulová",J280,0)</f>
        <v>0</v>
      </c>
      <c r="BJ280" s="18" t="s">
        <v>84</v>
      </c>
      <c r="BK280" s="204">
        <f>ROUND(I280*H280,2)</f>
        <v>0</v>
      </c>
      <c r="BL280" s="18" t="s">
        <v>110</v>
      </c>
      <c r="BM280" s="203" t="s">
        <v>575</v>
      </c>
    </row>
    <row r="281" spans="1:65" s="2" customFormat="1" ht="11.25">
      <c r="A281" s="35"/>
      <c r="B281" s="36"/>
      <c r="C281" s="37"/>
      <c r="D281" s="205" t="s">
        <v>247</v>
      </c>
      <c r="E281" s="37"/>
      <c r="F281" s="206" t="s">
        <v>576</v>
      </c>
      <c r="G281" s="37"/>
      <c r="H281" s="37"/>
      <c r="I281" s="207"/>
      <c r="J281" s="37"/>
      <c r="K281" s="37"/>
      <c r="L281" s="40"/>
      <c r="M281" s="208"/>
      <c r="N281" s="209"/>
      <c r="O281" s="72"/>
      <c r="P281" s="72"/>
      <c r="Q281" s="72"/>
      <c r="R281" s="72"/>
      <c r="S281" s="72"/>
      <c r="T281" s="73"/>
      <c r="U281" s="35"/>
      <c r="V281" s="35"/>
      <c r="W281" s="35"/>
      <c r="X281" s="35"/>
      <c r="Y281" s="35"/>
      <c r="Z281" s="35"/>
      <c r="AA281" s="35"/>
      <c r="AB281" s="35"/>
      <c r="AC281" s="35"/>
      <c r="AD281" s="35"/>
      <c r="AE281" s="35"/>
      <c r="AT281" s="18" t="s">
        <v>247</v>
      </c>
      <c r="AU281" s="18" t="s">
        <v>86</v>
      </c>
    </row>
    <row r="282" spans="1:65" s="2" customFormat="1" ht="16.5" customHeight="1">
      <c r="A282" s="35"/>
      <c r="B282" s="36"/>
      <c r="C282" s="192" t="s">
        <v>577</v>
      </c>
      <c r="D282" s="192" t="s">
        <v>241</v>
      </c>
      <c r="E282" s="193" t="s">
        <v>578</v>
      </c>
      <c r="F282" s="194" t="s">
        <v>579</v>
      </c>
      <c r="G282" s="195" t="s">
        <v>251</v>
      </c>
      <c r="H282" s="196">
        <v>3</v>
      </c>
      <c r="I282" s="197"/>
      <c r="J282" s="198">
        <f>ROUND(I282*H282,2)</f>
        <v>0</v>
      </c>
      <c r="K282" s="194" t="s">
        <v>245</v>
      </c>
      <c r="L282" s="40"/>
      <c r="M282" s="199" t="s">
        <v>1</v>
      </c>
      <c r="N282" s="200" t="s">
        <v>41</v>
      </c>
      <c r="O282" s="72"/>
      <c r="P282" s="201">
        <f>O282*H282</f>
        <v>0</v>
      </c>
      <c r="Q282" s="201">
        <v>6.3549999999999995E-2</v>
      </c>
      <c r="R282" s="201">
        <f>Q282*H282</f>
        <v>0.19064999999999999</v>
      </c>
      <c r="S282" s="201">
        <v>0</v>
      </c>
      <c r="T282" s="202">
        <f>S282*H282</f>
        <v>0</v>
      </c>
      <c r="U282" s="35"/>
      <c r="V282" s="35"/>
      <c r="W282" s="35"/>
      <c r="X282" s="35"/>
      <c r="Y282" s="35"/>
      <c r="Z282" s="35"/>
      <c r="AA282" s="35"/>
      <c r="AB282" s="35"/>
      <c r="AC282" s="35"/>
      <c r="AD282" s="35"/>
      <c r="AE282" s="35"/>
      <c r="AR282" s="203" t="s">
        <v>110</v>
      </c>
      <c r="AT282" s="203" t="s">
        <v>241</v>
      </c>
      <c r="AU282" s="203" t="s">
        <v>86</v>
      </c>
      <c r="AY282" s="18" t="s">
        <v>239</v>
      </c>
      <c r="BE282" s="204">
        <f>IF(N282="základní",J282,0)</f>
        <v>0</v>
      </c>
      <c r="BF282" s="204">
        <f>IF(N282="snížená",J282,0)</f>
        <v>0</v>
      </c>
      <c r="BG282" s="204">
        <f>IF(N282="zákl. přenesená",J282,0)</f>
        <v>0</v>
      </c>
      <c r="BH282" s="204">
        <f>IF(N282="sníž. přenesená",J282,0)</f>
        <v>0</v>
      </c>
      <c r="BI282" s="204">
        <f>IF(N282="nulová",J282,0)</f>
        <v>0</v>
      </c>
      <c r="BJ282" s="18" t="s">
        <v>84</v>
      </c>
      <c r="BK282" s="204">
        <f>ROUND(I282*H282,2)</f>
        <v>0</v>
      </c>
      <c r="BL282" s="18" t="s">
        <v>110</v>
      </c>
      <c r="BM282" s="203" t="s">
        <v>580</v>
      </c>
    </row>
    <row r="283" spans="1:65" s="2" customFormat="1" ht="11.25">
      <c r="A283" s="35"/>
      <c r="B283" s="36"/>
      <c r="C283" s="37"/>
      <c r="D283" s="205" t="s">
        <v>247</v>
      </c>
      <c r="E283" s="37"/>
      <c r="F283" s="206" t="s">
        <v>581</v>
      </c>
      <c r="G283" s="37"/>
      <c r="H283" s="37"/>
      <c r="I283" s="207"/>
      <c r="J283" s="37"/>
      <c r="K283" s="37"/>
      <c r="L283" s="40"/>
      <c r="M283" s="208"/>
      <c r="N283" s="209"/>
      <c r="O283" s="72"/>
      <c r="P283" s="72"/>
      <c r="Q283" s="72"/>
      <c r="R283" s="72"/>
      <c r="S283" s="72"/>
      <c r="T283" s="73"/>
      <c r="U283" s="35"/>
      <c r="V283" s="35"/>
      <c r="W283" s="35"/>
      <c r="X283" s="35"/>
      <c r="Y283" s="35"/>
      <c r="Z283" s="35"/>
      <c r="AA283" s="35"/>
      <c r="AB283" s="35"/>
      <c r="AC283" s="35"/>
      <c r="AD283" s="35"/>
      <c r="AE283" s="35"/>
      <c r="AT283" s="18" t="s">
        <v>247</v>
      </c>
      <c r="AU283" s="18" t="s">
        <v>86</v>
      </c>
    </row>
    <row r="284" spans="1:65" s="2" customFormat="1" ht="16.5" customHeight="1">
      <c r="A284" s="35"/>
      <c r="B284" s="36"/>
      <c r="C284" s="192" t="s">
        <v>582</v>
      </c>
      <c r="D284" s="192" t="s">
        <v>241</v>
      </c>
      <c r="E284" s="193" t="s">
        <v>583</v>
      </c>
      <c r="F284" s="194" t="s">
        <v>584</v>
      </c>
      <c r="G284" s="195" t="s">
        <v>251</v>
      </c>
      <c r="H284" s="196">
        <v>3</v>
      </c>
      <c r="I284" s="197"/>
      <c r="J284" s="198">
        <f>ROUND(I284*H284,2)</f>
        <v>0</v>
      </c>
      <c r="K284" s="194" t="s">
        <v>245</v>
      </c>
      <c r="L284" s="40"/>
      <c r="M284" s="199" t="s">
        <v>1</v>
      </c>
      <c r="N284" s="200" t="s">
        <v>41</v>
      </c>
      <c r="O284" s="72"/>
      <c r="P284" s="201">
        <f>O284*H284</f>
        <v>0</v>
      </c>
      <c r="Q284" s="201">
        <v>9.1050000000000006E-2</v>
      </c>
      <c r="R284" s="201">
        <f>Q284*H284</f>
        <v>0.27315</v>
      </c>
      <c r="S284" s="201">
        <v>0</v>
      </c>
      <c r="T284" s="202">
        <f>S284*H284</f>
        <v>0</v>
      </c>
      <c r="U284" s="35"/>
      <c r="V284" s="35"/>
      <c r="W284" s="35"/>
      <c r="X284" s="35"/>
      <c r="Y284" s="35"/>
      <c r="Z284" s="35"/>
      <c r="AA284" s="35"/>
      <c r="AB284" s="35"/>
      <c r="AC284" s="35"/>
      <c r="AD284" s="35"/>
      <c r="AE284" s="35"/>
      <c r="AR284" s="203" t="s">
        <v>110</v>
      </c>
      <c r="AT284" s="203" t="s">
        <v>241</v>
      </c>
      <c r="AU284" s="203" t="s">
        <v>86</v>
      </c>
      <c r="AY284" s="18" t="s">
        <v>239</v>
      </c>
      <c r="BE284" s="204">
        <f>IF(N284="základní",J284,0)</f>
        <v>0</v>
      </c>
      <c r="BF284" s="204">
        <f>IF(N284="snížená",J284,0)</f>
        <v>0</v>
      </c>
      <c r="BG284" s="204">
        <f>IF(N284="zákl. přenesená",J284,0)</f>
        <v>0</v>
      </c>
      <c r="BH284" s="204">
        <f>IF(N284="sníž. přenesená",J284,0)</f>
        <v>0</v>
      </c>
      <c r="BI284" s="204">
        <f>IF(N284="nulová",J284,0)</f>
        <v>0</v>
      </c>
      <c r="BJ284" s="18" t="s">
        <v>84</v>
      </c>
      <c r="BK284" s="204">
        <f>ROUND(I284*H284,2)</f>
        <v>0</v>
      </c>
      <c r="BL284" s="18" t="s">
        <v>110</v>
      </c>
      <c r="BM284" s="203" t="s">
        <v>585</v>
      </c>
    </row>
    <row r="285" spans="1:65" s="2" customFormat="1" ht="11.25">
      <c r="A285" s="35"/>
      <c r="B285" s="36"/>
      <c r="C285" s="37"/>
      <c r="D285" s="205" t="s">
        <v>247</v>
      </c>
      <c r="E285" s="37"/>
      <c r="F285" s="206" t="s">
        <v>586</v>
      </c>
      <c r="G285" s="37"/>
      <c r="H285" s="37"/>
      <c r="I285" s="207"/>
      <c r="J285" s="37"/>
      <c r="K285" s="37"/>
      <c r="L285" s="40"/>
      <c r="M285" s="208"/>
      <c r="N285" s="209"/>
      <c r="O285" s="72"/>
      <c r="P285" s="72"/>
      <c r="Q285" s="72"/>
      <c r="R285" s="72"/>
      <c r="S285" s="72"/>
      <c r="T285" s="73"/>
      <c r="U285" s="35"/>
      <c r="V285" s="35"/>
      <c r="W285" s="35"/>
      <c r="X285" s="35"/>
      <c r="Y285" s="35"/>
      <c r="Z285" s="35"/>
      <c r="AA285" s="35"/>
      <c r="AB285" s="35"/>
      <c r="AC285" s="35"/>
      <c r="AD285" s="35"/>
      <c r="AE285" s="35"/>
      <c r="AT285" s="18" t="s">
        <v>247</v>
      </c>
      <c r="AU285" s="18" t="s">
        <v>86</v>
      </c>
    </row>
    <row r="286" spans="1:65" s="2" customFormat="1" ht="16.5" customHeight="1">
      <c r="A286" s="35"/>
      <c r="B286" s="36"/>
      <c r="C286" s="192" t="s">
        <v>587</v>
      </c>
      <c r="D286" s="192" t="s">
        <v>241</v>
      </c>
      <c r="E286" s="193" t="s">
        <v>588</v>
      </c>
      <c r="F286" s="194" t="s">
        <v>589</v>
      </c>
      <c r="G286" s="195" t="s">
        <v>251</v>
      </c>
      <c r="H286" s="196">
        <v>3</v>
      </c>
      <c r="I286" s="197"/>
      <c r="J286" s="198">
        <f>ROUND(I286*H286,2)</f>
        <v>0</v>
      </c>
      <c r="K286" s="194" t="s">
        <v>245</v>
      </c>
      <c r="L286" s="40"/>
      <c r="M286" s="199" t="s">
        <v>1</v>
      </c>
      <c r="N286" s="200" t="s">
        <v>41</v>
      </c>
      <c r="O286" s="72"/>
      <c r="P286" s="201">
        <f>O286*H286</f>
        <v>0</v>
      </c>
      <c r="Q286" s="201">
        <v>0.12705</v>
      </c>
      <c r="R286" s="201">
        <f>Q286*H286</f>
        <v>0.38114999999999999</v>
      </c>
      <c r="S286" s="201">
        <v>0</v>
      </c>
      <c r="T286" s="202">
        <f>S286*H286</f>
        <v>0</v>
      </c>
      <c r="U286" s="35"/>
      <c r="V286" s="35"/>
      <c r="W286" s="35"/>
      <c r="X286" s="35"/>
      <c r="Y286" s="35"/>
      <c r="Z286" s="35"/>
      <c r="AA286" s="35"/>
      <c r="AB286" s="35"/>
      <c r="AC286" s="35"/>
      <c r="AD286" s="35"/>
      <c r="AE286" s="35"/>
      <c r="AR286" s="203" t="s">
        <v>110</v>
      </c>
      <c r="AT286" s="203" t="s">
        <v>241</v>
      </c>
      <c r="AU286" s="203" t="s">
        <v>86</v>
      </c>
      <c r="AY286" s="18" t="s">
        <v>239</v>
      </c>
      <c r="BE286" s="204">
        <f>IF(N286="základní",J286,0)</f>
        <v>0</v>
      </c>
      <c r="BF286" s="204">
        <f>IF(N286="snížená",J286,0)</f>
        <v>0</v>
      </c>
      <c r="BG286" s="204">
        <f>IF(N286="zákl. přenesená",J286,0)</f>
        <v>0</v>
      </c>
      <c r="BH286" s="204">
        <f>IF(N286="sníž. přenesená",J286,0)</f>
        <v>0</v>
      </c>
      <c r="BI286" s="204">
        <f>IF(N286="nulová",J286,0)</f>
        <v>0</v>
      </c>
      <c r="BJ286" s="18" t="s">
        <v>84</v>
      </c>
      <c r="BK286" s="204">
        <f>ROUND(I286*H286,2)</f>
        <v>0</v>
      </c>
      <c r="BL286" s="18" t="s">
        <v>110</v>
      </c>
      <c r="BM286" s="203" t="s">
        <v>590</v>
      </c>
    </row>
    <row r="287" spans="1:65" s="2" customFormat="1" ht="11.25">
      <c r="A287" s="35"/>
      <c r="B287" s="36"/>
      <c r="C287" s="37"/>
      <c r="D287" s="205" t="s">
        <v>247</v>
      </c>
      <c r="E287" s="37"/>
      <c r="F287" s="206" t="s">
        <v>591</v>
      </c>
      <c r="G287" s="37"/>
      <c r="H287" s="37"/>
      <c r="I287" s="207"/>
      <c r="J287" s="37"/>
      <c r="K287" s="37"/>
      <c r="L287" s="40"/>
      <c r="M287" s="208"/>
      <c r="N287" s="209"/>
      <c r="O287" s="72"/>
      <c r="P287" s="72"/>
      <c r="Q287" s="72"/>
      <c r="R287" s="72"/>
      <c r="S287" s="72"/>
      <c r="T287" s="73"/>
      <c r="U287" s="35"/>
      <c r="V287" s="35"/>
      <c r="W287" s="35"/>
      <c r="X287" s="35"/>
      <c r="Y287" s="35"/>
      <c r="Z287" s="35"/>
      <c r="AA287" s="35"/>
      <c r="AB287" s="35"/>
      <c r="AC287" s="35"/>
      <c r="AD287" s="35"/>
      <c r="AE287" s="35"/>
      <c r="AT287" s="18" t="s">
        <v>247</v>
      </c>
      <c r="AU287" s="18" t="s">
        <v>86</v>
      </c>
    </row>
    <row r="288" spans="1:65" s="2" customFormat="1" ht="16.5" customHeight="1">
      <c r="A288" s="35"/>
      <c r="B288" s="36"/>
      <c r="C288" s="192" t="s">
        <v>592</v>
      </c>
      <c r="D288" s="192" t="s">
        <v>241</v>
      </c>
      <c r="E288" s="193" t="s">
        <v>593</v>
      </c>
      <c r="F288" s="194" t="s">
        <v>594</v>
      </c>
      <c r="G288" s="195" t="s">
        <v>344</v>
      </c>
      <c r="H288" s="196">
        <v>7.0000000000000007E-2</v>
      </c>
      <c r="I288" s="197"/>
      <c r="J288" s="198">
        <f>ROUND(I288*H288,2)</f>
        <v>0</v>
      </c>
      <c r="K288" s="194" t="s">
        <v>245</v>
      </c>
      <c r="L288" s="40"/>
      <c r="M288" s="199" t="s">
        <v>1</v>
      </c>
      <c r="N288" s="200" t="s">
        <v>41</v>
      </c>
      <c r="O288" s="72"/>
      <c r="P288" s="201">
        <f>O288*H288</f>
        <v>0</v>
      </c>
      <c r="Q288" s="201">
        <v>1.0900000000000001</v>
      </c>
      <c r="R288" s="201">
        <f>Q288*H288</f>
        <v>7.6300000000000007E-2</v>
      </c>
      <c r="S288" s="201">
        <v>0</v>
      </c>
      <c r="T288" s="202">
        <f>S288*H288</f>
        <v>0</v>
      </c>
      <c r="U288" s="35"/>
      <c r="V288" s="35"/>
      <c r="W288" s="35"/>
      <c r="X288" s="35"/>
      <c r="Y288" s="35"/>
      <c r="Z288" s="35"/>
      <c r="AA288" s="35"/>
      <c r="AB288" s="35"/>
      <c r="AC288" s="35"/>
      <c r="AD288" s="35"/>
      <c r="AE288" s="35"/>
      <c r="AR288" s="203" t="s">
        <v>110</v>
      </c>
      <c r="AT288" s="203" t="s">
        <v>241</v>
      </c>
      <c r="AU288" s="203" t="s">
        <v>86</v>
      </c>
      <c r="AY288" s="18" t="s">
        <v>239</v>
      </c>
      <c r="BE288" s="204">
        <f>IF(N288="základní",J288,0)</f>
        <v>0</v>
      </c>
      <c r="BF288" s="204">
        <f>IF(N288="snížená",J288,0)</f>
        <v>0</v>
      </c>
      <c r="BG288" s="204">
        <f>IF(N288="zákl. přenesená",J288,0)</f>
        <v>0</v>
      </c>
      <c r="BH288" s="204">
        <f>IF(N288="sníž. přenesená",J288,0)</f>
        <v>0</v>
      </c>
      <c r="BI288" s="204">
        <f>IF(N288="nulová",J288,0)</f>
        <v>0</v>
      </c>
      <c r="BJ288" s="18" t="s">
        <v>84</v>
      </c>
      <c r="BK288" s="204">
        <f>ROUND(I288*H288,2)</f>
        <v>0</v>
      </c>
      <c r="BL288" s="18" t="s">
        <v>110</v>
      </c>
      <c r="BM288" s="203" t="s">
        <v>595</v>
      </c>
    </row>
    <row r="289" spans="1:65" s="2" customFormat="1" ht="11.25">
      <c r="A289" s="35"/>
      <c r="B289" s="36"/>
      <c r="C289" s="37"/>
      <c r="D289" s="205" t="s">
        <v>247</v>
      </c>
      <c r="E289" s="37"/>
      <c r="F289" s="206" t="s">
        <v>596</v>
      </c>
      <c r="G289" s="37"/>
      <c r="H289" s="37"/>
      <c r="I289" s="207"/>
      <c r="J289" s="37"/>
      <c r="K289" s="37"/>
      <c r="L289" s="40"/>
      <c r="M289" s="208"/>
      <c r="N289" s="209"/>
      <c r="O289" s="72"/>
      <c r="P289" s="72"/>
      <c r="Q289" s="72"/>
      <c r="R289" s="72"/>
      <c r="S289" s="72"/>
      <c r="T289" s="73"/>
      <c r="U289" s="35"/>
      <c r="V289" s="35"/>
      <c r="W289" s="35"/>
      <c r="X289" s="35"/>
      <c r="Y289" s="35"/>
      <c r="Z289" s="35"/>
      <c r="AA289" s="35"/>
      <c r="AB289" s="35"/>
      <c r="AC289" s="35"/>
      <c r="AD289" s="35"/>
      <c r="AE289" s="35"/>
      <c r="AT289" s="18" t="s">
        <v>247</v>
      </c>
      <c r="AU289" s="18" t="s">
        <v>86</v>
      </c>
    </row>
    <row r="290" spans="1:65" s="2" customFormat="1" ht="19.5">
      <c r="A290" s="35"/>
      <c r="B290" s="36"/>
      <c r="C290" s="37"/>
      <c r="D290" s="212" t="s">
        <v>294</v>
      </c>
      <c r="E290" s="37"/>
      <c r="F290" s="221" t="s">
        <v>597</v>
      </c>
      <c r="G290" s="37"/>
      <c r="H290" s="37"/>
      <c r="I290" s="207"/>
      <c r="J290" s="37"/>
      <c r="K290" s="37"/>
      <c r="L290" s="40"/>
      <c r="M290" s="208"/>
      <c r="N290" s="209"/>
      <c r="O290" s="72"/>
      <c r="P290" s="72"/>
      <c r="Q290" s="72"/>
      <c r="R290" s="72"/>
      <c r="S290" s="72"/>
      <c r="T290" s="73"/>
      <c r="U290" s="35"/>
      <c r="V290" s="35"/>
      <c r="W290" s="35"/>
      <c r="X290" s="35"/>
      <c r="Y290" s="35"/>
      <c r="Z290" s="35"/>
      <c r="AA290" s="35"/>
      <c r="AB290" s="35"/>
      <c r="AC290" s="35"/>
      <c r="AD290" s="35"/>
      <c r="AE290" s="35"/>
      <c r="AT290" s="18" t="s">
        <v>294</v>
      </c>
      <c r="AU290" s="18" t="s">
        <v>86</v>
      </c>
    </row>
    <row r="291" spans="1:65" s="2" customFormat="1" ht="16.5" customHeight="1">
      <c r="A291" s="35"/>
      <c r="B291" s="36"/>
      <c r="C291" s="192" t="s">
        <v>598</v>
      </c>
      <c r="D291" s="192" t="s">
        <v>241</v>
      </c>
      <c r="E291" s="193" t="s">
        <v>599</v>
      </c>
      <c r="F291" s="194" t="s">
        <v>600</v>
      </c>
      <c r="G291" s="195" t="s">
        <v>513</v>
      </c>
      <c r="H291" s="196">
        <v>49.75</v>
      </c>
      <c r="I291" s="197"/>
      <c r="J291" s="198">
        <f>ROUND(I291*H291,2)</f>
        <v>0</v>
      </c>
      <c r="K291" s="194" t="s">
        <v>245</v>
      </c>
      <c r="L291" s="40"/>
      <c r="M291" s="199" t="s">
        <v>1</v>
      </c>
      <c r="N291" s="200" t="s">
        <v>41</v>
      </c>
      <c r="O291" s="72"/>
      <c r="P291" s="201">
        <f>O291*H291</f>
        <v>0</v>
      </c>
      <c r="Q291" s="201">
        <v>2.3000000000000001E-4</v>
      </c>
      <c r="R291" s="201">
        <f>Q291*H291</f>
        <v>1.14425E-2</v>
      </c>
      <c r="S291" s="201">
        <v>0</v>
      </c>
      <c r="T291" s="202">
        <f>S291*H291</f>
        <v>0</v>
      </c>
      <c r="U291" s="35"/>
      <c r="V291" s="35"/>
      <c r="W291" s="35"/>
      <c r="X291" s="35"/>
      <c r="Y291" s="35"/>
      <c r="Z291" s="35"/>
      <c r="AA291" s="35"/>
      <c r="AB291" s="35"/>
      <c r="AC291" s="35"/>
      <c r="AD291" s="35"/>
      <c r="AE291" s="35"/>
      <c r="AR291" s="203" t="s">
        <v>110</v>
      </c>
      <c r="AT291" s="203" t="s">
        <v>241</v>
      </c>
      <c r="AU291" s="203" t="s">
        <v>86</v>
      </c>
      <c r="AY291" s="18" t="s">
        <v>239</v>
      </c>
      <c r="BE291" s="204">
        <f>IF(N291="základní",J291,0)</f>
        <v>0</v>
      </c>
      <c r="BF291" s="204">
        <f>IF(N291="snížená",J291,0)</f>
        <v>0</v>
      </c>
      <c r="BG291" s="204">
        <f>IF(N291="zákl. přenesená",J291,0)</f>
        <v>0</v>
      </c>
      <c r="BH291" s="204">
        <f>IF(N291="sníž. přenesená",J291,0)</f>
        <v>0</v>
      </c>
      <c r="BI291" s="204">
        <f>IF(N291="nulová",J291,0)</f>
        <v>0</v>
      </c>
      <c r="BJ291" s="18" t="s">
        <v>84</v>
      </c>
      <c r="BK291" s="204">
        <f>ROUND(I291*H291,2)</f>
        <v>0</v>
      </c>
      <c r="BL291" s="18" t="s">
        <v>110</v>
      </c>
      <c r="BM291" s="203" t="s">
        <v>601</v>
      </c>
    </row>
    <row r="292" spans="1:65" s="2" customFormat="1" ht="11.25">
      <c r="A292" s="35"/>
      <c r="B292" s="36"/>
      <c r="C292" s="37"/>
      <c r="D292" s="205" t="s">
        <v>247</v>
      </c>
      <c r="E292" s="37"/>
      <c r="F292" s="206" t="s">
        <v>602</v>
      </c>
      <c r="G292" s="37"/>
      <c r="H292" s="37"/>
      <c r="I292" s="207"/>
      <c r="J292" s="37"/>
      <c r="K292" s="37"/>
      <c r="L292" s="40"/>
      <c r="M292" s="208"/>
      <c r="N292" s="209"/>
      <c r="O292" s="72"/>
      <c r="P292" s="72"/>
      <c r="Q292" s="72"/>
      <c r="R292" s="72"/>
      <c r="S292" s="72"/>
      <c r="T292" s="73"/>
      <c r="U292" s="35"/>
      <c r="V292" s="35"/>
      <c r="W292" s="35"/>
      <c r="X292" s="35"/>
      <c r="Y292" s="35"/>
      <c r="Z292" s="35"/>
      <c r="AA292" s="35"/>
      <c r="AB292" s="35"/>
      <c r="AC292" s="35"/>
      <c r="AD292" s="35"/>
      <c r="AE292" s="35"/>
      <c r="AT292" s="18" t="s">
        <v>247</v>
      </c>
      <c r="AU292" s="18" t="s">
        <v>86</v>
      </c>
    </row>
    <row r="293" spans="1:65" s="13" customFormat="1" ht="11.25">
      <c r="B293" s="210"/>
      <c r="C293" s="211"/>
      <c r="D293" s="212" t="s">
        <v>274</v>
      </c>
      <c r="E293" s="226" t="s">
        <v>1</v>
      </c>
      <c r="F293" s="213" t="s">
        <v>603</v>
      </c>
      <c r="G293" s="211"/>
      <c r="H293" s="214">
        <v>49.75</v>
      </c>
      <c r="I293" s="215"/>
      <c r="J293" s="211"/>
      <c r="K293" s="211"/>
      <c r="L293" s="216"/>
      <c r="M293" s="217"/>
      <c r="N293" s="218"/>
      <c r="O293" s="218"/>
      <c r="P293" s="218"/>
      <c r="Q293" s="218"/>
      <c r="R293" s="218"/>
      <c r="S293" s="218"/>
      <c r="T293" s="219"/>
      <c r="AT293" s="220" t="s">
        <v>274</v>
      </c>
      <c r="AU293" s="220" t="s">
        <v>86</v>
      </c>
      <c r="AV293" s="13" t="s">
        <v>86</v>
      </c>
      <c r="AW293" s="13" t="s">
        <v>32</v>
      </c>
      <c r="AX293" s="13" t="s">
        <v>76</v>
      </c>
      <c r="AY293" s="220" t="s">
        <v>239</v>
      </c>
    </row>
    <row r="294" spans="1:65" s="14" customFormat="1" ht="11.25">
      <c r="B294" s="227"/>
      <c r="C294" s="228"/>
      <c r="D294" s="212" t="s">
        <v>274</v>
      </c>
      <c r="E294" s="229" t="s">
        <v>1</v>
      </c>
      <c r="F294" s="230" t="s">
        <v>401</v>
      </c>
      <c r="G294" s="228"/>
      <c r="H294" s="231">
        <v>49.75</v>
      </c>
      <c r="I294" s="232"/>
      <c r="J294" s="228"/>
      <c r="K294" s="228"/>
      <c r="L294" s="233"/>
      <c r="M294" s="234"/>
      <c r="N294" s="235"/>
      <c r="O294" s="235"/>
      <c r="P294" s="235"/>
      <c r="Q294" s="235"/>
      <c r="R294" s="235"/>
      <c r="S294" s="235"/>
      <c r="T294" s="236"/>
      <c r="AT294" s="237" t="s">
        <v>274</v>
      </c>
      <c r="AU294" s="237" t="s">
        <v>86</v>
      </c>
      <c r="AV294" s="14" t="s">
        <v>110</v>
      </c>
      <c r="AW294" s="14" t="s">
        <v>32</v>
      </c>
      <c r="AX294" s="14" t="s">
        <v>84</v>
      </c>
      <c r="AY294" s="237" t="s">
        <v>239</v>
      </c>
    </row>
    <row r="295" spans="1:65" s="2" customFormat="1" ht="16.5" customHeight="1">
      <c r="A295" s="35"/>
      <c r="B295" s="36"/>
      <c r="C295" s="192" t="s">
        <v>604</v>
      </c>
      <c r="D295" s="192" t="s">
        <v>241</v>
      </c>
      <c r="E295" s="193" t="s">
        <v>605</v>
      </c>
      <c r="F295" s="194" t="s">
        <v>606</v>
      </c>
      <c r="G295" s="195" t="s">
        <v>244</v>
      </c>
      <c r="H295" s="196">
        <v>11.893000000000001</v>
      </c>
      <c r="I295" s="197"/>
      <c r="J295" s="198">
        <f>ROUND(I295*H295,2)</f>
        <v>0</v>
      </c>
      <c r="K295" s="194" t="s">
        <v>245</v>
      </c>
      <c r="L295" s="40"/>
      <c r="M295" s="199" t="s">
        <v>1</v>
      </c>
      <c r="N295" s="200" t="s">
        <v>41</v>
      </c>
      <c r="O295" s="72"/>
      <c r="P295" s="201">
        <f>O295*H295</f>
        <v>0</v>
      </c>
      <c r="Q295" s="201">
        <v>9.4479999999999995E-2</v>
      </c>
      <c r="R295" s="201">
        <f>Q295*H295</f>
        <v>1.1236506399999999</v>
      </c>
      <c r="S295" s="201">
        <v>0</v>
      </c>
      <c r="T295" s="202">
        <f>S295*H295</f>
        <v>0</v>
      </c>
      <c r="U295" s="35"/>
      <c r="V295" s="35"/>
      <c r="W295" s="35"/>
      <c r="X295" s="35"/>
      <c r="Y295" s="35"/>
      <c r="Z295" s="35"/>
      <c r="AA295" s="35"/>
      <c r="AB295" s="35"/>
      <c r="AC295" s="35"/>
      <c r="AD295" s="35"/>
      <c r="AE295" s="35"/>
      <c r="AR295" s="203" t="s">
        <v>110</v>
      </c>
      <c r="AT295" s="203" t="s">
        <v>241</v>
      </c>
      <c r="AU295" s="203" t="s">
        <v>86</v>
      </c>
      <c r="AY295" s="18" t="s">
        <v>239</v>
      </c>
      <c r="BE295" s="204">
        <f>IF(N295="základní",J295,0)</f>
        <v>0</v>
      </c>
      <c r="BF295" s="204">
        <f>IF(N295="snížená",J295,0)</f>
        <v>0</v>
      </c>
      <c r="BG295" s="204">
        <f>IF(N295="zákl. přenesená",J295,0)</f>
        <v>0</v>
      </c>
      <c r="BH295" s="204">
        <f>IF(N295="sníž. přenesená",J295,0)</f>
        <v>0</v>
      </c>
      <c r="BI295" s="204">
        <f>IF(N295="nulová",J295,0)</f>
        <v>0</v>
      </c>
      <c r="BJ295" s="18" t="s">
        <v>84</v>
      </c>
      <c r="BK295" s="204">
        <f>ROUND(I295*H295,2)</f>
        <v>0</v>
      </c>
      <c r="BL295" s="18" t="s">
        <v>110</v>
      </c>
      <c r="BM295" s="203" t="s">
        <v>607</v>
      </c>
    </row>
    <row r="296" spans="1:65" s="2" customFormat="1" ht="11.25">
      <c r="A296" s="35"/>
      <c r="B296" s="36"/>
      <c r="C296" s="37"/>
      <c r="D296" s="205" t="s">
        <v>247</v>
      </c>
      <c r="E296" s="37"/>
      <c r="F296" s="206" t="s">
        <v>608</v>
      </c>
      <c r="G296" s="37"/>
      <c r="H296" s="37"/>
      <c r="I296" s="207"/>
      <c r="J296" s="37"/>
      <c r="K296" s="37"/>
      <c r="L296" s="40"/>
      <c r="M296" s="208"/>
      <c r="N296" s="209"/>
      <c r="O296" s="72"/>
      <c r="P296" s="72"/>
      <c r="Q296" s="72"/>
      <c r="R296" s="72"/>
      <c r="S296" s="72"/>
      <c r="T296" s="73"/>
      <c r="U296" s="35"/>
      <c r="V296" s="35"/>
      <c r="W296" s="35"/>
      <c r="X296" s="35"/>
      <c r="Y296" s="35"/>
      <c r="Z296" s="35"/>
      <c r="AA296" s="35"/>
      <c r="AB296" s="35"/>
      <c r="AC296" s="35"/>
      <c r="AD296" s="35"/>
      <c r="AE296" s="35"/>
      <c r="AT296" s="18" t="s">
        <v>247</v>
      </c>
      <c r="AU296" s="18" t="s">
        <v>86</v>
      </c>
    </row>
    <row r="297" spans="1:65" s="2" customFormat="1" ht="48.75">
      <c r="A297" s="35"/>
      <c r="B297" s="36"/>
      <c r="C297" s="37"/>
      <c r="D297" s="212" t="s">
        <v>294</v>
      </c>
      <c r="E297" s="37"/>
      <c r="F297" s="221" t="s">
        <v>554</v>
      </c>
      <c r="G297" s="37"/>
      <c r="H297" s="37"/>
      <c r="I297" s="207"/>
      <c r="J297" s="37"/>
      <c r="K297" s="37"/>
      <c r="L297" s="40"/>
      <c r="M297" s="208"/>
      <c r="N297" s="209"/>
      <c r="O297" s="72"/>
      <c r="P297" s="72"/>
      <c r="Q297" s="72"/>
      <c r="R297" s="72"/>
      <c r="S297" s="72"/>
      <c r="T297" s="73"/>
      <c r="U297" s="35"/>
      <c r="V297" s="35"/>
      <c r="W297" s="35"/>
      <c r="X297" s="35"/>
      <c r="Y297" s="35"/>
      <c r="Z297" s="35"/>
      <c r="AA297" s="35"/>
      <c r="AB297" s="35"/>
      <c r="AC297" s="35"/>
      <c r="AD297" s="35"/>
      <c r="AE297" s="35"/>
      <c r="AT297" s="18" t="s">
        <v>294</v>
      </c>
      <c r="AU297" s="18" t="s">
        <v>86</v>
      </c>
    </row>
    <row r="298" spans="1:65" s="13" customFormat="1" ht="11.25">
      <c r="B298" s="210"/>
      <c r="C298" s="211"/>
      <c r="D298" s="212" t="s">
        <v>274</v>
      </c>
      <c r="E298" s="226" t="s">
        <v>1</v>
      </c>
      <c r="F298" s="213" t="s">
        <v>609</v>
      </c>
      <c r="G298" s="211"/>
      <c r="H298" s="214">
        <v>11.893000000000001</v>
      </c>
      <c r="I298" s="215"/>
      <c r="J298" s="211"/>
      <c r="K298" s="211"/>
      <c r="L298" s="216"/>
      <c r="M298" s="217"/>
      <c r="N298" s="218"/>
      <c r="O298" s="218"/>
      <c r="P298" s="218"/>
      <c r="Q298" s="218"/>
      <c r="R298" s="218"/>
      <c r="S298" s="218"/>
      <c r="T298" s="219"/>
      <c r="AT298" s="220" t="s">
        <v>274</v>
      </c>
      <c r="AU298" s="220" t="s">
        <v>86</v>
      </c>
      <c r="AV298" s="13" t="s">
        <v>86</v>
      </c>
      <c r="AW298" s="13" t="s">
        <v>32</v>
      </c>
      <c r="AX298" s="13" t="s">
        <v>76</v>
      </c>
      <c r="AY298" s="220" t="s">
        <v>239</v>
      </c>
    </row>
    <row r="299" spans="1:65" s="14" customFormat="1" ht="11.25">
      <c r="B299" s="227"/>
      <c r="C299" s="228"/>
      <c r="D299" s="212" t="s">
        <v>274</v>
      </c>
      <c r="E299" s="229" t="s">
        <v>1</v>
      </c>
      <c r="F299" s="230" t="s">
        <v>401</v>
      </c>
      <c r="G299" s="228"/>
      <c r="H299" s="231">
        <v>11.893000000000001</v>
      </c>
      <c r="I299" s="232"/>
      <c r="J299" s="228"/>
      <c r="K299" s="228"/>
      <c r="L299" s="233"/>
      <c r="M299" s="234"/>
      <c r="N299" s="235"/>
      <c r="O299" s="235"/>
      <c r="P299" s="235"/>
      <c r="Q299" s="235"/>
      <c r="R299" s="235"/>
      <c r="S299" s="235"/>
      <c r="T299" s="236"/>
      <c r="AT299" s="237" t="s">
        <v>274</v>
      </c>
      <c r="AU299" s="237" t="s">
        <v>86</v>
      </c>
      <c r="AV299" s="14" t="s">
        <v>110</v>
      </c>
      <c r="AW299" s="14" t="s">
        <v>32</v>
      </c>
      <c r="AX299" s="14" t="s">
        <v>84</v>
      </c>
      <c r="AY299" s="237" t="s">
        <v>239</v>
      </c>
    </row>
    <row r="300" spans="1:65" s="2" customFormat="1" ht="16.5" customHeight="1">
      <c r="A300" s="35"/>
      <c r="B300" s="36"/>
      <c r="C300" s="192" t="s">
        <v>610</v>
      </c>
      <c r="D300" s="192" t="s">
        <v>241</v>
      </c>
      <c r="E300" s="193" t="s">
        <v>611</v>
      </c>
      <c r="F300" s="194" t="s">
        <v>612</v>
      </c>
      <c r="G300" s="195" t="s">
        <v>244</v>
      </c>
      <c r="H300" s="196">
        <v>42.36</v>
      </c>
      <c r="I300" s="197"/>
      <c r="J300" s="198">
        <f>ROUND(I300*H300,2)</f>
        <v>0</v>
      </c>
      <c r="K300" s="194" t="s">
        <v>245</v>
      </c>
      <c r="L300" s="40"/>
      <c r="M300" s="199" t="s">
        <v>1</v>
      </c>
      <c r="N300" s="200" t="s">
        <v>41</v>
      </c>
      <c r="O300" s="72"/>
      <c r="P300" s="201">
        <f>O300*H300</f>
        <v>0</v>
      </c>
      <c r="Q300" s="201">
        <v>0.11396000000000001</v>
      </c>
      <c r="R300" s="201">
        <f>Q300*H300</f>
        <v>4.8273456000000001</v>
      </c>
      <c r="S300" s="201">
        <v>0</v>
      </c>
      <c r="T300" s="202">
        <f>S300*H300</f>
        <v>0</v>
      </c>
      <c r="U300" s="35"/>
      <c r="V300" s="35"/>
      <c r="W300" s="35"/>
      <c r="X300" s="35"/>
      <c r="Y300" s="35"/>
      <c r="Z300" s="35"/>
      <c r="AA300" s="35"/>
      <c r="AB300" s="35"/>
      <c r="AC300" s="35"/>
      <c r="AD300" s="35"/>
      <c r="AE300" s="35"/>
      <c r="AR300" s="203" t="s">
        <v>110</v>
      </c>
      <c r="AT300" s="203" t="s">
        <v>241</v>
      </c>
      <c r="AU300" s="203" t="s">
        <v>86</v>
      </c>
      <c r="AY300" s="18" t="s">
        <v>239</v>
      </c>
      <c r="BE300" s="204">
        <f>IF(N300="základní",J300,0)</f>
        <v>0</v>
      </c>
      <c r="BF300" s="204">
        <f>IF(N300="snížená",J300,0)</f>
        <v>0</v>
      </c>
      <c r="BG300" s="204">
        <f>IF(N300="zákl. přenesená",J300,0)</f>
        <v>0</v>
      </c>
      <c r="BH300" s="204">
        <f>IF(N300="sníž. přenesená",J300,0)</f>
        <v>0</v>
      </c>
      <c r="BI300" s="204">
        <f>IF(N300="nulová",J300,0)</f>
        <v>0</v>
      </c>
      <c r="BJ300" s="18" t="s">
        <v>84</v>
      </c>
      <c r="BK300" s="204">
        <f>ROUND(I300*H300,2)</f>
        <v>0</v>
      </c>
      <c r="BL300" s="18" t="s">
        <v>110</v>
      </c>
      <c r="BM300" s="203" t="s">
        <v>613</v>
      </c>
    </row>
    <row r="301" spans="1:65" s="2" customFormat="1" ht="11.25">
      <c r="A301" s="35"/>
      <c r="B301" s="36"/>
      <c r="C301" s="37"/>
      <c r="D301" s="205" t="s">
        <v>247</v>
      </c>
      <c r="E301" s="37"/>
      <c r="F301" s="206" t="s">
        <v>614</v>
      </c>
      <c r="G301" s="37"/>
      <c r="H301" s="37"/>
      <c r="I301" s="207"/>
      <c r="J301" s="37"/>
      <c r="K301" s="37"/>
      <c r="L301" s="40"/>
      <c r="M301" s="208"/>
      <c r="N301" s="209"/>
      <c r="O301" s="72"/>
      <c r="P301" s="72"/>
      <c r="Q301" s="72"/>
      <c r="R301" s="72"/>
      <c r="S301" s="72"/>
      <c r="T301" s="73"/>
      <c r="U301" s="35"/>
      <c r="V301" s="35"/>
      <c r="W301" s="35"/>
      <c r="X301" s="35"/>
      <c r="Y301" s="35"/>
      <c r="Z301" s="35"/>
      <c r="AA301" s="35"/>
      <c r="AB301" s="35"/>
      <c r="AC301" s="35"/>
      <c r="AD301" s="35"/>
      <c r="AE301" s="35"/>
      <c r="AT301" s="18" t="s">
        <v>247</v>
      </c>
      <c r="AU301" s="18" t="s">
        <v>86</v>
      </c>
    </row>
    <row r="302" spans="1:65" s="2" customFormat="1" ht="48.75">
      <c r="A302" s="35"/>
      <c r="B302" s="36"/>
      <c r="C302" s="37"/>
      <c r="D302" s="212" t="s">
        <v>294</v>
      </c>
      <c r="E302" s="37"/>
      <c r="F302" s="221" t="s">
        <v>554</v>
      </c>
      <c r="G302" s="37"/>
      <c r="H302" s="37"/>
      <c r="I302" s="207"/>
      <c r="J302" s="37"/>
      <c r="K302" s="37"/>
      <c r="L302" s="40"/>
      <c r="M302" s="208"/>
      <c r="N302" s="209"/>
      <c r="O302" s="72"/>
      <c r="P302" s="72"/>
      <c r="Q302" s="72"/>
      <c r="R302" s="72"/>
      <c r="S302" s="72"/>
      <c r="T302" s="73"/>
      <c r="U302" s="35"/>
      <c r="V302" s="35"/>
      <c r="W302" s="35"/>
      <c r="X302" s="35"/>
      <c r="Y302" s="35"/>
      <c r="Z302" s="35"/>
      <c r="AA302" s="35"/>
      <c r="AB302" s="35"/>
      <c r="AC302" s="35"/>
      <c r="AD302" s="35"/>
      <c r="AE302" s="35"/>
      <c r="AT302" s="18" t="s">
        <v>294</v>
      </c>
      <c r="AU302" s="18" t="s">
        <v>86</v>
      </c>
    </row>
    <row r="303" spans="1:65" s="13" customFormat="1" ht="11.25">
      <c r="B303" s="210"/>
      <c r="C303" s="211"/>
      <c r="D303" s="212" t="s">
        <v>274</v>
      </c>
      <c r="E303" s="226" t="s">
        <v>1</v>
      </c>
      <c r="F303" s="213" t="s">
        <v>615</v>
      </c>
      <c r="G303" s="211"/>
      <c r="H303" s="214">
        <v>42.36</v>
      </c>
      <c r="I303" s="215"/>
      <c r="J303" s="211"/>
      <c r="K303" s="211"/>
      <c r="L303" s="216"/>
      <c r="M303" s="217"/>
      <c r="N303" s="218"/>
      <c r="O303" s="218"/>
      <c r="P303" s="218"/>
      <c r="Q303" s="218"/>
      <c r="R303" s="218"/>
      <c r="S303" s="218"/>
      <c r="T303" s="219"/>
      <c r="AT303" s="220" t="s">
        <v>274</v>
      </c>
      <c r="AU303" s="220" t="s">
        <v>86</v>
      </c>
      <c r="AV303" s="13" t="s">
        <v>86</v>
      </c>
      <c r="AW303" s="13" t="s">
        <v>32</v>
      </c>
      <c r="AX303" s="13" t="s">
        <v>76</v>
      </c>
      <c r="AY303" s="220" t="s">
        <v>239</v>
      </c>
    </row>
    <row r="304" spans="1:65" s="14" customFormat="1" ht="11.25">
      <c r="B304" s="227"/>
      <c r="C304" s="228"/>
      <c r="D304" s="212" t="s">
        <v>274</v>
      </c>
      <c r="E304" s="229" t="s">
        <v>1</v>
      </c>
      <c r="F304" s="230" t="s">
        <v>401</v>
      </c>
      <c r="G304" s="228"/>
      <c r="H304" s="231">
        <v>42.36</v>
      </c>
      <c r="I304" s="232"/>
      <c r="J304" s="228"/>
      <c r="K304" s="228"/>
      <c r="L304" s="233"/>
      <c r="M304" s="234"/>
      <c r="N304" s="235"/>
      <c r="O304" s="235"/>
      <c r="P304" s="235"/>
      <c r="Q304" s="235"/>
      <c r="R304" s="235"/>
      <c r="S304" s="235"/>
      <c r="T304" s="236"/>
      <c r="AT304" s="237" t="s">
        <v>274</v>
      </c>
      <c r="AU304" s="237" t="s">
        <v>86</v>
      </c>
      <c r="AV304" s="14" t="s">
        <v>110</v>
      </c>
      <c r="AW304" s="14" t="s">
        <v>32</v>
      </c>
      <c r="AX304" s="14" t="s">
        <v>84</v>
      </c>
      <c r="AY304" s="237" t="s">
        <v>239</v>
      </c>
    </row>
    <row r="305" spans="1:65" s="2" customFormat="1" ht="16.5" customHeight="1">
      <c r="A305" s="35"/>
      <c r="B305" s="36"/>
      <c r="C305" s="192" t="s">
        <v>616</v>
      </c>
      <c r="D305" s="192" t="s">
        <v>241</v>
      </c>
      <c r="E305" s="193" t="s">
        <v>617</v>
      </c>
      <c r="F305" s="194" t="s">
        <v>618</v>
      </c>
      <c r="G305" s="195" t="s">
        <v>244</v>
      </c>
      <c r="H305" s="196">
        <v>31.577999999999999</v>
      </c>
      <c r="I305" s="197"/>
      <c r="J305" s="198">
        <f>ROUND(I305*H305,2)</f>
        <v>0</v>
      </c>
      <c r="K305" s="194" t="s">
        <v>245</v>
      </c>
      <c r="L305" s="40"/>
      <c r="M305" s="199" t="s">
        <v>1</v>
      </c>
      <c r="N305" s="200" t="s">
        <v>41</v>
      </c>
      <c r="O305" s="72"/>
      <c r="P305" s="201">
        <f>O305*H305</f>
        <v>0</v>
      </c>
      <c r="Q305" s="201">
        <v>0.34200000000000003</v>
      </c>
      <c r="R305" s="201">
        <f>Q305*H305</f>
        <v>10.799676</v>
      </c>
      <c r="S305" s="201">
        <v>0</v>
      </c>
      <c r="T305" s="202">
        <f>S305*H305</f>
        <v>0</v>
      </c>
      <c r="U305" s="35"/>
      <c r="V305" s="35"/>
      <c r="W305" s="35"/>
      <c r="X305" s="35"/>
      <c r="Y305" s="35"/>
      <c r="Z305" s="35"/>
      <c r="AA305" s="35"/>
      <c r="AB305" s="35"/>
      <c r="AC305" s="35"/>
      <c r="AD305" s="35"/>
      <c r="AE305" s="35"/>
      <c r="AR305" s="203" t="s">
        <v>110</v>
      </c>
      <c r="AT305" s="203" t="s">
        <v>241</v>
      </c>
      <c r="AU305" s="203" t="s">
        <v>86</v>
      </c>
      <c r="AY305" s="18" t="s">
        <v>239</v>
      </c>
      <c r="BE305" s="204">
        <f>IF(N305="základní",J305,0)</f>
        <v>0</v>
      </c>
      <c r="BF305" s="204">
        <f>IF(N305="snížená",J305,0)</f>
        <v>0</v>
      </c>
      <c r="BG305" s="204">
        <f>IF(N305="zákl. přenesená",J305,0)</f>
        <v>0</v>
      </c>
      <c r="BH305" s="204">
        <f>IF(N305="sníž. přenesená",J305,0)</f>
        <v>0</v>
      </c>
      <c r="BI305" s="204">
        <f>IF(N305="nulová",J305,0)</f>
        <v>0</v>
      </c>
      <c r="BJ305" s="18" t="s">
        <v>84</v>
      </c>
      <c r="BK305" s="204">
        <f>ROUND(I305*H305,2)</f>
        <v>0</v>
      </c>
      <c r="BL305" s="18" t="s">
        <v>110</v>
      </c>
      <c r="BM305" s="203" t="s">
        <v>619</v>
      </c>
    </row>
    <row r="306" spans="1:65" s="2" customFormat="1" ht="11.25">
      <c r="A306" s="35"/>
      <c r="B306" s="36"/>
      <c r="C306" s="37"/>
      <c r="D306" s="205" t="s">
        <v>247</v>
      </c>
      <c r="E306" s="37"/>
      <c r="F306" s="206" t="s">
        <v>620</v>
      </c>
      <c r="G306" s="37"/>
      <c r="H306" s="37"/>
      <c r="I306" s="207"/>
      <c r="J306" s="37"/>
      <c r="K306" s="37"/>
      <c r="L306" s="40"/>
      <c r="M306" s="208"/>
      <c r="N306" s="209"/>
      <c r="O306" s="72"/>
      <c r="P306" s="72"/>
      <c r="Q306" s="72"/>
      <c r="R306" s="72"/>
      <c r="S306" s="72"/>
      <c r="T306" s="73"/>
      <c r="U306" s="35"/>
      <c r="V306" s="35"/>
      <c r="W306" s="35"/>
      <c r="X306" s="35"/>
      <c r="Y306" s="35"/>
      <c r="Z306" s="35"/>
      <c r="AA306" s="35"/>
      <c r="AB306" s="35"/>
      <c r="AC306" s="35"/>
      <c r="AD306" s="35"/>
      <c r="AE306" s="35"/>
      <c r="AT306" s="18" t="s">
        <v>247</v>
      </c>
      <c r="AU306" s="18" t="s">
        <v>86</v>
      </c>
    </row>
    <row r="307" spans="1:65" s="2" customFormat="1" ht="48.75">
      <c r="A307" s="35"/>
      <c r="B307" s="36"/>
      <c r="C307" s="37"/>
      <c r="D307" s="212" t="s">
        <v>294</v>
      </c>
      <c r="E307" s="37"/>
      <c r="F307" s="221" t="s">
        <v>554</v>
      </c>
      <c r="G307" s="37"/>
      <c r="H307" s="37"/>
      <c r="I307" s="207"/>
      <c r="J307" s="37"/>
      <c r="K307" s="37"/>
      <c r="L307" s="40"/>
      <c r="M307" s="208"/>
      <c r="N307" s="209"/>
      <c r="O307" s="72"/>
      <c r="P307" s="72"/>
      <c r="Q307" s="72"/>
      <c r="R307" s="72"/>
      <c r="S307" s="72"/>
      <c r="T307" s="73"/>
      <c r="U307" s="35"/>
      <c r="V307" s="35"/>
      <c r="W307" s="35"/>
      <c r="X307" s="35"/>
      <c r="Y307" s="35"/>
      <c r="Z307" s="35"/>
      <c r="AA307" s="35"/>
      <c r="AB307" s="35"/>
      <c r="AC307" s="35"/>
      <c r="AD307" s="35"/>
      <c r="AE307" s="35"/>
      <c r="AT307" s="18" t="s">
        <v>294</v>
      </c>
      <c r="AU307" s="18" t="s">
        <v>86</v>
      </c>
    </row>
    <row r="308" spans="1:65" s="13" customFormat="1" ht="11.25">
      <c r="B308" s="210"/>
      <c r="C308" s="211"/>
      <c r="D308" s="212" t="s">
        <v>274</v>
      </c>
      <c r="E308" s="226" t="s">
        <v>1</v>
      </c>
      <c r="F308" s="213" t="s">
        <v>621</v>
      </c>
      <c r="G308" s="211"/>
      <c r="H308" s="214">
        <v>31.577999999999999</v>
      </c>
      <c r="I308" s="215"/>
      <c r="J308" s="211"/>
      <c r="K308" s="211"/>
      <c r="L308" s="216"/>
      <c r="M308" s="217"/>
      <c r="N308" s="218"/>
      <c r="O308" s="218"/>
      <c r="P308" s="218"/>
      <c r="Q308" s="218"/>
      <c r="R308" s="218"/>
      <c r="S308" s="218"/>
      <c r="T308" s="219"/>
      <c r="AT308" s="220" t="s">
        <v>274</v>
      </c>
      <c r="AU308" s="220" t="s">
        <v>86</v>
      </c>
      <c r="AV308" s="13" t="s">
        <v>86</v>
      </c>
      <c r="AW308" s="13" t="s">
        <v>32</v>
      </c>
      <c r="AX308" s="13" t="s">
        <v>76</v>
      </c>
      <c r="AY308" s="220" t="s">
        <v>239</v>
      </c>
    </row>
    <row r="309" spans="1:65" s="14" customFormat="1" ht="11.25">
      <c r="B309" s="227"/>
      <c r="C309" s="228"/>
      <c r="D309" s="212" t="s">
        <v>274</v>
      </c>
      <c r="E309" s="229" t="s">
        <v>1</v>
      </c>
      <c r="F309" s="230" t="s">
        <v>401</v>
      </c>
      <c r="G309" s="228"/>
      <c r="H309" s="231">
        <v>31.577999999999999</v>
      </c>
      <c r="I309" s="232"/>
      <c r="J309" s="228"/>
      <c r="K309" s="228"/>
      <c r="L309" s="233"/>
      <c r="M309" s="234"/>
      <c r="N309" s="235"/>
      <c r="O309" s="235"/>
      <c r="P309" s="235"/>
      <c r="Q309" s="235"/>
      <c r="R309" s="235"/>
      <c r="S309" s="235"/>
      <c r="T309" s="236"/>
      <c r="AT309" s="237" t="s">
        <v>274</v>
      </c>
      <c r="AU309" s="237" t="s">
        <v>86</v>
      </c>
      <c r="AV309" s="14" t="s">
        <v>110</v>
      </c>
      <c r="AW309" s="14" t="s">
        <v>32</v>
      </c>
      <c r="AX309" s="14" t="s">
        <v>84</v>
      </c>
      <c r="AY309" s="237" t="s">
        <v>239</v>
      </c>
    </row>
    <row r="310" spans="1:65" s="2" customFormat="1" ht="16.5" customHeight="1">
      <c r="A310" s="35"/>
      <c r="B310" s="36"/>
      <c r="C310" s="192" t="s">
        <v>622</v>
      </c>
      <c r="D310" s="192" t="s">
        <v>241</v>
      </c>
      <c r="E310" s="193" t="s">
        <v>623</v>
      </c>
      <c r="F310" s="194" t="s">
        <v>624</v>
      </c>
      <c r="G310" s="195" t="s">
        <v>244</v>
      </c>
      <c r="H310" s="196">
        <v>17.5</v>
      </c>
      <c r="I310" s="197"/>
      <c r="J310" s="198">
        <f>ROUND(I310*H310,2)</f>
        <v>0</v>
      </c>
      <c r="K310" s="194" t="s">
        <v>245</v>
      </c>
      <c r="L310" s="40"/>
      <c r="M310" s="199" t="s">
        <v>1</v>
      </c>
      <c r="N310" s="200" t="s">
        <v>41</v>
      </c>
      <c r="O310" s="72"/>
      <c r="P310" s="201">
        <f>O310*H310</f>
        <v>0</v>
      </c>
      <c r="Q310" s="201">
        <v>0.17818000000000001</v>
      </c>
      <c r="R310" s="201">
        <f>Q310*H310</f>
        <v>3.11815</v>
      </c>
      <c r="S310" s="201">
        <v>0</v>
      </c>
      <c r="T310" s="202">
        <f>S310*H310</f>
        <v>0</v>
      </c>
      <c r="U310" s="35"/>
      <c r="V310" s="35"/>
      <c r="W310" s="35"/>
      <c r="X310" s="35"/>
      <c r="Y310" s="35"/>
      <c r="Z310" s="35"/>
      <c r="AA310" s="35"/>
      <c r="AB310" s="35"/>
      <c r="AC310" s="35"/>
      <c r="AD310" s="35"/>
      <c r="AE310" s="35"/>
      <c r="AR310" s="203" t="s">
        <v>110</v>
      </c>
      <c r="AT310" s="203" t="s">
        <v>241</v>
      </c>
      <c r="AU310" s="203" t="s">
        <v>86</v>
      </c>
      <c r="AY310" s="18" t="s">
        <v>239</v>
      </c>
      <c r="BE310" s="204">
        <f>IF(N310="základní",J310,0)</f>
        <v>0</v>
      </c>
      <c r="BF310" s="204">
        <f>IF(N310="snížená",J310,0)</f>
        <v>0</v>
      </c>
      <c r="BG310" s="204">
        <f>IF(N310="zákl. přenesená",J310,0)</f>
        <v>0</v>
      </c>
      <c r="BH310" s="204">
        <f>IF(N310="sníž. přenesená",J310,0)</f>
        <v>0</v>
      </c>
      <c r="BI310" s="204">
        <f>IF(N310="nulová",J310,0)</f>
        <v>0</v>
      </c>
      <c r="BJ310" s="18" t="s">
        <v>84</v>
      </c>
      <c r="BK310" s="204">
        <f>ROUND(I310*H310,2)</f>
        <v>0</v>
      </c>
      <c r="BL310" s="18" t="s">
        <v>110</v>
      </c>
      <c r="BM310" s="203" t="s">
        <v>625</v>
      </c>
    </row>
    <row r="311" spans="1:65" s="2" customFormat="1" ht="11.25">
      <c r="A311" s="35"/>
      <c r="B311" s="36"/>
      <c r="C311" s="37"/>
      <c r="D311" s="205" t="s">
        <v>247</v>
      </c>
      <c r="E311" s="37"/>
      <c r="F311" s="206" t="s">
        <v>626</v>
      </c>
      <c r="G311" s="37"/>
      <c r="H311" s="37"/>
      <c r="I311" s="207"/>
      <c r="J311" s="37"/>
      <c r="K311" s="37"/>
      <c r="L311" s="40"/>
      <c r="M311" s="208"/>
      <c r="N311" s="209"/>
      <c r="O311" s="72"/>
      <c r="P311" s="72"/>
      <c r="Q311" s="72"/>
      <c r="R311" s="72"/>
      <c r="S311" s="72"/>
      <c r="T311" s="73"/>
      <c r="U311" s="35"/>
      <c r="V311" s="35"/>
      <c r="W311" s="35"/>
      <c r="X311" s="35"/>
      <c r="Y311" s="35"/>
      <c r="Z311" s="35"/>
      <c r="AA311" s="35"/>
      <c r="AB311" s="35"/>
      <c r="AC311" s="35"/>
      <c r="AD311" s="35"/>
      <c r="AE311" s="35"/>
      <c r="AT311" s="18" t="s">
        <v>247</v>
      </c>
      <c r="AU311" s="18" t="s">
        <v>86</v>
      </c>
    </row>
    <row r="312" spans="1:65" s="2" customFormat="1" ht="16.5" customHeight="1">
      <c r="A312" s="35"/>
      <c r="B312" s="36"/>
      <c r="C312" s="192" t="s">
        <v>627</v>
      </c>
      <c r="D312" s="192" t="s">
        <v>241</v>
      </c>
      <c r="E312" s="193" t="s">
        <v>628</v>
      </c>
      <c r="F312" s="194" t="s">
        <v>629</v>
      </c>
      <c r="G312" s="195" t="s">
        <v>244</v>
      </c>
      <c r="H312" s="196">
        <v>22.5</v>
      </c>
      <c r="I312" s="197"/>
      <c r="J312" s="198">
        <f>ROUND(I312*H312,2)</f>
        <v>0</v>
      </c>
      <c r="K312" s="194" t="s">
        <v>245</v>
      </c>
      <c r="L312" s="40"/>
      <c r="M312" s="199" t="s">
        <v>1</v>
      </c>
      <c r="N312" s="200" t="s">
        <v>41</v>
      </c>
      <c r="O312" s="72"/>
      <c r="P312" s="201">
        <f>O312*H312</f>
        <v>0</v>
      </c>
      <c r="Q312" s="201">
        <v>0.1386</v>
      </c>
      <c r="R312" s="201">
        <f>Q312*H312</f>
        <v>3.1185</v>
      </c>
      <c r="S312" s="201">
        <v>0</v>
      </c>
      <c r="T312" s="202">
        <f>S312*H312</f>
        <v>0</v>
      </c>
      <c r="U312" s="35"/>
      <c r="V312" s="35"/>
      <c r="W312" s="35"/>
      <c r="X312" s="35"/>
      <c r="Y312" s="35"/>
      <c r="Z312" s="35"/>
      <c r="AA312" s="35"/>
      <c r="AB312" s="35"/>
      <c r="AC312" s="35"/>
      <c r="AD312" s="35"/>
      <c r="AE312" s="35"/>
      <c r="AR312" s="203" t="s">
        <v>110</v>
      </c>
      <c r="AT312" s="203" t="s">
        <v>241</v>
      </c>
      <c r="AU312" s="203" t="s">
        <v>86</v>
      </c>
      <c r="AY312" s="18" t="s">
        <v>239</v>
      </c>
      <c r="BE312" s="204">
        <f>IF(N312="základní",J312,0)</f>
        <v>0</v>
      </c>
      <c r="BF312" s="204">
        <f>IF(N312="snížená",J312,0)</f>
        <v>0</v>
      </c>
      <c r="BG312" s="204">
        <f>IF(N312="zákl. přenesená",J312,0)</f>
        <v>0</v>
      </c>
      <c r="BH312" s="204">
        <f>IF(N312="sníž. přenesená",J312,0)</f>
        <v>0</v>
      </c>
      <c r="BI312" s="204">
        <f>IF(N312="nulová",J312,0)</f>
        <v>0</v>
      </c>
      <c r="BJ312" s="18" t="s">
        <v>84</v>
      </c>
      <c r="BK312" s="204">
        <f>ROUND(I312*H312,2)</f>
        <v>0</v>
      </c>
      <c r="BL312" s="18" t="s">
        <v>110</v>
      </c>
      <c r="BM312" s="203" t="s">
        <v>630</v>
      </c>
    </row>
    <row r="313" spans="1:65" s="2" customFormat="1" ht="11.25">
      <c r="A313" s="35"/>
      <c r="B313" s="36"/>
      <c r="C313" s="37"/>
      <c r="D313" s="205" t="s">
        <v>247</v>
      </c>
      <c r="E313" s="37"/>
      <c r="F313" s="206" t="s">
        <v>631</v>
      </c>
      <c r="G313" s="37"/>
      <c r="H313" s="37"/>
      <c r="I313" s="207"/>
      <c r="J313" s="37"/>
      <c r="K313" s="37"/>
      <c r="L313" s="40"/>
      <c r="M313" s="208"/>
      <c r="N313" s="209"/>
      <c r="O313" s="72"/>
      <c r="P313" s="72"/>
      <c r="Q313" s="72"/>
      <c r="R313" s="72"/>
      <c r="S313" s="72"/>
      <c r="T313" s="73"/>
      <c r="U313" s="35"/>
      <c r="V313" s="35"/>
      <c r="W313" s="35"/>
      <c r="X313" s="35"/>
      <c r="Y313" s="35"/>
      <c r="Z313" s="35"/>
      <c r="AA313" s="35"/>
      <c r="AB313" s="35"/>
      <c r="AC313" s="35"/>
      <c r="AD313" s="35"/>
      <c r="AE313" s="35"/>
      <c r="AT313" s="18" t="s">
        <v>247</v>
      </c>
      <c r="AU313" s="18" t="s">
        <v>86</v>
      </c>
    </row>
    <row r="314" spans="1:65" s="13" customFormat="1" ht="11.25">
      <c r="B314" s="210"/>
      <c r="C314" s="211"/>
      <c r="D314" s="212" t="s">
        <v>274</v>
      </c>
      <c r="E314" s="226" t="s">
        <v>1</v>
      </c>
      <c r="F314" s="213" t="s">
        <v>632</v>
      </c>
      <c r="G314" s="211"/>
      <c r="H314" s="214">
        <v>22.5</v>
      </c>
      <c r="I314" s="215"/>
      <c r="J314" s="211"/>
      <c r="K314" s="211"/>
      <c r="L314" s="216"/>
      <c r="M314" s="217"/>
      <c r="N314" s="218"/>
      <c r="O314" s="218"/>
      <c r="P314" s="218"/>
      <c r="Q314" s="218"/>
      <c r="R314" s="218"/>
      <c r="S314" s="218"/>
      <c r="T314" s="219"/>
      <c r="AT314" s="220" t="s">
        <v>274</v>
      </c>
      <c r="AU314" s="220" t="s">
        <v>86</v>
      </c>
      <c r="AV314" s="13" t="s">
        <v>86</v>
      </c>
      <c r="AW314" s="13" t="s">
        <v>32</v>
      </c>
      <c r="AX314" s="13" t="s">
        <v>76</v>
      </c>
      <c r="AY314" s="220" t="s">
        <v>239</v>
      </c>
    </row>
    <row r="315" spans="1:65" s="14" customFormat="1" ht="11.25">
      <c r="B315" s="227"/>
      <c r="C315" s="228"/>
      <c r="D315" s="212" t="s">
        <v>274</v>
      </c>
      <c r="E315" s="229" t="s">
        <v>1</v>
      </c>
      <c r="F315" s="230" t="s">
        <v>401</v>
      </c>
      <c r="G315" s="228"/>
      <c r="H315" s="231">
        <v>22.5</v>
      </c>
      <c r="I315" s="232"/>
      <c r="J315" s="228"/>
      <c r="K315" s="228"/>
      <c r="L315" s="233"/>
      <c r="M315" s="234"/>
      <c r="N315" s="235"/>
      <c r="O315" s="235"/>
      <c r="P315" s="235"/>
      <c r="Q315" s="235"/>
      <c r="R315" s="235"/>
      <c r="S315" s="235"/>
      <c r="T315" s="236"/>
      <c r="AT315" s="237" t="s">
        <v>274</v>
      </c>
      <c r="AU315" s="237" t="s">
        <v>86</v>
      </c>
      <c r="AV315" s="14" t="s">
        <v>110</v>
      </c>
      <c r="AW315" s="14" t="s">
        <v>32</v>
      </c>
      <c r="AX315" s="14" t="s">
        <v>84</v>
      </c>
      <c r="AY315" s="237" t="s">
        <v>239</v>
      </c>
    </row>
    <row r="316" spans="1:65" s="2" customFormat="1" ht="16.5" customHeight="1">
      <c r="A316" s="35"/>
      <c r="B316" s="36"/>
      <c r="C316" s="192" t="s">
        <v>633</v>
      </c>
      <c r="D316" s="192" t="s">
        <v>241</v>
      </c>
      <c r="E316" s="193" t="s">
        <v>634</v>
      </c>
      <c r="F316" s="194" t="s">
        <v>635</v>
      </c>
      <c r="G316" s="195" t="s">
        <v>244</v>
      </c>
      <c r="H316" s="196">
        <v>22.5</v>
      </c>
      <c r="I316" s="197"/>
      <c r="J316" s="198">
        <f>ROUND(I316*H316,2)</f>
        <v>0</v>
      </c>
      <c r="K316" s="194" t="s">
        <v>245</v>
      </c>
      <c r="L316" s="40"/>
      <c r="M316" s="199" t="s">
        <v>1</v>
      </c>
      <c r="N316" s="200" t="s">
        <v>41</v>
      </c>
      <c r="O316" s="72"/>
      <c r="P316" s="201">
        <f>O316*H316</f>
        <v>0</v>
      </c>
      <c r="Q316" s="201">
        <v>5.8500000000000003E-2</v>
      </c>
      <c r="R316" s="201">
        <f>Q316*H316</f>
        <v>1.3162500000000001</v>
      </c>
      <c r="S316" s="201">
        <v>0</v>
      </c>
      <c r="T316" s="202">
        <f>S316*H316</f>
        <v>0</v>
      </c>
      <c r="U316" s="35"/>
      <c r="V316" s="35"/>
      <c r="W316" s="35"/>
      <c r="X316" s="35"/>
      <c r="Y316" s="35"/>
      <c r="Z316" s="35"/>
      <c r="AA316" s="35"/>
      <c r="AB316" s="35"/>
      <c r="AC316" s="35"/>
      <c r="AD316" s="35"/>
      <c r="AE316" s="35"/>
      <c r="AR316" s="203" t="s">
        <v>110</v>
      </c>
      <c r="AT316" s="203" t="s">
        <v>241</v>
      </c>
      <c r="AU316" s="203" t="s">
        <v>86</v>
      </c>
      <c r="AY316" s="18" t="s">
        <v>239</v>
      </c>
      <c r="BE316" s="204">
        <f>IF(N316="základní",J316,0)</f>
        <v>0</v>
      </c>
      <c r="BF316" s="204">
        <f>IF(N316="snížená",J316,0)</f>
        <v>0</v>
      </c>
      <c r="BG316" s="204">
        <f>IF(N316="zákl. přenesená",J316,0)</f>
        <v>0</v>
      </c>
      <c r="BH316" s="204">
        <f>IF(N316="sníž. přenesená",J316,0)</f>
        <v>0</v>
      </c>
      <c r="BI316" s="204">
        <f>IF(N316="nulová",J316,0)</f>
        <v>0</v>
      </c>
      <c r="BJ316" s="18" t="s">
        <v>84</v>
      </c>
      <c r="BK316" s="204">
        <f>ROUND(I316*H316,2)</f>
        <v>0</v>
      </c>
      <c r="BL316" s="18" t="s">
        <v>110</v>
      </c>
      <c r="BM316" s="203" t="s">
        <v>636</v>
      </c>
    </row>
    <row r="317" spans="1:65" s="2" customFormat="1" ht="11.25">
      <c r="A317" s="35"/>
      <c r="B317" s="36"/>
      <c r="C317" s="37"/>
      <c r="D317" s="205" t="s">
        <v>247</v>
      </c>
      <c r="E317" s="37"/>
      <c r="F317" s="206" t="s">
        <v>637</v>
      </c>
      <c r="G317" s="37"/>
      <c r="H317" s="37"/>
      <c r="I317" s="207"/>
      <c r="J317" s="37"/>
      <c r="K317" s="37"/>
      <c r="L317" s="40"/>
      <c r="M317" s="208"/>
      <c r="N317" s="209"/>
      <c r="O317" s="72"/>
      <c r="P317" s="72"/>
      <c r="Q317" s="72"/>
      <c r="R317" s="72"/>
      <c r="S317" s="72"/>
      <c r="T317" s="73"/>
      <c r="U317" s="35"/>
      <c r="V317" s="35"/>
      <c r="W317" s="35"/>
      <c r="X317" s="35"/>
      <c r="Y317" s="35"/>
      <c r="Z317" s="35"/>
      <c r="AA317" s="35"/>
      <c r="AB317" s="35"/>
      <c r="AC317" s="35"/>
      <c r="AD317" s="35"/>
      <c r="AE317" s="35"/>
      <c r="AT317" s="18" t="s">
        <v>247</v>
      </c>
      <c r="AU317" s="18" t="s">
        <v>86</v>
      </c>
    </row>
    <row r="318" spans="1:65" s="12" customFormat="1" ht="22.9" customHeight="1">
      <c r="B318" s="176"/>
      <c r="C318" s="177"/>
      <c r="D318" s="178" t="s">
        <v>75</v>
      </c>
      <c r="E318" s="190" t="s">
        <v>110</v>
      </c>
      <c r="F318" s="190" t="s">
        <v>638</v>
      </c>
      <c r="G318" s="177"/>
      <c r="H318" s="177"/>
      <c r="I318" s="180"/>
      <c r="J318" s="191">
        <f>BK318</f>
        <v>0</v>
      </c>
      <c r="K318" s="177"/>
      <c r="L318" s="182"/>
      <c r="M318" s="183"/>
      <c r="N318" s="184"/>
      <c r="O318" s="184"/>
      <c r="P318" s="185">
        <f>P319+SUM(P320:P327)</f>
        <v>0</v>
      </c>
      <c r="Q318" s="184"/>
      <c r="R318" s="185">
        <f>R319+SUM(R320:R327)</f>
        <v>88.032436810000007</v>
      </c>
      <c r="S318" s="184"/>
      <c r="T318" s="186">
        <f>T319+SUM(T320:T327)</f>
        <v>177.00274999999999</v>
      </c>
      <c r="AR318" s="187" t="s">
        <v>84</v>
      </c>
      <c r="AT318" s="188" t="s">
        <v>75</v>
      </c>
      <c r="AU318" s="188" t="s">
        <v>84</v>
      </c>
      <c r="AY318" s="187" t="s">
        <v>239</v>
      </c>
      <c r="BK318" s="189">
        <f>BK319+SUM(BK320:BK327)</f>
        <v>0</v>
      </c>
    </row>
    <row r="319" spans="1:65" s="2" customFormat="1" ht="16.5" customHeight="1">
      <c r="A319" s="35"/>
      <c r="B319" s="36"/>
      <c r="C319" s="192" t="s">
        <v>639</v>
      </c>
      <c r="D319" s="192" t="s">
        <v>241</v>
      </c>
      <c r="E319" s="193" t="s">
        <v>640</v>
      </c>
      <c r="F319" s="194" t="s">
        <v>641</v>
      </c>
      <c r="G319" s="195" t="s">
        <v>244</v>
      </c>
      <c r="H319" s="196">
        <v>54.25</v>
      </c>
      <c r="I319" s="197"/>
      <c r="J319" s="198">
        <f>ROUND(I319*H319,2)</f>
        <v>0</v>
      </c>
      <c r="K319" s="194" t="s">
        <v>245</v>
      </c>
      <c r="L319" s="40"/>
      <c r="M319" s="199" t="s">
        <v>1</v>
      </c>
      <c r="N319" s="200" t="s">
        <v>41</v>
      </c>
      <c r="O319" s="72"/>
      <c r="P319" s="201">
        <f>O319*H319</f>
        <v>0</v>
      </c>
      <c r="Q319" s="201">
        <v>0.22797999999999999</v>
      </c>
      <c r="R319" s="201">
        <f>Q319*H319</f>
        <v>12.367915</v>
      </c>
      <c r="S319" s="201">
        <v>0</v>
      </c>
      <c r="T319" s="202">
        <f>S319*H319</f>
        <v>0</v>
      </c>
      <c r="U319" s="35"/>
      <c r="V319" s="35"/>
      <c r="W319" s="35"/>
      <c r="X319" s="35"/>
      <c r="Y319" s="35"/>
      <c r="Z319" s="35"/>
      <c r="AA319" s="35"/>
      <c r="AB319" s="35"/>
      <c r="AC319" s="35"/>
      <c r="AD319" s="35"/>
      <c r="AE319" s="35"/>
      <c r="AR319" s="203" t="s">
        <v>110</v>
      </c>
      <c r="AT319" s="203" t="s">
        <v>241</v>
      </c>
      <c r="AU319" s="203" t="s">
        <v>86</v>
      </c>
      <c r="AY319" s="18" t="s">
        <v>239</v>
      </c>
      <c r="BE319" s="204">
        <f>IF(N319="základní",J319,0)</f>
        <v>0</v>
      </c>
      <c r="BF319" s="204">
        <f>IF(N319="snížená",J319,0)</f>
        <v>0</v>
      </c>
      <c r="BG319" s="204">
        <f>IF(N319="zákl. přenesená",J319,0)</f>
        <v>0</v>
      </c>
      <c r="BH319" s="204">
        <f>IF(N319="sníž. přenesená",J319,0)</f>
        <v>0</v>
      </c>
      <c r="BI319" s="204">
        <f>IF(N319="nulová",J319,0)</f>
        <v>0</v>
      </c>
      <c r="BJ319" s="18" t="s">
        <v>84</v>
      </c>
      <c r="BK319" s="204">
        <f>ROUND(I319*H319,2)</f>
        <v>0</v>
      </c>
      <c r="BL319" s="18" t="s">
        <v>110</v>
      </c>
      <c r="BM319" s="203" t="s">
        <v>642</v>
      </c>
    </row>
    <row r="320" spans="1:65" s="2" customFormat="1" ht="11.25">
      <c r="A320" s="35"/>
      <c r="B320" s="36"/>
      <c r="C320" s="37"/>
      <c r="D320" s="205" t="s">
        <v>247</v>
      </c>
      <c r="E320" s="37"/>
      <c r="F320" s="206" t="s">
        <v>643</v>
      </c>
      <c r="G320" s="37"/>
      <c r="H320" s="37"/>
      <c r="I320" s="207"/>
      <c r="J320" s="37"/>
      <c r="K320" s="37"/>
      <c r="L320" s="40"/>
      <c r="M320" s="208"/>
      <c r="N320" s="209"/>
      <c r="O320" s="72"/>
      <c r="P320" s="72"/>
      <c r="Q320" s="72"/>
      <c r="R320" s="72"/>
      <c r="S320" s="72"/>
      <c r="T320" s="73"/>
      <c r="U320" s="35"/>
      <c r="V320" s="35"/>
      <c r="W320" s="35"/>
      <c r="X320" s="35"/>
      <c r="Y320" s="35"/>
      <c r="Z320" s="35"/>
      <c r="AA320" s="35"/>
      <c r="AB320" s="35"/>
      <c r="AC320" s="35"/>
      <c r="AD320" s="35"/>
      <c r="AE320" s="35"/>
      <c r="AT320" s="18" t="s">
        <v>247</v>
      </c>
      <c r="AU320" s="18" t="s">
        <v>86</v>
      </c>
    </row>
    <row r="321" spans="1:65" s="13" customFormat="1" ht="11.25">
      <c r="B321" s="210"/>
      <c r="C321" s="211"/>
      <c r="D321" s="212" t="s">
        <v>274</v>
      </c>
      <c r="E321" s="226" t="s">
        <v>1</v>
      </c>
      <c r="F321" s="213" t="s">
        <v>644</v>
      </c>
      <c r="G321" s="211"/>
      <c r="H321" s="214">
        <v>54.25</v>
      </c>
      <c r="I321" s="215"/>
      <c r="J321" s="211"/>
      <c r="K321" s="211"/>
      <c r="L321" s="216"/>
      <c r="M321" s="217"/>
      <c r="N321" s="218"/>
      <c r="O321" s="218"/>
      <c r="P321" s="218"/>
      <c r="Q321" s="218"/>
      <c r="R321" s="218"/>
      <c r="S321" s="218"/>
      <c r="T321" s="219"/>
      <c r="AT321" s="220" t="s">
        <v>274</v>
      </c>
      <c r="AU321" s="220" t="s">
        <v>86</v>
      </c>
      <c r="AV321" s="13" t="s">
        <v>86</v>
      </c>
      <c r="AW321" s="13" t="s">
        <v>32</v>
      </c>
      <c r="AX321" s="13" t="s">
        <v>76</v>
      </c>
      <c r="AY321" s="220" t="s">
        <v>239</v>
      </c>
    </row>
    <row r="322" spans="1:65" s="14" customFormat="1" ht="11.25">
      <c r="B322" s="227"/>
      <c r="C322" s="228"/>
      <c r="D322" s="212" t="s">
        <v>274</v>
      </c>
      <c r="E322" s="229" t="s">
        <v>1</v>
      </c>
      <c r="F322" s="230" t="s">
        <v>401</v>
      </c>
      <c r="G322" s="228"/>
      <c r="H322" s="231">
        <v>54.25</v>
      </c>
      <c r="I322" s="232"/>
      <c r="J322" s="228"/>
      <c r="K322" s="228"/>
      <c r="L322" s="233"/>
      <c r="M322" s="234"/>
      <c r="N322" s="235"/>
      <c r="O322" s="235"/>
      <c r="P322" s="235"/>
      <c r="Q322" s="235"/>
      <c r="R322" s="235"/>
      <c r="S322" s="235"/>
      <c r="T322" s="236"/>
      <c r="AT322" s="237" t="s">
        <v>274</v>
      </c>
      <c r="AU322" s="237" t="s">
        <v>86</v>
      </c>
      <c r="AV322" s="14" t="s">
        <v>110</v>
      </c>
      <c r="AW322" s="14" t="s">
        <v>32</v>
      </c>
      <c r="AX322" s="14" t="s">
        <v>84</v>
      </c>
      <c r="AY322" s="237" t="s">
        <v>239</v>
      </c>
    </row>
    <row r="323" spans="1:65" s="2" customFormat="1" ht="16.5" customHeight="1">
      <c r="A323" s="35"/>
      <c r="B323" s="36"/>
      <c r="C323" s="192" t="s">
        <v>645</v>
      </c>
      <c r="D323" s="192" t="s">
        <v>241</v>
      </c>
      <c r="E323" s="193" t="s">
        <v>646</v>
      </c>
      <c r="F323" s="194" t="s">
        <v>647</v>
      </c>
      <c r="G323" s="195" t="s">
        <v>319</v>
      </c>
      <c r="H323" s="196">
        <v>6.5330000000000004</v>
      </c>
      <c r="I323" s="197"/>
      <c r="J323" s="198">
        <f>ROUND(I323*H323,2)</f>
        <v>0</v>
      </c>
      <c r="K323" s="194" t="s">
        <v>245</v>
      </c>
      <c r="L323" s="40"/>
      <c r="M323" s="199" t="s">
        <v>1</v>
      </c>
      <c r="N323" s="200" t="s">
        <v>41</v>
      </c>
      <c r="O323" s="72"/>
      <c r="P323" s="201">
        <f>O323*H323</f>
        <v>0</v>
      </c>
      <c r="Q323" s="201">
        <v>2.5018699999999998</v>
      </c>
      <c r="R323" s="201">
        <f>Q323*H323</f>
        <v>16.34471671</v>
      </c>
      <c r="S323" s="201">
        <v>0</v>
      </c>
      <c r="T323" s="202">
        <f>S323*H323</f>
        <v>0</v>
      </c>
      <c r="U323" s="35"/>
      <c r="V323" s="35"/>
      <c r="W323" s="35"/>
      <c r="X323" s="35"/>
      <c r="Y323" s="35"/>
      <c r="Z323" s="35"/>
      <c r="AA323" s="35"/>
      <c r="AB323" s="35"/>
      <c r="AC323" s="35"/>
      <c r="AD323" s="35"/>
      <c r="AE323" s="35"/>
      <c r="AR323" s="203" t="s">
        <v>110</v>
      </c>
      <c r="AT323" s="203" t="s">
        <v>241</v>
      </c>
      <c r="AU323" s="203" t="s">
        <v>86</v>
      </c>
      <c r="AY323" s="18" t="s">
        <v>239</v>
      </c>
      <c r="BE323" s="204">
        <f>IF(N323="základní",J323,0)</f>
        <v>0</v>
      </c>
      <c r="BF323" s="204">
        <f>IF(N323="snížená",J323,0)</f>
        <v>0</v>
      </c>
      <c r="BG323" s="204">
        <f>IF(N323="zákl. přenesená",J323,0)</f>
        <v>0</v>
      </c>
      <c r="BH323" s="204">
        <f>IF(N323="sníž. přenesená",J323,0)</f>
        <v>0</v>
      </c>
      <c r="BI323" s="204">
        <f>IF(N323="nulová",J323,0)</f>
        <v>0</v>
      </c>
      <c r="BJ323" s="18" t="s">
        <v>84</v>
      </c>
      <c r="BK323" s="204">
        <f>ROUND(I323*H323,2)</f>
        <v>0</v>
      </c>
      <c r="BL323" s="18" t="s">
        <v>110</v>
      </c>
      <c r="BM323" s="203" t="s">
        <v>648</v>
      </c>
    </row>
    <row r="324" spans="1:65" s="2" customFormat="1" ht="11.25">
      <c r="A324" s="35"/>
      <c r="B324" s="36"/>
      <c r="C324" s="37"/>
      <c r="D324" s="205" t="s">
        <v>247</v>
      </c>
      <c r="E324" s="37"/>
      <c r="F324" s="206" t="s">
        <v>649</v>
      </c>
      <c r="G324" s="37"/>
      <c r="H324" s="37"/>
      <c r="I324" s="207"/>
      <c r="J324" s="37"/>
      <c r="K324" s="37"/>
      <c r="L324" s="40"/>
      <c r="M324" s="208"/>
      <c r="N324" s="209"/>
      <c r="O324" s="72"/>
      <c r="P324" s="72"/>
      <c r="Q324" s="72"/>
      <c r="R324" s="72"/>
      <c r="S324" s="72"/>
      <c r="T324" s="73"/>
      <c r="U324" s="35"/>
      <c r="V324" s="35"/>
      <c r="W324" s="35"/>
      <c r="X324" s="35"/>
      <c r="Y324" s="35"/>
      <c r="Z324" s="35"/>
      <c r="AA324" s="35"/>
      <c r="AB324" s="35"/>
      <c r="AC324" s="35"/>
      <c r="AD324" s="35"/>
      <c r="AE324" s="35"/>
      <c r="AT324" s="18" t="s">
        <v>247</v>
      </c>
      <c r="AU324" s="18" t="s">
        <v>86</v>
      </c>
    </row>
    <row r="325" spans="1:65" s="13" customFormat="1" ht="11.25">
      <c r="B325" s="210"/>
      <c r="C325" s="211"/>
      <c r="D325" s="212" t="s">
        <v>274</v>
      </c>
      <c r="E325" s="226" t="s">
        <v>1</v>
      </c>
      <c r="F325" s="213" t="s">
        <v>650</v>
      </c>
      <c r="G325" s="211"/>
      <c r="H325" s="214">
        <v>6.5330000000000004</v>
      </c>
      <c r="I325" s="215"/>
      <c r="J325" s="211"/>
      <c r="K325" s="211"/>
      <c r="L325" s="216"/>
      <c r="M325" s="217"/>
      <c r="N325" s="218"/>
      <c r="O325" s="218"/>
      <c r="P325" s="218"/>
      <c r="Q325" s="218"/>
      <c r="R325" s="218"/>
      <c r="S325" s="218"/>
      <c r="T325" s="219"/>
      <c r="AT325" s="220" t="s">
        <v>274</v>
      </c>
      <c r="AU325" s="220" t="s">
        <v>86</v>
      </c>
      <c r="AV325" s="13" t="s">
        <v>86</v>
      </c>
      <c r="AW325" s="13" t="s">
        <v>32</v>
      </c>
      <c r="AX325" s="13" t="s">
        <v>76</v>
      </c>
      <c r="AY325" s="220" t="s">
        <v>239</v>
      </c>
    </row>
    <row r="326" spans="1:65" s="14" customFormat="1" ht="11.25">
      <c r="B326" s="227"/>
      <c r="C326" s="228"/>
      <c r="D326" s="212" t="s">
        <v>274</v>
      </c>
      <c r="E326" s="229" t="s">
        <v>1</v>
      </c>
      <c r="F326" s="230" t="s">
        <v>401</v>
      </c>
      <c r="G326" s="228"/>
      <c r="H326" s="231">
        <v>6.5330000000000004</v>
      </c>
      <c r="I326" s="232"/>
      <c r="J326" s="228"/>
      <c r="K326" s="228"/>
      <c r="L326" s="233"/>
      <c r="M326" s="234"/>
      <c r="N326" s="235"/>
      <c r="O326" s="235"/>
      <c r="P326" s="235"/>
      <c r="Q326" s="235"/>
      <c r="R326" s="235"/>
      <c r="S326" s="235"/>
      <c r="T326" s="236"/>
      <c r="AT326" s="237" t="s">
        <v>274</v>
      </c>
      <c r="AU326" s="237" t="s">
        <v>86</v>
      </c>
      <c r="AV326" s="14" t="s">
        <v>110</v>
      </c>
      <c r="AW326" s="14" t="s">
        <v>32</v>
      </c>
      <c r="AX326" s="14" t="s">
        <v>84</v>
      </c>
      <c r="AY326" s="237" t="s">
        <v>239</v>
      </c>
    </row>
    <row r="327" spans="1:65" s="12" customFormat="1" ht="20.85" customHeight="1">
      <c r="B327" s="176"/>
      <c r="C327" s="177"/>
      <c r="D327" s="178" t="s">
        <v>75</v>
      </c>
      <c r="E327" s="190" t="s">
        <v>610</v>
      </c>
      <c r="F327" s="190" t="s">
        <v>651</v>
      </c>
      <c r="G327" s="177"/>
      <c r="H327" s="177"/>
      <c r="I327" s="180"/>
      <c r="J327" s="191">
        <f>BK327</f>
        <v>0</v>
      </c>
      <c r="K327" s="177"/>
      <c r="L327" s="182"/>
      <c r="M327" s="183"/>
      <c r="N327" s="184"/>
      <c r="O327" s="184"/>
      <c r="P327" s="185">
        <f>SUM(P328:P427)</f>
        <v>0</v>
      </c>
      <c r="Q327" s="184"/>
      <c r="R327" s="185">
        <f>SUM(R328:R427)</f>
        <v>59.319805100000011</v>
      </c>
      <c r="S327" s="184"/>
      <c r="T327" s="186">
        <f>SUM(T328:T427)</f>
        <v>177.00274999999999</v>
      </c>
      <c r="AR327" s="187" t="s">
        <v>84</v>
      </c>
      <c r="AT327" s="188" t="s">
        <v>75</v>
      </c>
      <c r="AU327" s="188" t="s">
        <v>86</v>
      </c>
      <c r="AY327" s="187" t="s">
        <v>239</v>
      </c>
      <c r="BK327" s="189">
        <f>SUM(BK328:BK427)</f>
        <v>0</v>
      </c>
    </row>
    <row r="328" spans="1:65" s="2" customFormat="1" ht="16.5" customHeight="1">
      <c r="A328" s="35"/>
      <c r="B328" s="36"/>
      <c r="C328" s="192" t="s">
        <v>652</v>
      </c>
      <c r="D328" s="192" t="s">
        <v>241</v>
      </c>
      <c r="E328" s="193" t="s">
        <v>653</v>
      </c>
      <c r="F328" s="194" t="s">
        <v>654</v>
      </c>
      <c r="G328" s="195" t="s">
        <v>655</v>
      </c>
      <c r="H328" s="196">
        <v>2501.15</v>
      </c>
      <c r="I328" s="197"/>
      <c r="J328" s="198">
        <f>ROUND(I328*H328,2)</f>
        <v>0</v>
      </c>
      <c r="K328" s="194" t="s">
        <v>245</v>
      </c>
      <c r="L328" s="40"/>
      <c r="M328" s="199" t="s">
        <v>1</v>
      </c>
      <c r="N328" s="200" t="s">
        <v>41</v>
      </c>
      <c r="O328" s="72"/>
      <c r="P328" s="201">
        <f>O328*H328</f>
        <v>0</v>
      </c>
      <c r="Q328" s="201">
        <v>0</v>
      </c>
      <c r="R328" s="201">
        <f>Q328*H328</f>
        <v>0</v>
      </c>
      <c r="S328" s="201">
        <v>1E-3</v>
      </c>
      <c r="T328" s="202">
        <f>S328*H328</f>
        <v>2.50115</v>
      </c>
      <c r="U328" s="35"/>
      <c r="V328" s="35"/>
      <c r="W328" s="35"/>
      <c r="X328" s="35"/>
      <c r="Y328" s="35"/>
      <c r="Z328" s="35"/>
      <c r="AA328" s="35"/>
      <c r="AB328" s="35"/>
      <c r="AC328" s="35"/>
      <c r="AD328" s="35"/>
      <c r="AE328" s="35"/>
      <c r="AR328" s="203" t="s">
        <v>110</v>
      </c>
      <c r="AT328" s="203" t="s">
        <v>241</v>
      </c>
      <c r="AU328" s="203" t="s">
        <v>108</v>
      </c>
      <c r="AY328" s="18" t="s">
        <v>239</v>
      </c>
      <c r="BE328" s="204">
        <f>IF(N328="základní",J328,0)</f>
        <v>0</v>
      </c>
      <c r="BF328" s="204">
        <f>IF(N328="snížená",J328,0)</f>
        <v>0</v>
      </c>
      <c r="BG328" s="204">
        <f>IF(N328="zákl. přenesená",J328,0)</f>
        <v>0</v>
      </c>
      <c r="BH328" s="204">
        <f>IF(N328="sníž. přenesená",J328,0)</f>
        <v>0</v>
      </c>
      <c r="BI328" s="204">
        <f>IF(N328="nulová",J328,0)</f>
        <v>0</v>
      </c>
      <c r="BJ328" s="18" t="s">
        <v>84</v>
      </c>
      <c r="BK328" s="204">
        <f>ROUND(I328*H328,2)</f>
        <v>0</v>
      </c>
      <c r="BL328" s="18" t="s">
        <v>110</v>
      </c>
      <c r="BM328" s="203" t="s">
        <v>656</v>
      </c>
    </row>
    <row r="329" spans="1:65" s="2" customFormat="1" ht="11.25">
      <c r="A329" s="35"/>
      <c r="B329" s="36"/>
      <c r="C329" s="37"/>
      <c r="D329" s="205" t="s">
        <v>247</v>
      </c>
      <c r="E329" s="37"/>
      <c r="F329" s="206" t="s">
        <v>657</v>
      </c>
      <c r="G329" s="37"/>
      <c r="H329" s="37"/>
      <c r="I329" s="207"/>
      <c r="J329" s="37"/>
      <c r="K329" s="37"/>
      <c r="L329" s="40"/>
      <c r="M329" s="208"/>
      <c r="N329" s="209"/>
      <c r="O329" s="72"/>
      <c r="P329" s="72"/>
      <c r="Q329" s="72"/>
      <c r="R329" s="72"/>
      <c r="S329" s="72"/>
      <c r="T329" s="73"/>
      <c r="U329" s="35"/>
      <c r="V329" s="35"/>
      <c r="W329" s="35"/>
      <c r="X329" s="35"/>
      <c r="Y329" s="35"/>
      <c r="Z329" s="35"/>
      <c r="AA329" s="35"/>
      <c r="AB329" s="35"/>
      <c r="AC329" s="35"/>
      <c r="AD329" s="35"/>
      <c r="AE329" s="35"/>
      <c r="AT329" s="18" t="s">
        <v>247</v>
      </c>
      <c r="AU329" s="18" t="s">
        <v>108</v>
      </c>
    </row>
    <row r="330" spans="1:65" s="13" customFormat="1" ht="11.25">
      <c r="B330" s="210"/>
      <c r="C330" s="211"/>
      <c r="D330" s="212" t="s">
        <v>274</v>
      </c>
      <c r="E330" s="226" t="s">
        <v>1</v>
      </c>
      <c r="F330" s="213" t="s">
        <v>658</v>
      </c>
      <c r="G330" s="211"/>
      <c r="H330" s="214">
        <v>2501.15</v>
      </c>
      <c r="I330" s="215"/>
      <c r="J330" s="211"/>
      <c r="K330" s="211"/>
      <c r="L330" s="216"/>
      <c r="M330" s="217"/>
      <c r="N330" s="218"/>
      <c r="O330" s="218"/>
      <c r="P330" s="218"/>
      <c r="Q330" s="218"/>
      <c r="R330" s="218"/>
      <c r="S330" s="218"/>
      <c r="T330" s="219"/>
      <c r="AT330" s="220" t="s">
        <v>274</v>
      </c>
      <c r="AU330" s="220" t="s">
        <v>108</v>
      </c>
      <c r="AV330" s="13" t="s">
        <v>86</v>
      </c>
      <c r="AW330" s="13" t="s">
        <v>32</v>
      </c>
      <c r="AX330" s="13" t="s">
        <v>76</v>
      </c>
      <c r="AY330" s="220" t="s">
        <v>239</v>
      </c>
    </row>
    <row r="331" spans="1:65" s="14" customFormat="1" ht="11.25">
      <c r="B331" s="227"/>
      <c r="C331" s="228"/>
      <c r="D331" s="212" t="s">
        <v>274</v>
      </c>
      <c r="E331" s="229" t="s">
        <v>1</v>
      </c>
      <c r="F331" s="230" t="s">
        <v>401</v>
      </c>
      <c r="G331" s="228"/>
      <c r="H331" s="231">
        <v>2501.15</v>
      </c>
      <c r="I331" s="232"/>
      <c r="J331" s="228"/>
      <c r="K331" s="228"/>
      <c r="L331" s="233"/>
      <c r="M331" s="234"/>
      <c r="N331" s="235"/>
      <c r="O331" s="235"/>
      <c r="P331" s="235"/>
      <c r="Q331" s="235"/>
      <c r="R331" s="235"/>
      <c r="S331" s="235"/>
      <c r="T331" s="236"/>
      <c r="AT331" s="237" t="s">
        <v>274</v>
      </c>
      <c r="AU331" s="237" t="s">
        <v>108</v>
      </c>
      <c r="AV331" s="14" t="s">
        <v>110</v>
      </c>
      <c r="AW331" s="14" t="s">
        <v>32</v>
      </c>
      <c r="AX331" s="14" t="s">
        <v>84</v>
      </c>
      <c r="AY331" s="237" t="s">
        <v>239</v>
      </c>
    </row>
    <row r="332" spans="1:65" s="2" customFormat="1" ht="16.5" customHeight="1">
      <c r="A332" s="35"/>
      <c r="B332" s="36"/>
      <c r="C332" s="192" t="s">
        <v>659</v>
      </c>
      <c r="D332" s="192" t="s">
        <v>241</v>
      </c>
      <c r="E332" s="193" t="s">
        <v>660</v>
      </c>
      <c r="F332" s="194" t="s">
        <v>661</v>
      </c>
      <c r="G332" s="195" t="s">
        <v>244</v>
      </c>
      <c r="H332" s="196">
        <v>218.12700000000001</v>
      </c>
      <c r="I332" s="197"/>
      <c r="J332" s="198">
        <f>ROUND(I332*H332,2)</f>
        <v>0</v>
      </c>
      <c r="K332" s="194" t="s">
        <v>245</v>
      </c>
      <c r="L332" s="40"/>
      <c r="M332" s="199" t="s">
        <v>1</v>
      </c>
      <c r="N332" s="200" t="s">
        <v>41</v>
      </c>
      <c r="O332" s="72"/>
      <c r="P332" s="201">
        <f>O332*H332</f>
        <v>0</v>
      </c>
      <c r="Q332" s="201">
        <v>0</v>
      </c>
      <c r="R332" s="201">
        <f>Q332*H332</f>
        <v>0</v>
      </c>
      <c r="S332" s="201">
        <v>0.22</v>
      </c>
      <c r="T332" s="202">
        <f>S332*H332</f>
        <v>47.987940000000002</v>
      </c>
      <c r="U332" s="35"/>
      <c r="V332" s="35"/>
      <c r="W332" s="35"/>
      <c r="X332" s="35"/>
      <c r="Y332" s="35"/>
      <c r="Z332" s="35"/>
      <c r="AA332" s="35"/>
      <c r="AB332" s="35"/>
      <c r="AC332" s="35"/>
      <c r="AD332" s="35"/>
      <c r="AE332" s="35"/>
      <c r="AR332" s="203" t="s">
        <v>110</v>
      </c>
      <c r="AT332" s="203" t="s">
        <v>241</v>
      </c>
      <c r="AU332" s="203" t="s">
        <v>108</v>
      </c>
      <c r="AY332" s="18" t="s">
        <v>239</v>
      </c>
      <c r="BE332" s="204">
        <f>IF(N332="základní",J332,0)</f>
        <v>0</v>
      </c>
      <c r="BF332" s="204">
        <f>IF(N332="snížená",J332,0)</f>
        <v>0</v>
      </c>
      <c r="BG332" s="204">
        <f>IF(N332="zákl. přenesená",J332,0)</f>
        <v>0</v>
      </c>
      <c r="BH332" s="204">
        <f>IF(N332="sníž. přenesená",J332,0)</f>
        <v>0</v>
      </c>
      <c r="BI332" s="204">
        <f>IF(N332="nulová",J332,0)</f>
        <v>0</v>
      </c>
      <c r="BJ332" s="18" t="s">
        <v>84</v>
      </c>
      <c r="BK332" s="204">
        <f>ROUND(I332*H332,2)</f>
        <v>0</v>
      </c>
      <c r="BL332" s="18" t="s">
        <v>110</v>
      </c>
      <c r="BM332" s="203" t="s">
        <v>662</v>
      </c>
    </row>
    <row r="333" spans="1:65" s="2" customFormat="1" ht="11.25">
      <c r="A333" s="35"/>
      <c r="B333" s="36"/>
      <c r="C333" s="37"/>
      <c r="D333" s="205" t="s">
        <v>247</v>
      </c>
      <c r="E333" s="37"/>
      <c r="F333" s="206" t="s">
        <v>663</v>
      </c>
      <c r="G333" s="37"/>
      <c r="H333" s="37"/>
      <c r="I333" s="207"/>
      <c r="J333" s="37"/>
      <c r="K333" s="37"/>
      <c r="L333" s="40"/>
      <c r="M333" s="208"/>
      <c r="N333" s="209"/>
      <c r="O333" s="72"/>
      <c r="P333" s="72"/>
      <c r="Q333" s="72"/>
      <c r="R333" s="72"/>
      <c r="S333" s="72"/>
      <c r="T333" s="73"/>
      <c r="U333" s="35"/>
      <c r="V333" s="35"/>
      <c r="W333" s="35"/>
      <c r="X333" s="35"/>
      <c r="Y333" s="35"/>
      <c r="Z333" s="35"/>
      <c r="AA333" s="35"/>
      <c r="AB333" s="35"/>
      <c r="AC333" s="35"/>
      <c r="AD333" s="35"/>
      <c r="AE333" s="35"/>
      <c r="AT333" s="18" t="s">
        <v>247</v>
      </c>
      <c r="AU333" s="18" t="s">
        <v>108</v>
      </c>
    </row>
    <row r="334" spans="1:65" s="13" customFormat="1" ht="11.25">
      <c r="B334" s="210"/>
      <c r="C334" s="211"/>
      <c r="D334" s="212" t="s">
        <v>274</v>
      </c>
      <c r="E334" s="226" t="s">
        <v>1</v>
      </c>
      <c r="F334" s="213" t="s">
        <v>664</v>
      </c>
      <c r="G334" s="211"/>
      <c r="H334" s="214">
        <v>218.12700000000001</v>
      </c>
      <c r="I334" s="215"/>
      <c r="J334" s="211"/>
      <c r="K334" s="211"/>
      <c r="L334" s="216"/>
      <c r="M334" s="217"/>
      <c r="N334" s="218"/>
      <c r="O334" s="218"/>
      <c r="P334" s="218"/>
      <c r="Q334" s="218"/>
      <c r="R334" s="218"/>
      <c r="S334" s="218"/>
      <c r="T334" s="219"/>
      <c r="AT334" s="220" t="s">
        <v>274</v>
      </c>
      <c r="AU334" s="220" t="s">
        <v>108</v>
      </c>
      <c r="AV334" s="13" t="s">
        <v>86</v>
      </c>
      <c r="AW334" s="13" t="s">
        <v>32</v>
      </c>
      <c r="AX334" s="13" t="s">
        <v>76</v>
      </c>
      <c r="AY334" s="220" t="s">
        <v>239</v>
      </c>
    </row>
    <row r="335" spans="1:65" s="14" customFormat="1" ht="11.25">
      <c r="B335" s="227"/>
      <c r="C335" s="228"/>
      <c r="D335" s="212" t="s">
        <v>274</v>
      </c>
      <c r="E335" s="229" t="s">
        <v>1</v>
      </c>
      <c r="F335" s="230" t="s">
        <v>401</v>
      </c>
      <c r="G335" s="228"/>
      <c r="H335" s="231">
        <v>218.12700000000001</v>
      </c>
      <c r="I335" s="232"/>
      <c r="J335" s="228"/>
      <c r="K335" s="228"/>
      <c r="L335" s="233"/>
      <c r="M335" s="234"/>
      <c r="N335" s="235"/>
      <c r="O335" s="235"/>
      <c r="P335" s="235"/>
      <c r="Q335" s="235"/>
      <c r="R335" s="235"/>
      <c r="S335" s="235"/>
      <c r="T335" s="236"/>
      <c r="AT335" s="237" t="s">
        <v>274</v>
      </c>
      <c r="AU335" s="237" t="s">
        <v>108</v>
      </c>
      <c r="AV335" s="14" t="s">
        <v>110</v>
      </c>
      <c r="AW335" s="14" t="s">
        <v>32</v>
      </c>
      <c r="AX335" s="14" t="s">
        <v>84</v>
      </c>
      <c r="AY335" s="237" t="s">
        <v>239</v>
      </c>
    </row>
    <row r="336" spans="1:65" s="2" customFormat="1" ht="16.5" customHeight="1">
      <c r="A336" s="35"/>
      <c r="B336" s="36"/>
      <c r="C336" s="192" t="s">
        <v>665</v>
      </c>
      <c r="D336" s="192" t="s">
        <v>241</v>
      </c>
      <c r="E336" s="193" t="s">
        <v>666</v>
      </c>
      <c r="F336" s="194" t="s">
        <v>667</v>
      </c>
      <c r="G336" s="195" t="s">
        <v>244</v>
      </c>
      <c r="H336" s="196">
        <v>218.12700000000001</v>
      </c>
      <c r="I336" s="197"/>
      <c r="J336" s="198">
        <f>ROUND(I336*H336,2)</f>
        <v>0</v>
      </c>
      <c r="K336" s="194" t="s">
        <v>245</v>
      </c>
      <c r="L336" s="40"/>
      <c r="M336" s="199" t="s">
        <v>1</v>
      </c>
      <c r="N336" s="200" t="s">
        <v>41</v>
      </c>
      <c r="O336" s="72"/>
      <c r="P336" s="201">
        <f>O336*H336</f>
        <v>0</v>
      </c>
      <c r="Q336" s="201">
        <v>0</v>
      </c>
      <c r="R336" s="201">
        <f>Q336*H336</f>
        <v>0</v>
      </c>
      <c r="S336" s="201">
        <v>0.57999999999999996</v>
      </c>
      <c r="T336" s="202">
        <f>S336*H336</f>
        <v>126.51366</v>
      </c>
      <c r="U336" s="35"/>
      <c r="V336" s="35"/>
      <c r="W336" s="35"/>
      <c r="X336" s="35"/>
      <c r="Y336" s="35"/>
      <c r="Z336" s="35"/>
      <c r="AA336" s="35"/>
      <c r="AB336" s="35"/>
      <c r="AC336" s="35"/>
      <c r="AD336" s="35"/>
      <c r="AE336" s="35"/>
      <c r="AR336" s="203" t="s">
        <v>110</v>
      </c>
      <c r="AT336" s="203" t="s">
        <v>241</v>
      </c>
      <c r="AU336" s="203" t="s">
        <v>108</v>
      </c>
      <c r="AY336" s="18" t="s">
        <v>239</v>
      </c>
      <c r="BE336" s="204">
        <f>IF(N336="základní",J336,0)</f>
        <v>0</v>
      </c>
      <c r="BF336" s="204">
        <f>IF(N336="snížená",J336,0)</f>
        <v>0</v>
      </c>
      <c r="BG336" s="204">
        <f>IF(N336="zákl. přenesená",J336,0)</f>
        <v>0</v>
      </c>
      <c r="BH336" s="204">
        <f>IF(N336="sníž. přenesená",J336,0)</f>
        <v>0</v>
      </c>
      <c r="BI336" s="204">
        <f>IF(N336="nulová",J336,0)</f>
        <v>0</v>
      </c>
      <c r="BJ336" s="18" t="s">
        <v>84</v>
      </c>
      <c r="BK336" s="204">
        <f>ROUND(I336*H336,2)</f>
        <v>0</v>
      </c>
      <c r="BL336" s="18" t="s">
        <v>110</v>
      </c>
      <c r="BM336" s="203" t="s">
        <v>668</v>
      </c>
    </row>
    <row r="337" spans="1:65" s="2" customFormat="1" ht="11.25">
      <c r="A337" s="35"/>
      <c r="B337" s="36"/>
      <c r="C337" s="37"/>
      <c r="D337" s="205" t="s">
        <v>247</v>
      </c>
      <c r="E337" s="37"/>
      <c r="F337" s="206" t="s">
        <v>669</v>
      </c>
      <c r="G337" s="37"/>
      <c r="H337" s="37"/>
      <c r="I337" s="207"/>
      <c r="J337" s="37"/>
      <c r="K337" s="37"/>
      <c r="L337" s="40"/>
      <c r="M337" s="208"/>
      <c r="N337" s="209"/>
      <c r="O337" s="72"/>
      <c r="P337" s="72"/>
      <c r="Q337" s="72"/>
      <c r="R337" s="72"/>
      <c r="S337" s="72"/>
      <c r="T337" s="73"/>
      <c r="U337" s="35"/>
      <c r="V337" s="35"/>
      <c r="W337" s="35"/>
      <c r="X337" s="35"/>
      <c r="Y337" s="35"/>
      <c r="Z337" s="35"/>
      <c r="AA337" s="35"/>
      <c r="AB337" s="35"/>
      <c r="AC337" s="35"/>
      <c r="AD337" s="35"/>
      <c r="AE337" s="35"/>
      <c r="AT337" s="18" t="s">
        <v>247</v>
      </c>
      <c r="AU337" s="18" t="s">
        <v>108</v>
      </c>
    </row>
    <row r="338" spans="1:65" s="2" customFormat="1" ht="16.5" customHeight="1">
      <c r="A338" s="35"/>
      <c r="B338" s="36"/>
      <c r="C338" s="192" t="s">
        <v>670</v>
      </c>
      <c r="D338" s="192" t="s">
        <v>241</v>
      </c>
      <c r="E338" s="193" t="s">
        <v>671</v>
      </c>
      <c r="F338" s="194" t="s">
        <v>672</v>
      </c>
      <c r="G338" s="195" t="s">
        <v>319</v>
      </c>
      <c r="H338" s="196">
        <v>11.3</v>
      </c>
      <c r="I338" s="197"/>
      <c r="J338" s="198">
        <f>ROUND(I338*H338,2)</f>
        <v>0</v>
      </c>
      <c r="K338" s="194" t="s">
        <v>245</v>
      </c>
      <c r="L338" s="40"/>
      <c r="M338" s="199" t="s">
        <v>1</v>
      </c>
      <c r="N338" s="200" t="s">
        <v>41</v>
      </c>
      <c r="O338" s="72"/>
      <c r="P338" s="201">
        <f>O338*H338</f>
        <v>0</v>
      </c>
      <c r="Q338" s="201">
        <v>0</v>
      </c>
      <c r="R338" s="201">
        <f>Q338*H338</f>
        <v>0</v>
      </c>
      <c r="S338" s="201">
        <v>0</v>
      </c>
      <c r="T338" s="202">
        <f>S338*H338</f>
        <v>0</v>
      </c>
      <c r="U338" s="35"/>
      <c r="V338" s="35"/>
      <c r="W338" s="35"/>
      <c r="X338" s="35"/>
      <c r="Y338" s="35"/>
      <c r="Z338" s="35"/>
      <c r="AA338" s="35"/>
      <c r="AB338" s="35"/>
      <c r="AC338" s="35"/>
      <c r="AD338" s="35"/>
      <c r="AE338" s="35"/>
      <c r="AR338" s="203" t="s">
        <v>110</v>
      </c>
      <c r="AT338" s="203" t="s">
        <v>241</v>
      </c>
      <c r="AU338" s="203" t="s">
        <v>108</v>
      </c>
      <c r="AY338" s="18" t="s">
        <v>239</v>
      </c>
      <c r="BE338" s="204">
        <f>IF(N338="základní",J338,0)</f>
        <v>0</v>
      </c>
      <c r="BF338" s="204">
        <f>IF(N338="snížená",J338,0)</f>
        <v>0</v>
      </c>
      <c r="BG338" s="204">
        <f>IF(N338="zákl. přenesená",J338,0)</f>
        <v>0</v>
      </c>
      <c r="BH338" s="204">
        <f>IF(N338="sníž. přenesená",J338,0)</f>
        <v>0</v>
      </c>
      <c r="BI338" s="204">
        <f>IF(N338="nulová",J338,0)</f>
        <v>0</v>
      </c>
      <c r="BJ338" s="18" t="s">
        <v>84</v>
      </c>
      <c r="BK338" s="204">
        <f>ROUND(I338*H338,2)</f>
        <v>0</v>
      </c>
      <c r="BL338" s="18" t="s">
        <v>110</v>
      </c>
      <c r="BM338" s="203" t="s">
        <v>673</v>
      </c>
    </row>
    <row r="339" spans="1:65" s="2" customFormat="1" ht="11.25">
      <c r="A339" s="35"/>
      <c r="B339" s="36"/>
      <c r="C339" s="37"/>
      <c r="D339" s="205" t="s">
        <v>247</v>
      </c>
      <c r="E339" s="37"/>
      <c r="F339" s="206" t="s">
        <v>674</v>
      </c>
      <c r="G339" s="37"/>
      <c r="H339" s="37"/>
      <c r="I339" s="207"/>
      <c r="J339" s="37"/>
      <c r="K339" s="37"/>
      <c r="L339" s="40"/>
      <c r="M339" s="208"/>
      <c r="N339" s="209"/>
      <c r="O339" s="72"/>
      <c r="P339" s="72"/>
      <c r="Q339" s="72"/>
      <c r="R339" s="72"/>
      <c r="S339" s="72"/>
      <c r="T339" s="73"/>
      <c r="U339" s="35"/>
      <c r="V339" s="35"/>
      <c r="W339" s="35"/>
      <c r="X339" s="35"/>
      <c r="Y339" s="35"/>
      <c r="Z339" s="35"/>
      <c r="AA339" s="35"/>
      <c r="AB339" s="35"/>
      <c r="AC339" s="35"/>
      <c r="AD339" s="35"/>
      <c r="AE339" s="35"/>
      <c r="AT339" s="18" t="s">
        <v>247</v>
      </c>
      <c r="AU339" s="18" t="s">
        <v>108</v>
      </c>
    </row>
    <row r="340" spans="1:65" s="13" customFormat="1" ht="11.25">
      <c r="B340" s="210"/>
      <c r="C340" s="211"/>
      <c r="D340" s="212" t="s">
        <v>274</v>
      </c>
      <c r="E340" s="226" t="s">
        <v>1</v>
      </c>
      <c r="F340" s="213" t="s">
        <v>675</v>
      </c>
      <c r="G340" s="211"/>
      <c r="H340" s="214">
        <v>11.3</v>
      </c>
      <c r="I340" s="215"/>
      <c r="J340" s="211"/>
      <c r="K340" s="211"/>
      <c r="L340" s="216"/>
      <c r="M340" s="217"/>
      <c r="N340" s="218"/>
      <c r="O340" s="218"/>
      <c r="P340" s="218"/>
      <c r="Q340" s="218"/>
      <c r="R340" s="218"/>
      <c r="S340" s="218"/>
      <c r="T340" s="219"/>
      <c r="AT340" s="220" t="s">
        <v>274</v>
      </c>
      <c r="AU340" s="220" t="s">
        <v>108</v>
      </c>
      <c r="AV340" s="13" t="s">
        <v>86</v>
      </c>
      <c r="AW340" s="13" t="s">
        <v>32</v>
      </c>
      <c r="AX340" s="13" t="s">
        <v>76</v>
      </c>
      <c r="AY340" s="220" t="s">
        <v>239</v>
      </c>
    </row>
    <row r="341" spans="1:65" s="14" customFormat="1" ht="11.25">
      <c r="B341" s="227"/>
      <c r="C341" s="228"/>
      <c r="D341" s="212" t="s">
        <v>274</v>
      </c>
      <c r="E341" s="229" t="s">
        <v>1</v>
      </c>
      <c r="F341" s="230" t="s">
        <v>401</v>
      </c>
      <c r="G341" s="228"/>
      <c r="H341" s="231">
        <v>11.3</v>
      </c>
      <c r="I341" s="232"/>
      <c r="J341" s="228"/>
      <c r="K341" s="228"/>
      <c r="L341" s="233"/>
      <c r="M341" s="234"/>
      <c r="N341" s="235"/>
      <c r="O341" s="235"/>
      <c r="P341" s="235"/>
      <c r="Q341" s="235"/>
      <c r="R341" s="235"/>
      <c r="S341" s="235"/>
      <c r="T341" s="236"/>
      <c r="AT341" s="237" t="s">
        <v>274</v>
      </c>
      <c r="AU341" s="237" t="s">
        <v>108</v>
      </c>
      <c r="AV341" s="14" t="s">
        <v>110</v>
      </c>
      <c r="AW341" s="14" t="s">
        <v>32</v>
      </c>
      <c r="AX341" s="14" t="s">
        <v>84</v>
      </c>
      <c r="AY341" s="237" t="s">
        <v>239</v>
      </c>
    </row>
    <row r="342" spans="1:65" s="2" customFormat="1" ht="21.75" customHeight="1">
      <c r="A342" s="35"/>
      <c r="B342" s="36"/>
      <c r="C342" s="192" t="s">
        <v>676</v>
      </c>
      <c r="D342" s="192" t="s">
        <v>241</v>
      </c>
      <c r="E342" s="193" t="s">
        <v>432</v>
      </c>
      <c r="F342" s="194" t="s">
        <v>433</v>
      </c>
      <c r="G342" s="195" t="s">
        <v>319</v>
      </c>
      <c r="H342" s="196">
        <v>11.3</v>
      </c>
      <c r="I342" s="197"/>
      <c r="J342" s="198">
        <f>ROUND(I342*H342,2)</f>
        <v>0</v>
      </c>
      <c r="K342" s="194" t="s">
        <v>245</v>
      </c>
      <c r="L342" s="40"/>
      <c r="M342" s="199" t="s">
        <v>1</v>
      </c>
      <c r="N342" s="200" t="s">
        <v>41</v>
      </c>
      <c r="O342" s="72"/>
      <c r="P342" s="201">
        <f>O342*H342</f>
        <v>0</v>
      </c>
      <c r="Q342" s="201">
        <v>0</v>
      </c>
      <c r="R342" s="201">
        <f>Q342*H342</f>
        <v>0</v>
      </c>
      <c r="S342" s="201">
        <v>0</v>
      </c>
      <c r="T342" s="202">
        <f>S342*H342</f>
        <v>0</v>
      </c>
      <c r="U342" s="35"/>
      <c r="V342" s="35"/>
      <c r="W342" s="35"/>
      <c r="X342" s="35"/>
      <c r="Y342" s="35"/>
      <c r="Z342" s="35"/>
      <c r="AA342" s="35"/>
      <c r="AB342" s="35"/>
      <c r="AC342" s="35"/>
      <c r="AD342" s="35"/>
      <c r="AE342" s="35"/>
      <c r="AR342" s="203" t="s">
        <v>110</v>
      </c>
      <c r="AT342" s="203" t="s">
        <v>241</v>
      </c>
      <c r="AU342" s="203" t="s">
        <v>108</v>
      </c>
      <c r="AY342" s="18" t="s">
        <v>239</v>
      </c>
      <c r="BE342" s="204">
        <f>IF(N342="základní",J342,0)</f>
        <v>0</v>
      </c>
      <c r="BF342" s="204">
        <f>IF(N342="snížená",J342,0)</f>
        <v>0</v>
      </c>
      <c r="BG342" s="204">
        <f>IF(N342="zákl. přenesená",J342,0)</f>
        <v>0</v>
      </c>
      <c r="BH342" s="204">
        <f>IF(N342="sníž. přenesená",J342,0)</f>
        <v>0</v>
      </c>
      <c r="BI342" s="204">
        <f>IF(N342="nulová",J342,0)</f>
        <v>0</v>
      </c>
      <c r="BJ342" s="18" t="s">
        <v>84</v>
      </c>
      <c r="BK342" s="204">
        <f>ROUND(I342*H342,2)</f>
        <v>0</v>
      </c>
      <c r="BL342" s="18" t="s">
        <v>110</v>
      </c>
      <c r="BM342" s="203" t="s">
        <v>677</v>
      </c>
    </row>
    <row r="343" spans="1:65" s="2" customFormat="1" ht="11.25">
      <c r="A343" s="35"/>
      <c r="B343" s="36"/>
      <c r="C343" s="37"/>
      <c r="D343" s="205" t="s">
        <v>247</v>
      </c>
      <c r="E343" s="37"/>
      <c r="F343" s="206" t="s">
        <v>435</v>
      </c>
      <c r="G343" s="37"/>
      <c r="H343" s="37"/>
      <c r="I343" s="207"/>
      <c r="J343" s="37"/>
      <c r="K343" s="37"/>
      <c r="L343" s="40"/>
      <c r="M343" s="208"/>
      <c r="N343" s="209"/>
      <c r="O343" s="72"/>
      <c r="P343" s="72"/>
      <c r="Q343" s="72"/>
      <c r="R343" s="72"/>
      <c r="S343" s="72"/>
      <c r="T343" s="73"/>
      <c r="U343" s="35"/>
      <c r="V343" s="35"/>
      <c r="W343" s="35"/>
      <c r="X343" s="35"/>
      <c r="Y343" s="35"/>
      <c r="Z343" s="35"/>
      <c r="AA343" s="35"/>
      <c r="AB343" s="35"/>
      <c r="AC343" s="35"/>
      <c r="AD343" s="35"/>
      <c r="AE343" s="35"/>
      <c r="AT343" s="18" t="s">
        <v>247</v>
      </c>
      <c r="AU343" s="18" t="s">
        <v>108</v>
      </c>
    </row>
    <row r="344" spans="1:65" s="13" customFormat="1" ht="11.25">
      <c r="B344" s="210"/>
      <c r="C344" s="211"/>
      <c r="D344" s="212" t="s">
        <v>274</v>
      </c>
      <c r="E344" s="226" t="s">
        <v>1</v>
      </c>
      <c r="F344" s="213" t="s">
        <v>675</v>
      </c>
      <c r="G344" s="211"/>
      <c r="H344" s="214">
        <v>11.3</v>
      </c>
      <c r="I344" s="215"/>
      <c r="J344" s="211"/>
      <c r="K344" s="211"/>
      <c r="L344" s="216"/>
      <c r="M344" s="217"/>
      <c r="N344" s="218"/>
      <c r="O344" s="218"/>
      <c r="P344" s="218"/>
      <c r="Q344" s="218"/>
      <c r="R344" s="218"/>
      <c r="S344" s="218"/>
      <c r="T344" s="219"/>
      <c r="AT344" s="220" t="s">
        <v>274</v>
      </c>
      <c r="AU344" s="220" t="s">
        <v>108</v>
      </c>
      <c r="AV344" s="13" t="s">
        <v>86</v>
      </c>
      <c r="AW344" s="13" t="s">
        <v>32</v>
      </c>
      <c r="AX344" s="13" t="s">
        <v>76</v>
      </c>
      <c r="AY344" s="220" t="s">
        <v>239</v>
      </c>
    </row>
    <row r="345" spans="1:65" s="14" customFormat="1" ht="11.25">
      <c r="B345" s="227"/>
      <c r="C345" s="228"/>
      <c r="D345" s="212" t="s">
        <v>274</v>
      </c>
      <c r="E345" s="229" t="s">
        <v>1</v>
      </c>
      <c r="F345" s="230" t="s">
        <v>401</v>
      </c>
      <c r="G345" s="228"/>
      <c r="H345" s="231">
        <v>11.3</v>
      </c>
      <c r="I345" s="232"/>
      <c r="J345" s="228"/>
      <c r="K345" s="228"/>
      <c r="L345" s="233"/>
      <c r="M345" s="234"/>
      <c r="N345" s="235"/>
      <c r="O345" s="235"/>
      <c r="P345" s="235"/>
      <c r="Q345" s="235"/>
      <c r="R345" s="235"/>
      <c r="S345" s="235"/>
      <c r="T345" s="236"/>
      <c r="AT345" s="237" t="s">
        <v>274</v>
      </c>
      <c r="AU345" s="237" t="s">
        <v>108</v>
      </c>
      <c r="AV345" s="14" t="s">
        <v>110</v>
      </c>
      <c r="AW345" s="14" t="s">
        <v>32</v>
      </c>
      <c r="AX345" s="14" t="s">
        <v>84</v>
      </c>
      <c r="AY345" s="237" t="s">
        <v>239</v>
      </c>
    </row>
    <row r="346" spans="1:65" s="2" customFormat="1" ht="24.2" customHeight="1">
      <c r="A346" s="35"/>
      <c r="B346" s="36"/>
      <c r="C346" s="192" t="s">
        <v>678</v>
      </c>
      <c r="D346" s="192" t="s">
        <v>241</v>
      </c>
      <c r="E346" s="193" t="s">
        <v>436</v>
      </c>
      <c r="F346" s="194" t="s">
        <v>437</v>
      </c>
      <c r="G346" s="195" t="s">
        <v>319</v>
      </c>
      <c r="H346" s="196">
        <v>113</v>
      </c>
      <c r="I346" s="197"/>
      <c r="J346" s="198">
        <f>ROUND(I346*H346,2)</f>
        <v>0</v>
      </c>
      <c r="K346" s="194" t="s">
        <v>245</v>
      </c>
      <c r="L346" s="40"/>
      <c r="M346" s="199" t="s">
        <v>1</v>
      </c>
      <c r="N346" s="200" t="s">
        <v>41</v>
      </c>
      <c r="O346" s="72"/>
      <c r="P346" s="201">
        <f>O346*H346</f>
        <v>0</v>
      </c>
      <c r="Q346" s="201">
        <v>0</v>
      </c>
      <c r="R346" s="201">
        <f>Q346*H346</f>
        <v>0</v>
      </c>
      <c r="S346" s="201">
        <v>0</v>
      </c>
      <c r="T346" s="202">
        <f>S346*H346</f>
        <v>0</v>
      </c>
      <c r="U346" s="35"/>
      <c r="V346" s="35"/>
      <c r="W346" s="35"/>
      <c r="X346" s="35"/>
      <c r="Y346" s="35"/>
      <c r="Z346" s="35"/>
      <c r="AA346" s="35"/>
      <c r="AB346" s="35"/>
      <c r="AC346" s="35"/>
      <c r="AD346" s="35"/>
      <c r="AE346" s="35"/>
      <c r="AR346" s="203" t="s">
        <v>110</v>
      </c>
      <c r="AT346" s="203" t="s">
        <v>241</v>
      </c>
      <c r="AU346" s="203" t="s">
        <v>108</v>
      </c>
      <c r="AY346" s="18" t="s">
        <v>239</v>
      </c>
      <c r="BE346" s="204">
        <f>IF(N346="základní",J346,0)</f>
        <v>0</v>
      </c>
      <c r="BF346" s="204">
        <f>IF(N346="snížená",J346,0)</f>
        <v>0</v>
      </c>
      <c r="BG346" s="204">
        <f>IF(N346="zákl. přenesená",J346,0)</f>
        <v>0</v>
      </c>
      <c r="BH346" s="204">
        <f>IF(N346="sníž. přenesená",J346,0)</f>
        <v>0</v>
      </c>
      <c r="BI346" s="204">
        <f>IF(N346="nulová",J346,0)</f>
        <v>0</v>
      </c>
      <c r="BJ346" s="18" t="s">
        <v>84</v>
      </c>
      <c r="BK346" s="204">
        <f>ROUND(I346*H346,2)</f>
        <v>0</v>
      </c>
      <c r="BL346" s="18" t="s">
        <v>110</v>
      </c>
      <c r="BM346" s="203" t="s">
        <v>679</v>
      </c>
    </row>
    <row r="347" spans="1:65" s="2" customFormat="1" ht="11.25">
      <c r="A347" s="35"/>
      <c r="B347" s="36"/>
      <c r="C347" s="37"/>
      <c r="D347" s="205" t="s">
        <v>247</v>
      </c>
      <c r="E347" s="37"/>
      <c r="F347" s="206" t="s">
        <v>439</v>
      </c>
      <c r="G347" s="37"/>
      <c r="H347" s="37"/>
      <c r="I347" s="207"/>
      <c r="J347" s="37"/>
      <c r="K347" s="37"/>
      <c r="L347" s="40"/>
      <c r="M347" s="208"/>
      <c r="N347" s="209"/>
      <c r="O347" s="72"/>
      <c r="P347" s="72"/>
      <c r="Q347" s="72"/>
      <c r="R347" s="72"/>
      <c r="S347" s="72"/>
      <c r="T347" s="73"/>
      <c r="U347" s="35"/>
      <c r="V347" s="35"/>
      <c r="W347" s="35"/>
      <c r="X347" s="35"/>
      <c r="Y347" s="35"/>
      <c r="Z347" s="35"/>
      <c r="AA347" s="35"/>
      <c r="AB347" s="35"/>
      <c r="AC347" s="35"/>
      <c r="AD347" s="35"/>
      <c r="AE347" s="35"/>
      <c r="AT347" s="18" t="s">
        <v>247</v>
      </c>
      <c r="AU347" s="18" t="s">
        <v>108</v>
      </c>
    </row>
    <row r="348" spans="1:65" s="13" customFormat="1" ht="11.25">
      <c r="B348" s="210"/>
      <c r="C348" s="211"/>
      <c r="D348" s="212" t="s">
        <v>274</v>
      </c>
      <c r="E348" s="211"/>
      <c r="F348" s="213" t="s">
        <v>680</v>
      </c>
      <c r="G348" s="211"/>
      <c r="H348" s="214">
        <v>113</v>
      </c>
      <c r="I348" s="215"/>
      <c r="J348" s="211"/>
      <c r="K348" s="211"/>
      <c r="L348" s="216"/>
      <c r="M348" s="217"/>
      <c r="N348" s="218"/>
      <c r="O348" s="218"/>
      <c r="P348" s="218"/>
      <c r="Q348" s="218"/>
      <c r="R348" s="218"/>
      <c r="S348" s="218"/>
      <c r="T348" s="219"/>
      <c r="AT348" s="220" t="s">
        <v>274</v>
      </c>
      <c r="AU348" s="220" t="s">
        <v>108</v>
      </c>
      <c r="AV348" s="13" t="s">
        <v>86</v>
      </c>
      <c r="AW348" s="13" t="s">
        <v>4</v>
      </c>
      <c r="AX348" s="13" t="s">
        <v>84</v>
      </c>
      <c r="AY348" s="220" t="s">
        <v>239</v>
      </c>
    </row>
    <row r="349" spans="1:65" s="2" customFormat="1" ht="16.5" customHeight="1">
      <c r="A349" s="35"/>
      <c r="B349" s="36"/>
      <c r="C349" s="192" t="s">
        <v>681</v>
      </c>
      <c r="D349" s="192" t="s">
        <v>241</v>
      </c>
      <c r="E349" s="193" t="s">
        <v>452</v>
      </c>
      <c r="F349" s="194" t="s">
        <v>453</v>
      </c>
      <c r="G349" s="195" t="s">
        <v>344</v>
      </c>
      <c r="H349" s="196">
        <v>22.6</v>
      </c>
      <c r="I349" s="197"/>
      <c r="J349" s="198">
        <f>ROUND(I349*H349,2)</f>
        <v>0</v>
      </c>
      <c r="K349" s="194" t="s">
        <v>245</v>
      </c>
      <c r="L349" s="40"/>
      <c r="M349" s="199" t="s">
        <v>1</v>
      </c>
      <c r="N349" s="200" t="s">
        <v>41</v>
      </c>
      <c r="O349" s="72"/>
      <c r="P349" s="201">
        <f>O349*H349</f>
        <v>0</v>
      </c>
      <c r="Q349" s="201">
        <v>0</v>
      </c>
      <c r="R349" s="201">
        <f>Q349*H349</f>
        <v>0</v>
      </c>
      <c r="S349" s="201">
        <v>0</v>
      </c>
      <c r="T349" s="202">
        <f>S349*H349</f>
        <v>0</v>
      </c>
      <c r="U349" s="35"/>
      <c r="V349" s="35"/>
      <c r="W349" s="35"/>
      <c r="X349" s="35"/>
      <c r="Y349" s="35"/>
      <c r="Z349" s="35"/>
      <c r="AA349" s="35"/>
      <c r="AB349" s="35"/>
      <c r="AC349" s="35"/>
      <c r="AD349" s="35"/>
      <c r="AE349" s="35"/>
      <c r="AR349" s="203" t="s">
        <v>110</v>
      </c>
      <c r="AT349" s="203" t="s">
        <v>241</v>
      </c>
      <c r="AU349" s="203" t="s">
        <v>108</v>
      </c>
      <c r="AY349" s="18" t="s">
        <v>239</v>
      </c>
      <c r="BE349" s="204">
        <f>IF(N349="základní",J349,0)</f>
        <v>0</v>
      </c>
      <c r="BF349" s="204">
        <f>IF(N349="snížená",J349,0)</f>
        <v>0</v>
      </c>
      <c r="BG349" s="204">
        <f>IF(N349="zákl. přenesená",J349,0)</f>
        <v>0</v>
      </c>
      <c r="BH349" s="204">
        <f>IF(N349="sníž. přenesená",J349,0)</f>
        <v>0</v>
      </c>
      <c r="BI349" s="204">
        <f>IF(N349="nulová",J349,0)</f>
        <v>0</v>
      </c>
      <c r="BJ349" s="18" t="s">
        <v>84</v>
      </c>
      <c r="BK349" s="204">
        <f>ROUND(I349*H349,2)</f>
        <v>0</v>
      </c>
      <c r="BL349" s="18" t="s">
        <v>110</v>
      </c>
      <c r="BM349" s="203" t="s">
        <v>682</v>
      </c>
    </row>
    <row r="350" spans="1:65" s="2" customFormat="1" ht="11.25">
      <c r="A350" s="35"/>
      <c r="B350" s="36"/>
      <c r="C350" s="37"/>
      <c r="D350" s="205" t="s">
        <v>247</v>
      </c>
      <c r="E350" s="37"/>
      <c r="F350" s="206" t="s">
        <v>455</v>
      </c>
      <c r="G350" s="37"/>
      <c r="H350" s="37"/>
      <c r="I350" s="207"/>
      <c r="J350" s="37"/>
      <c r="K350" s="37"/>
      <c r="L350" s="40"/>
      <c r="M350" s="208"/>
      <c r="N350" s="209"/>
      <c r="O350" s="72"/>
      <c r="P350" s="72"/>
      <c r="Q350" s="72"/>
      <c r="R350" s="72"/>
      <c r="S350" s="72"/>
      <c r="T350" s="73"/>
      <c r="U350" s="35"/>
      <c r="V350" s="35"/>
      <c r="W350" s="35"/>
      <c r="X350" s="35"/>
      <c r="Y350" s="35"/>
      <c r="Z350" s="35"/>
      <c r="AA350" s="35"/>
      <c r="AB350" s="35"/>
      <c r="AC350" s="35"/>
      <c r="AD350" s="35"/>
      <c r="AE350" s="35"/>
      <c r="AT350" s="18" t="s">
        <v>247</v>
      </c>
      <c r="AU350" s="18" t="s">
        <v>108</v>
      </c>
    </row>
    <row r="351" spans="1:65" s="13" customFormat="1" ht="11.25">
      <c r="B351" s="210"/>
      <c r="C351" s="211"/>
      <c r="D351" s="212" t="s">
        <v>274</v>
      </c>
      <c r="E351" s="211"/>
      <c r="F351" s="213" t="s">
        <v>683</v>
      </c>
      <c r="G351" s="211"/>
      <c r="H351" s="214">
        <v>22.6</v>
      </c>
      <c r="I351" s="215"/>
      <c r="J351" s="211"/>
      <c r="K351" s="211"/>
      <c r="L351" s="216"/>
      <c r="M351" s="217"/>
      <c r="N351" s="218"/>
      <c r="O351" s="218"/>
      <c r="P351" s="218"/>
      <c r="Q351" s="218"/>
      <c r="R351" s="218"/>
      <c r="S351" s="218"/>
      <c r="T351" s="219"/>
      <c r="AT351" s="220" t="s">
        <v>274</v>
      </c>
      <c r="AU351" s="220" t="s">
        <v>108</v>
      </c>
      <c r="AV351" s="13" t="s">
        <v>86</v>
      </c>
      <c r="AW351" s="13" t="s">
        <v>4</v>
      </c>
      <c r="AX351" s="13" t="s">
        <v>84</v>
      </c>
      <c r="AY351" s="220" t="s">
        <v>239</v>
      </c>
    </row>
    <row r="352" spans="1:65" s="2" customFormat="1" ht="16.5" customHeight="1">
      <c r="A352" s="35"/>
      <c r="B352" s="36"/>
      <c r="C352" s="192" t="s">
        <v>684</v>
      </c>
      <c r="D352" s="192" t="s">
        <v>241</v>
      </c>
      <c r="E352" s="193" t="s">
        <v>459</v>
      </c>
      <c r="F352" s="194" t="s">
        <v>460</v>
      </c>
      <c r="G352" s="195" t="s">
        <v>319</v>
      </c>
      <c r="H352" s="196">
        <v>11.3</v>
      </c>
      <c r="I352" s="197"/>
      <c r="J352" s="198">
        <f>ROUND(I352*H352,2)</f>
        <v>0</v>
      </c>
      <c r="K352" s="194" t="s">
        <v>245</v>
      </c>
      <c r="L352" s="40"/>
      <c r="M352" s="199" t="s">
        <v>1</v>
      </c>
      <c r="N352" s="200" t="s">
        <v>41</v>
      </c>
      <c r="O352" s="72"/>
      <c r="P352" s="201">
        <f>O352*H352</f>
        <v>0</v>
      </c>
      <c r="Q352" s="201">
        <v>0</v>
      </c>
      <c r="R352" s="201">
        <f>Q352*H352</f>
        <v>0</v>
      </c>
      <c r="S352" s="201">
        <v>0</v>
      </c>
      <c r="T352" s="202">
        <f>S352*H352</f>
        <v>0</v>
      </c>
      <c r="U352" s="35"/>
      <c r="V352" s="35"/>
      <c r="W352" s="35"/>
      <c r="X352" s="35"/>
      <c r="Y352" s="35"/>
      <c r="Z352" s="35"/>
      <c r="AA352" s="35"/>
      <c r="AB352" s="35"/>
      <c r="AC352" s="35"/>
      <c r="AD352" s="35"/>
      <c r="AE352" s="35"/>
      <c r="AR352" s="203" t="s">
        <v>110</v>
      </c>
      <c r="AT352" s="203" t="s">
        <v>241</v>
      </c>
      <c r="AU352" s="203" t="s">
        <v>108</v>
      </c>
      <c r="AY352" s="18" t="s">
        <v>239</v>
      </c>
      <c r="BE352" s="204">
        <f>IF(N352="základní",J352,0)</f>
        <v>0</v>
      </c>
      <c r="BF352" s="204">
        <f>IF(N352="snížená",J352,0)</f>
        <v>0</v>
      </c>
      <c r="BG352" s="204">
        <f>IF(N352="zákl. přenesená",J352,0)</f>
        <v>0</v>
      </c>
      <c r="BH352" s="204">
        <f>IF(N352="sníž. přenesená",J352,0)</f>
        <v>0</v>
      </c>
      <c r="BI352" s="204">
        <f>IF(N352="nulová",J352,0)</f>
        <v>0</v>
      </c>
      <c r="BJ352" s="18" t="s">
        <v>84</v>
      </c>
      <c r="BK352" s="204">
        <f>ROUND(I352*H352,2)</f>
        <v>0</v>
      </c>
      <c r="BL352" s="18" t="s">
        <v>110</v>
      </c>
      <c r="BM352" s="203" t="s">
        <v>685</v>
      </c>
    </row>
    <row r="353" spans="1:65" s="2" customFormat="1" ht="11.25">
      <c r="A353" s="35"/>
      <c r="B353" s="36"/>
      <c r="C353" s="37"/>
      <c r="D353" s="205" t="s">
        <v>247</v>
      </c>
      <c r="E353" s="37"/>
      <c r="F353" s="206" t="s">
        <v>462</v>
      </c>
      <c r="G353" s="37"/>
      <c r="H353" s="37"/>
      <c r="I353" s="207"/>
      <c r="J353" s="37"/>
      <c r="K353" s="37"/>
      <c r="L353" s="40"/>
      <c r="M353" s="208"/>
      <c r="N353" s="209"/>
      <c r="O353" s="72"/>
      <c r="P353" s="72"/>
      <c r="Q353" s="72"/>
      <c r="R353" s="72"/>
      <c r="S353" s="72"/>
      <c r="T353" s="73"/>
      <c r="U353" s="35"/>
      <c r="V353" s="35"/>
      <c r="W353" s="35"/>
      <c r="X353" s="35"/>
      <c r="Y353" s="35"/>
      <c r="Z353" s="35"/>
      <c r="AA353" s="35"/>
      <c r="AB353" s="35"/>
      <c r="AC353" s="35"/>
      <c r="AD353" s="35"/>
      <c r="AE353" s="35"/>
      <c r="AT353" s="18" t="s">
        <v>247</v>
      </c>
      <c r="AU353" s="18" t="s">
        <v>108</v>
      </c>
    </row>
    <row r="354" spans="1:65" s="13" customFormat="1" ht="11.25">
      <c r="B354" s="210"/>
      <c r="C354" s="211"/>
      <c r="D354" s="212" t="s">
        <v>274</v>
      </c>
      <c r="E354" s="226" t="s">
        <v>1</v>
      </c>
      <c r="F354" s="213" t="s">
        <v>675</v>
      </c>
      <c r="G354" s="211"/>
      <c r="H354" s="214">
        <v>11.3</v>
      </c>
      <c r="I354" s="215"/>
      <c r="J354" s="211"/>
      <c r="K354" s="211"/>
      <c r="L354" s="216"/>
      <c r="M354" s="217"/>
      <c r="N354" s="218"/>
      <c r="O354" s="218"/>
      <c r="P354" s="218"/>
      <c r="Q354" s="218"/>
      <c r="R354" s="218"/>
      <c r="S354" s="218"/>
      <c r="T354" s="219"/>
      <c r="AT354" s="220" t="s">
        <v>274</v>
      </c>
      <c r="AU354" s="220" t="s">
        <v>108</v>
      </c>
      <c r="AV354" s="13" t="s">
        <v>86</v>
      </c>
      <c r="AW354" s="13" t="s">
        <v>32</v>
      </c>
      <c r="AX354" s="13" t="s">
        <v>76</v>
      </c>
      <c r="AY354" s="220" t="s">
        <v>239</v>
      </c>
    </row>
    <row r="355" spans="1:65" s="14" customFormat="1" ht="11.25">
      <c r="B355" s="227"/>
      <c r="C355" s="228"/>
      <c r="D355" s="212" t="s">
        <v>274</v>
      </c>
      <c r="E355" s="229" t="s">
        <v>1</v>
      </c>
      <c r="F355" s="230" t="s">
        <v>401</v>
      </c>
      <c r="G355" s="228"/>
      <c r="H355" s="231">
        <v>11.3</v>
      </c>
      <c r="I355" s="232"/>
      <c r="J355" s="228"/>
      <c r="K355" s="228"/>
      <c r="L355" s="233"/>
      <c r="M355" s="234"/>
      <c r="N355" s="235"/>
      <c r="O355" s="235"/>
      <c r="P355" s="235"/>
      <c r="Q355" s="235"/>
      <c r="R355" s="235"/>
      <c r="S355" s="235"/>
      <c r="T355" s="236"/>
      <c r="AT355" s="237" t="s">
        <v>274</v>
      </c>
      <c r="AU355" s="237" t="s">
        <v>108</v>
      </c>
      <c r="AV355" s="14" t="s">
        <v>110</v>
      </c>
      <c r="AW355" s="14" t="s">
        <v>32</v>
      </c>
      <c r="AX355" s="14" t="s">
        <v>84</v>
      </c>
      <c r="AY355" s="237" t="s">
        <v>239</v>
      </c>
    </row>
    <row r="356" spans="1:65" s="2" customFormat="1" ht="16.5" customHeight="1">
      <c r="A356" s="35"/>
      <c r="B356" s="36"/>
      <c r="C356" s="192" t="s">
        <v>686</v>
      </c>
      <c r="D356" s="192" t="s">
        <v>241</v>
      </c>
      <c r="E356" s="193" t="s">
        <v>474</v>
      </c>
      <c r="F356" s="194" t="s">
        <v>475</v>
      </c>
      <c r="G356" s="195" t="s">
        <v>319</v>
      </c>
      <c r="H356" s="196">
        <v>11.3</v>
      </c>
      <c r="I356" s="197"/>
      <c r="J356" s="198">
        <f>ROUND(I356*H356,2)</f>
        <v>0</v>
      </c>
      <c r="K356" s="194" t="s">
        <v>245</v>
      </c>
      <c r="L356" s="40"/>
      <c r="M356" s="199" t="s">
        <v>1</v>
      </c>
      <c r="N356" s="200" t="s">
        <v>41</v>
      </c>
      <c r="O356" s="72"/>
      <c r="P356" s="201">
        <f>O356*H356</f>
        <v>0</v>
      </c>
      <c r="Q356" s="201">
        <v>0</v>
      </c>
      <c r="R356" s="201">
        <f>Q356*H356</f>
        <v>0</v>
      </c>
      <c r="S356" s="201">
        <v>0</v>
      </c>
      <c r="T356" s="202">
        <f>S356*H356</f>
        <v>0</v>
      </c>
      <c r="U356" s="35"/>
      <c r="V356" s="35"/>
      <c r="W356" s="35"/>
      <c r="X356" s="35"/>
      <c r="Y356" s="35"/>
      <c r="Z356" s="35"/>
      <c r="AA356" s="35"/>
      <c r="AB356" s="35"/>
      <c r="AC356" s="35"/>
      <c r="AD356" s="35"/>
      <c r="AE356" s="35"/>
      <c r="AR356" s="203" t="s">
        <v>110</v>
      </c>
      <c r="AT356" s="203" t="s">
        <v>241</v>
      </c>
      <c r="AU356" s="203" t="s">
        <v>108</v>
      </c>
      <c r="AY356" s="18" t="s">
        <v>239</v>
      </c>
      <c r="BE356" s="204">
        <f>IF(N356="základní",J356,0)</f>
        <v>0</v>
      </c>
      <c r="BF356" s="204">
        <f>IF(N356="snížená",J356,0)</f>
        <v>0</v>
      </c>
      <c r="BG356" s="204">
        <f>IF(N356="zákl. přenesená",J356,0)</f>
        <v>0</v>
      </c>
      <c r="BH356" s="204">
        <f>IF(N356="sníž. přenesená",J356,0)</f>
        <v>0</v>
      </c>
      <c r="BI356" s="204">
        <f>IF(N356="nulová",J356,0)</f>
        <v>0</v>
      </c>
      <c r="BJ356" s="18" t="s">
        <v>84</v>
      </c>
      <c r="BK356" s="204">
        <f>ROUND(I356*H356,2)</f>
        <v>0</v>
      </c>
      <c r="BL356" s="18" t="s">
        <v>110</v>
      </c>
      <c r="BM356" s="203" t="s">
        <v>687</v>
      </c>
    </row>
    <row r="357" spans="1:65" s="2" customFormat="1" ht="11.25">
      <c r="A357" s="35"/>
      <c r="B357" s="36"/>
      <c r="C357" s="37"/>
      <c r="D357" s="205" t="s">
        <v>247</v>
      </c>
      <c r="E357" s="37"/>
      <c r="F357" s="206" t="s">
        <v>477</v>
      </c>
      <c r="G357" s="37"/>
      <c r="H357" s="37"/>
      <c r="I357" s="207"/>
      <c r="J357" s="37"/>
      <c r="K357" s="37"/>
      <c r="L357" s="40"/>
      <c r="M357" s="208"/>
      <c r="N357" s="209"/>
      <c r="O357" s="72"/>
      <c r="P357" s="72"/>
      <c r="Q357" s="72"/>
      <c r="R357" s="72"/>
      <c r="S357" s="72"/>
      <c r="T357" s="73"/>
      <c r="U357" s="35"/>
      <c r="V357" s="35"/>
      <c r="W357" s="35"/>
      <c r="X357" s="35"/>
      <c r="Y357" s="35"/>
      <c r="Z357" s="35"/>
      <c r="AA357" s="35"/>
      <c r="AB357" s="35"/>
      <c r="AC357" s="35"/>
      <c r="AD357" s="35"/>
      <c r="AE357" s="35"/>
      <c r="AT357" s="18" t="s">
        <v>247</v>
      </c>
      <c r="AU357" s="18" t="s">
        <v>108</v>
      </c>
    </row>
    <row r="358" spans="1:65" s="2" customFormat="1" ht="16.5" customHeight="1">
      <c r="A358" s="35"/>
      <c r="B358" s="36"/>
      <c r="C358" s="248" t="s">
        <v>688</v>
      </c>
      <c r="D358" s="248" t="s">
        <v>469</v>
      </c>
      <c r="E358" s="249" t="s">
        <v>470</v>
      </c>
      <c r="F358" s="250" t="s">
        <v>471</v>
      </c>
      <c r="G358" s="251" t="s">
        <v>319</v>
      </c>
      <c r="H358" s="252">
        <v>12.43</v>
      </c>
      <c r="I358" s="253"/>
      <c r="J358" s="254">
        <f>ROUND(I358*H358,2)</f>
        <v>0</v>
      </c>
      <c r="K358" s="250" t="s">
        <v>287</v>
      </c>
      <c r="L358" s="255"/>
      <c r="M358" s="256" t="s">
        <v>1</v>
      </c>
      <c r="N358" s="257" t="s">
        <v>41</v>
      </c>
      <c r="O358" s="72"/>
      <c r="P358" s="201">
        <f>O358*H358</f>
        <v>0</v>
      </c>
      <c r="Q358" s="201">
        <v>0</v>
      </c>
      <c r="R358" s="201">
        <f>Q358*H358</f>
        <v>0</v>
      </c>
      <c r="S358" s="201">
        <v>0</v>
      </c>
      <c r="T358" s="202">
        <f>S358*H358</f>
        <v>0</v>
      </c>
      <c r="U358" s="35"/>
      <c r="V358" s="35"/>
      <c r="W358" s="35"/>
      <c r="X358" s="35"/>
      <c r="Y358" s="35"/>
      <c r="Z358" s="35"/>
      <c r="AA358" s="35"/>
      <c r="AB358" s="35"/>
      <c r="AC358" s="35"/>
      <c r="AD358" s="35"/>
      <c r="AE358" s="35"/>
      <c r="AR358" s="203" t="s">
        <v>156</v>
      </c>
      <c r="AT358" s="203" t="s">
        <v>469</v>
      </c>
      <c r="AU358" s="203" t="s">
        <v>108</v>
      </c>
      <c r="AY358" s="18" t="s">
        <v>239</v>
      </c>
      <c r="BE358" s="204">
        <f>IF(N358="základní",J358,0)</f>
        <v>0</v>
      </c>
      <c r="BF358" s="204">
        <f>IF(N358="snížená",J358,0)</f>
        <v>0</v>
      </c>
      <c r="BG358" s="204">
        <f>IF(N358="zákl. přenesená",J358,0)</f>
        <v>0</v>
      </c>
      <c r="BH358" s="204">
        <f>IF(N358="sníž. přenesená",J358,0)</f>
        <v>0</v>
      </c>
      <c r="BI358" s="204">
        <f>IF(N358="nulová",J358,0)</f>
        <v>0</v>
      </c>
      <c r="BJ358" s="18" t="s">
        <v>84</v>
      </c>
      <c r="BK358" s="204">
        <f>ROUND(I358*H358,2)</f>
        <v>0</v>
      </c>
      <c r="BL358" s="18" t="s">
        <v>110</v>
      </c>
      <c r="BM358" s="203" t="s">
        <v>689</v>
      </c>
    </row>
    <row r="359" spans="1:65" s="13" customFormat="1" ht="11.25">
      <c r="B359" s="210"/>
      <c r="C359" s="211"/>
      <c r="D359" s="212" t="s">
        <v>274</v>
      </c>
      <c r="E359" s="211"/>
      <c r="F359" s="213" t="s">
        <v>690</v>
      </c>
      <c r="G359" s="211"/>
      <c r="H359" s="214">
        <v>12.43</v>
      </c>
      <c r="I359" s="215"/>
      <c r="J359" s="211"/>
      <c r="K359" s="211"/>
      <c r="L359" s="216"/>
      <c r="M359" s="217"/>
      <c r="N359" s="218"/>
      <c r="O359" s="218"/>
      <c r="P359" s="218"/>
      <c r="Q359" s="218"/>
      <c r="R359" s="218"/>
      <c r="S359" s="218"/>
      <c r="T359" s="219"/>
      <c r="AT359" s="220" t="s">
        <v>274</v>
      </c>
      <c r="AU359" s="220" t="s">
        <v>108</v>
      </c>
      <c r="AV359" s="13" t="s">
        <v>86</v>
      </c>
      <c r="AW359" s="13" t="s">
        <v>4</v>
      </c>
      <c r="AX359" s="13" t="s">
        <v>84</v>
      </c>
      <c r="AY359" s="220" t="s">
        <v>239</v>
      </c>
    </row>
    <row r="360" spans="1:65" s="2" customFormat="1" ht="16.5" customHeight="1">
      <c r="A360" s="35"/>
      <c r="B360" s="36"/>
      <c r="C360" s="192" t="s">
        <v>691</v>
      </c>
      <c r="D360" s="192" t="s">
        <v>241</v>
      </c>
      <c r="E360" s="193" t="s">
        <v>692</v>
      </c>
      <c r="F360" s="194" t="s">
        <v>693</v>
      </c>
      <c r="G360" s="195" t="s">
        <v>244</v>
      </c>
      <c r="H360" s="196">
        <v>218.12700000000001</v>
      </c>
      <c r="I360" s="197"/>
      <c r="J360" s="198">
        <f>ROUND(I360*H360,2)</f>
        <v>0</v>
      </c>
      <c r="K360" s="194" t="s">
        <v>245</v>
      </c>
      <c r="L360" s="40"/>
      <c r="M360" s="199" t="s">
        <v>1</v>
      </c>
      <c r="N360" s="200" t="s">
        <v>41</v>
      </c>
      <c r="O360" s="72"/>
      <c r="P360" s="201">
        <f>O360*H360</f>
        <v>0</v>
      </c>
      <c r="Q360" s="201">
        <v>0</v>
      </c>
      <c r="R360" s="201">
        <f>Q360*H360</f>
        <v>0</v>
      </c>
      <c r="S360" s="201">
        <v>0</v>
      </c>
      <c r="T360" s="202">
        <f>S360*H360</f>
        <v>0</v>
      </c>
      <c r="U360" s="35"/>
      <c r="V360" s="35"/>
      <c r="W360" s="35"/>
      <c r="X360" s="35"/>
      <c r="Y360" s="35"/>
      <c r="Z360" s="35"/>
      <c r="AA360" s="35"/>
      <c r="AB360" s="35"/>
      <c r="AC360" s="35"/>
      <c r="AD360" s="35"/>
      <c r="AE360" s="35"/>
      <c r="AR360" s="203" t="s">
        <v>110</v>
      </c>
      <c r="AT360" s="203" t="s">
        <v>241</v>
      </c>
      <c r="AU360" s="203" t="s">
        <v>108</v>
      </c>
      <c r="AY360" s="18" t="s">
        <v>239</v>
      </c>
      <c r="BE360" s="204">
        <f>IF(N360="základní",J360,0)</f>
        <v>0</v>
      </c>
      <c r="BF360" s="204">
        <f>IF(N360="snížená",J360,0)</f>
        <v>0</v>
      </c>
      <c r="BG360" s="204">
        <f>IF(N360="zákl. přenesená",J360,0)</f>
        <v>0</v>
      </c>
      <c r="BH360" s="204">
        <f>IF(N360="sníž. přenesená",J360,0)</f>
        <v>0</v>
      </c>
      <c r="BI360" s="204">
        <f>IF(N360="nulová",J360,0)</f>
        <v>0</v>
      </c>
      <c r="BJ360" s="18" t="s">
        <v>84</v>
      </c>
      <c r="BK360" s="204">
        <f>ROUND(I360*H360,2)</f>
        <v>0</v>
      </c>
      <c r="BL360" s="18" t="s">
        <v>110</v>
      </c>
      <c r="BM360" s="203" t="s">
        <v>694</v>
      </c>
    </row>
    <row r="361" spans="1:65" s="2" customFormat="1" ht="11.25">
      <c r="A361" s="35"/>
      <c r="B361" s="36"/>
      <c r="C361" s="37"/>
      <c r="D361" s="205" t="s">
        <v>247</v>
      </c>
      <c r="E361" s="37"/>
      <c r="F361" s="206" t="s">
        <v>695</v>
      </c>
      <c r="G361" s="37"/>
      <c r="H361" s="37"/>
      <c r="I361" s="207"/>
      <c r="J361" s="37"/>
      <c r="K361" s="37"/>
      <c r="L361" s="40"/>
      <c r="M361" s="208"/>
      <c r="N361" s="209"/>
      <c r="O361" s="72"/>
      <c r="P361" s="72"/>
      <c r="Q361" s="72"/>
      <c r="R361" s="72"/>
      <c r="S361" s="72"/>
      <c r="T361" s="73"/>
      <c r="U361" s="35"/>
      <c r="V361" s="35"/>
      <c r="W361" s="35"/>
      <c r="X361" s="35"/>
      <c r="Y361" s="35"/>
      <c r="Z361" s="35"/>
      <c r="AA361" s="35"/>
      <c r="AB361" s="35"/>
      <c r="AC361" s="35"/>
      <c r="AD361" s="35"/>
      <c r="AE361" s="35"/>
      <c r="AT361" s="18" t="s">
        <v>247</v>
      </c>
      <c r="AU361" s="18" t="s">
        <v>108</v>
      </c>
    </row>
    <row r="362" spans="1:65" s="13" customFormat="1" ht="11.25">
      <c r="B362" s="210"/>
      <c r="C362" s="211"/>
      <c r="D362" s="212" t="s">
        <v>274</v>
      </c>
      <c r="E362" s="226" t="s">
        <v>1</v>
      </c>
      <c r="F362" s="213" t="s">
        <v>664</v>
      </c>
      <c r="G362" s="211"/>
      <c r="H362" s="214">
        <v>218.12700000000001</v>
      </c>
      <c r="I362" s="215"/>
      <c r="J362" s="211"/>
      <c r="K362" s="211"/>
      <c r="L362" s="216"/>
      <c r="M362" s="217"/>
      <c r="N362" s="218"/>
      <c r="O362" s="218"/>
      <c r="P362" s="218"/>
      <c r="Q362" s="218"/>
      <c r="R362" s="218"/>
      <c r="S362" s="218"/>
      <c r="T362" s="219"/>
      <c r="AT362" s="220" t="s">
        <v>274</v>
      </c>
      <c r="AU362" s="220" t="s">
        <v>108</v>
      </c>
      <c r="AV362" s="13" t="s">
        <v>86</v>
      </c>
      <c r="AW362" s="13" t="s">
        <v>32</v>
      </c>
      <c r="AX362" s="13" t="s">
        <v>76</v>
      </c>
      <c r="AY362" s="220" t="s">
        <v>239</v>
      </c>
    </row>
    <row r="363" spans="1:65" s="14" customFormat="1" ht="11.25">
      <c r="B363" s="227"/>
      <c r="C363" s="228"/>
      <c r="D363" s="212" t="s">
        <v>274</v>
      </c>
      <c r="E363" s="229" t="s">
        <v>1</v>
      </c>
      <c r="F363" s="230" t="s">
        <v>401</v>
      </c>
      <c r="G363" s="228"/>
      <c r="H363" s="231">
        <v>218.12700000000001</v>
      </c>
      <c r="I363" s="232"/>
      <c r="J363" s="228"/>
      <c r="K363" s="228"/>
      <c r="L363" s="233"/>
      <c r="M363" s="234"/>
      <c r="N363" s="235"/>
      <c r="O363" s="235"/>
      <c r="P363" s="235"/>
      <c r="Q363" s="235"/>
      <c r="R363" s="235"/>
      <c r="S363" s="235"/>
      <c r="T363" s="236"/>
      <c r="AT363" s="237" t="s">
        <v>274</v>
      </c>
      <c r="AU363" s="237" t="s">
        <v>108</v>
      </c>
      <c r="AV363" s="14" t="s">
        <v>110</v>
      </c>
      <c r="AW363" s="14" t="s">
        <v>32</v>
      </c>
      <c r="AX363" s="14" t="s">
        <v>84</v>
      </c>
      <c r="AY363" s="237" t="s">
        <v>239</v>
      </c>
    </row>
    <row r="364" spans="1:65" s="2" customFormat="1" ht="16.5" customHeight="1">
      <c r="A364" s="35"/>
      <c r="B364" s="36"/>
      <c r="C364" s="192" t="s">
        <v>696</v>
      </c>
      <c r="D364" s="192" t="s">
        <v>241</v>
      </c>
      <c r="E364" s="193" t="s">
        <v>489</v>
      </c>
      <c r="F364" s="194" t="s">
        <v>490</v>
      </c>
      <c r="G364" s="195" t="s">
        <v>319</v>
      </c>
      <c r="H364" s="196">
        <v>11.3</v>
      </c>
      <c r="I364" s="197"/>
      <c r="J364" s="198">
        <f>ROUND(I364*H364,2)</f>
        <v>0</v>
      </c>
      <c r="K364" s="194" t="s">
        <v>245</v>
      </c>
      <c r="L364" s="40"/>
      <c r="M364" s="199" t="s">
        <v>1</v>
      </c>
      <c r="N364" s="200" t="s">
        <v>41</v>
      </c>
      <c r="O364" s="72"/>
      <c r="P364" s="201">
        <f>O364*H364</f>
        <v>0</v>
      </c>
      <c r="Q364" s="201">
        <v>0</v>
      </c>
      <c r="R364" s="201">
        <f>Q364*H364</f>
        <v>0</v>
      </c>
      <c r="S364" s="201">
        <v>0</v>
      </c>
      <c r="T364" s="202">
        <f>S364*H364</f>
        <v>0</v>
      </c>
      <c r="U364" s="35"/>
      <c r="V364" s="35"/>
      <c r="W364" s="35"/>
      <c r="X364" s="35"/>
      <c r="Y364" s="35"/>
      <c r="Z364" s="35"/>
      <c r="AA364" s="35"/>
      <c r="AB364" s="35"/>
      <c r="AC364" s="35"/>
      <c r="AD364" s="35"/>
      <c r="AE364" s="35"/>
      <c r="AR364" s="203" t="s">
        <v>110</v>
      </c>
      <c r="AT364" s="203" t="s">
        <v>241</v>
      </c>
      <c r="AU364" s="203" t="s">
        <v>108</v>
      </c>
      <c r="AY364" s="18" t="s">
        <v>239</v>
      </c>
      <c r="BE364" s="204">
        <f>IF(N364="základní",J364,0)</f>
        <v>0</v>
      </c>
      <c r="BF364" s="204">
        <f>IF(N364="snížená",J364,0)</f>
        <v>0</v>
      </c>
      <c r="BG364" s="204">
        <f>IF(N364="zákl. přenesená",J364,0)</f>
        <v>0</v>
      </c>
      <c r="BH364" s="204">
        <f>IF(N364="sníž. přenesená",J364,0)</f>
        <v>0</v>
      </c>
      <c r="BI364" s="204">
        <f>IF(N364="nulová",J364,0)</f>
        <v>0</v>
      </c>
      <c r="BJ364" s="18" t="s">
        <v>84</v>
      </c>
      <c r="BK364" s="204">
        <f>ROUND(I364*H364,2)</f>
        <v>0</v>
      </c>
      <c r="BL364" s="18" t="s">
        <v>110</v>
      </c>
      <c r="BM364" s="203" t="s">
        <v>697</v>
      </c>
    </row>
    <row r="365" spans="1:65" s="2" customFormat="1" ht="11.25">
      <c r="A365" s="35"/>
      <c r="B365" s="36"/>
      <c r="C365" s="37"/>
      <c r="D365" s="205" t="s">
        <v>247</v>
      </c>
      <c r="E365" s="37"/>
      <c r="F365" s="206" t="s">
        <v>492</v>
      </c>
      <c r="G365" s="37"/>
      <c r="H365" s="37"/>
      <c r="I365" s="207"/>
      <c r="J365" s="37"/>
      <c r="K365" s="37"/>
      <c r="L365" s="40"/>
      <c r="M365" s="208"/>
      <c r="N365" s="209"/>
      <c r="O365" s="72"/>
      <c r="P365" s="72"/>
      <c r="Q365" s="72"/>
      <c r="R365" s="72"/>
      <c r="S365" s="72"/>
      <c r="T365" s="73"/>
      <c r="U365" s="35"/>
      <c r="V365" s="35"/>
      <c r="W365" s="35"/>
      <c r="X365" s="35"/>
      <c r="Y365" s="35"/>
      <c r="Z365" s="35"/>
      <c r="AA365" s="35"/>
      <c r="AB365" s="35"/>
      <c r="AC365" s="35"/>
      <c r="AD365" s="35"/>
      <c r="AE365" s="35"/>
      <c r="AT365" s="18" t="s">
        <v>247</v>
      </c>
      <c r="AU365" s="18" t="s">
        <v>108</v>
      </c>
    </row>
    <row r="366" spans="1:65" s="2" customFormat="1" ht="16.5" customHeight="1">
      <c r="A366" s="35"/>
      <c r="B366" s="36"/>
      <c r="C366" s="192" t="s">
        <v>698</v>
      </c>
      <c r="D366" s="192" t="s">
        <v>241</v>
      </c>
      <c r="E366" s="193" t="s">
        <v>699</v>
      </c>
      <c r="F366" s="194" t="s">
        <v>700</v>
      </c>
      <c r="G366" s="195" t="s">
        <v>513</v>
      </c>
      <c r="H366" s="196">
        <v>2.9</v>
      </c>
      <c r="I366" s="197"/>
      <c r="J366" s="198">
        <f>ROUND(I366*H366,2)</f>
        <v>0</v>
      </c>
      <c r="K366" s="194" t="s">
        <v>287</v>
      </c>
      <c r="L366" s="40"/>
      <c r="M366" s="199" t="s">
        <v>1</v>
      </c>
      <c r="N366" s="200" t="s">
        <v>41</v>
      </c>
      <c r="O366" s="72"/>
      <c r="P366" s="201">
        <f>O366*H366</f>
        <v>0</v>
      </c>
      <c r="Q366" s="201">
        <v>0</v>
      </c>
      <c r="R366" s="201">
        <f>Q366*H366</f>
        <v>0</v>
      </c>
      <c r="S366" s="201">
        <v>0</v>
      </c>
      <c r="T366" s="202">
        <f>S366*H366</f>
        <v>0</v>
      </c>
      <c r="U366" s="35"/>
      <c r="V366" s="35"/>
      <c r="W366" s="35"/>
      <c r="X366" s="35"/>
      <c r="Y366" s="35"/>
      <c r="Z366" s="35"/>
      <c r="AA366" s="35"/>
      <c r="AB366" s="35"/>
      <c r="AC366" s="35"/>
      <c r="AD366" s="35"/>
      <c r="AE366" s="35"/>
      <c r="AR366" s="203" t="s">
        <v>110</v>
      </c>
      <c r="AT366" s="203" t="s">
        <v>241</v>
      </c>
      <c r="AU366" s="203" t="s">
        <v>108</v>
      </c>
      <c r="AY366" s="18" t="s">
        <v>239</v>
      </c>
      <c r="BE366" s="204">
        <f>IF(N366="základní",J366,0)</f>
        <v>0</v>
      </c>
      <c r="BF366" s="204">
        <f>IF(N366="snížená",J366,0)</f>
        <v>0</v>
      </c>
      <c r="BG366" s="204">
        <f>IF(N366="zákl. přenesená",J366,0)</f>
        <v>0</v>
      </c>
      <c r="BH366" s="204">
        <f>IF(N366="sníž. přenesená",J366,0)</f>
        <v>0</v>
      </c>
      <c r="BI366" s="204">
        <f>IF(N366="nulová",J366,0)</f>
        <v>0</v>
      </c>
      <c r="BJ366" s="18" t="s">
        <v>84</v>
      </c>
      <c r="BK366" s="204">
        <f>ROUND(I366*H366,2)</f>
        <v>0</v>
      </c>
      <c r="BL366" s="18" t="s">
        <v>110</v>
      </c>
      <c r="BM366" s="203" t="s">
        <v>701</v>
      </c>
    </row>
    <row r="367" spans="1:65" s="2" customFormat="1" ht="39">
      <c r="A367" s="35"/>
      <c r="B367" s="36"/>
      <c r="C367" s="37"/>
      <c r="D367" s="212" t="s">
        <v>294</v>
      </c>
      <c r="E367" s="37"/>
      <c r="F367" s="221" t="s">
        <v>702</v>
      </c>
      <c r="G367" s="37"/>
      <c r="H367" s="37"/>
      <c r="I367" s="207"/>
      <c r="J367" s="37"/>
      <c r="K367" s="37"/>
      <c r="L367" s="40"/>
      <c r="M367" s="208"/>
      <c r="N367" s="209"/>
      <c r="O367" s="72"/>
      <c r="P367" s="72"/>
      <c r="Q367" s="72"/>
      <c r="R367" s="72"/>
      <c r="S367" s="72"/>
      <c r="T367" s="73"/>
      <c r="U367" s="35"/>
      <c r="V367" s="35"/>
      <c r="W367" s="35"/>
      <c r="X367" s="35"/>
      <c r="Y367" s="35"/>
      <c r="Z367" s="35"/>
      <c r="AA367" s="35"/>
      <c r="AB367" s="35"/>
      <c r="AC367" s="35"/>
      <c r="AD367" s="35"/>
      <c r="AE367" s="35"/>
      <c r="AT367" s="18" t="s">
        <v>294</v>
      </c>
      <c r="AU367" s="18" t="s">
        <v>108</v>
      </c>
    </row>
    <row r="368" spans="1:65" s="2" customFormat="1" ht="16.5" customHeight="1">
      <c r="A368" s="35"/>
      <c r="B368" s="36"/>
      <c r="C368" s="192" t="s">
        <v>703</v>
      </c>
      <c r="D368" s="192" t="s">
        <v>241</v>
      </c>
      <c r="E368" s="193" t="s">
        <v>704</v>
      </c>
      <c r="F368" s="194" t="s">
        <v>705</v>
      </c>
      <c r="G368" s="195" t="s">
        <v>244</v>
      </c>
      <c r="H368" s="196">
        <v>218.12700000000001</v>
      </c>
      <c r="I368" s="197"/>
      <c r="J368" s="198">
        <f>ROUND(I368*H368,2)</f>
        <v>0</v>
      </c>
      <c r="K368" s="194" t="s">
        <v>245</v>
      </c>
      <c r="L368" s="40"/>
      <c r="M368" s="199" t="s">
        <v>1</v>
      </c>
      <c r="N368" s="200" t="s">
        <v>41</v>
      </c>
      <c r="O368" s="72"/>
      <c r="P368" s="201">
        <f>O368*H368</f>
        <v>0</v>
      </c>
      <c r="Q368" s="201">
        <v>0</v>
      </c>
      <c r="R368" s="201">
        <f>Q368*H368</f>
        <v>0</v>
      </c>
      <c r="S368" s="201">
        <v>0</v>
      </c>
      <c r="T368" s="202">
        <f>S368*H368</f>
        <v>0</v>
      </c>
      <c r="U368" s="35"/>
      <c r="V368" s="35"/>
      <c r="W368" s="35"/>
      <c r="X368" s="35"/>
      <c r="Y368" s="35"/>
      <c r="Z368" s="35"/>
      <c r="AA368" s="35"/>
      <c r="AB368" s="35"/>
      <c r="AC368" s="35"/>
      <c r="AD368" s="35"/>
      <c r="AE368" s="35"/>
      <c r="AR368" s="203" t="s">
        <v>110</v>
      </c>
      <c r="AT368" s="203" t="s">
        <v>241</v>
      </c>
      <c r="AU368" s="203" t="s">
        <v>108</v>
      </c>
      <c r="AY368" s="18" t="s">
        <v>239</v>
      </c>
      <c r="BE368" s="204">
        <f>IF(N368="základní",J368,0)</f>
        <v>0</v>
      </c>
      <c r="BF368" s="204">
        <f>IF(N368="snížená",J368,0)</f>
        <v>0</v>
      </c>
      <c r="BG368" s="204">
        <f>IF(N368="zákl. přenesená",J368,0)</f>
        <v>0</v>
      </c>
      <c r="BH368" s="204">
        <f>IF(N368="sníž. přenesená",J368,0)</f>
        <v>0</v>
      </c>
      <c r="BI368" s="204">
        <f>IF(N368="nulová",J368,0)</f>
        <v>0</v>
      </c>
      <c r="BJ368" s="18" t="s">
        <v>84</v>
      </c>
      <c r="BK368" s="204">
        <f>ROUND(I368*H368,2)</f>
        <v>0</v>
      </c>
      <c r="BL368" s="18" t="s">
        <v>110</v>
      </c>
      <c r="BM368" s="203" t="s">
        <v>706</v>
      </c>
    </row>
    <row r="369" spans="1:65" s="2" customFormat="1" ht="11.25">
      <c r="A369" s="35"/>
      <c r="B369" s="36"/>
      <c r="C369" s="37"/>
      <c r="D369" s="205" t="s">
        <v>247</v>
      </c>
      <c r="E369" s="37"/>
      <c r="F369" s="206" t="s">
        <v>707</v>
      </c>
      <c r="G369" s="37"/>
      <c r="H369" s="37"/>
      <c r="I369" s="207"/>
      <c r="J369" s="37"/>
      <c r="K369" s="37"/>
      <c r="L369" s="40"/>
      <c r="M369" s="208"/>
      <c r="N369" s="209"/>
      <c r="O369" s="72"/>
      <c r="P369" s="72"/>
      <c r="Q369" s="72"/>
      <c r="R369" s="72"/>
      <c r="S369" s="72"/>
      <c r="T369" s="73"/>
      <c r="U369" s="35"/>
      <c r="V369" s="35"/>
      <c r="W369" s="35"/>
      <c r="X369" s="35"/>
      <c r="Y369" s="35"/>
      <c r="Z369" s="35"/>
      <c r="AA369" s="35"/>
      <c r="AB369" s="35"/>
      <c r="AC369" s="35"/>
      <c r="AD369" s="35"/>
      <c r="AE369" s="35"/>
      <c r="AT369" s="18" t="s">
        <v>247</v>
      </c>
      <c r="AU369" s="18" t="s">
        <v>108</v>
      </c>
    </row>
    <row r="370" spans="1:65" s="13" customFormat="1" ht="11.25">
      <c r="B370" s="210"/>
      <c r="C370" s="211"/>
      <c r="D370" s="212" t="s">
        <v>274</v>
      </c>
      <c r="E370" s="226" t="s">
        <v>1</v>
      </c>
      <c r="F370" s="213" t="s">
        <v>664</v>
      </c>
      <c r="G370" s="211"/>
      <c r="H370" s="214">
        <v>218.12700000000001</v>
      </c>
      <c r="I370" s="215"/>
      <c r="J370" s="211"/>
      <c r="K370" s="211"/>
      <c r="L370" s="216"/>
      <c r="M370" s="217"/>
      <c r="N370" s="218"/>
      <c r="O370" s="218"/>
      <c r="P370" s="218"/>
      <c r="Q370" s="218"/>
      <c r="R370" s="218"/>
      <c r="S370" s="218"/>
      <c r="T370" s="219"/>
      <c r="AT370" s="220" t="s">
        <v>274</v>
      </c>
      <c r="AU370" s="220" t="s">
        <v>108</v>
      </c>
      <c r="AV370" s="13" t="s">
        <v>86</v>
      </c>
      <c r="AW370" s="13" t="s">
        <v>32</v>
      </c>
      <c r="AX370" s="13" t="s">
        <v>84</v>
      </c>
      <c r="AY370" s="220" t="s">
        <v>239</v>
      </c>
    </row>
    <row r="371" spans="1:65" s="2" customFormat="1" ht="16.5" customHeight="1">
      <c r="A371" s="35"/>
      <c r="B371" s="36"/>
      <c r="C371" s="192" t="s">
        <v>708</v>
      </c>
      <c r="D371" s="192" t="s">
        <v>241</v>
      </c>
      <c r="E371" s="193" t="s">
        <v>709</v>
      </c>
      <c r="F371" s="194" t="s">
        <v>710</v>
      </c>
      <c r="G371" s="195" t="s">
        <v>244</v>
      </c>
      <c r="H371" s="196">
        <v>218.12700000000001</v>
      </c>
      <c r="I371" s="197"/>
      <c r="J371" s="198">
        <f>ROUND(I371*H371,2)</f>
        <v>0</v>
      </c>
      <c r="K371" s="194" t="s">
        <v>245</v>
      </c>
      <c r="L371" s="40"/>
      <c r="M371" s="199" t="s">
        <v>1</v>
      </c>
      <c r="N371" s="200" t="s">
        <v>41</v>
      </c>
      <c r="O371" s="72"/>
      <c r="P371" s="201">
        <f>O371*H371</f>
        <v>0</v>
      </c>
      <c r="Q371" s="201">
        <v>0</v>
      </c>
      <c r="R371" s="201">
        <f>Q371*H371</f>
        <v>0</v>
      </c>
      <c r="S371" s="201">
        <v>0</v>
      </c>
      <c r="T371" s="202">
        <f>S371*H371</f>
        <v>0</v>
      </c>
      <c r="U371" s="35"/>
      <c r="V371" s="35"/>
      <c r="W371" s="35"/>
      <c r="X371" s="35"/>
      <c r="Y371" s="35"/>
      <c r="Z371" s="35"/>
      <c r="AA371" s="35"/>
      <c r="AB371" s="35"/>
      <c r="AC371" s="35"/>
      <c r="AD371" s="35"/>
      <c r="AE371" s="35"/>
      <c r="AR371" s="203" t="s">
        <v>110</v>
      </c>
      <c r="AT371" s="203" t="s">
        <v>241</v>
      </c>
      <c r="AU371" s="203" t="s">
        <v>108</v>
      </c>
      <c r="AY371" s="18" t="s">
        <v>239</v>
      </c>
      <c r="BE371" s="204">
        <f>IF(N371="základní",J371,0)</f>
        <v>0</v>
      </c>
      <c r="BF371" s="204">
        <f>IF(N371="snížená",J371,0)</f>
        <v>0</v>
      </c>
      <c r="BG371" s="204">
        <f>IF(N371="zákl. přenesená",J371,0)</f>
        <v>0</v>
      </c>
      <c r="BH371" s="204">
        <f>IF(N371="sníž. přenesená",J371,0)</f>
        <v>0</v>
      </c>
      <c r="BI371" s="204">
        <f>IF(N371="nulová",J371,0)</f>
        <v>0</v>
      </c>
      <c r="BJ371" s="18" t="s">
        <v>84</v>
      </c>
      <c r="BK371" s="204">
        <f>ROUND(I371*H371,2)</f>
        <v>0</v>
      </c>
      <c r="BL371" s="18" t="s">
        <v>110</v>
      </c>
      <c r="BM371" s="203" t="s">
        <v>711</v>
      </c>
    </row>
    <row r="372" spans="1:65" s="2" customFormat="1" ht="11.25">
      <c r="A372" s="35"/>
      <c r="B372" s="36"/>
      <c r="C372" s="37"/>
      <c r="D372" s="205" t="s">
        <v>247</v>
      </c>
      <c r="E372" s="37"/>
      <c r="F372" s="206" t="s">
        <v>712</v>
      </c>
      <c r="G372" s="37"/>
      <c r="H372" s="37"/>
      <c r="I372" s="207"/>
      <c r="J372" s="37"/>
      <c r="K372" s="37"/>
      <c r="L372" s="40"/>
      <c r="M372" s="208"/>
      <c r="N372" s="209"/>
      <c r="O372" s="72"/>
      <c r="P372" s="72"/>
      <c r="Q372" s="72"/>
      <c r="R372" s="72"/>
      <c r="S372" s="72"/>
      <c r="T372" s="73"/>
      <c r="U372" s="35"/>
      <c r="V372" s="35"/>
      <c r="W372" s="35"/>
      <c r="X372" s="35"/>
      <c r="Y372" s="35"/>
      <c r="Z372" s="35"/>
      <c r="AA372" s="35"/>
      <c r="AB372" s="35"/>
      <c r="AC372" s="35"/>
      <c r="AD372" s="35"/>
      <c r="AE372" s="35"/>
      <c r="AT372" s="18" t="s">
        <v>247</v>
      </c>
      <c r="AU372" s="18" t="s">
        <v>108</v>
      </c>
    </row>
    <row r="373" spans="1:65" s="13" customFormat="1" ht="11.25">
      <c r="B373" s="210"/>
      <c r="C373" s="211"/>
      <c r="D373" s="212" t="s">
        <v>274</v>
      </c>
      <c r="E373" s="226" t="s">
        <v>1</v>
      </c>
      <c r="F373" s="213" t="s">
        <v>664</v>
      </c>
      <c r="G373" s="211"/>
      <c r="H373" s="214">
        <v>218.12700000000001</v>
      </c>
      <c r="I373" s="215"/>
      <c r="J373" s="211"/>
      <c r="K373" s="211"/>
      <c r="L373" s="216"/>
      <c r="M373" s="217"/>
      <c r="N373" s="218"/>
      <c r="O373" s="218"/>
      <c r="P373" s="218"/>
      <c r="Q373" s="218"/>
      <c r="R373" s="218"/>
      <c r="S373" s="218"/>
      <c r="T373" s="219"/>
      <c r="AT373" s="220" t="s">
        <v>274</v>
      </c>
      <c r="AU373" s="220" t="s">
        <v>108</v>
      </c>
      <c r="AV373" s="13" t="s">
        <v>86</v>
      </c>
      <c r="AW373" s="13" t="s">
        <v>32</v>
      </c>
      <c r="AX373" s="13" t="s">
        <v>76</v>
      </c>
      <c r="AY373" s="220" t="s">
        <v>239</v>
      </c>
    </row>
    <row r="374" spans="1:65" s="14" customFormat="1" ht="11.25">
      <c r="B374" s="227"/>
      <c r="C374" s="228"/>
      <c r="D374" s="212" t="s">
        <v>274</v>
      </c>
      <c r="E374" s="229" t="s">
        <v>1</v>
      </c>
      <c r="F374" s="230" t="s">
        <v>401</v>
      </c>
      <c r="G374" s="228"/>
      <c r="H374" s="231">
        <v>218.12700000000001</v>
      </c>
      <c r="I374" s="232"/>
      <c r="J374" s="228"/>
      <c r="K374" s="228"/>
      <c r="L374" s="233"/>
      <c r="M374" s="234"/>
      <c r="N374" s="235"/>
      <c r="O374" s="235"/>
      <c r="P374" s="235"/>
      <c r="Q374" s="235"/>
      <c r="R374" s="235"/>
      <c r="S374" s="235"/>
      <c r="T374" s="236"/>
      <c r="AT374" s="237" t="s">
        <v>274</v>
      </c>
      <c r="AU374" s="237" t="s">
        <v>108</v>
      </c>
      <c r="AV374" s="14" t="s">
        <v>110</v>
      </c>
      <c r="AW374" s="14" t="s">
        <v>32</v>
      </c>
      <c r="AX374" s="14" t="s">
        <v>84</v>
      </c>
      <c r="AY374" s="237" t="s">
        <v>239</v>
      </c>
    </row>
    <row r="375" spans="1:65" s="2" customFormat="1" ht="16.5" customHeight="1">
      <c r="A375" s="35"/>
      <c r="B375" s="36"/>
      <c r="C375" s="192" t="s">
        <v>713</v>
      </c>
      <c r="D375" s="192" t="s">
        <v>241</v>
      </c>
      <c r="E375" s="193" t="s">
        <v>714</v>
      </c>
      <c r="F375" s="194" t="s">
        <v>715</v>
      </c>
      <c r="G375" s="195" t="s">
        <v>244</v>
      </c>
      <c r="H375" s="196">
        <v>218.12700000000001</v>
      </c>
      <c r="I375" s="197"/>
      <c r="J375" s="198">
        <f>ROUND(I375*H375,2)</f>
        <v>0</v>
      </c>
      <c r="K375" s="194" t="s">
        <v>245</v>
      </c>
      <c r="L375" s="40"/>
      <c r="M375" s="199" t="s">
        <v>1</v>
      </c>
      <c r="N375" s="200" t="s">
        <v>41</v>
      </c>
      <c r="O375" s="72"/>
      <c r="P375" s="201">
        <f>O375*H375</f>
        <v>0</v>
      </c>
      <c r="Q375" s="201">
        <v>0</v>
      </c>
      <c r="R375" s="201">
        <f>Q375*H375</f>
        <v>0</v>
      </c>
      <c r="S375" s="201">
        <v>0</v>
      </c>
      <c r="T375" s="202">
        <f>S375*H375</f>
        <v>0</v>
      </c>
      <c r="U375" s="35"/>
      <c r="V375" s="35"/>
      <c r="W375" s="35"/>
      <c r="X375" s="35"/>
      <c r="Y375" s="35"/>
      <c r="Z375" s="35"/>
      <c r="AA375" s="35"/>
      <c r="AB375" s="35"/>
      <c r="AC375" s="35"/>
      <c r="AD375" s="35"/>
      <c r="AE375" s="35"/>
      <c r="AR375" s="203" t="s">
        <v>110</v>
      </c>
      <c r="AT375" s="203" t="s">
        <v>241</v>
      </c>
      <c r="AU375" s="203" t="s">
        <v>108</v>
      </c>
      <c r="AY375" s="18" t="s">
        <v>239</v>
      </c>
      <c r="BE375" s="204">
        <f>IF(N375="základní",J375,0)</f>
        <v>0</v>
      </c>
      <c r="BF375" s="204">
        <f>IF(N375="snížená",J375,0)</f>
        <v>0</v>
      </c>
      <c r="BG375" s="204">
        <f>IF(N375="zákl. přenesená",J375,0)</f>
        <v>0</v>
      </c>
      <c r="BH375" s="204">
        <f>IF(N375="sníž. přenesená",J375,0)</f>
        <v>0</v>
      </c>
      <c r="BI375" s="204">
        <f>IF(N375="nulová",J375,0)</f>
        <v>0</v>
      </c>
      <c r="BJ375" s="18" t="s">
        <v>84</v>
      </c>
      <c r="BK375" s="204">
        <f>ROUND(I375*H375,2)</f>
        <v>0</v>
      </c>
      <c r="BL375" s="18" t="s">
        <v>110</v>
      </c>
      <c r="BM375" s="203" t="s">
        <v>716</v>
      </c>
    </row>
    <row r="376" spans="1:65" s="2" customFormat="1" ht="11.25">
      <c r="A376" s="35"/>
      <c r="B376" s="36"/>
      <c r="C376" s="37"/>
      <c r="D376" s="205" t="s">
        <v>247</v>
      </c>
      <c r="E376" s="37"/>
      <c r="F376" s="206" t="s">
        <v>717</v>
      </c>
      <c r="G376" s="37"/>
      <c r="H376" s="37"/>
      <c r="I376" s="207"/>
      <c r="J376" s="37"/>
      <c r="K376" s="37"/>
      <c r="L376" s="40"/>
      <c r="M376" s="208"/>
      <c r="N376" s="209"/>
      <c r="O376" s="72"/>
      <c r="P376" s="72"/>
      <c r="Q376" s="72"/>
      <c r="R376" s="72"/>
      <c r="S376" s="72"/>
      <c r="T376" s="73"/>
      <c r="U376" s="35"/>
      <c r="V376" s="35"/>
      <c r="W376" s="35"/>
      <c r="X376" s="35"/>
      <c r="Y376" s="35"/>
      <c r="Z376" s="35"/>
      <c r="AA376" s="35"/>
      <c r="AB376" s="35"/>
      <c r="AC376" s="35"/>
      <c r="AD376" s="35"/>
      <c r="AE376" s="35"/>
      <c r="AT376" s="18" t="s">
        <v>247</v>
      </c>
      <c r="AU376" s="18" t="s">
        <v>108</v>
      </c>
    </row>
    <row r="377" spans="1:65" s="13" customFormat="1" ht="11.25">
      <c r="B377" s="210"/>
      <c r="C377" s="211"/>
      <c r="D377" s="212" t="s">
        <v>274</v>
      </c>
      <c r="E377" s="226" t="s">
        <v>1</v>
      </c>
      <c r="F377" s="213" t="s">
        <v>664</v>
      </c>
      <c r="G377" s="211"/>
      <c r="H377" s="214">
        <v>218.12700000000001</v>
      </c>
      <c r="I377" s="215"/>
      <c r="J377" s="211"/>
      <c r="K377" s="211"/>
      <c r="L377" s="216"/>
      <c r="M377" s="217"/>
      <c r="N377" s="218"/>
      <c r="O377" s="218"/>
      <c r="P377" s="218"/>
      <c r="Q377" s="218"/>
      <c r="R377" s="218"/>
      <c r="S377" s="218"/>
      <c r="T377" s="219"/>
      <c r="AT377" s="220" t="s">
        <v>274</v>
      </c>
      <c r="AU377" s="220" t="s">
        <v>108</v>
      </c>
      <c r="AV377" s="13" t="s">
        <v>86</v>
      </c>
      <c r="AW377" s="13" t="s">
        <v>32</v>
      </c>
      <c r="AX377" s="13" t="s">
        <v>76</v>
      </c>
      <c r="AY377" s="220" t="s">
        <v>239</v>
      </c>
    </row>
    <row r="378" spans="1:65" s="14" customFormat="1" ht="11.25">
      <c r="B378" s="227"/>
      <c r="C378" s="228"/>
      <c r="D378" s="212" t="s">
        <v>274</v>
      </c>
      <c r="E378" s="229" t="s">
        <v>1</v>
      </c>
      <c r="F378" s="230" t="s">
        <v>401</v>
      </c>
      <c r="G378" s="228"/>
      <c r="H378" s="231">
        <v>218.12700000000001</v>
      </c>
      <c r="I378" s="232"/>
      <c r="J378" s="228"/>
      <c r="K378" s="228"/>
      <c r="L378" s="233"/>
      <c r="M378" s="234"/>
      <c r="N378" s="235"/>
      <c r="O378" s="235"/>
      <c r="P378" s="235"/>
      <c r="Q378" s="235"/>
      <c r="R378" s="235"/>
      <c r="S378" s="235"/>
      <c r="T378" s="236"/>
      <c r="AT378" s="237" t="s">
        <v>274</v>
      </c>
      <c r="AU378" s="237" t="s">
        <v>108</v>
      </c>
      <c r="AV378" s="14" t="s">
        <v>110</v>
      </c>
      <c r="AW378" s="14" t="s">
        <v>32</v>
      </c>
      <c r="AX378" s="14" t="s">
        <v>84</v>
      </c>
      <c r="AY378" s="237" t="s">
        <v>239</v>
      </c>
    </row>
    <row r="379" spans="1:65" s="2" customFormat="1" ht="16.5" customHeight="1">
      <c r="A379" s="35"/>
      <c r="B379" s="36"/>
      <c r="C379" s="192" t="s">
        <v>718</v>
      </c>
      <c r="D379" s="192" t="s">
        <v>241</v>
      </c>
      <c r="E379" s="193" t="s">
        <v>719</v>
      </c>
      <c r="F379" s="194" t="s">
        <v>720</v>
      </c>
      <c r="G379" s="195" t="s">
        <v>244</v>
      </c>
      <c r="H379" s="196">
        <v>250.846</v>
      </c>
      <c r="I379" s="197"/>
      <c r="J379" s="198">
        <f>ROUND(I379*H379,2)</f>
        <v>0</v>
      </c>
      <c r="K379" s="194" t="s">
        <v>287</v>
      </c>
      <c r="L379" s="40"/>
      <c r="M379" s="199" t="s">
        <v>1</v>
      </c>
      <c r="N379" s="200" t="s">
        <v>41</v>
      </c>
      <c r="O379" s="72"/>
      <c r="P379" s="201">
        <f>O379*H379</f>
        <v>0</v>
      </c>
      <c r="Q379" s="201">
        <v>6.0999999999999997E-4</v>
      </c>
      <c r="R379" s="201">
        <f>Q379*H379</f>
        <v>0.15301606000000001</v>
      </c>
      <c r="S379" s="201">
        <v>0</v>
      </c>
      <c r="T379" s="202">
        <f>S379*H379</f>
        <v>0</v>
      </c>
      <c r="U379" s="35"/>
      <c r="V379" s="35"/>
      <c r="W379" s="35"/>
      <c r="X379" s="35"/>
      <c r="Y379" s="35"/>
      <c r="Z379" s="35"/>
      <c r="AA379" s="35"/>
      <c r="AB379" s="35"/>
      <c r="AC379" s="35"/>
      <c r="AD379" s="35"/>
      <c r="AE379" s="35"/>
      <c r="AR379" s="203" t="s">
        <v>110</v>
      </c>
      <c r="AT379" s="203" t="s">
        <v>241</v>
      </c>
      <c r="AU379" s="203" t="s">
        <v>108</v>
      </c>
      <c r="AY379" s="18" t="s">
        <v>239</v>
      </c>
      <c r="BE379" s="204">
        <f>IF(N379="základní",J379,0)</f>
        <v>0</v>
      </c>
      <c r="BF379" s="204">
        <f>IF(N379="snížená",J379,0)</f>
        <v>0</v>
      </c>
      <c r="BG379" s="204">
        <f>IF(N379="zákl. přenesená",J379,0)</f>
        <v>0</v>
      </c>
      <c r="BH379" s="204">
        <f>IF(N379="sníž. přenesená",J379,0)</f>
        <v>0</v>
      </c>
      <c r="BI379" s="204">
        <f>IF(N379="nulová",J379,0)</f>
        <v>0</v>
      </c>
      <c r="BJ379" s="18" t="s">
        <v>84</v>
      </c>
      <c r="BK379" s="204">
        <f>ROUND(I379*H379,2)</f>
        <v>0</v>
      </c>
      <c r="BL379" s="18" t="s">
        <v>110</v>
      </c>
      <c r="BM379" s="203" t="s">
        <v>721</v>
      </c>
    </row>
    <row r="380" spans="1:65" s="2" customFormat="1" ht="48.75">
      <c r="A380" s="35"/>
      <c r="B380" s="36"/>
      <c r="C380" s="37"/>
      <c r="D380" s="212" t="s">
        <v>294</v>
      </c>
      <c r="E380" s="37"/>
      <c r="F380" s="221" t="s">
        <v>722</v>
      </c>
      <c r="G380" s="37"/>
      <c r="H380" s="37"/>
      <c r="I380" s="207"/>
      <c r="J380" s="37"/>
      <c r="K380" s="37"/>
      <c r="L380" s="40"/>
      <c r="M380" s="208"/>
      <c r="N380" s="209"/>
      <c r="O380" s="72"/>
      <c r="P380" s="72"/>
      <c r="Q380" s="72"/>
      <c r="R380" s="72"/>
      <c r="S380" s="72"/>
      <c r="T380" s="73"/>
      <c r="U380" s="35"/>
      <c r="V380" s="35"/>
      <c r="W380" s="35"/>
      <c r="X380" s="35"/>
      <c r="Y380" s="35"/>
      <c r="Z380" s="35"/>
      <c r="AA380" s="35"/>
      <c r="AB380" s="35"/>
      <c r="AC380" s="35"/>
      <c r="AD380" s="35"/>
      <c r="AE380" s="35"/>
      <c r="AT380" s="18" t="s">
        <v>294</v>
      </c>
      <c r="AU380" s="18" t="s">
        <v>108</v>
      </c>
    </row>
    <row r="381" spans="1:65" s="13" customFormat="1" ht="11.25">
      <c r="B381" s="210"/>
      <c r="C381" s="211"/>
      <c r="D381" s="212" t="s">
        <v>274</v>
      </c>
      <c r="E381" s="226" t="s">
        <v>1</v>
      </c>
      <c r="F381" s="213" t="s">
        <v>723</v>
      </c>
      <c r="G381" s="211"/>
      <c r="H381" s="214">
        <v>250.846</v>
      </c>
      <c r="I381" s="215"/>
      <c r="J381" s="211"/>
      <c r="K381" s="211"/>
      <c r="L381" s="216"/>
      <c r="M381" s="217"/>
      <c r="N381" s="218"/>
      <c r="O381" s="218"/>
      <c r="P381" s="218"/>
      <c r="Q381" s="218"/>
      <c r="R381" s="218"/>
      <c r="S381" s="218"/>
      <c r="T381" s="219"/>
      <c r="AT381" s="220" t="s">
        <v>274</v>
      </c>
      <c r="AU381" s="220" t="s">
        <v>108</v>
      </c>
      <c r="AV381" s="13" t="s">
        <v>86</v>
      </c>
      <c r="AW381" s="13" t="s">
        <v>32</v>
      </c>
      <c r="AX381" s="13" t="s">
        <v>76</v>
      </c>
      <c r="AY381" s="220" t="s">
        <v>239</v>
      </c>
    </row>
    <row r="382" spans="1:65" s="14" customFormat="1" ht="11.25">
      <c r="B382" s="227"/>
      <c r="C382" s="228"/>
      <c r="D382" s="212" t="s">
        <v>274</v>
      </c>
      <c r="E382" s="229" t="s">
        <v>1</v>
      </c>
      <c r="F382" s="230" t="s">
        <v>401</v>
      </c>
      <c r="G382" s="228"/>
      <c r="H382" s="231">
        <v>250.846</v>
      </c>
      <c r="I382" s="232"/>
      <c r="J382" s="228"/>
      <c r="K382" s="228"/>
      <c r="L382" s="233"/>
      <c r="M382" s="234"/>
      <c r="N382" s="235"/>
      <c r="O382" s="235"/>
      <c r="P382" s="235"/>
      <c r="Q382" s="235"/>
      <c r="R382" s="235"/>
      <c r="S382" s="235"/>
      <c r="T382" s="236"/>
      <c r="AT382" s="237" t="s">
        <v>274</v>
      </c>
      <c r="AU382" s="237" t="s">
        <v>108</v>
      </c>
      <c r="AV382" s="14" t="s">
        <v>110</v>
      </c>
      <c r="AW382" s="14" t="s">
        <v>32</v>
      </c>
      <c r="AX382" s="14" t="s">
        <v>84</v>
      </c>
      <c r="AY382" s="237" t="s">
        <v>239</v>
      </c>
    </row>
    <row r="383" spans="1:65" s="2" customFormat="1" ht="16.5" customHeight="1">
      <c r="A383" s="35"/>
      <c r="B383" s="36"/>
      <c r="C383" s="192" t="s">
        <v>724</v>
      </c>
      <c r="D383" s="192" t="s">
        <v>241</v>
      </c>
      <c r="E383" s="193" t="s">
        <v>725</v>
      </c>
      <c r="F383" s="194" t="s">
        <v>726</v>
      </c>
      <c r="G383" s="195" t="s">
        <v>244</v>
      </c>
      <c r="H383" s="196">
        <v>218.12700000000001</v>
      </c>
      <c r="I383" s="197"/>
      <c r="J383" s="198">
        <f>ROUND(I383*H383,2)</f>
        <v>0</v>
      </c>
      <c r="K383" s="194" t="s">
        <v>245</v>
      </c>
      <c r="L383" s="40"/>
      <c r="M383" s="199" t="s">
        <v>1</v>
      </c>
      <c r="N383" s="200" t="s">
        <v>41</v>
      </c>
      <c r="O383" s="72"/>
      <c r="P383" s="201">
        <f>O383*H383</f>
        <v>0</v>
      </c>
      <c r="Q383" s="201">
        <v>0</v>
      </c>
      <c r="R383" s="201">
        <f>Q383*H383</f>
        <v>0</v>
      </c>
      <c r="S383" s="201">
        <v>0</v>
      </c>
      <c r="T383" s="202">
        <f>S383*H383</f>
        <v>0</v>
      </c>
      <c r="U383" s="35"/>
      <c r="V383" s="35"/>
      <c r="W383" s="35"/>
      <c r="X383" s="35"/>
      <c r="Y383" s="35"/>
      <c r="Z383" s="35"/>
      <c r="AA383" s="35"/>
      <c r="AB383" s="35"/>
      <c r="AC383" s="35"/>
      <c r="AD383" s="35"/>
      <c r="AE383" s="35"/>
      <c r="AR383" s="203" t="s">
        <v>110</v>
      </c>
      <c r="AT383" s="203" t="s">
        <v>241</v>
      </c>
      <c r="AU383" s="203" t="s">
        <v>108</v>
      </c>
      <c r="AY383" s="18" t="s">
        <v>239</v>
      </c>
      <c r="BE383" s="204">
        <f>IF(N383="základní",J383,0)</f>
        <v>0</v>
      </c>
      <c r="BF383" s="204">
        <f>IF(N383="snížená",J383,0)</f>
        <v>0</v>
      </c>
      <c r="BG383" s="204">
        <f>IF(N383="zákl. přenesená",J383,0)</f>
        <v>0</v>
      </c>
      <c r="BH383" s="204">
        <f>IF(N383="sníž. přenesená",J383,0)</f>
        <v>0</v>
      </c>
      <c r="BI383" s="204">
        <f>IF(N383="nulová",J383,0)</f>
        <v>0</v>
      </c>
      <c r="BJ383" s="18" t="s">
        <v>84</v>
      </c>
      <c r="BK383" s="204">
        <f>ROUND(I383*H383,2)</f>
        <v>0</v>
      </c>
      <c r="BL383" s="18" t="s">
        <v>110</v>
      </c>
      <c r="BM383" s="203" t="s">
        <v>727</v>
      </c>
    </row>
    <row r="384" spans="1:65" s="2" customFormat="1" ht="11.25">
      <c r="A384" s="35"/>
      <c r="B384" s="36"/>
      <c r="C384" s="37"/>
      <c r="D384" s="205" t="s">
        <v>247</v>
      </c>
      <c r="E384" s="37"/>
      <c r="F384" s="206" t="s">
        <v>728</v>
      </c>
      <c r="G384" s="37"/>
      <c r="H384" s="37"/>
      <c r="I384" s="207"/>
      <c r="J384" s="37"/>
      <c r="K384" s="37"/>
      <c r="L384" s="40"/>
      <c r="M384" s="208"/>
      <c r="N384" s="209"/>
      <c r="O384" s="72"/>
      <c r="P384" s="72"/>
      <c r="Q384" s="72"/>
      <c r="R384" s="72"/>
      <c r="S384" s="72"/>
      <c r="T384" s="73"/>
      <c r="U384" s="35"/>
      <c r="V384" s="35"/>
      <c r="W384" s="35"/>
      <c r="X384" s="35"/>
      <c r="Y384" s="35"/>
      <c r="Z384" s="35"/>
      <c r="AA384" s="35"/>
      <c r="AB384" s="35"/>
      <c r="AC384" s="35"/>
      <c r="AD384" s="35"/>
      <c r="AE384" s="35"/>
      <c r="AT384" s="18" t="s">
        <v>247</v>
      </c>
      <c r="AU384" s="18" t="s">
        <v>108</v>
      </c>
    </row>
    <row r="385" spans="1:65" s="13" customFormat="1" ht="11.25">
      <c r="B385" s="210"/>
      <c r="C385" s="211"/>
      <c r="D385" s="212" t="s">
        <v>274</v>
      </c>
      <c r="E385" s="226" t="s">
        <v>1</v>
      </c>
      <c r="F385" s="213" t="s">
        <v>664</v>
      </c>
      <c r="G385" s="211"/>
      <c r="H385" s="214">
        <v>218.12700000000001</v>
      </c>
      <c r="I385" s="215"/>
      <c r="J385" s="211"/>
      <c r="K385" s="211"/>
      <c r="L385" s="216"/>
      <c r="M385" s="217"/>
      <c r="N385" s="218"/>
      <c r="O385" s="218"/>
      <c r="P385" s="218"/>
      <c r="Q385" s="218"/>
      <c r="R385" s="218"/>
      <c r="S385" s="218"/>
      <c r="T385" s="219"/>
      <c r="AT385" s="220" t="s">
        <v>274</v>
      </c>
      <c r="AU385" s="220" t="s">
        <v>108</v>
      </c>
      <c r="AV385" s="13" t="s">
        <v>86</v>
      </c>
      <c r="AW385" s="13" t="s">
        <v>32</v>
      </c>
      <c r="AX385" s="13" t="s">
        <v>76</v>
      </c>
      <c r="AY385" s="220" t="s">
        <v>239</v>
      </c>
    </row>
    <row r="386" spans="1:65" s="14" customFormat="1" ht="11.25">
      <c r="B386" s="227"/>
      <c r="C386" s="228"/>
      <c r="D386" s="212" t="s">
        <v>274</v>
      </c>
      <c r="E386" s="229" t="s">
        <v>1</v>
      </c>
      <c r="F386" s="230" t="s">
        <v>401</v>
      </c>
      <c r="G386" s="228"/>
      <c r="H386" s="231">
        <v>218.12700000000001</v>
      </c>
      <c r="I386" s="232"/>
      <c r="J386" s="228"/>
      <c r="K386" s="228"/>
      <c r="L386" s="233"/>
      <c r="M386" s="234"/>
      <c r="N386" s="235"/>
      <c r="O386" s="235"/>
      <c r="P386" s="235"/>
      <c r="Q386" s="235"/>
      <c r="R386" s="235"/>
      <c r="S386" s="235"/>
      <c r="T386" s="236"/>
      <c r="AT386" s="237" t="s">
        <v>274</v>
      </c>
      <c r="AU386" s="237" t="s">
        <v>108</v>
      </c>
      <c r="AV386" s="14" t="s">
        <v>110</v>
      </c>
      <c r="AW386" s="14" t="s">
        <v>32</v>
      </c>
      <c r="AX386" s="14" t="s">
        <v>84</v>
      </c>
      <c r="AY386" s="237" t="s">
        <v>239</v>
      </c>
    </row>
    <row r="387" spans="1:65" s="2" customFormat="1" ht="16.5" customHeight="1">
      <c r="A387" s="35"/>
      <c r="B387" s="36"/>
      <c r="C387" s="248" t="s">
        <v>729</v>
      </c>
      <c r="D387" s="248" t="s">
        <v>469</v>
      </c>
      <c r="E387" s="249" t="s">
        <v>730</v>
      </c>
      <c r="F387" s="250" t="s">
        <v>731</v>
      </c>
      <c r="G387" s="251" t="s">
        <v>244</v>
      </c>
      <c r="H387" s="252">
        <v>239.94</v>
      </c>
      <c r="I387" s="253"/>
      <c r="J387" s="254">
        <f>ROUND(I387*H387,2)</f>
        <v>0</v>
      </c>
      <c r="K387" s="250" t="s">
        <v>245</v>
      </c>
      <c r="L387" s="255"/>
      <c r="M387" s="256" t="s">
        <v>1</v>
      </c>
      <c r="N387" s="257" t="s">
        <v>41</v>
      </c>
      <c r="O387" s="72"/>
      <c r="P387" s="201">
        <f>O387*H387</f>
        <v>0</v>
      </c>
      <c r="Q387" s="201">
        <v>5.0000000000000001E-4</v>
      </c>
      <c r="R387" s="201">
        <f>Q387*H387</f>
        <v>0.11997000000000001</v>
      </c>
      <c r="S387" s="201">
        <v>0</v>
      </c>
      <c r="T387" s="202">
        <f>S387*H387</f>
        <v>0</v>
      </c>
      <c r="U387" s="35"/>
      <c r="V387" s="35"/>
      <c r="W387" s="35"/>
      <c r="X387" s="35"/>
      <c r="Y387" s="35"/>
      <c r="Z387" s="35"/>
      <c r="AA387" s="35"/>
      <c r="AB387" s="35"/>
      <c r="AC387" s="35"/>
      <c r="AD387" s="35"/>
      <c r="AE387" s="35"/>
      <c r="AR387" s="203" t="s">
        <v>156</v>
      </c>
      <c r="AT387" s="203" t="s">
        <v>469</v>
      </c>
      <c r="AU387" s="203" t="s">
        <v>108</v>
      </c>
      <c r="AY387" s="18" t="s">
        <v>239</v>
      </c>
      <c r="BE387" s="204">
        <f>IF(N387="základní",J387,0)</f>
        <v>0</v>
      </c>
      <c r="BF387" s="204">
        <f>IF(N387="snížená",J387,0)</f>
        <v>0</v>
      </c>
      <c r="BG387" s="204">
        <f>IF(N387="zákl. přenesená",J387,0)</f>
        <v>0</v>
      </c>
      <c r="BH387" s="204">
        <f>IF(N387="sníž. přenesená",J387,0)</f>
        <v>0</v>
      </c>
      <c r="BI387" s="204">
        <f>IF(N387="nulová",J387,0)</f>
        <v>0</v>
      </c>
      <c r="BJ387" s="18" t="s">
        <v>84</v>
      </c>
      <c r="BK387" s="204">
        <f>ROUND(I387*H387,2)</f>
        <v>0</v>
      </c>
      <c r="BL387" s="18" t="s">
        <v>110</v>
      </c>
      <c r="BM387" s="203" t="s">
        <v>732</v>
      </c>
    </row>
    <row r="388" spans="1:65" s="13" customFormat="1" ht="11.25">
      <c r="B388" s="210"/>
      <c r="C388" s="211"/>
      <c r="D388" s="212" t="s">
        <v>274</v>
      </c>
      <c r="E388" s="211"/>
      <c r="F388" s="213" t="s">
        <v>733</v>
      </c>
      <c r="G388" s="211"/>
      <c r="H388" s="214">
        <v>239.94</v>
      </c>
      <c r="I388" s="215"/>
      <c r="J388" s="211"/>
      <c r="K388" s="211"/>
      <c r="L388" s="216"/>
      <c r="M388" s="217"/>
      <c r="N388" s="218"/>
      <c r="O388" s="218"/>
      <c r="P388" s="218"/>
      <c r="Q388" s="218"/>
      <c r="R388" s="218"/>
      <c r="S388" s="218"/>
      <c r="T388" s="219"/>
      <c r="AT388" s="220" t="s">
        <v>274</v>
      </c>
      <c r="AU388" s="220" t="s">
        <v>108</v>
      </c>
      <c r="AV388" s="13" t="s">
        <v>86</v>
      </c>
      <c r="AW388" s="13" t="s">
        <v>4</v>
      </c>
      <c r="AX388" s="13" t="s">
        <v>84</v>
      </c>
      <c r="AY388" s="220" t="s">
        <v>239</v>
      </c>
    </row>
    <row r="389" spans="1:65" s="2" customFormat="1" ht="16.5" customHeight="1">
      <c r="A389" s="35"/>
      <c r="B389" s="36"/>
      <c r="C389" s="192" t="s">
        <v>734</v>
      </c>
      <c r="D389" s="192" t="s">
        <v>241</v>
      </c>
      <c r="E389" s="193" t="s">
        <v>735</v>
      </c>
      <c r="F389" s="194" t="s">
        <v>736</v>
      </c>
      <c r="G389" s="195" t="s">
        <v>244</v>
      </c>
      <c r="H389" s="196">
        <v>218.12700000000001</v>
      </c>
      <c r="I389" s="197"/>
      <c r="J389" s="198">
        <f>ROUND(I389*H389,2)</f>
        <v>0</v>
      </c>
      <c r="K389" s="194" t="s">
        <v>245</v>
      </c>
      <c r="L389" s="40"/>
      <c r="M389" s="199" t="s">
        <v>1</v>
      </c>
      <c r="N389" s="200" t="s">
        <v>41</v>
      </c>
      <c r="O389" s="72"/>
      <c r="P389" s="201">
        <f>O389*H389</f>
        <v>0</v>
      </c>
      <c r="Q389" s="201">
        <v>0</v>
      </c>
      <c r="R389" s="201">
        <f>Q389*H389</f>
        <v>0</v>
      </c>
      <c r="S389" s="201">
        <v>0</v>
      </c>
      <c r="T389" s="202">
        <f>S389*H389</f>
        <v>0</v>
      </c>
      <c r="U389" s="35"/>
      <c r="V389" s="35"/>
      <c r="W389" s="35"/>
      <c r="X389" s="35"/>
      <c r="Y389" s="35"/>
      <c r="Z389" s="35"/>
      <c r="AA389" s="35"/>
      <c r="AB389" s="35"/>
      <c r="AC389" s="35"/>
      <c r="AD389" s="35"/>
      <c r="AE389" s="35"/>
      <c r="AR389" s="203" t="s">
        <v>110</v>
      </c>
      <c r="AT389" s="203" t="s">
        <v>241</v>
      </c>
      <c r="AU389" s="203" t="s">
        <v>108</v>
      </c>
      <c r="AY389" s="18" t="s">
        <v>239</v>
      </c>
      <c r="BE389" s="204">
        <f>IF(N389="základní",J389,0)</f>
        <v>0</v>
      </c>
      <c r="BF389" s="204">
        <f>IF(N389="snížená",J389,0)</f>
        <v>0</v>
      </c>
      <c r="BG389" s="204">
        <f>IF(N389="zákl. přenesená",J389,0)</f>
        <v>0</v>
      </c>
      <c r="BH389" s="204">
        <f>IF(N389="sníž. přenesená",J389,0)</f>
        <v>0</v>
      </c>
      <c r="BI389" s="204">
        <f>IF(N389="nulová",J389,0)</f>
        <v>0</v>
      </c>
      <c r="BJ389" s="18" t="s">
        <v>84</v>
      </c>
      <c r="BK389" s="204">
        <f>ROUND(I389*H389,2)</f>
        <v>0</v>
      </c>
      <c r="BL389" s="18" t="s">
        <v>110</v>
      </c>
      <c r="BM389" s="203" t="s">
        <v>737</v>
      </c>
    </row>
    <row r="390" spans="1:65" s="2" customFormat="1" ht="11.25">
      <c r="A390" s="35"/>
      <c r="B390" s="36"/>
      <c r="C390" s="37"/>
      <c r="D390" s="205" t="s">
        <v>247</v>
      </c>
      <c r="E390" s="37"/>
      <c r="F390" s="206" t="s">
        <v>738</v>
      </c>
      <c r="G390" s="37"/>
      <c r="H390" s="37"/>
      <c r="I390" s="207"/>
      <c r="J390" s="37"/>
      <c r="K390" s="37"/>
      <c r="L390" s="40"/>
      <c r="M390" s="208"/>
      <c r="N390" s="209"/>
      <c r="O390" s="72"/>
      <c r="P390" s="72"/>
      <c r="Q390" s="72"/>
      <c r="R390" s="72"/>
      <c r="S390" s="72"/>
      <c r="T390" s="73"/>
      <c r="U390" s="35"/>
      <c r="V390" s="35"/>
      <c r="W390" s="35"/>
      <c r="X390" s="35"/>
      <c r="Y390" s="35"/>
      <c r="Z390" s="35"/>
      <c r="AA390" s="35"/>
      <c r="AB390" s="35"/>
      <c r="AC390" s="35"/>
      <c r="AD390" s="35"/>
      <c r="AE390" s="35"/>
      <c r="AT390" s="18" t="s">
        <v>247</v>
      </c>
      <c r="AU390" s="18" t="s">
        <v>108</v>
      </c>
    </row>
    <row r="391" spans="1:65" s="13" customFormat="1" ht="11.25">
      <c r="B391" s="210"/>
      <c r="C391" s="211"/>
      <c r="D391" s="212" t="s">
        <v>274</v>
      </c>
      <c r="E391" s="226" t="s">
        <v>1</v>
      </c>
      <c r="F391" s="213" t="s">
        <v>664</v>
      </c>
      <c r="G391" s="211"/>
      <c r="H391" s="214">
        <v>218.12700000000001</v>
      </c>
      <c r="I391" s="215"/>
      <c r="J391" s="211"/>
      <c r="K391" s="211"/>
      <c r="L391" s="216"/>
      <c r="M391" s="217"/>
      <c r="N391" s="218"/>
      <c r="O391" s="218"/>
      <c r="P391" s="218"/>
      <c r="Q391" s="218"/>
      <c r="R391" s="218"/>
      <c r="S391" s="218"/>
      <c r="T391" s="219"/>
      <c r="AT391" s="220" t="s">
        <v>274</v>
      </c>
      <c r="AU391" s="220" t="s">
        <v>108</v>
      </c>
      <c r="AV391" s="13" t="s">
        <v>86</v>
      </c>
      <c r="AW391" s="13" t="s">
        <v>32</v>
      </c>
      <c r="AX391" s="13" t="s">
        <v>76</v>
      </c>
      <c r="AY391" s="220" t="s">
        <v>239</v>
      </c>
    </row>
    <row r="392" spans="1:65" s="14" customFormat="1" ht="11.25">
      <c r="B392" s="227"/>
      <c r="C392" s="228"/>
      <c r="D392" s="212" t="s">
        <v>274</v>
      </c>
      <c r="E392" s="229" t="s">
        <v>1</v>
      </c>
      <c r="F392" s="230" t="s">
        <v>401</v>
      </c>
      <c r="G392" s="228"/>
      <c r="H392" s="231">
        <v>218.12700000000001</v>
      </c>
      <c r="I392" s="232"/>
      <c r="J392" s="228"/>
      <c r="K392" s="228"/>
      <c r="L392" s="233"/>
      <c r="M392" s="234"/>
      <c r="N392" s="235"/>
      <c r="O392" s="235"/>
      <c r="P392" s="235"/>
      <c r="Q392" s="235"/>
      <c r="R392" s="235"/>
      <c r="S392" s="235"/>
      <c r="T392" s="236"/>
      <c r="AT392" s="237" t="s">
        <v>274</v>
      </c>
      <c r="AU392" s="237" t="s">
        <v>108</v>
      </c>
      <c r="AV392" s="14" t="s">
        <v>110</v>
      </c>
      <c r="AW392" s="14" t="s">
        <v>32</v>
      </c>
      <c r="AX392" s="14" t="s">
        <v>84</v>
      </c>
      <c r="AY392" s="237" t="s">
        <v>239</v>
      </c>
    </row>
    <row r="393" spans="1:65" s="2" customFormat="1" ht="16.5" customHeight="1">
      <c r="A393" s="35"/>
      <c r="B393" s="36"/>
      <c r="C393" s="248" t="s">
        <v>739</v>
      </c>
      <c r="D393" s="248" t="s">
        <v>469</v>
      </c>
      <c r="E393" s="249" t="s">
        <v>730</v>
      </c>
      <c r="F393" s="250" t="s">
        <v>731</v>
      </c>
      <c r="G393" s="251" t="s">
        <v>244</v>
      </c>
      <c r="H393" s="252">
        <v>239.94</v>
      </c>
      <c r="I393" s="253"/>
      <c r="J393" s="254">
        <f>ROUND(I393*H393,2)</f>
        <v>0</v>
      </c>
      <c r="K393" s="250" t="s">
        <v>245</v>
      </c>
      <c r="L393" s="255"/>
      <c r="M393" s="256" t="s">
        <v>1</v>
      </c>
      <c r="N393" s="257" t="s">
        <v>41</v>
      </c>
      <c r="O393" s="72"/>
      <c r="P393" s="201">
        <f>O393*H393</f>
        <v>0</v>
      </c>
      <c r="Q393" s="201">
        <v>5.0000000000000001E-4</v>
      </c>
      <c r="R393" s="201">
        <f>Q393*H393</f>
        <v>0.11997000000000001</v>
      </c>
      <c r="S393" s="201">
        <v>0</v>
      </c>
      <c r="T393" s="202">
        <f>S393*H393</f>
        <v>0</v>
      </c>
      <c r="U393" s="35"/>
      <c r="V393" s="35"/>
      <c r="W393" s="35"/>
      <c r="X393" s="35"/>
      <c r="Y393" s="35"/>
      <c r="Z393" s="35"/>
      <c r="AA393" s="35"/>
      <c r="AB393" s="35"/>
      <c r="AC393" s="35"/>
      <c r="AD393" s="35"/>
      <c r="AE393" s="35"/>
      <c r="AR393" s="203" t="s">
        <v>156</v>
      </c>
      <c r="AT393" s="203" t="s">
        <v>469</v>
      </c>
      <c r="AU393" s="203" t="s">
        <v>108</v>
      </c>
      <c r="AY393" s="18" t="s">
        <v>239</v>
      </c>
      <c r="BE393" s="204">
        <f>IF(N393="základní",J393,0)</f>
        <v>0</v>
      </c>
      <c r="BF393" s="204">
        <f>IF(N393="snížená",J393,0)</f>
        <v>0</v>
      </c>
      <c r="BG393" s="204">
        <f>IF(N393="zákl. přenesená",J393,0)</f>
        <v>0</v>
      </c>
      <c r="BH393" s="204">
        <f>IF(N393="sníž. přenesená",J393,0)</f>
        <v>0</v>
      </c>
      <c r="BI393" s="204">
        <f>IF(N393="nulová",J393,0)</f>
        <v>0</v>
      </c>
      <c r="BJ393" s="18" t="s">
        <v>84</v>
      </c>
      <c r="BK393" s="204">
        <f>ROUND(I393*H393,2)</f>
        <v>0</v>
      </c>
      <c r="BL393" s="18" t="s">
        <v>110</v>
      </c>
      <c r="BM393" s="203" t="s">
        <v>740</v>
      </c>
    </row>
    <row r="394" spans="1:65" s="13" customFormat="1" ht="11.25">
      <c r="B394" s="210"/>
      <c r="C394" s="211"/>
      <c r="D394" s="212" t="s">
        <v>274</v>
      </c>
      <c r="E394" s="211"/>
      <c r="F394" s="213" t="s">
        <v>733</v>
      </c>
      <c r="G394" s="211"/>
      <c r="H394" s="214">
        <v>239.94</v>
      </c>
      <c r="I394" s="215"/>
      <c r="J394" s="211"/>
      <c r="K394" s="211"/>
      <c r="L394" s="216"/>
      <c r="M394" s="217"/>
      <c r="N394" s="218"/>
      <c r="O394" s="218"/>
      <c r="P394" s="218"/>
      <c r="Q394" s="218"/>
      <c r="R394" s="218"/>
      <c r="S394" s="218"/>
      <c r="T394" s="219"/>
      <c r="AT394" s="220" t="s">
        <v>274</v>
      </c>
      <c r="AU394" s="220" t="s">
        <v>108</v>
      </c>
      <c r="AV394" s="13" t="s">
        <v>86</v>
      </c>
      <c r="AW394" s="13" t="s">
        <v>4</v>
      </c>
      <c r="AX394" s="13" t="s">
        <v>84</v>
      </c>
      <c r="AY394" s="220" t="s">
        <v>239</v>
      </c>
    </row>
    <row r="395" spans="1:65" s="2" customFormat="1" ht="16.5" customHeight="1">
      <c r="A395" s="35"/>
      <c r="B395" s="36"/>
      <c r="C395" s="192" t="s">
        <v>741</v>
      </c>
      <c r="D395" s="192" t="s">
        <v>241</v>
      </c>
      <c r="E395" s="193" t="s">
        <v>742</v>
      </c>
      <c r="F395" s="194" t="s">
        <v>743</v>
      </c>
      <c r="G395" s="195" t="s">
        <v>244</v>
      </c>
      <c r="H395" s="196">
        <v>62.5</v>
      </c>
      <c r="I395" s="197"/>
      <c r="J395" s="198">
        <f>ROUND(I395*H395,2)</f>
        <v>0</v>
      </c>
      <c r="K395" s="194" t="s">
        <v>245</v>
      </c>
      <c r="L395" s="40"/>
      <c r="M395" s="199" t="s">
        <v>1</v>
      </c>
      <c r="N395" s="200" t="s">
        <v>41</v>
      </c>
      <c r="O395" s="72"/>
      <c r="P395" s="201">
        <f>O395*H395</f>
        <v>0</v>
      </c>
      <c r="Q395" s="201">
        <v>0</v>
      </c>
      <c r="R395" s="201">
        <f>Q395*H395</f>
        <v>0</v>
      </c>
      <c r="S395" s="201">
        <v>0</v>
      </c>
      <c r="T395" s="202">
        <f>S395*H395</f>
        <v>0</v>
      </c>
      <c r="U395" s="35"/>
      <c r="V395" s="35"/>
      <c r="W395" s="35"/>
      <c r="X395" s="35"/>
      <c r="Y395" s="35"/>
      <c r="Z395" s="35"/>
      <c r="AA395" s="35"/>
      <c r="AB395" s="35"/>
      <c r="AC395" s="35"/>
      <c r="AD395" s="35"/>
      <c r="AE395" s="35"/>
      <c r="AR395" s="203" t="s">
        <v>110</v>
      </c>
      <c r="AT395" s="203" t="s">
        <v>241</v>
      </c>
      <c r="AU395" s="203" t="s">
        <v>108</v>
      </c>
      <c r="AY395" s="18" t="s">
        <v>239</v>
      </c>
      <c r="BE395" s="204">
        <f>IF(N395="základní",J395,0)</f>
        <v>0</v>
      </c>
      <c r="BF395" s="204">
        <f>IF(N395="snížená",J395,0)</f>
        <v>0</v>
      </c>
      <c r="BG395" s="204">
        <f>IF(N395="zákl. přenesená",J395,0)</f>
        <v>0</v>
      </c>
      <c r="BH395" s="204">
        <f>IF(N395="sníž. přenesená",J395,0)</f>
        <v>0</v>
      </c>
      <c r="BI395" s="204">
        <f>IF(N395="nulová",J395,0)</f>
        <v>0</v>
      </c>
      <c r="BJ395" s="18" t="s">
        <v>84</v>
      </c>
      <c r="BK395" s="204">
        <f>ROUND(I395*H395,2)</f>
        <v>0</v>
      </c>
      <c r="BL395" s="18" t="s">
        <v>110</v>
      </c>
      <c r="BM395" s="203" t="s">
        <v>744</v>
      </c>
    </row>
    <row r="396" spans="1:65" s="2" customFormat="1" ht="11.25">
      <c r="A396" s="35"/>
      <c r="B396" s="36"/>
      <c r="C396" s="37"/>
      <c r="D396" s="205" t="s">
        <v>247</v>
      </c>
      <c r="E396" s="37"/>
      <c r="F396" s="206" t="s">
        <v>745</v>
      </c>
      <c r="G396" s="37"/>
      <c r="H396" s="37"/>
      <c r="I396" s="207"/>
      <c r="J396" s="37"/>
      <c r="K396" s="37"/>
      <c r="L396" s="40"/>
      <c r="M396" s="208"/>
      <c r="N396" s="209"/>
      <c r="O396" s="72"/>
      <c r="P396" s="72"/>
      <c r="Q396" s="72"/>
      <c r="R396" s="72"/>
      <c r="S396" s="72"/>
      <c r="T396" s="73"/>
      <c r="U396" s="35"/>
      <c r="V396" s="35"/>
      <c r="W396" s="35"/>
      <c r="X396" s="35"/>
      <c r="Y396" s="35"/>
      <c r="Z396" s="35"/>
      <c r="AA396" s="35"/>
      <c r="AB396" s="35"/>
      <c r="AC396" s="35"/>
      <c r="AD396" s="35"/>
      <c r="AE396" s="35"/>
      <c r="AT396" s="18" t="s">
        <v>247</v>
      </c>
      <c r="AU396" s="18" t="s">
        <v>108</v>
      </c>
    </row>
    <row r="397" spans="1:65" s="2" customFormat="1" ht="16.5" customHeight="1">
      <c r="A397" s="35"/>
      <c r="B397" s="36"/>
      <c r="C397" s="248" t="s">
        <v>746</v>
      </c>
      <c r="D397" s="248" t="s">
        <v>469</v>
      </c>
      <c r="E397" s="249" t="s">
        <v>730</v>
      </c>
      <c r="F397" s="250" t="s">
        <v>731</v>
      </c>
      <c r="G397" s="251" t="s">
        <v>244</v>
      </c>
      <c r="H397" s="252">
        <v>68.75</v>
      </c>
      <c r="I397" s="253"/>
      <c r="J397" s="254">
        <f>ROUND(I397*H397,2)</f>
        <v>0</v>
      </c>
      <c r="K397" s="250" t="s">
        <v>245</v>
      </c>
      <c r="L397" s="255"/>
      <c r="M397" s="256" t="s">
        <v>1</v>
      </c>
      <c r="N397" s="257" t="s">
        <v>41</v>
      </c>
      <c r="O397" s="72"/>
      <c r="P397" s="201">
        <f>O397*H397</f>
        <v>0</v>
      </c>
      <c r="Q397" s="201">
        <v>5.0000000000000001E-4</v>
      </c>
      <c r="R397" s="201">
        <f>Q397*H397</f>
        <v>3.4375000000000003E-2</v>
      </c>
      <c r="S397" s="201">
        <v>0</v>
      </c>
      <c r="T397" s="202">
        <f>S397*H397</f>
        <v>0</v>
      </c>
      <c r="U397" s="35"/>
      <c r="V397" s="35"/>
      <c r="W397" s="35"/>
      <c r="X397" s="35"/>
      <c r="Y397" s="35"/>
      <c r="Z397" s="35"/>
      <c r="AA397" s="35"/>
      <c r="AB397" s="35"/>
      <c r="AC397" s="35"/>
      <c r="AD397" s="35"/>
      <c r="AE397" s="35"/>
      <c r="AR397" s="203" t="s">
        <v>156</v>
      </c>
      <c r="AT397" s="203" t="s">
        <v>469</v>
      </c>
      <c r="AU397" s="203" t="s">
        <v>108</v>
      </c>
      <c r="AY397" s="18" t="s">
        <v>239</v>
      </c>
      <c r="BE397" s="204">
        <f>IF(N397="základní",J397,0)</f>
        <v>0</v>
      </c>
      <c r="BF397" s="204">
        <f>IF(N397="snížená",J397,0)</f>
        <v>0</v>
      </c>
      <c r="BG397" s="204">
        <f>IF(N397="zákl. přenesená",J397,0)</f>
        <v>0</v>
      </c>
      <c r="BH397" s="204">
        <f>IF(N397="sníž. přenesená",J397,0)</f>
        <v>0</v>
      </c>
      <c r="BI397" s="204">
        <f>IF(N397="nulová",J397,0)</f>
        <v>0</v>
      </c>
      <c r="BJ397" s="18" t="s">
        <v>84</v>
      </c>
      <c r="BK397" s="204">
        <f>ROUND(I397*H397,2)</f>
        <v>0</v>
      </c>
      <c r="BL397" s="18" t="s">
        <v>110</v>
      </c>
      <c r="BM397" s="203" t="s">
        <v>747</v>
      </c>
    </row>
    <row r="398" spans="1:65" s="13" customFormat="1" ht="11.25">
      <c r="B398" s="210"/>
      <c r="C398" s="211"/>
      <c r="D398" s="212" t="s">
        <v>274</v>
      </c>
      <c r="E398" s="211"/>
      <c r="F398" s="213" t="s">
        <v>748</v>
      </c>
      <c r="G398" s="211"/>
      <c r="H398" s="214">
        <v>68.75</v>
      </c>
      <c r="I398" s="215"/>
      <c r="J398" s="211"/>
      <c r="K398" s="211"/>
      <c r="L398" s="216"/>
      <c r="M398" s="217"/>
      <c r="N398" s="218"/>
      <c r="O398" s="218"/>
      <c r="P398" s="218"/>
      <c r="Q398" s="218"/>
      <c r="R398" s="218"/>
      <c r="S398" s="218"/>
      <c r="T398" s="219"/>
      <c r="AT398" s="220" t="s">
        <v>274</v>
      </c>
      <c r="AU398" s="220" t="s">
        <v>108</v>
      </c>
      <c r="AV398" s="13" t="s">
        <v>86</v>
      </c>
      <c r="AW398" s="13" t="s">
        <v>4</v>
      </c>
      <c r="AX398" s="13" t="s">
        <v>84</v>
      </c>
      <c r="AY398" s="220" t="s">
        <v>239</v>
      </c>
    </row>
    <row r="399" spans="1:65" s="2" customFormat="1" ht="16.5" customHeight="1">
      <c r="A399" s="35"/>
      <c r="B399" s="36"/>
      <c r="C399" s="192" t="s">
        <v>749</v>
      </c>
      <c r="D399" s="192" t="s">
        <v>241</v>
      </c>
      <c r="E399" s="193" t="s">
        <v>750</v>
      </c>
      <c r="F399" s="194" t="s">
        <v>751</v>
      </c>
      <c r="G399" s="195" t="s">
        <v>244</v>
      </c>
      <c r="H399" s="196">
        <v>62.5</v>
      </c>
      <c r="I399" s="197"/>
      <c r="J399" s="198">
        <f>ROUND(I399*H399,2)</f>
        <v>0</v>
      </c>
      <c r="K399" s="194" t="s">
        <v>245</v>
      </c>
      <c r="L399" s="40"/>
      <c r="M399" s="199" t="s">
        <v>1</v>
      </c>
      <c r="N399" s="200" t="s">
        <v>41</v>
      </c>
      <c r="O399" s="72"/>
      <c r="P399" s="201">
        <f>O399*H399</f>
        <v>0</v>
      </c>
      <c r="Q399" s="201">
        <v>0</v>
      </c>
      <c r="R399" s="201">
        <f>Q399*H399</f>
        <v>0</v>
      </c>
      <c r="S399" s="201">
        <v>0</v>
      </c>
      <c r="T399" s="202">
        <f>S399*H399</f>
        <v>0</v>
      </c>
      <c r="U399" s="35"/>
      <c r="V399" s="35"/>
      <c r="W399" s="35"/>
      <c r="X399" s="35"/>
      <c r="Y399" s="35"/>
      <c r="Z399" s="35"/>
      <c r="AA399" s="35"/>
      <c r="AB399" s="35"/>
      <c r="AC399" s="35"/>
      <c r="AD399" s="35"/>
      <c r="AE399" s="35"/>
      <c r="AR399" s="203" t="s">
        <v>110</v>
      </c>
      <c r="AT399" s="203" t="s">
        <v>241</v>
      </c>
      <c r="AU399" s="203" t="s">
        <v>108</v>
      </c>
      <c r="AY399" s="18" t="s">
        <v>239</v>
      </c>
      <c r="BE399" s="204">
        <f>IF(N399="základní",J399,0)</f>
        <v>0</v>
      </c>
      <c r="BF399" s="204">
        <f>IF(N399="snížená",J399,0)</f>
        <v>0</v>
      </c>
      <c r="BG399" s="204">
        <f>IF(N399="zákl. přenesená",J399,0)</f>
        <v>0</v>
      </c>
      <c r="BH399" s="204">
        <f>IF(N399="sníž. přenesená",J399,0)</f>
        <v>0</v>
      </c>
      <c r="BI399" s="204">
        <f>IF(N399="nulová",J399,0)</f>
        <v>0</v>
      </c>
      <c r="BJ399" s="18" t="s">
        <v>84</v>
      </c>
      <c r="BK399" s="204">
        <f>ROUND(I399*H399,2)</f>
        <v>0</v>
      </c>
      <c r="BL399" s="18" t="s">
        <v>110</v>
      </c>
      <c r="BM399" s="203" t="s">
        <v>752</v>
      </c>
    </row>
    <row r="400" spans="1:65" s="2" customFormat="1" ht="11.25">
      <c r="A400" s="35"/>
      <c r="B400" s="36"/>
      <c r="C400" s="37"/>
      <c r="D400" s="205" t="s">
        <v>247</v>
      </c>
      <c r="E400" s="37"/>
      <c r="F400" s="206" t="s">
        <v>753</v>
      </c>
      <c r="G400" s="37"/>
      <c r="H400" s="37"/>
      <c r="I400" s="207"/>
      <c r="J400" s="37"/>
      <c r="K400" s="37"/>
      <c r="L400" s="40"/>
      <c r="M400" s="208"/>
      <c r="N400" s="209"/>
      <c r="O400" s="72"/>
      <c r="P400" s="72"/>
      <c r="Q400" s="72"/>
      <c r="R400" s="72"/>
      <c r="S400" s="72"/>
      <c r="T400" s="73"/>
      <c r="U400" s="35"/>
      <c r="V400" s="35"/>
      <c r="W400" s="35"/>
      <c r="X400" s="35"/>
      <c r="Y400" s="35"/>
      <c r="Z400" s="35"/>
      <c r="AA400" s="35"/>
      <c r="AB400" s="35"/>
      <c r="AC400" s="35"/>
      <c r="AD400" s="35"/>
      <c r="AE400" s="35"/>
      <c r="AT400" s="18" t="s">
        <v>247</v>
      </c>
      <c r="AU400" s="18" t="s">
        <v>108</v>
      </c>
    </row>
    <row r="401" spans="1:65" s="2" customFormat="1" ht="16.5" customHeight="1">
      <c r="A401" s="35"/>
      <c r="B401" s="36"/>
      <c r="C401" s="248" t="s">
        <v>754</v>
      </c>
      <c r="D401" s="248" t="s">
        <v>469</v>
      </c>
      <c r="E401" s="249" t="s">
        <v>730</v>
      </c>
      <c r="F401" s="250" t="s">
        <v>731</v>
      </c>
      <c r="G401" s="251" t="s">
        <v>244</v>
      </c>
      <c r="H401" s="252">
        <v>68.75</v>
      </c>
      <c r="I401" s="253"/>
      <c r="J401" s="254">
        <f>ROUND(I401*H401,2)</f>
        <v>0</v>
      </c>
      <c r="K401" s="250" t="s">
        <v>245</v>
      </c>
      <c r="L401" s="255"/>
      <c r="M401" s="256" t="s">
        <v>1</v>
      </c>
      <c r="N401" s="257" t="s">
        <v>41</v>
      </c>
      <c r="O401" s="72"/>
      <c r="P401" s="201">
        <f>O401*H401</f>
        <v>0</v>
      </c>
      <c r="Q401" s="201">
        <v>5.0000000000000001E-4</v>
      </c>
      <c r="R401" s="201">
        <f>Q401*H401</f>
        <v>3.4375000000000003E-2</v>
      </c>
      <c r="S401" s="201">
        <v>0</v>
      </c>
      <c r="T401" s="202">
        <f>S401*H401</f>
        <v>0</v>
      </c>
      <c r="U401" s="35"/>
      <c r="V401" s="35"/>
      <c r="W401" s="35"/>
      <c r="X401" s="35"/>
      <c r="Y401" s="35"/>
      <c r="Z401" s="35"/>
      <c r="AA401" s="35"/>
      <c r="AB401" s="35"/>
      <c r="AC401" s="35"/>
      <c r="AD401" s="35"/>
      <c r="AE401" s="35"/>
      <c r="AR401" s="203" t="s">
        <v>156</v>
      </c>
      <c r="AT401" s="203" t="s">
        <v>469</v>
      </c>
      <c r="AU401" s="203" t="s">
        <v>108</v>
      </c>
      <c r="AY401" s="18" t="s">
        <v>239</v>
      </c>
      <c r="BE401" s="204">
        <f>IF(N401="základní",J401,0)</f>
        <v>0</v>
      </c>
      <c r="BF401" s="204">
        <f>IF(N401="snížená",J401,0)</f>
        <v>0</v>
      </c>
      <c r="BG401" s="204">
        <f>IF(N401="zákl. přenesená",J401,0)</f>
        <v>0</v>
      </c>
      <c r="BH401" s="204">
        <f>IF(N401="sníž. přenesená",J401,0)</f>
        <v>0</v>
      </c>
      <c r="BI401" s="204">
        <f>IF(N401="nulová",J401,0)</f>
        <v>0</v>
      </c>
      <c r="BJ401" s="18" t="s">
        <v>84</v>
      </c>
      <c r="BK401" s="204">
        <f>ROUND(I401*H401,2)</f>
        <v>0</v>
      </c>
      <c r="BL401" s="18" t="s">
        <v>110</v>
      </c>
      <c r="BM401" s="203" t="s">
        <v>755</v>
      </c>
    </row>
    <row r="402" spans="1:65" s="13" customFormat="1" ht="11.25">
      <c r="B402" s="210"/>
      <c r="C402" s="211"/>
      <c r="D402" s="212" t="s">
        <v>274</v>
      </c>
      <c r="E402" s="211"/>
      <c r="F402" s="213" t="s">
        <v>748</v>
      </c>
      <c r="G402" s="211"/>
      <c r="H402" s="214">
        <v>68.75</v>
      </c>
      <c r="I402" s="215"/>
      <c r="J402" s="211"/>
      <c r="K402" s="211"/>
      <c r="L402" s="216"/>
      <c r="M402" s="217"/>
      <c r="N402" s="218"/>
      <c r="O402" s="218"/>
      <c r="P402" s="218"/>
      <c r="Q402" s="218"/>
      <c r="R402" s="218"/>
      <c r="S402" s="218"/>
      <c r="T402" s="219"/>
      <c r="AT402" s="220" t="s">
        <v>274</v>
      </c>
      <c r="AU402" s="220" t="s">
        <v>108</v>
      </c>
      <c r="AV402" s="13" t="s">
        <v>86</v>
      </c>
      <c r="AW402" s="13" t="s">
        <v>4</v>
      </c>
      <c r="AX402" s="13" t="s">
        <v>84</v>
      </c>
      <c r="AY402" s="220" t="s">
        <v>239</v>
      </c>
    </row>
    <row r="403" spans="1:65" s="2" customFormat="1" ht="24.2" customHeight="1">
      <c r="A403" s="35"/>
      <c r="B403" s="36"/>
      <c r="C403" s="192" t="s">
        <v>756</v>
      </c>
      <c r="D403" s="192" t="s">
        <v>241</v>
      </c>
      <c r="E403" s="193" t="s">
        <v>757</v>
      </c>
      <c r="F403" s="194" t="s">
        <v>758</v>
      </c>
      <c r="G403" s="195" t="s">
        <v>244</v>
      </c>
      <c r="H403" s="196">
        <v>218.12700000000001</v>
      </c>
      <c r="I403" s="197"/>
      <c r="J403" s="198">
        <f>ROUND(I403*H403,2)</f>
        <v>0</v>
      </c>
      <c r="K403" s="194" t="s">
        <v>245</v>
      </c>
      <c r="L403" s="40"/>
      <c r="M403" s="199" t="s">
        <v>1</v>
      </c>
      <c r="N403" s="200" t="s">
        <v>41</v>
      </c>
      <c r="O403" s="72"/>
      <c r="P403" s="201">
        <f>O403*H403</f>
        <v>0</v>
      </c>
      <c r="Q403" s="201">
        <v>0</v>
      </c>
      <c r="R403" s="201">
        <f>Q403*H403</f>
        <v>0</v>
      </c>
      <c r="S403" s="201">
        <v>0</v>
      </c>
      <c r="T403" s="202">
        <f>S403*H403</f>
        <v>0</v>
      </c>
      <c r="U403" s="35"/>
      <c r="V403" s="35"/>
      <c r="W403" s="35"/>
      <c r="X403" s="35"/>
      <c r="Y403" s="35"/>
      <c r="Z403" s="35"/>
      <c r="AA403" s="35"/>
      <c r="AB403" s="35"/>
      <c r="AC403" s="35"/>
      <c r="AD403" s="35"/>
      <c r="AE403" s="35"/>
      <c r="AR403" s="203" t="s">
        <v>110</v>
      </c>
      <c r="AT403" s="203" t="s">
        <v>241</v>
      </c>
      <c r="AU403" s="203" t="s">
        <v>108</v>
      </c>
      <c r="AY403" s="18" t="s">
        <v>239</v>
      </c>
      <c r="BE403" s="204">
        <f>IF(N403="základní",J403,0)</f>
        <v>0</v>
      </c>
      <c r="BF403" s="204">
        <f>IF(N403="snížená",J403,0)</f>
        <v>0</v>
      </c>
      <c r="BG403" s="204">
        <f>IF(N403="zákl. přenesená",J403,0)</f>
        <v>0</v>
      </c>
      <c r="BH403" s="204">
        <f>IF(N403="sníž. přenesená",J403,0)</f>
        <v>0</v>
      </c>
      <c r="BI403" s="204">
        <f>IF(N403="nulová",J403,0)</f>
        <v>0</v>
      </c>
      <c r="BJ403" s="18" t="s">
        <v>84</v>
      </c>
      <c r="BK403" s="204">
        <f>ROUND(I403*H403,2)</f>
        <v>0</v>
      </c>
      <c r="BL403" s="18" t="s">
        <v>110</v>
      </c>
      <c r="BM403" s="203" t="s">
        <v>759</v>
      </c>
    </row>
    <row r="404" spans="1:65" s="2" customFormat="1" ht="11.25">
      <c r="A404" s="35"/>
      <c r="B404" s="36"/>
      <c r="C404" s="37"/>
      <c r="D404" s="205" t="s">
        <v>247</v>
      </c>
      <c r="E404" s="37"/>
      <c r="F404" s="206" t="s">
        <v>760</v>
      </c>
      <c r="G404" s="37"/>
      <c r="H404" s="37"/>
      <c r="I404" s="207"/>
      <c r="J404" s="37"/>
      <c r="K404" s="37"/>
      <c r="L404" s="40"/>
      <c r="M404" s="208"/>
      <c r="N404" s="209"/>
      <c r="O404" s="72"/>
      <c r="P404" s="72"/>
      <c r="Q404" s="72"/>
      <c r="R404" s="72"/>
      <c r="S404" s="72"/>
      <c r="T404" s="73"/>
      <c r="U404" s="35"/>
      <c r="V404" s="35"/>
      <c r="W404" s="35"/>
      <c r="X404" s="35"/>
      <c r="Y404" s="35"/>
      <c r="Z404" s="35"/>
      <c r="AA404" s="35"/>
      <c r="AB404" s="35"/>
      <c r="AC404" s="35"/>
      <c r="AD404" s="35"/>
      <c r="AE404" s="35"/>
      <c r="AT404" s="18" t="s">
        <v>247</v>
      </c>
      <c r="AU404" s="18" t="s">
        <v>108</v>
      </c>
    </row>
    <row r="405" spans="1:65" s="2" customFormat="1" ht="19.5">
      <c r="A405" s="35"/>
      <c r="B405" s="36"/>
      <c r="C405" s="37"/>
      <c r="D405" s="212" t="s">
        <v>294</v>
      </c>
      <c r="E405" s="37"/>
      <c r="F405" s="221" t="s">
        <v>761</v>
      </c>
      <c r="G405" s="37"/>
      <c r="H405" s="37"/>
      <c r="I405" s="207"/>
      <c r="J405" s="37"/>
      <c r="K405" s="37"/>
      <c r="L405" s="40"/>
      <c r="M405" s="208"/>
      <c r="N405" s="209"/>
      <c r="O405" s="72"/>
      <c r="P405" s="72"/>
      <c r="Q405" s="72"/>
      <c r="R405" s="72"/>
      <c r="S405" s="72"/>
      <c r="T405" s="73"/>
      <c r="U405" s="35"/>
      <c r="V405" s="35"/>
      <c r="W405" s="35"/>
      <c r="X405" s="35"/>
      <c r="Y405" s="35"/>
      <c r="Z405" s="35"/>
      <c r="AA405" s="35"/>
      <c r="AB405" s="35"/>
      <c r="AC405" s="35"/>
      <c r="AD405" s="35"/>
      <c r="AE405" s="35"/>
      <c r="AT405" s="18" t="s">
        <v>294</v>
      </c>
      <c r="AU405" s="18" t="s">
        <v>108</v>
      </c>
    </row>
    <row r="406" spans="1:65" s="13" customFormat="1" ht="11.25">
      <c r="B406" s="210"/>
      <c r="C406" s="211"/>
      <c r="D406" s="212" t="s">
        <v>274</v>
      </c>
      <c r="E406" s="226" t="s">
        <v>1</v>
      </c>
      <c r="F406" s="213" t="s">
        <v>664</v>
      </c>
      <c r="G406" s="211"/>
      <c r="H406" s="214">
        <v>218.12700000000001</v>
      </c>
      <c r="I406" s="215"/>
      <c r="J406" s="211"/>
      <c r="K406" s="211"/>
      <c r="L406" s="216"/>
      <c r="M406" s="217"/>
      <c r="N406" s="218"/>
      <c r="O406" s="218"/>
      <c r="P406" s="218"/>
      <c r="Q406" s="218"/>
      <c r="R406" s="218"/>
      <c r="S406" s="218"/>
      <c r="T406" s="219"/>
      <c r="AT406" s="220" t="s">
        <v>274</v>
      </c>
      <c r="AU406" s="220" t="s">
        <v>108</v>
      </c>
      <c r="AV406" s="13" t="s">
        <v>86</v>
      </c>
      <c r="AW406" s="13" t="s">
        <v>32</v>
      </c>
      <c r="AX406" s="13" t="s">
        <v>76</v>
      </c>
      <c r="AY406" s="220" t="s">
        <v>239</v>
      </c>
    </row>
    <row r="407" spans="1:65" s="14" customFormat="1" ht="11.25">
      <c r="B407" s="227"/>
      <c r="C407" s="228"/>
      <c r="D407" s="212" t="s">
        <v>274</v>
      </c>
      <c r="E407" s="229" t="s">
        <v>1</v>
      </c>
      <c r="F407" s="230" t="s">
        <v>401</v>
      </c>
      <c r="G407" s="228"/>
      <c r="H407" s="231">
        <v>218.12700000000001</v>
      </c>
      <c r="I407" s="232"/>
      <c r="J407" s="228"/>
      <c r="K407" s="228"/>
      <c r="L407" s="233"/>
      <c r="M407" s="234"/>
      <c r="N407" s="235"/>
      <c r="O407" s="235"/>
      <c r="P407" s="235"/>
      <c r="Q407" s="235"/>
      <c r="R407" s="235"/>
      <c r="S407" s="235"/>
      <c r="T407" s="236"/>
      <c r="AT407" s="237" t="s">
        <v>274</v>
      </c>
      <c r="AU407" s="237" t="s">
        <v>108</v>
      </c>
      <c r="AV407" s="14" t="s">
        <v>110</v>
      </c>
      <c r="AW407" s="14" t="s">
        <v>32</v>
      </c>
      <c r="AX407" s="14" t="s">
        <v>84</v>
      </c>
      <c r="AY407" s="237" t="s">
        <v>239</v>
      </c>
    </row>
    <row r="408" spans="1:65" s="2" customFormat="1" ht="16.5" customHeight="1">
      <c r="A408" s="35"/>
      <c r="B408" s="36"/>
      <c r="C408" s="248" t="s">
        <v>762</v>
      </c>
      <c r="D408" s="248" t="s">
        <v>469</v>
      </c>
      <c r="E408" s="249" t="s">
        <v>763</v>
      </c>
      <c r="F408" s="250" t="s">
        <v>764</v>
      </c>
      <c r="G408" s="251" t="s">
        <v>244</v>
      </c>
      <c r="H408" s="252">
        <v>254.227</v>
      </c>
      <c r="I408" s="253"/>
      <c r="J408" s="254">
        <f>ROUND(I408*H408,2)</f>
        <v>0</v>
      </c>
      <c r="K408" s="250" t="s">
        <v>287</v>
      </c>
      <c r="L408" s="255"/>
      <c r="M408" s="256" t="s">
        <v>1</v>
      </c>
      <c r="N408" s="257" t="s">
        <v>41</v>
      </c>
      <c r="O408" s="72"/>
      <c r="P408" s="201">
        <f>O408*H408</f>
        <v>0</v>
      </c>
      <c r="Q408" s="201">
        <v>2.0999999999999999E-3</v>
      </c>
      <c r="R408" s="201">
        <f>Q408*H408</f>
        <v>0.53387669999999998</v>
      </c>
      <c r="S408" s="201">
        <v>0</v>
      </c>
      <c r="T408" s="202">
        <f>S408*H408</f>
        <v>0</v>
      </c>
      <c r="U408" s="35"/>
      <c r="V408" s="35"/>
      <c r="W408" s="35"/>
      <c r="X408" s="35"/>
      <c r="Y408" s="35"/>
      <c r="Z408" s="35"/>
      <c r="AA408" s="35"/>
      <c r="AB408" s="35"/>
      <c r="AC408" s="35"/>
      <c r="AD408" s="35"/>
      <c r="AE408" s="35"/>
      <c r="AR408" s="203" t="s">
        <v>156</v>
      </c>
      <c r="AT408" s="203" t="s">
        <v>469</v>
      </c>
      <c r="AU408" s="203" t="s">
        <v>108</v>
      </c>
      <c r="AY408" s="18" t="s">
        <v>239</v>
      </c>
      <c r="BE408" s="204">
        <f>IF(N408="základní",J408,0)</f>
        <v>0</v>
      </c>
      <c r="BF408" s="204">
        <f>IF(N408="snížená",J408,0)</f>
        <v>0</v>
      </c>
      <c r="BG408" s="204">
        <f>IF(N408="zákl. přenesená",J408,0)</f>
        <v>0</v>
      </c>
      <c r="BH408" s="204">
        <f>IF(N408="sníž. přenesená",J408,0)</f>
        <v>0</v>
      </c>
      <c r="BI408" s="204">
        <f>IF(N408="nulová",J408,0)</f>
        <v>0</v>
      </c>
      <c r="BJ408" s="18" t="s">
        <v>84</v>
      </c>
      <c r="BK408" s="204">
        <f>ROUND(I408*H408,2)</f>
        <v>0</v>
      </c>
      <c r="BL408" s="18" t="s">
        <v>110</v>
      </c>
      <c r="BM408" s="203" t="s">
        <v>765</v>
      </c>
    </row>
    <row r="409" spans="1:65" s="13" customFormat="1" ht="11.25">
      <c r="B409" s="210"/>
      <c r="C409" s="211"/>
      <c r="D409" s="212" t="s">
        <v>274</v>
      </c>
      <c r="E409" s="211"/>
      <c r="F409" s="213" t="s">
        <v>766</v>
      </c>
      <c r="G409" s="211"/>
      <c r="H409" s="214">
        <v>254.227</v>
      </c>
      <c r="I409" s="215"/>
      <c r="J409" s="211"/>
      <c r="K409" s="211"/>
      <c r="L409" s="216"/>
      <c r="M409" s="217"/>
      <c r="N409" s="218"/>
      <c r="O409" s="218"/>
      <c r="P409" s="218"/>
      <c r="Q409" s="218"/>
      <c r="R409" s="218"/>
      <c r="S409" s="218"/>
      <c r="T409" s="219"/>
      <c r="AT409" s="220" t="s">
        <v>274</v>
      </c>
      <c r="AU409" s="220" t="s">
        <v>108</v>
      </c>
      <c r="AV409" s="13" t="s">
        <v>86</v>
      </c>
      <c r="AW409" s="13" t="s">
        <v>4</v>
      </c>
      <c r="AX409" s="13" t="s">
        <v>84</v>
      </c>
      <c r="AY409" s="220" t="s">
        <v>239</v>
      </c>
    </row>
    <row r="410" spans="1:65" s="2" customFormat="1" ht="24.2" customHeight="1">
      <c r="A410" s="35"/>
      <c r="B410" s="36"/>
      <c r="C410" s="192" t="s">
        <v>767</v>
      </c>
      <c r="D410" s="192" t="s">
        <v>241</v>
      </c>
      <c r="E410" s="193" t="s">
        <v>768</v>
      </c>
      <c r="F410" s="194" t="s">
        <v>769</v>
      </c>
      <c r="G410" s="195" t="s">
        <v>244</v>
      </c>
      <c r="H410" s="196">
        <v>62.5</v>
      </c>
      <c r="I410" s="197"/>
      <c r="J410" s="198">
        <f>ROUND(I410*H410,2)</f>
        <v>0</v>
      </c>
      <c r="K410" s="194" t="s">
        <v>245</v>
      </c>
      <c r="L410" s="40"/>
      <c r="M410" s="199" t="s">
        <v>1</v>
      </c>
      <c r="N410" s="200" t="s">
        <v>41</v>
      </c>
      <c r="O410" s="72"/>
      <c r="P410" s="201">
        <f>O410*H410</f>
        <v>0</v>
      </c>
      <c r="Q410" s="201">
        <v>0</v>
      </c>
      <c r="R410" s="201">
        <f>Q410*H410</f>
        <v>0</v>
      </c>
      <c r="S410" s="201">
        <v>0</v>
      </c>
      <c r="T410" s="202">
        <f>S410*H410</f>
        <v>0</v>
      </c>
      <c r="U410" s="35"/>
      <c r="V410" s="35"/>
      <c r="W410" s="35"/>
      <c r="X410" s="35"/>
      <c r="Y410" s="35"/>
      <c r="Z410" s="35"/>
      <c r="AA410" s="35"/>
      <c r="AB410" s="35"/>
      <c r="AC410" s="35"/>
      <c r="AD410" s="35"/>
      <c r="AE410" s="35"/>
      <c r="AR410" s="203" t="s">
        <v>110</v>
      </c>
      <c r="AT410" s="203" t="s">
        <v>241</v>
      </c>
      <c r="AU410" s="203" t="s">
        <v>108</v>
      </c>
      <c r="AY410" s="18" t="s">
        <v>239</v>
      </c>
      <c r="BE410" s="204">
        <f>IF(N410="základní",J410,0)</f>
        <v>0</v>
      </c>
      <c r="BF410" s="204">
        <f>IF(N410="snížená",J410,0)</f>
        <v>0</v>
      </c>
      <c r="BG410" s="204">
        <f>IF(N410="zákl. přenesená",J410,0)</f>
        <v>0</v>
      </c>
      <c r="BH410" s="204">
        <f>IF(N410="sníž. přenesená",J410,0)</f>
        <v>0</v>
      </c>
      <c r="BI410" s="204">
        <f>IF(N410="nulová",J410,0)</f>
        <v>0</v>
      </c>
      <c r="BJ410" s="18" t="s">
        <v>84</v>
      </c>
      <c r="BK410" s="204">
        <f>ROUND(I410*H410,2)</f>
        <v>0</v>
      </c>
      <c r="BL410" s="18" t="s">
        <v>110</v>
      </c>
      <c r="BM410" s="203" t="s">
        <v>770</v>
      </c>
    </row>
    <row r="411" spans="1:65" s="2" customFormat="1" ht="11.25">
      <c r="A411" s="35"/>
      <c r="B411" s="36"/>
      <c r="C411" s="37"/>
      <c r="D411" s="205" t="s">
        <v>247</v>
      </c>
      <c r="E411" s="37"/>
      <c r="F411" s="206" t="s">
        <v>771</v>
      </c>
      <c r="G411" s="37"/>
      <c r="H411" s="37"/>
      <c r="I411" s="207"/>
      <c r="J411" s="37"/>
      <c r="K411" s="37"/>
      <c r="L411" s="40"/>
      <c r="M411" s="208"/>
      <c r="N411" s="209"/>
      <c r="O411" s="72"/>
      <c r="P411" s="72"/>
      <c r="Q411" s="72"/>
      <c r="R411" s="72"/>
      <c r="S411" s="72"/>
      <c r="T411" s="73"/>
      <c r="U411" s="35"/>
      <c r="V411" s="35"/>
      <c r="W411" s="35"/>
      <c r="X411" s="35"/>
      <c r="Y411" s="35"/>
      <c r="Z411" s="35"/>
      <c r="AA411" s="35"/>
      <c r="AB411" s="35"/>
      <c r="AC411" s="35"/>
      <c r="AD411" s="35"/>
      <c r="AE411" s="35"/>
      <c r="AT411" s="18" t="s">
        <v>247</v>
      </c>
      <c r="AU411" s="18" t="s">
        <v>108</v>
      </c>
    </row>
    <row r="412" spans="1:65" s="2" customFormat="1" ht="19.5">
      <c r="A412" s="35"/>
      <c r="B412" s="36"/>
      <c r="C412" s="37"/>
      <c r="D412" s="212" t="s">
        <v>294</v>
      </c>
      <c r="E412" s="37"/>
      <c r="F412" s="221" t="s">
        <v>761</v>
      </c>
      <c r="G412" s="37"/>
      <c r="H412" s="37"/>
      <c r="I412" s="207"/>
      <c r="J412" s="37"/>
      <c r="K412" s="37"/>
      <c r="L412" s="40"/>
      <c r="M412" s="208"/>
      <c r="N412" s="209"/>
      <c r="O412" s="72"/>
      <c r="P412" s="72"/>
      <c r="Q412" s="72"/>
      <c r="R412" s="72"/>
      <c r="S412" s="72"/>
      <c r="T412" s="73"/>
      <c r="U412" s="35"/>
      <c r="V412" s="35"/>
      <c r="W412" s="35"/>
      <c r="X412" s="35"/>
      <c r="Y412" s="35"/>
      <c r="Z412" s="35"/>
      <c r="AA412" s="35"/>
      <c r="AB412" s="35"/>
      <c r="AC412" s="35"/>
      <c r="AD412" s="35"/>
      <c r="AE412" s="35"/>
      <c r="AT412" s="18" t="s">
        <v>294</v>
      </c>
      <c r="AU412" s="18" t="s">
        <v>108</v>
      </c>
    </row>
    <row r="413" spans="1:65" s="2" customFormat="1" ht="16.5" customHeight="1">
      <c r="A413" s="35"/>
      <c r="B413" s="36"/>
      <c r="C413" s="248" t="s">
        <v>772</v>
      </c>
      <c r="D413" s="248" t="s">
        <v>469</v>
      </c>
      <c r="E413" s="249" t="s">
        <v>763</v>
      </c>
      <c r="F413" s="250" t="s">
        <v>764</v>
      </c>
      <c r="G413" s="251" t="s">
        <v>244</v>
      </c>
      <c r="H413" s="252">
        <v>76.313000000000002</v>
      </c>
      <c r="I413" s="253"/>
      <c r="J413" s="254">
        <f>ROUND(I413*H413,2)</f>
        <v>0</v>
      </c>
      <c r="K413" s="250" t="s">
        <v>287</v>
      </c>
      <c r="L413" s="255"/>
      <c r="M413" s="256" t="s">
        <v>1</v>
      </c>
      <c r="N413" s="257" t="s">
        <v>41</v>
      </c>
      <c r="O413" s="72"/>
      <c r="P413" s="201">
        <f>O413*H413</f>
        <v>0</v>
      </c>
      <c r="Q413" s="201">
        <v>2.0999999999999999E-3</v>
      </c>
      <c r="R413" s="201">
        <f>Q413*H413</f>
        <v>0.16025729999999999</v>
      </c>
      <c r="S413" s="201">
        <v>0</v>
      </c>
      <c r="T413" s="202">
        <f>S413*H413</f>
        <v>0</v>
      </c>
      <c r="U413" s="35"/>
      <c r="V413" s="35"/>
      <c r="W413" s="35"/>
      <c r="X413" s="35"/>
      <c r="Y413" s="35"/>
      <c r="Z413" s="35"/>
      <c r="AA413" s="35"/>
      <c r="AB413" s="35"/>
      <c r="AC413" s="35"/>
      <c r="AD413" s="35"/>
      <c r="AE413" s="35"/>
      <c r="AR413" s="203" t="s">
        <v>156</v>
      </c>
      <c r="AT413" s="203" t="s">
        <v>469</v>
      </c>
      <c r="AU413" s="203" t="s">
        <v>108</v>
      </c>
      <c r="AY413" s="18" t="s">
        <v>239</v>
      </c>
      <c r="BE413" s="204">
        <f>IF(N413="základní",J413,0)</f>
        <v>0</v>
      </c>
      <c r="BF413" s="204">
        <f>IF(N413="snížená",J413,0)</f>
        <v>0</v>
      </c>
      <c r="BG413" s="204">
        <f>IF(N413="zákl. přenesená",J413,0)</f>
        <v>0</v>
      </c>
      <c r="BH413" s="204">
        <f>IF(N413="sníž. přenesená",J413,0)</f>
        <v>0</v>
      </c>
      <c r="BI413" s="204">
        <f>IF(N413="nulová",J413,0)</f>
        <v>0</v>
      </c>
      <c r="BJ413" s="18" t="s">
        <v>84</v>
      </c>
      <c r="BK413" s="204">
        <f>ROUND(I413*H413,2)</f>
        <v>0</v>
      </c>
      <c r="BL413" s="18" t="s">
        <v>110</v>
      </c>
      <c r="BM413" s="203" t="s">
        <v>773</v>
      </c>
    </row>
    <row r="414" spans="1:65" s="13" customFormat="1" ht="11.25">
      <c r="B414" s="210"/>
      <c r="C414" s="211"/>
      <c r="D414" s="212" t="s">
        <v>274</v>
      </c>
      <c r="E414" s="211"/>
      <c r="F414" s="213" t="s">
        <v>774</v>
      </c>
      <c r="G414" s="211"/>
      <c r="H414" s="214">
        <v>76.313000000000002</v>
      </c>
      <c r="I414" s="215"/>
      <c r="J414" s="211"/>
      <c r="K414" s="211"/>
      <c r="L414" s="216"/>
      <c r="M414" s="217"/>
      <c r="N414" s="218"/>
      <c r="O414" s="218"/>
      <c r="P414" s="218"/>
      <c r="Q414" s="218"/>
      <c r="R414" s="218"/>
      <c r="S414" s="218"/>
      <c r="T414" s="219"/>
      <c r="AT414" s="220" t="s">
        <v>274</v>
      </c>
      <c r="AU414" s="220" t="s">
        <v>108</v>
      </c>
      <c r="AV414" s="13" t="s">
        <v>86</v>
      </c>
      <c r="AW414" s="13" t="s">
        <v>4</v>
      </c>
      <c r="AX414" s="13" t="s">
        <v>84</v>
      </c>
      <c r="AY414" s="220" t="s">
        <v>239</v>
      </c>
    </row>
    <row r="415" spans="1:65" s="2" customFormat="1" ht="21.75" customHeight="1">
      <c r="A415" s="35"/>
      <c r="B415" s="36"/>
      <c r="C415" s="192" t="s">
        <v>775</v>
      </c>
      <c r="D415" s="192" t="s">
        <v>241</v>
      </c>
      <c r="E415" s="193" t="s">
        <v>776</v>
      </c>
      <c r="F415" s="194" t="s">
        <v>777</v>
      </c>
      <c r="G415" s="195" t="s">
        <v>244</v>
      </c>
      <c r="H415" s="196">
        <v>218.12700000000001</v>
      </c>
      <c r="I415" s="197"/>
      <c r="J415" s="198">
        <f>ROUND(I415*H415,2)</f>
        <v>0</v>
      </c>
      <c r="K415" s="194" t="s">
        <v>245</v>
      </c>
      <c r="L415" s="40"/>
      <c r="M415" s="199" t="s">
        <v>1</v>
      </c>
      <c r="N415" s="200" t="s">
        <v>41</v>
      </c>
      <c r="O415" s="72"/>
      <c r="P415" s="201">
        <f>O415*H415</f>
        <v>0</v>
      </c>
      <c r="Q415" s="201">
        <v>9.0620000000000006E-2</v>
      </c>
      <c r="R415" s="201">
        <f>Q415*H415</f>
        <v>19.766668740000004</v>
      </c>
      <c r="S415" s="201">
        <v>0</v>
      </c>
      <c r="T415" s="202">
        <f>S415*H415</f>
        <v>0</v>
      </c>
      <c r="U415" s="35"/>
      <c r="V415" s="35"/>
      <c r="W415" s="35"/>
      <c r="X415" s="35"/>
      <c r="Y415" s="35"/>
      <c r="Z415" s="35"/>
      <c r="AA415" s="35"/>
      <c r="AB415" s="35"/>
      <c r="AC415" s="35"/>
      <c r="AD415" s="35"/>
      <c r="AE415" s="35"/>
      <c r="AR415" s="203" t="s">
        <v>110</v>
      </c>
      <c r="AT415" s="203" t="s">
        <v>241</v>
      </c>
      <c r="AU415" s="203" t="s">
        <v>108</v>
      </c>
      <c r="AY415" s="18" t="s">
        <v>239</v>
      </c>
      <c r="BE415" s="204">
        <f>IF(N415="základní",J415,0)</f>
        <v>0</v>
      </c>
      <c r="BF415" s="204">
        <f>IF(N415="snížená",J415,0)</f>
        <v>0</v>
      </c>
      <c r="BG415" s="204">
        <f>IF(N415="zákl. přenesená",J415,0)</f>
        <v>0</v>
      </c>
      <c r="BH415" s="204">
        <f>IF(N415="sníž. přenesená",J415,0)</f>
        <v>0</v>
      </c>
      <c r="BI415" s="204">
        <f>IF(N415="nulová",J415,0)</f>
        <v>0</v>
      </c>
      <c r="BJ415" s="18" t="s">
        <v>84</v>
      </c>
      <c r="BK415" s="204">
        <f>ROUND(I415*H415,2)</f>
        <v>0</v>
      </c>
      <c r="BL415" s="18" t="s">
        <v>110</v>
      </c>
      <c r="BM415" s="203" t="s">
        <v>778</v>
      </c>
    </row>
    <row r="416" spans="1:65" s="2" customFormat="1" ht="11.25">
      <c r="A416" s="35"/>
      <c r="B416" s="36"/>
      <c r="C416" s="37"/>
      <c r="D416" s="205" t="s">
        <v>247</v>
      </c>
      <c r="E416" s="37"/>
      <c r="F416" s="206" t="s">
        <v>779</v>
      </c>
      <c r="G416" s="37"/>
      <c r="H416" s="37"/>
      <c r="I416" s="207"/>
      <c r="J416" s="37"/>
      <c r="K416" s="37"/>
      <c r="L416" s="40"/>
      <c r="M416" s="208"/>
      <c r="N416" s="209"/>
      <c r="O416" s="72"/>
      <c r="P416" s="72"/>
      <c r="Q416" s="72"/>
      <c r="R416" s="72"/>
      <c r="S416" s="72"/>
      <c r="T416" s="73"/>
      <c r="U416" s="35"/>
      <c r="V416" s="35"/>
      <c r="W416" s="35"/>
      <c r="X416" s="35"/>
      <c r="Y416" s="35"/>
      <c r="Z416" s="35"/>
      <c r="AA416" s="35"/>
      <c r="AB416" s="35"/>
      <c r="AC416" s="35"/>
      <c r="AD416" s="35"/>
      <c r="AE416" s="35"/>
      <c r="AT416" s="18" t="s">
        <v>247</v>
      </c>
      <c r="AU416" s="18" t="s">
        <v>108</v>
      </c>
    </row>
    <row r="417" spans="1:65" s="13" customFormat="1" ht="11.25">
      <c r="B417" s="210"/>
      <c r="C417" s="211"/>
      <c r="D417" s="212" t="s">
        <v>274</v>
      </c>
      <c r="E417" s="226" t="s">
        <v>1</v>
      </c>
      <c r="F417" s="213" t="s">
        <v>664</v>
      </c>
      <c r="G417" s="211"/>
      <c r="H417" s="214">
        <v>218.12700000000001</v>
      </c>
      <c r="I417" s="215"/>
      <c r="J417" s="211"/>
      <c r="K417" s="211"/>
      <c r="L417" s="216"/>
      <c r="M417" s="217"/>
      <c r="N417" s="218"/>
      <c r="O417" s="218"/>
      <c r="P417" s="218"/>
      <c r="Q417" s="218"/>
      <c r="R417" s="218"/>
      <c r="S417" s="218"/>
      <c r="T417" s="219"/>
      <c r="AT417" s="220" t="s">
        <v>274</v>
      </c>
      <c r="AU417" s="220" t="s">
        <v>108</v>
      </c>
      <c r="AV417" s="13" t="s">
        <v>86</v>
      </c>
      <c r="AW417" s="13" t="s">
        <v>32</v>
      </c>
      <c r="AX417" s="13" t="s">
        <v>76</v>
      </c>
      <c r="AY417" s="220" t="s">
        <v>239</v>
      </c>
    </row>
    <row r="418" spans="1:65" s="14" customFormat="1" ht="11.25">
      <c r="B418" s="227"/>
      <c r="C418" s="228"/>
      <c r="D418" s="212" t="s">
        <v>274</v>
      </c>
      <c r="E418" s="229" t="s">
        <v>1</v>
      </c>
      <c r="F418" s="230" t="s">
        <v>401</v>
      </c>
      <c r="G418" s="228"/>
      <c r="H418" s="231">
        <v>218.12700000000001</v>
      </c>
      <c r="I418" s="232"/>
      <c r="J418" s="228"/>
      <c r="K418" s="228"/>
      <c r="L418" s="233"/>
      <c r="M418" s="234"/>
      <c r="N418" s="235"/>
      <c r="O418" s="235"/>
      <c r="P418" s="235"/>
      <c r="Q418" s="235"/>
      <c r="R418" s="235"/>
      <c r="S418" s="235"/>
      <c r="T418" s="236"/>
      <c r="AT418" s="237" t="s">
        <v>274</v>
      </c>
      <c r="AU418" s="237" t="s">
        <v>108</v>
      </c>
      <c r="AV418" s="14" t="s">
        <v>110</v>
      </c>
      <c r="AW418" s="14" t="s">
        <v>32</v>
      </c>
      <c r="AX418" s="14" t="s">
        <v>84</v>
      </c>
      <c r="AY418" s="237" t="s">
        <v>239</v>
      </c>
    </row>
    <row r="419" spans="1:65" s="2" customFormat="1" ht="16.5" customHeight="1">
      <c r="A419" s="35"/>
      <c r="B419" s="36"/>
      <c r="C419" s="248" t="s">
        <v>780</v>
      </c>
      <c r="D419" s="248" t="s">
        <v>469</v>
      </c>
      <c r="E419" s="249" t="s">
        <v>781</v>
      </c>
      <c r="F419" s="250" t="s">
        <v>782</v>
      </c>
      <c r="G419" s="251" t="s">
        <v>244</v>
      </c>
      <c r="H419" s="252">
        <v>239.94</v>
      </c>
      <c r="I419" s="253"/>
      <c r="J419" s="254">
        <f>ROUND(I419*H419,2)</f>
        <v>0</v>
      </c>
      <c r="K419" s="250" t="s">
        <v>287</v>
      </c>
      <c r="L419" s="255"/>
      <c r="M419" s="256" t="s">
        <v>1</v>
      </c>
      <c r="N419" s="257" t="s">
        <v>41</v>
      </c>
      <c r="O419" s="72"/>
      <c r="P419" s="201">
        <f>O419*H419</f>
        <v>0</v>
      </c>
      <c r="Q419" s="201">
        <v>0.152</v>
      </c>
      <c r="R419" s="201">
        <f>Q419*H419</f>
        <v>36.470880000000001</v>
      </c>
      <c r="S419" s="201">
        <v>0</v>
      </c>
      <c r="T419" s="202">
        <f>S419*H419</f>
        <v>0</v>
      </c>
      <c r="U419" s="35"/>
      <c r="V419" s="35"/>
      <c r="W419" s="35"/>
      <c r="X419" s="35"/>
      <c r="Y419" s="35"/>
      <c r="Z419" s="35"/>
      <c r="AA419" s="35"/>
      <c r="AB419" s="35"/>
      <c r="AC419" s="35"/>
      <c r="AD419" s="35"/>
      <c r="AE419" s="35"/>
      <c r="AR419" s="203" t="s">
        <v>156</v>
      </c>
      <c r="AT419" s="203" t="s">
        <v>469</v>
      </c>
      <c r="AU419" s="203" t="s">
        <v>108</v>
      </c>
      <c r="AY419" s="18" t="s">
        <v>239</v>
      </c>
      <c r="BE419" s="204">
        <f>IF(N419="základní",J419,0)</f>
        <v>0</v>
      </c>
      <c r="BF419" s="204">
        <f>IF(N419="snížená",J419,0)</f>
        <v>0</v>
      </c>
      <c r="BG419" s="204">
        <f>IF(N419="zákl. přenesená",J419,0)</f>
        <v>0</v>
      </c>
      <c r="BH419" s="204">
        <f>IF(N419="sníž. přenesená",J419,0)</f>
        <v>0</v>
      </c>
      <c r="BI419" s="204">
        <f>IF(N419="nulová",J419,0)</f>
        <v>0</v>
      </c>
      <c r="BJ419" s="18" t="s">
        <v>84</v>
      </c>
      <c r="BK419" s="204">
        <f>ROUND(I419*H419,2)</f>
        <v>0</v>
      </c>
      <c r="BL419" s="18" t="s">
        <v>110</v>
      </c>
      <c r="BM419" s="203" t="s">
        <v>783</v>
      </c>
    </row>
    <row r="420" spans="1:65" s="2" customFormat="1" ht="19.5">
      <c r="A420" s="35"/>
      <c r="B420" s="36"/>
      <c r="C420" s="37"/>
      <c r="D420" s="212" t="s">
        <v>294</v>
      </c>
      <c r="E420" s="37"/>
      <c r="F420" s="221" t="s">
        <v>784</v>
      </c>
      <c r="G420" s="37"/>
      <c r="H420" s="37"/>
      <c r="I420" s="207"/>
      <c r="J420" s="37"/>
      <c r="K420" s="37"/>
      <c r="L420" s="40"/>
      <c r="M420" s="208"/>
      <c r="N420" s="209"/>
      <c r="O420" s="72"/>
      <c r="P420" s="72"/>
      <c r="Q420" s="72"/>
      <c r="R420" s="72"/>
      <c r="S420" s="72"/>
      <c r="T420" s="73"/>
      <c r="U420" s="35"/>
      <c r="V420" s="35"/>
      <c r="W420" s="35"/>
      <c r="X420" s="35"/>
      <c r="Y420" s="35"/>
      <c r="Z420" s="35"/>
      <c r="AA420" s="35"/>
      <c r="AB420" s="35"/>
      <c r="AC420" s="35"/>
      <c r="AD420" s="35"/>
      <c r="AE420" s="35"/>
      <c r="AT420" s="18" t="s">
        <v>294</v>
      </c>
      <c r="AU420" s="18" t="s">
        <v>108</v>
      </c>
    </row>
    <row r="421" spans="1:65" s="13" customFormat="1" ht="11.25">
      <c r="B421" s="210"/>
      <c r="C421" s="211"/>
      <c r="D421" s="212" t="s">
        <v>274</v>
      </c>
      <c r="E421" s="211"/>
      <c r="F421" s="213" t="s">
        <v>733</v>
      </c>
      <c r="G421" s="211"/>
      <c r="H421" s="214">
        <v>239.94</v>
      </c>
      <c r="I421" s="215"/>
      <c r="J421" s="211"/>
      <c r="K421" s="211"/>
      <c r="L421" s="216"/>
      <c r="M421" s="217"/>
      <c r="N421" s="218"/>
      <c r="O421" s="218"/>
      <c r="P421" s="218"/>
      <c r="Q421" s="218"/>
      <c r="R421" s="218"/>
      <c r="S421" s="218"/>
      <c r="T421" s="219"/>
      <c r="AT421" s="220" t="s">
        <v>274</v>
      </c>
      <c r="AU421" s="220" t="s">
        <v>108</v>
      </c>
      <c r="AV421" s="13" t="s">
        <v>86</v>
      </c>
      <c r="AW421" s="13" t="s">
        <v>4</v>
      </c>
      <c r="AX421" s="13" t="s">
        <v>84</v>
      </c>
      <c r="AY421" s="220" t="s">
        <v>239</v>
      </c>
    </row>
    <row r="422" spans="1:65" s="2" customFormat="1" ht="16.5" customHeight="1">
      <c r="A422" s="35"/>
      <c r="B422" s="36"/>
      <c r="C422" s="192" t="s">
        <v>785</v>
      </c>
      <c r="D422" s="192" t="s">
        <v>241</v>
      </c>
      <c r="E422" s="193" t="s">
        <v>786</v>
      </c>
      <c r="F422" s="194" t="s">
        <v>787</v>
      </c>
      <c r="G422" s="195" t="s">
        <v>244</v>
      </c>
      <c r="H422" s="196">
        <v>95.045000000000002</v>
      </c>
      <c r="I422" s="197"/>
      <c r="J422" s="198">
        <f>ROUND(I422*H422,2)</f>
        <v>0</v>
      </c>
      <c r="K422" s="194" t="s">
        <v>287</v>
      </c>
      <c r="L422" s="40"/>
      <c r="M422" s="199" t="s">
        <v>1</v>
      </c>
      <c r="N422" s="200" t="s">
        <v>41</v>
      </c>
      <c r="O422" s="72"/>
      <c r="P422" s="201">
        <f>O422*H422</f>
        <v>0</v>
      </c>
      <c r="Q422" s="201">
        <v>2.0140000000000002E-2</v>
      </c>
      <c r="R422" s="201">
        <f>Q422*H422</f>
        <v>1.9142063000000002</v>
      </c>
      <c r="S422" s="201">
        <v>0</v>
      </c>
      <c r="T422" s="202">
        <f>S422*H422</f>
        <v>0</v>
      </c>
      <c r="U422" s="35"/>
      <c r="V422" s="35"/>
      <c r="W422" s="35"/>
      <c r="X422" s="35"/>
      <c r="Y422" s="35"/>
      <c r="Z422" s="35"/>
      <c r="AA422" s="35"/>
      <c r="AB422" s="35"/>
      <c r="AC422" s="35"/>
      <c r="AD422" s="35"/>
      <c r="AE422" s="35"/>
      <c r="AR422" s="203" t="s">
        <v>110</v>
      </c>
      <c r="AT422" s="203" t="s">
        <v>241</v>
      </c>
      <c r="AU422" s="203" t="s">
        <v>108</v>
      </c>
      <c r="AY422" s="18" t="s">
        <v>239</v>
      </c>
      <c r="BE422" s="204">
        <f>IF(N422="základní",J422,0)</f>
        <v>0</v>
      </c>
      <c r="BF422" s="204">
        <f>IF(N422="snížená",J422,0)</f>
        <v>0</v>
      </c>
      <c r="BG422" s="204">
        <f>IF(N422="zákl. přenesená",J422,0)</f>
        <v>0</v>
      </c>
      <c r="BH422" s="204">
        <f>IF(N422="sníž. přenesená",J422,0)</f>
        <v>0</v>
      </c>
      <c r="BI422" s="204">
        <f>IF(N422="nulová",J422,0)</f>
        <v>0</v>
      </c>
      <c r="BJ422" s="18" t="s">
        <v>84</v>
      </c>
      <c r="BK422" s="204">
        <f>ROUND(I422*H422,2)</f>
        <v>0</v>
      </c>
      <c r="BL422" s="18" t="s">
        <v>110</v>
      </c>
      <c r="BM422" s="203" t="s">
        <v>788</v>
      </c>
    </row>
    <row r="423" spans="1:65" s="2" customFormat="1" ht="68.25">
      <c r="A423" s="35"/>
      <c r="B423" s="36"/>
      <c r="C423" s="37"/>
      <c r="D423" s="212" t="s">
        <v>294</v>
      </c>
      <c r="E423" s="37"/>
      <c r="F423" s="221" t="s">
        <v>789</v>
      </c>
      <c r="G423" s="37"/>
      <c r="H423" s="37"/>
      <c r="I423" s="207"/>
      <c r="J423" s="37"/>
      <c r="K423" s="37"/>
      <c r="L423" s="40"/>
      <c r="M423" s="208"/>
      <c r="N423" s="209"/>
      <c r="O423" s="72"/>
      <c r="P423" s="72"/>
      <c r="Q423" s="72"/>
      <c r="R423" s="72"/>
      <c r="S423" s="72"/>
      <c r="T423" s="73"/>
      <c r="U423" s="35"/>
      <c r="V423" s="35"/>
      <c r="W423" s="35"/>
      <c r="X423" s="35"/>
      <c r="Y423" s="35"/>
      <c r="Z423" s="35"/>
      <c r="AA423" s="35"/>
      <c r="AB423" s="35"/>
      <c r="AC423" s="35"/>
      <c r="AD423" s="35"/>
      <c r="AE423" s="35"/>
      <c r="AT423" s="18" t="s">
        <v>294</v>
      </c>
      <c r="AU423" s="18" t="s">
        <v>108</v>
      </c>
    </row>
    <row r="424" spans="1:65" s="13" customFormat="1" ht="11.25">
      <c r="B424" s="210"/>
      <c r="C424" s="211"/>
      <c r="D424" s="212" t="s">
        <v>274</v>
      </c>
      <c r="E424" s="226" t="s">
        <v>1</v>
      </c>
      <c r="F424" s="213" t="s">
        <v>790</v>
      </c>
      <c r="G424" s="211"/>
      <c r="H424" s="214">
        <v>95.045000000000002</v>
      </c>
      <c r="I424" s="215"/>
      <c r="J424" s="211"/>
      <c r="K424" s="211"/>
      <c r="L424" s="216"/>
      <c r="M424" s="217"/>
      <c r="N424" s="218"/>
      <c r="O424" s="218"/>
      <c r="P424" s="218"/>
      <c r="Q424" s="218"/>
      <c r="R424" s="218"/>
      <c r="S424" s="218"/>
      <c r="T424" s="219"/>
      <c r="AT424" s="220" t="s">
        <v>274</v>
      </c>
      <c r="AU424" s="220" t="s">
        <v>108</v>
      </c>
      <c r="AV424" s="13" t="s">
        <v>86</v>
      </c>
      <c r="AW424" s="13" t="s">
        <v>32</v>
      </c>
      <c r="AX424" s="13" t="s">
        <v>76</v>
      </c>
      <c r="AY424" s="220" t="s">
        <v>239</v>
      </c>
    </row>
    <row r="425" spans="1:65" s="14" customFormat="1" ht="11.25">
      <c r="B425" s="227"/>
      <c r="C425" s="228"/>
      <c r="D425" s="212" t="s">
        <v>274</v>
      </c>
      <c r="E425" s="229" t="s">
        <v>1</v>
      </c>
      <c r="F425" s="230" t="s">
        <v>401</v>
      </c>
      <c r="G425" s="228"/>
      <c r="H425" s="231">
        <v>95.045000000000002</v>
      </c>
      <c r="I425" s="232"/>
      <c r="J425" s="228"/>
      <c r="K425" s="228"/>
      <c r="L425" s="233"/>
      <c r="M425" s="234"/>
      <c r="N425" s="235"/>
      <c r="O425" s="235"/>
      <c r="P425" s="235"/>
      <c r="Q425" s="235"/>
      <c r="R425" s="235"/>
      <c r="S425" s="235"/>
      <c r="T425" s="236"/>
      <c r="AT425" s="237" t="s">
        <v>274</v>
      </c>
      <c r="AU425" s="237" t="s">
        <v>108</v>
      </c>
      <c r="AV425" s="14" t="s">
        <v>110</v>
      </c>
      <c r="AW425" s="14" t="s">
        <v>32</v>
      </c>
      <c r="AX425" s="14" t="s">
        <v>84</v>
      </c>
      <c r="AY425" s="237" t="s">
        <v>239</v>
      </c>
    </row>
    <row r="426" spans="1:65" s="2" customFormat="1" ht="16.5" customHeight="1">
      <c r="A426" s="35"/>
      <c r="B426" s="36"/>
      <c r="C426" s="192" t="s">
        <v>791</v>
      </c>
      <c r="D426" s="192" t="s">
        <v>241</v>
      </c>
      <c r="E426" s="193" t="s">
        <v>792</v>
      </c>
      <c r="F426" s="194" t="s">
        <v>793</v>
      </c>
      <c r="G426" s="195" t="s">
        <v>513</v>
      </c>
      <c r="H426" s="196">
        <v>37</v>
      </c>
      <c r="I426" s="197"/>
      <c r="J426" s="198">
        <f>ROUND(I426*H426,2)</f>
        <v>0</v>
      </c>
      <c r="K426" s="194" t="s">
        <v>245</v>
      </c>
      <c r="L426" s="40"/>
      <c r="M426" s="199" t="s">
        <v>1</v>
      </c>
      <c r="N426" s="200" t="s">
        <v>41</v>
      </c>
      <c r="O426" s="72"/>
      <c r="P426" s="201">
        <f>O426*H426</f>
        <v>0</v>
      </c>
      <c r="Q426" s="201">
        <v>3.3E-4</v>
      </c>
      <c r="R426" s="201">
        <f>Q426*H426</f>
        <v>1.221E-2</v>
      </c>
      <c r="S426" s="201">
        <v>0</v>
      </c>
      <c r="T426" s="202">
        <f>S426*H426</f>
        <v>0</v>
      </c>
      <c r="U426" s="35"/>
      <c r="V426" s="35"/>
      <c r="W426" s="35"/>
      <c r="X426" s="35"/>
      <c r="Y426" s="35"/>
      <c r="Z426" s="35"/>
      <c r="AA426" s="35"/>
      <c r="AB426" s="35"/>
      <c r="AC426" s="35"/>
      <c r="AD426" s="35"/>
      <c r="AE426" s="35"/>
      <c r="AR426" s="203" t="s">
        <v>110</v>
      </c>
      <c r="AT426" s="203" t="s">
        <v>241</v>
      </c>
      <c r="AU426" s="203" t="s">
        <v>108</v>
      </c>
      <c r="AY426" s="18" t="s">
        <v>239</v>
      </c>
      <c r="BE426" s="204">
        <f>IF(N426="základní",J426,0)</f>
        <v>0</v>
      </c>
      <c r="BF426" s="204">
        <f>IF(N426="snížená",J426,0)</f>
        <v>0</v>
      </c>
      <c r="BG426" s="204">
        <f>IF(N426="zákl. přenesená",J426,0)</f>
        <v>0</v>
      </c>
      <c r="BH426" s="204">
        <f>IF(N426="sníž. přenesená",J426,0)</f>
        <v>0</v>
      </c>
      <c r="BI426" s="204">
        <f>IF(N426="nulová",J426,0)</f>
        <v>0</v>
      </c>
      <c r="BJ426" s="18" t="s">
        <v>84</v>
      </c>
      <c r="BK426" s="204">
        <f>ROUND(I426*H426,2)</f>
        <v>0</v>
      </c>
      <c r="BL426" s="18" t="s">
        <v>110</v>
      </c>
      <c r="BM426" s="203" t="s">
        <v>794</v>
      </c>
    </row>
    <row r="427" spans="1:65" s="2" customFormat="1" ht="11.25">
      <c r="A427" s="35"/>
      <c r="B427" s="36"/>
      <c r="C427" s="37"/>
      <c r="D427" s="205" t="s">
        <v>247</v>
      </c>
      <c r="E427" s="37"/>
      <c r="F427" s="206" t="s">
        <v>795</v>
      </c>
      <c r="G427" s="37"/>
      <c r="H427" s="37"/>
      <c r="I427" s="207"/>
      <c r="J427" s="37"/>
      <c r="K427" s="37"/>
      <c r="L427" s="40"/>
      <c r="M427" s="208"/>
      <c r="N427" s="209"/>
      <c r="O427" s="72"/>
      <c r="P427" s="72"/>
      <c r="Q427" s="72"/>
      <c r="R427" s="72"/>
      <c r="S427" s="72"/>
      <c r="T427" s="73"/>
      <c r="U427" s="35"/>
      <c r="V427" s="35"/>
      <c r="W427" s="35"/>
      <c r="X427" s="35"/>
      <c r="Y427" s="35"/>
      <c r="Z427" s="35"/>
      <c r="AA427" s="35"/>
      <c r="AB427" s="35"/>
      <c r="AC427" s="35"/>
      <c r="AD427" s="35"/>
      <c r="AE427" s="35"/>
      <c r="AT427" s="18" t="s">
        <v>247</v>
      </c>
      <c r="AU427" s="18" t="s">
        <v>108</v>
      </c>
    </row>
    <row r="428" spans="1:65" s="12" customFormat="1" ht="22.9" customHeight="1">
      <c r="B428" s="176"/>
      <c r="C428" s="177"/>
      <c r="D428" s="178" t="s">
        <v>75</v>
      </c>
      <c r="E428" s="190" t="s">
        <v>150</v>
      </c>
      <c r="F428" s="190" t="s">
        <v>796</v>
      </c>
      <c r="G428" s="177"/>
      <c r="H428" s="177"/>
      <c r="I428" s="180"/>
      <c r="J428" s="191">
        <f>BK428</f>
        <v>0</v>
      </c>
      <c r="K428" s="177"/>
      <c r="L428" s="182"/>
      <c r="M428" s="183"/>
      <c r="N428" s="184"/>
      <c r="O428" s="184"/>
      <c r="P428" s="185">
        <f>SUM(P429:P682)</f>
        <v>0</v>
      </c>
      <c r="Q428" s="184"/>
      <c r="R428" s="185">
        <f>SUM(R429:R682)</f>
        <v>528.68136069000002</v>
      </c>
      <c r="S428" s="184"/>
      <c r="T428" s="186">
        <f>SUM(T429:T682)</f>
        <v>0</v>
      </c>
      <c r="AR428" s="187" t="s">
        <v>84</v>
      </c>
      <c r="AT428" s="188" t="s">
        <v>75</v>
      </c>
      <c r="AU428" s="188" t="s">
        <v>84</v>
      </c>
      <c r="AY428" s="187" t="s">
        <v>239</v>
      </c>
      <c r="BK428" s="189">
        <f>SUM(BK429:BK682)</f>
        <v>0</v>
      </c>
    </row>
    <row r="429" spans="1:65" s="2" customFormat="1" ht="16.5" customHeight="1">
      <c r="A429" s="35"/>
      <c r="B429" s="36"/>
      <c r="C429" s="192" t="s">
        <v>797</v>
      </c>
      <c r="D429" s="192" t="s">
        <v>241</v>
      </c>
      <c r="E429" s="193" t="s">
        <v>798</v>
      </c>
      <c r="F429" s="194" t="s">
        <v>799</v>
      </c>
      <c r="G429" s="195" t="s">
        <v>244</v>
      </c>
      <c r="H429" s="196">
        <v>99.18</v>
      </c>
      <c r="I429" s="197"/>
      <c r="J429" s="198">
        <f>ROUND(I429*H429,2)</f>
        <v>0</v>
      </c>
      <c r="K429" s="194" t="s">
        <v>245</v>
      </c>
      <c r="L429" s="40"/>
      <c r="M429" s="199" t="s">
        <v>1</v>
      </c>
      <c r="N429" s="200" t="s">
        <v>41</v>
      </c>
      <c r="O429" s="72"/>
      <c r="P429" s="201">
        <f>O429*H429</f>
        <v>0</v>
      </c>
      <c r="Q429" s="201">
        <v>6.4999999999999997E-3</v>
      </c>
      <c r="R429" s="201">
        <f>Q429*H429</f>
        <v>0.64466999999999997</v>
      </c>
      <c r="S429" s="201">
        <v>0</v>
      </c>
      <c r="T429" s="202">
        <f>S429*H429</f>
        <v>0</v>
      </c>
      <c r="U429" s="35"/>
      <c r="V429" s="35"/>
      <c r="W429" s="35"/>
      <c r="X429" s="35"/>
      <c r="Y429" s="35"/>
      <c r="Z429" s="35"/>
      <c r="AA429" s="35"/>
      <c r="AB429" s="35"/>
      <c r="AC429" s="35"/>
      <c r="AD429" s="35"/>
      <c r="AE429" s="35"/>
      <c r="AR429" s="203" t="s">
        <v>110</v>
      </c>
      <c r="AT429" s="203" t="s">
        <v>241</v>
      </c>
      <c r="AU429" s="203" t="s">
        <v>86</v>
      </c>
      <c r="AY429" s="18" t="s">
        <v>239</v>
      </c>
      <c r="BE429" s="204">
        <f>IF(N429="základní",J429,0)</f>
        <v>0</v>
      </c>
      <c r="BF429" s="204">
        <f>IF(N429="snížená",J429,0)</f>
        <v>0</v>
      </c>
      <c r="BG429" s="204">
        <f>IF(N429="zákl. přenesená",J429,0)</f>
        <v>0</v>
      </c>
      <c r="BH429" s="204">
        <f>IF(N429="sníž. přenesená",J429,0)</f>
        <v>0</v>
      </c>
      <c r="BI429" s="204">
        <f>IF(N429="nulová",J429,0)</f>
        <v>0</v>
      </c>
      <c r="BJ429" s="18" t="s">
        <v>84</v>
      </c>
      <c r="BK429" s="204">
        <f>ROUND(I429*H429,2)</f>
        <v>0</v>
      </c>
      <c r="BL429" s="18" t="s">
        <v>110</v>
      </c>
      <c r="BM429" s="203" t="s">
        <v>800</v>
      </c>
    </row>
    <row r="430" spans="1:65" s="2" customFormat="1" ht="11.25">
      <c r="A430" s="35"/>
      <c r="B430" s="36"/>
      <c r="C430" s="37"/>
      <c r="D430" s="205" t="s">
        <v>247</v>
      </c>
      <c r="E430" s="37"/>
      <c r="F430" s="206" t="s">
        <v>801</v>
      </c>
      <c r="G430" s="37"/>
      <c r="H430" s="37"/>
      <c r="I430" s="207"/>
      <c r="J430" s="37"/>
      <c r="K430" s="37"/>
      <c r="L430" s="40"/>
      <c r="M430" s="208"/>
      <c r="N430" s="209"/>
      <c r="O430" s="72"/>
      <c r="P430" s="72"/>
      <c r="Q430" s="72"/>
      <c r="R430" s="72"/>
      <c r="S430" s="72"/>
      <c r="T430" s="73"/>
      <c r="U430" s="35"/>
      <c r="V430" s="35"/>
      <c r="W430" s="35"/>
      <c r="X430" s="35"/>
      <c r="Y430" s="35"/>
      <c r="Z430" s="35"/>
      <c r="AA430" s="35"/>
      <c r="AB430" s="35"/>
      <c r="AC430" s="35"/>
      <c r="AD430" s="35"/>
      <c r="AE430" s="35"/>
      <c r="AT430" s="18" t="s">
        <v>247</v>
      </c>
      <c r="AU430" s="18" t="s">
        <v>86</v>
      </c>
    </row>
    <row r="431" spans="1:65" s="13" customFormat="1" ht="11.25">
      <c r="B431" s="210"/>
      <c r="C431" s="211"/>
      <c r="D431" s="212" t="s">
        <v>274</v>
      </c>
      <c r="E431" s="226" t="s">
        <v>1</v>
      </c>
      <c r="F431" s="213" t="s">
        <v>802</v>
      </c>
      <c r="G431" s="211"/>
      <c r="H431" s="214">
        <v>99.18</v>
      </c>
      <c r="I431" s="215"/>
      <c r="J431" s="211"/>
      <c r="K431" s="211"/>
      <c r="L431" s="216"/>
      <c r="M431" s="217"/>
      <c r="N431" s="218"/>
      <c r="O431" s="218"/>
      <c r="P431" s="218"/>
      <c r="Q431" s="218"/>
      <c r="R431" s="218"/>
      <c r="S431" s="218"/>
      <c r="T431" s="219"/>
      <c r="AT431" s="220" t="s">
        <v>274</v>
      </c>
      <c r="AU431" s="220" t="s">
        <v>86</v>
      </c>
      <c r="AV431" s="13" t="s">
        <v>86</v>
      </c>
      <c r="AW431" s="13" t="s">
        <v>32</v>
      </c>
      <c r="AX431" s="13" t="s">
        <v>76</v>
      </c>
      <c r="AY431" s="220" t="s">
        <v>239</v>
      </c>
    </row>
    <row r="432" spans="1:65" s="14" customFormat="1" ht="11.25">
      <c r="B432" s="227"/>
      <c r="C432" s="228"/>
      <c r="D432" s="212" t="s">
        <v>274</v>
      </c>
      <c r="E432" s="229" t="s">
        <v>1</v>
      </c>
      <c r="F432" s="230" t="s">
        <v>401</v>
      </c>
      <c r="G432" s="228"/>
      <c r="H432" s="231">
        <v>99.18</v>
      </c>
      <c r="I432" s="232"/>
      <c r="J432" s="228"/>
      <c r="K432" s="228"/>
      <c r="L432" s="233"/>
      <c r="M432" s="234"/>
      <c r="N432" s="235"/>
      <c r="O432" s="235"/>
      <c r="P432" s="235"/>
      <c r="Q432" s="235"/>
      <c r="R432" s="235"/>
      <c r="S432" s="235"/>
      <c r="T432" s="236"/>
      <c r="AT432" s="237" t="s">
        <v>274</v>
      </c>
      <c r="AU432" s="237" t="s">
        <v>86</v>
      </c>
      <c r="AV432" s="14" t="s">
        <v>110</v>
      </c>
      <c r="AW432" s="14" t="s">
        <v>32</v>
      </c>
      <c r="AX432" s="14" t="s">
        <v>84</v>
      </c>
      <c r="AY432" s="237" t="s">
        <v>239</v>
      </c>
    </row>
    <row r="433" spans="1:65" s="2" customFormat="1" ht="16.5" customHeight="1">
      <c r="A433" s="35"/>
      <c r="B433" s="36"/>
      <c r="C433" s="192" t="s">
        <v>803</v>
      </c>
      <c r="D433" s="192" t="s">
        <v>241</v>
      </c>
      <c r="E433" s="193" t="s">
        <v>804</v>
      </c>
      <c r="F433" s="194" t="s">
        <v>805</v>
      </c>
      <c r="G433" s="195" t="s">
        <v>244</v>
      </c>
      <c r="H433" s="196">
        <v>99.18</v>
      </c>
      <c r="I433" s="197"/>
      <c r="J433" s="198">
        <f>ROUND(I433*H433,2)</f>
        <v>0</v>
      </c>
      <c r="K433" s="194" t="s">
        <v>245</v>
      </c>
      <c r="L433" s="40"/>
      <c r="M433" s="199" t="s">
        <v>1</v>
      </c>
      <c r="N433" s="200" t="s">
        <v>41</v>
      </c>
      <c r="O433" s="72"/>
      <c r="P433" s="201">
        <f>O433*H433</f>
        <v>0</v>
      </c>
      <c r="Q433" s="201">
        <v>2.5999999999999998E-4</v>
      </c>
      <c r="R433" s="201">
        <f>Q433*H433</f>
        <v>2.5786799999999999E-2</v>
      </c>
      <c r="S433" s="201">
        <v>0</v>
      </c>
      <c r="T433" s="202">
        <f>S433*H433</f>
        <v>0</v>
      </c>
      <c r="U433" s="35"/>
      <c r="V433" s="35"/>
      <c r="W433" s="35"/>
      <c r="X433" s="35"/>
      <c r="Y433" s="35"/>
      <c r="Z433" s="35"/>
      <c r="AA433" s="35"/>
      <c r="AB433" s="35"/>
      <c r="AC433" s="35"/>
      <c r="AD433" s="35"/>
      <c r="AE433" s="35"/>
      <c r="AR433" s="203" t="s">
        <v>110</v>
      </c>
      <c r="AT433" s="203" t="s">
        <v>241</v>
      </c>
      <c r="AU433" s="203" t="s">
        <v>86</v>
      </c>
      <c r="AY433" s="18" t="s">
        <v>239</v>
      </c>
      <c r="BE433" s="204">
        <f>IF(N433="základní",J433,0)</f>
        <v>0</v>
      </c>
      <c r="BF433" s="204">
        <f>IF(N433="snížená",J433,0)</f>
        <v>0</v>
      </c>
      <c r="BG433" s="204">
        <f>IF(N433="zákl. přenesená",J433,0)</f>
        <v>0</v>
      </c>
      <c r="BH433" s="204">
        <f>IF(N433="sníž. přenesená",J433,0)</f>
        <v>0</v>
      </c>
      <c r="BI433" s="204">
        <f>IF(N433="nulová",J433,0)</f>
        <v>0</v>
      </c>
      <c r="BJ433" s="18" t="s">
        <v>84</v>
      </c>
      <c r="BK433" s="204">
        <f>ROUND(I433*H433,2)</f>
        <v>0</v>
      </c>
      <c r="BL433" s="18" t="s">
        <v>110</v>
      </c>
      <c r="BM433" s="203" t="s">
        <v>806</v>
      </c>
    </row>
    <row r="434" spans="1:65" s="2" customFormat="1" ht="11.25">
      <c r="A434" s="35"/>
      <c r="B434" s="36"/>
      <c r="C434" s="37"/>
      <c r="D434" s="205" t="s">
        <v>247</v>
      </c>
      <c r="E434" s="37"/>
      <c r="F434" s="206" t="s">
        <v>807</v>
      </c>
      <c r="G434" s="37"/>
      <c r="H434" s="37"/>
      <c r="I434" s="207"/>
      <c r="J434" s="37"/>
      <c r="K434" s="37"/>
      <c r="L434" s="40"/>
      <c r="M434" s="208"/>
      <c r="N434" s="209"/>
      <c r="O434" s="72"/>
      <c r="P434" s="72"/>
      <c r="Q434" s="72"/>
      <c r="R434" s="72"/>
      <c r="S434" s="72"/>
      <c r="T434" s="73"/>
      <c r="U434" s="35"/>
      <c r="V434" s="35"/>
      <c r="W434" s="35"/>
      <c r="X434" s="35"/>
      <c r="Y434" s="35"/>
      <c r="Z434" s="35"/>
      <c r="AA434" s="35"/>
      <c r="AB434" s="35"/>
      <c r="AC434" s="35"/>
      <c r="AD434" s="35"/>
      <c r="AE434" s="35"/>
      <c r="AT434" s="18" t="s">
        <v>247</v>
      </c>
      <c r="AU434" s="18" t="s">
        <v>86</v>
      </c>
    </row>
    <row r="435" spans="1:65" s="13" customFormat="1" ht="11.25">
      <c r="B435" s="210"/>
      <c r="C435" s="211"/>
      <c r="D435" s="212" t="s">
        <v>274</v>
      </c>
      <c r="E435" s="226" t="s">
        <v>1</v>
      </c>
      <c r="F435" s="213" t="s">
        <v>802</v>
      </c>
      <c r="G435" s="211"/>
      <c r="H435" s="214">
        <v>99.18</v>
      </c>
      <c r="I435" s="215"/>
      <c r="J435" s="211"/>
      <c r="K435" s="211"/>
      <c r="L435" s="216"/>
      <c r="M435" s="217"/>
      <c r="N435" s="218"/>
      <c r="O435" s="218"/>
      <c r="P435" s="218"/>
      <c r="Q435" s="218"/>
      <c r="R435" s="218"/>
      <c r="S435" s="218"/>
      <c r="T435" s="219"/>
      <c r="AT435" s="220" t="s">
        <v>274</v>
      </c>
      <c r="AU435" s="220" t="s">
        <v>86</v>
      </c>
      <c r="AV435" s="13" t="s">
        <v>86</v>
      </c>
      <c r="AW435" s="13" t="s">
        <v>32</v>
      </c>
      <c r="AX435" s="13" t="s">
        <v>76</v>
      </c>
      <c r="AY435" s="220" t="s">
        <v>239</v>
      </c>
    </row>
    <row r="436" spans="1:65" s="14" customFormat="1" ht="11.25">
      <c r="B436" s="227"/>
      <c r="C436" s="228"/>
      <c r="D436" s="212" t="s">
        <v>274</v>
      </c>
      <c r="E436" s="229" t="s">
        <v>1</v>
      </c>
      <c r="F436" s="230" t="s">
        <v>401</v>
      </c>
      <c r="G436" s="228"/>
      <c r="H436" s="231">
        <v>99.18</v>
      </c>
      <c r="I436" s="232"/>
      <c r="J436" s="228"/>
      <c r="K436" s="228"/>
      <c r="L436" s="233"/>
      <c r="M436" s="234"/>
      <c r="N436" s="235"/>
      <c r="O436" s="235"/>
      <c r="P436" s="235"/>
      <c r="Q436" s="235"/>
      <c r="R436" s="235"/>
      <c r="S436" s="235"/>
      <c r="T436" s="236"/>
      <c r="AT436" s="237" t="s">
        <v>274</v>
      </c>
      <c r="AU436" s="237" t="s">
        <v>86</v>
      </c>
      <c r="AV436" s="14" t="s">
        <v>110</v>
      </c>
      <c r="AW436" s="14" t="s">
        <v>32</v>
      </c>
      <c r="AX436" s="14" t="s">
        <v>84</v>
      </c>
      <c r="AY436" s="237" t="s">
        <v>239</v>
      </c>
    </row>
    <row r="437" spans="1:65" s="2" customFormat="1" ht="16.5" customHeight="1">
      <c r="A437" s="35"/>
      <c r="B437" s="36"/>
      <c r="C437" s="192" t="s">
        <v>808</v>
      </c>
      <c r="D437" s="192" t="s">
        <v>241</v>
      </c>
      <c r="E437" s="193" t="s">
        <v>809</v>
      </c>
      <c r="F437" s="194" t="s">
        <v>810</v>
      </c>
      <c r="G437" s="195" t="s">
        <v>244</v>
      </c>
      <c r="H437" s="196">
        <v>126.65</v>
      </c>
      <c r="I437" s="197"/>
      <c r="J437" s="198">
        <f>ROUND(I437*H437,2)</f>
        <v>0</v>
      </c>
      <c r="K437" s="194" t="s">
        <v>245</v>
      </c>
      <c r="L437" s="40"/>
      <c r="M437" s="199" t="s">
        <v>1</v>
      </c>
      <c r="N437" s="200" t="s">
        <v>41</v>
      </c>
      <c r="O437" s="72"/>
      <c r="P437" s="201">
        <f>O437*H437</f>
        <v>0</v>
      </c>
      <c r="Q437" s="201">
        <v>6.4999999999999997E-3</v>
      </c>
      <c r="R437" s="201">
        <f>Q437*H437</f>
        <v>0.82322499999999998</v>
      </c>
      <c r="S437" s="201">
        <v>0</v>
      </c>
      <c r="T437" s="202">
        <f>S437*H437</f>
        <v>0</v>
      </c>
      <c r="U437" s="35"/>
      <c r="V437" s="35"/>
      <c r="W437" s="35"/>
      <c r="X437" s="35"/>
      <c r="Y437" s="35"/>
      <c r="Z437" s="35"/>
      <c r="AA437" s="35"/>
      <c r="AB437" s="35"/>
      <c r="AC437" s="35"/>
      <c r="AD437" s="35"/>
      <c r="AE437" s="35"/>
      <c r="AR437" s="203" t="s">
        <v>110</v>
      </c>
      <c r="AT437" s="203" t="s">
        <v>241</v>
      </c>
      <c r="AU437" s="203" t="s">
        <v>86</v>
      </c>
      <c r="AY437" s="18" t="s">
        <v>239</v>
      </c>
      <c r="BE437" s="204">
        <f>IF(N437="základní",J437,0)</f>
        <v>0</v>
      </c>
      <c r="BF437" s="204">
        <f>IF(N437="snížená",J437,0)</f>
        <v>0</v>
      </c>
      <c r="BG437" s="204">
        <f>IF(N437="zákl. přenesená",J437,0)</f>
        <v>0</v>
      </c>
      <c r="BH437" s="204">
        <f>IF(N437="sníž. přenesená",J437,0)</f>
        <v>0</v>
      </c>
      <c r="BI437" s="204">
        <f>IF(N437="nulová",J437,0)</f>
        <v>0</v>
      </c>
      <c r="BJ437" s="18" t="s">
        <v>84</v>
      </c>
      <c r="BK437" s="204">
        <f>ROUND(I437*H437,2)</f>
        <v>0</v>
      </c>
      <c r="BL437" s="18" t="s">
        <v>110</v>
      </c>
      <c r="BM437" s="203" t="s">
        <v>811</v>
      </c>
    </row>
    <row r="438" spans="1:65" s="2" customFormat="1" ht="11.25">
      <c r="A438" s="35"/>
      <c r="B438" s="36"/>
      <c r="C438" s="37"/>
      <c r="D438" s="205" t="s">
        <v>247</v>
      </c>
      <c r="E438" s="37"/>
      <c r="F438" s="206" t="s">
        <v>812</v>
      </c>
      <c r="G438" s="37"/>
      <c r="H438" s="37"/>
      <c r="I438" s="207"/>
      <c r="J438" s="37"/>
      <c r="K438" s="37"/>
      <c r="L438" s="40"/>
      <c r="M438" s="208"/>
      <c r="N438" s="209"/>
      <c r="O438" s="72"/>
      <c r="P438" s="72"/>
      <c r="Q438" s="72"/>
      <c r="R438" s="72"/>
      <c r="S438" s="72"/>
      <c r="T438" s="73"/>
      <c r="U438" s="35"/>
      <c r="V438" s="35"/>
      <c r="W438" s="35"/>
      <c r="X438" s="35"/>
      <c r="Y438" s="35"/>
      <c r="Z438" s="35"/>
      <c r="AA438" s="35"/>
      <c r="AB438" s="35"/>
      <c r="AC438" s="35"/>
      <c r="AD438" s="35"/>
      <c r="AE438" s="35"/>
      <c r="AT438" s="18" t="s">
        <v>247</v>
      </c>
      <c r="AU438" s="18" t="s">
        <v>86</v>
      </c>
    </row>
    <row r="439" spans="1:65" s="2" customFormat="1" ht="16.5" customHeight="1">
      <c r="A439" s="35"/>
      <c r="B439" s="36"/>
      <c r="C439" s="192" t="s">
        <v>813</v>
      </c>
      <c r="D439" s="192" t="s">
        <v>241</v>
      </c>
      <c r="E439" s="193" t="s">
        <v>814</v>
      </c>
      <c r="F439" s="194" t="s">
        <v>815</v>
      </c>
      <c r="G439" s="195" t="s">
        <v>244</v>
      </c>
      <c r="H439" s="196">
        <v>126.65</v>
      </c>
      <c r="I439" s="197"/>
      <c r="J439" s="198">
        <f>ROUND(I439*H439,2)</f>
        <v>0</v>
      </c>
      <c r="K439" s="194" t="s">
        <v>245</v>
      </c>
      <c r="L439" s="40"/>
      <c r="M439" s="199" t="s">
        <v>1</v>
      </c>
      <c r="N439" s="200" t="s">
        <v>41</v>
      </c>
      <c r="O439" s="72"/>
      <c r="P439" s="201">
        <f>O439*H439</f>
        <v>0</v>
      </c>
      <c r="Q439" s="201">
        <v>2.5999999999999998E-4</v>
      </c>
      <c r="R439" s="201">
        <f>Q439*H439</f>
        <v>3.2929E-2</v>
      </c>
      <c r="S439" s="201">
        <v>0</v>
      </c>
      <c r="T439" s="202">
        <f>S439*H439</f>
        <v>0</v>
      </c>
      <c r="U439" s="35"/>
      <c r="V439" s="35"/>
      <c r="W439" s="35"/>
      <c r="X439" s="35"/>
      <c r="Y439" s="35"/>
      <c r="Z439" s="35"/>
      <c r="AA439" s="35"/>
      <c r="AB439" s="35"/>
      <c r="AC439" s="35"/>
      <c r="AD439" s="35"/>
      <c r="AE439" s="35"/>
      <c r="AR439" s="203" t="s">
        <v>110</v>
      </c>
      <c r="AT439" s="203" t="s">
        <v>241</v>
      </c>
      <c r="AU439" s="203" t="s">
        <v>86</v>
      </c>
      <c r="AY439" s="18" t="s">
        <v>239</v>
      </c>
      <c r="BE439" s="204">
        <f>IF(N439="základní",J439,0)</f>
        <v>0</v>
      </c>
      <c r="BF439" s="204">
        <f>IF(N439="snížená",J439,0)</f>
        <v>0</v>
      </c>
      <c r="BG439" s="204">
        <f>IF(N439="zákl. přenesená",J439,0)</f>
        <v>0</v>
      </c>
      <c r="BH439" s="204">
        <f>IF(N439="sníž. přenesená",J439,0)</f>
        <v>0</v>
      </c>
      <c r="BI439" s="204">
        <f>IF(N439="nulová",J439,0)</f>
        <v>0</v>
      </c>
      <c r="BJ439" s="18" t="s">
        <v>84</v>
      </c>
      <c r="BK439" s="204">
        <f>ROUND(I439*H439,2)</f>
        <v>0</v>
      </c>
      <c r="BL439" s="18" t="s">
        <v>110</v>
      </c>
      <c r="BM439" s="203" t="s">
        <v>816</v>
      </c>
    </row>
    <row r="440" spans="1:65" s="2" customFormat="1" ht="11.25">
      <c r="A440" s="35"/>
      <c r="B440" s="36"/>
      <c r="C440" s="37"/>
      <c r="D440" s="205" t="s">
        <v>247</v>
      </c>
      <c r="E440" s="37"/>
      <c r="F440" s="206" t="s">
        <v>817</v>
      </c>
      <c r="G440" s="37"/>
      <c r="H440" s="37"/>
      <c r="I440" s="207"/>
      <c r="J440" s="37"/>
      <c r="K440" s="37"/>
      <c r="L440" s="40"/>
      <c r="M440" s="208"/>
      <c r="N440" s="209"/>
      <c r="O440" s="72"/>
      <c r="P440" s="72"/>
      <c r="Q440" s="72"/>
      <c r="R440" s="72"/>
      <c r="S440" s="72"/>
      <c r="T440" s="73"/>
      <c r="U440" s="35"/>
      <c r="V440" s="35"/>
      <c r="W440" s="35"/>
      <c r="X440" s="35"/>
      <c r="Y440" s="35"/>
      <c r="Z440" s="35"/>
      <c r="AA440" s="35"/>
      <c r="AB440" s="35"/>
      <c r="AC440" s="35"/>
      <c r="AD440" s="35"/>
      <c r="AE440" s="35"/>
      <c r="AT440" s="18" t="s">
        <v>247</v>
      </c>
      <c r="AU440" s="18" t="s">
        <v>86</v>
      </c>
    </row>
    <row r="441" spans="1:65" s="2" customFormat="1" ht="16.5" customHeight="1">
      <c r="A441" s="35"/>
      <c r="B441" s="36"/>
      <c r="C441" s="192" t="s">
        <v>818</v>
      </c>
      <c r="D441" s="192" t="s">
        <v>241</v>
      </c>
      <c r="E441" s="193" t="s">
        <v>819</v>
      </c>
      <c r="F441" s="194" t="s">
        <v>820</v>
      </c>
      <c r="G441" s="195" t="s">
        <v>244</v>
      </c>
      <c r="H441" s="196">
        <v>99.18</v>
      </c>
      <c r="I441" s="197"/>
      <c r="J441" s="198">
        <f>ROUND(I441*H441,2)</f>
        <v>0</v>
      </c>
      <c r="K441" s="194" t="s">
        <v>245</v>
      </c>
      <c r="L441" s="40"/>
      <c r="M441" s="199" t="s">
        <v>1</v>
      </c>
      <c r="N441" s="200" t="s">
        <v>41</v>
      </c>
      <c r="O441" s="72"/>
      <c r="P441" s="201">
        <f>O441*H441</f>
        <v>0</v>
      </c>
      <c r="Q441" s="201">
        <v>1.103E-2</v>
      </c>
      <c r="R441" s="201">
        <f>Q441*H441</f>
        <v>1.0939554</v>
      </c>
      <c r="S441" s="201">
        <v>0</v>
      </c>
      <c r="T441" s="202">
        <f>S441*H441</f>
        <v>0</v>
      </c>
      <c r="U441" s="35"/>
      <c r="V441" s="35"/>
      <c r="W441" s="35"/>
      <c r="X441" s="35"/>
      <c r="Y441" s="35"/>
      <c r="Z441" s="35"/>
      <c r="AA441" s="35"/>
      <c r="AB441" s="35"/>
      <c r="AC441" s="35"/>
      <c r="AD441" s="35"/>
      <c r="AE441" s="35"/>
      <c r="AR441" s="203" t="s">
        <v>110</v>
      </c>
      <c r="AT441" s="203" t="s">
        <v>241</v>
      </c>
      <c r="AU441" s="203" t="s">
        <v>86</v>
      </c>
      <c r="AY441" s="18" t="s">
        <v>239</v>
      </c>
      <c r="BE441" s="204">
        <f>IF(N441="základní",J441,0)</f>
        <v>0</v>
      </c>
      <c r="BF441" s="204">
        <f>IF(N441="snížená",J441,0)</f>
        <v>0</v>
      </c>
      <c r="BG441" s="204">
        <f>IF(N441="zákl. přenesená",J441,0)</f>
        <v>0</v>
      </c>
      <c r="BH441" s="204">
        <f>IF(N441="sníž. přenesená",J441,0)</f>
        <v>0</v>
      </c>
      <c r="BI441" s="204">
        <f>IF(N441="nulová",J441,0)</f>
        <v>0</v>
      </c>
      <c r="BJ441" s="18" t="s">
        <v>84</v>
      </c>
      <c r="BK441" s="204">
        <f>ROUND(I441*H441,2)</f>
        <v>0</v>
      </c>
      <c r="BL441" s="18" t="s">
        <v>110</v>
      </c>
      <c r="BM441" s="203" t="s">
        <v>821</v>
      </c>
    </row>
    <row r="442" spans="1:65" s="2" customFormat="1" ht="11.25">
      <c r="A442" s="35"/>
      <c r="B442" s="36"/>
      <c r="C442" s="37"/>
      <c r="D442" s="205" t="s">
        <v>247</v>
      </c>
      <c r="E442" s="37"/>
      <c r="F442" s="206" t="s">
        <v>822</v>
      </c>
      <c r="G442" s="37"/>
      <c r="H442" s="37"/>
      <c r="I442" s="207"/>
      <c r="J442" s="37"/>
      <c r="K442" s="37"/>
      <c r="L442" s="40"/>
      <c r="M442" s="208"/>
      <c r="N442" s="209"/>
      <c r="O442" s="72"/>
      <c r="P442" s="72"/>
      <c r="Q442" s="72"/>
      <c r="R442" s="72"/>
      <c r="S442" s="72"/>
      <c r="T442" s="73"/>
      <c r="U442" s="35"/>
      <c r="V442" s="35"/>
      <c r="W442" s="35"/>
      <c r="X442" s="35"/>
      <c r="Y442" s="35"/>
      <c r="Z442" s="35"/>
      <c r="AA442" s="35"/>
      <c r="AB442" s="35"/>
      <c r="AC442" s="35"/>
      <c r="AD442" s="35"/>
      <c r="AE442" s="35"/>
      <c r="AT442" s="18" t="s">
        <v>247</v>
      </c>
      <c r="AU442" s="18" t="s">
        <v>86</v>
      </c>
    </row>
    <row r="443" spans="1:65" s="13" customFormat="1" ht="11.25">
      <c r="B443" s="210"/>
      <c r="C443" s="211"/>
      <c r="D443" s="212" t="s">
        <v>274</v>
      </c>
      <c r="E443" s="226" t="s">
        <v>1</v>
      </c>
      <c r="F443" s="213" t="s">
        <v>802</v>
      </c>
      <c r="G443" s="211"/>
      <c r="H443" s="214">
        <v>99.18</v>
      </c>
      <c r="I443" s="215"/>
      <c r="J443" s="211"/>
      <c r="K443" s="211"/>
      <c r="L443" s="216"/>
      <c r="M443" s="217"/>
      <c r="N443" s="218"/>
      <c r="O443" s="218"/>
      <c r="P443" s="218"/>
      <c r="Q443" s="218"/>
      <c r="R443" s="218"/>
      <c r="S443" s="218"/>
      <c r="T443" s="219"/>
      <c r="AT443" s="220" t="s">
        <v>274</v>
      </c>
      <c r="AU443" s="220" t="s">
        <v>86</v>
      </c>
      <c r="AV443" s="13" t="s">
        <v>86</v>
      </c>
      <c r="AW443" s="13" t="s">
        <v>32</v>
      </c>
      <c r="AX443" s="13" t="s">
        <v>76</v>
      </c>
      <c r="AY443" s="220" t="s">
        <v>239</v>
      </c>
    </row>
    <row r="444" spans="1:65" s="14" customFormat="1" ht="11.25">
      <c r="B444" s="227"/>
      <c r="C444" s="228"/>
      <c r="D444" s="212" t="s">
        <v>274</v>
      </c>
      <c r="E444" s="229" t="s">
        <v>1</v>
      </c>
      <c r="F444" s="230" t="s">
        <v>401</v>
      </c>
      <c r="G444" s="228"/>
      <c r="H444" s="231">
        <v>99.18</v>
      </c>
      <c r="I444" s="232"/>
      <c r="J444" s="228"/>
      <c r="K444" s="228"/>
      <c r="L444" s="233"/>
      <c r="M444" s="234"/>
      <c r="N444" s="235"/>
      <c r="O444" s="235"/>
      <c r="P444" s="235"/>
      <c r="Q444" s="235"/>
      <c r="R444" s="235"/>
      <c r="S444" s="235"/>
      <c r="T444" s="236"/>
      <c r="AT444" s="237" t="s">
        <v>274</v>
      </c>
      <c r="AU444" s="237" t="s">
        <v>86</v>
      </c>
      <c r="AV444" s="14" t="s">
        <v>110</v>
      </c>
      <c r="AW444" s="14" t="s">
        <v>32</v>
      </c>
      <c r="AX444" s="14" t="s">
        <v>84</v>
      </c>
      <c r="AY444" s="237" t="s">
        <v>239</v>
      </c>
    </row>
    <row r="445" spans="1:65" s="2" customFormat="1" ht="16.5" customHeight="1">
      <c r="A445" s="35"/>
      <c r="B445" s="36"/>
      <c r="C445" s="192" t="s">
        <v>823</v>
      </c>
      <c r="D445" s="192" t="s">
        <v>241</v>
      </c>
      <c r="E445" s="193" t="s">
        <v>824</v>
      </c>
      <c r="F445" s="194" t="s">
        <v>825</v>
      </c>
      <c r="G445" s="195" t="s">
        <v>244</v>
      </c>
      <c r="H445" s="196">
        <v>198.36</v>
      </c>
      <c r="I445" s="197"/>
      <c r="J445" s="198">
        <f>ROUND(I445*H445,2)</f>
        <v>0</v>
      </c>
      <c r="K445" s="194" t="s">
        <v>245</v>
      </c>
      <c r="L445" s="40"/>
      <c r="M445" s="199" t="s">
        <v>1</v>
      </c>
      <c r="N445" s="200" t="s">
        <v>41</v>
      </c>
      <c r="O445" s="72"/>
      <c r="P445" s="201">
        <f>O445*H445</f>
        <v>0</v>
      </c>
      <c r="Q445" s="201">
        <v>5.5199999999999997E-3</v>
      </c>
      <c r="R445" s="201">
        <f>Q445*H445</f>
        <v>1.0949472</v>
      </c>
      <c r="S445" s="201">
        <v>0</v>
      </c>
      <c r="T445" s="202">
        <f>S445*H445</f>
        <v>0</v>
      </c>
      <c r="U445" s="35"/>
      <c r="V445" s="35"/>
      <c r="W445" s="35"/>
      <c r="X445" s="35"/>
      <c r="Y445" s="35"/>
      <c r="Z445" s="35"/>
      <c r="AA445" s="35"/>
      <c r="AB445" s="35"/>
      <c r="AC445" s="35"/>
      <c r="AD445" s="35"/>
      <c r="AE445" s="35"/>
      <c r="AR445" s="203" t="s">
        <v>110</v>
      </c>
      <c r="AT445" s="203" t="s">
        <v>241</v>
      </c>
      <c r="AU445" s="203" t="s">
        <v>86</v>
      </c>
      <c r="AY445" s="18" t="s">
        <v>239</v>
      </c>
      <c r="BE445" s="204">
        <f>IF(N445="základní",J445,0)</f>
        <v>0</v>
      </c>
      <c r="BF445" s="204">
        <f>IF(N445="snížená",J445,0)</f>
        <v>0</v>
      </c>
      <c r="BG445" s="204">
        <f>IF(N445="zákl. přenesená",J445,0)</f>
        <v>0</v>
      </c>
      <c r="BH445" s="204">
        <f>IF(N445="sníž. přenesená",J445,0)</f>
        <v>0</v>
      </c>
      <c r="BI445" s="204">
        <f>IF(N445="nulová",J445,0)</f>
        <v>0</v>
      </c>
      <c r="BJ445" s="18" t="s">
        <v>84</v>
      </c>
      <c r="BK445" s="204">
        <f>ROUND(I445*H445,2)</f>
        <v>0</v>
      </c>
      <c r="BL445" s="18" t="s">
        <v>110</v>
      </c>
      <c r="BM445" s="203" t="s">
        <v>826</v>
      </c>
    </row>
    <row r="446" spans="1:65" s="2" customFormat="1" ht="11.25">
      <c r="A446" s="35"/>
      <c r="B446" s="36"/>
      <c r="C446" s="37"/>
      <c r="D446" s="205" t="s">
        <v>247</v>
      </c>
      <c r="E446" s="37"/>
      <c r="F446" s="206" t="s">
        <v>827</v>
      </c>
      <c r="G446" s="37"/>
      <c r="H446" s="37"/>
      <c r="I446" s="207"/>
      <c r="J446" s="37"/>
      <c r="K446" s="37"/>
      <c r="L446" s="40"/>
      <c r="M446" s="208"/>
      <c r="N446" s="209"/>
      <c r="O446" s="72"/>
      <c r="P446" s="72"/>
      <c r="Q446" s="72"/>
      <c r="R446" s="72"/>
      <c r="S446" s="72"/>
      <c r="T446" s="73"/>
      <c r="U446" s="35"/>
      <c r="V446" s="35"/>
      <c r="W446" s="35"/>
      <c r="X446" s="35"/>
      <c r="Y446" s="35"/>
      <c r="Z446" s="35"/>
      <c r="AA446" s="35"/>
      <c r="AB446" s="35"/>
      <c r="AC446" s="35"/>
      <c r="AD446" s="35"/>
      <c r="AE446" s="35"/>
      <c r="AT446" s="18" t="s">
        <v>247</v>
      </c>
      <c r="AU446" s="18" t="s">
        <v>86</v>
      </c>
    </row>
    <row r="447" spans="1:65" s="13" customFormat="1" ht="11.25">
      <c r="B447" s="210"/>
      <c r="C447" s="211"/>
      <c r="D447" s="212" t="s">
        <v>274</v>
      </c>
      <c r="E447" s="211"/>
      <c r="F447" s="213" t="s">
        <v>828</v>
      </c>
      <c r="G447" s="211"/>
      <c r="H447" s="214">
        <v>198.36</v>
      </c>
      <c r="I447" s="215"/>
      <c r="J447" s="211"/>
      <c r="K447" s="211"/>
      <c r="L447" s="216"/>
      <c r="M447" s="217"/>
      <c r="N447" s="218"/>
      <c r="O447" s="218"/>
      <c r="P447" s="218"/>
      <c r="Q447" s="218"/>
      <c r="R447" s="218"/>
      <c r="S447" s="218"/>
      <c r="T447" s="219"/>
      <c r="AT447" s="220" t="s">
        <v>274</v>
      </c>
      <c r="AU447" s="220" t="s">
        <v>86</v>
      </c>
      <c r="AV447" s="13" t="s">
        <v>86</v>
      </c>
      <c r="AW447" s="13" t="s">
        <v>4</v>
      </c>
      <c r="AX447" s="13" t="s">
        <v>84</v>
      </c>
      <c r="AY447" s="220" t="s">
        <v>239</v>
      </c>
    </row>
    <row r="448" spans="1:65" s="2" customFormat="1" ht="16.5" customHeight="1">
      <c r="A448" s="35"/>
      <c r="B448" s="36"/>
      <c r="C448" s="192" t="s">
        <v>829</v>
      </c>
      <c r="D448" s="192" t="s">
        <v>241</v>
      </c>
      <c r="E448" s="193" t="s">
        <v>830</v>
      </c>
      <c r="F448" s="194" t="s">
        <v>831</v>
      </c>
      <c r="G448" s="195" t="s">
        <v>244</v>
      </c>
      <c r="H448" s="196">
        <v>126.65</v>
      </c>
      <c r="I448" s="197"/>
      <c r="J448" s="198">
        <f>ROUND(I448*H448,2)</f>
        <v>0</v>
      </c>
      <c r="K448" s="194" t="s">
        <v>245</v>
      </c>
      <c r="L448" s="40"/>
      <c r="M448" s="199" t="s">
        <v>1</v>
      </c>
      <c r="N448" s="200" t="s">
        <v>41</v>
      </c>
      <c r="O448" s="72"/>
      <c r="P448" s="201">
        <f>O448*H448</f>
        <v>0</v>
      </c>
      <c r="Q448" s="201">
        <v>1.103E-2</v>
      </c>
      <c r="R448" s="201">
        <f>Q448*H448</f>
        <v>1.3969495000000001</v>
      </c>
      <c r="S448" s="201">
        <v>0</v>
      </c>
      <c r="T448" s="202">
        <f>S448*H448</f>
        <v>0</v>
      </c>
      <c r="U448" s="35"/>
      <c r="V448" s="35"/>
      <c r="W448" s="35"/>
      <c r="X448" s="35"/>
      <c r="Y448" s="35"/>
      <c r="Z448" s="35"/>
      <c r="AA448" s="35"/>
      <c r="AB448" s="35"/>
      <c r="AC448" s="35"/>
      <c r="AD448" s="35"/>
      <c r="AE448" s="35"/>
      <c r="AR448" s="203" t="s">
        <v>110</v>
      </c>
      <c r="AT448" s="203" t="s">
        <v>241</v>
      </c>
      <c r="AU448" s="203" t="s">
        <v>86</v>
      </c>
      <c r="AY448" s="18" t="s">
        <v>239</v>
      </c>
      <c r="BE448" s="204">
        <f>IF(N448="základní",J448,0)</f>
        <v>0</v>
      </c>
      <c r="BF448" s="204">
        <f>IF(N448="snížená",J448,0)</f>
        <v>0</v>
      </c>
      <c r="BG448" s="204">
        <f>IF(N448="zákl. přenesená",J448,0)</f>
        <v>0</v>
      </c>
      <c r="BH448" s="204">
        <f>IF(N448="sníž. přenesená",J448,0)</f>
        <v>0</v>
      </c>
      <c r="BI448" s="204">
        <f>IF(N448="nulová",J448,0)</f>
        <v>0</v>
      </c>
      <c r="BJ448" s="18" t="s">
        <v>84</v>
      </c>
      <c r="BK448" s="204">
        <f>ROUND(I448*H448,2)</f>
        <v>0</v>
      </c>
      <c r="BL448" s="18" t="s">
        <v>110</v>
      </c>
      <c r="BM448" s="203" t="s">
        <v>832</v>
      </c>
    </row>
    <row r="449" spans="1:65" s="2" customFormat="1" ht="11.25">
      <c r="A449" s="35"/>
      <c r="B449" s="36"/>
      <c r="C449" s="37"/>
      <c r="D449" s="205" t="s">
        <v>247</v>
      </c>
      <c r="E449" s="37"/>
      <c r="F449" s="206" t="s">
        <v>833</v>
      </c>
      <c r="G449" s="37"/>
      <c r="H449" s="37"/>
      <c r="I449" s="207"/>
      <c r="J449" s="37"/>
      <c r="K449" s="37"/>
      <c r="L449" s="40"/>
      <c r="M449" s="208"/>
      <c r="N449" s="209"/>
      <c r="O449" s="72"/>
      <c r="P449" s="72"/>
      <c r="Q449" s="72"/>
      <c r="R449" s="72"/>
      <c r="S449" s="72"/>
      <c r="T449" s="73"/>
      <c r="U449" s="35"/>
      <c r="V449" s="35"/>
      <c r="W449" s="35"/>
      <c r="X449" s="35"/>
      <c r="Y449" s="35"/>
      <c r="Z449" s="35"/>
      <c r="AA449" s="35"/>
      <c r="AB449" s="35"/>
      <c r="AC449" s="35"/>
      <c r="AD449" s="35"/>
      <c r="AE449" s="35"/>
      <c r="AT449" s="18" t="s">
        <v>247</v>
      </c>
      <c r="AU449" s="18" t="s">
        <v>86</v>
      </c>
    </row>
    <row r="450" spans="1:65" s="2" customFormat="1" ht="16.5" customHeight="1">
      <c r="A450" s="35"/>
      <c r="B450" s="36"/>
      <c r="C450" s="192" t="s">
        <v>834</v>
      </c>
      <c r="D450" s="192" t="s">
        <v>241</v>
      </c>
      <c r="E450" s="193" t="s">
        <v>835</v>
      </c>
      <c r="F450" s="194" t="s">
        <v>836</v>
      </c>
      <c r="G450" s="195" t="s">
        <v>244</v>
      </c>
      <c r="H450" s="196">
        <v>253.3</v>
      </c>
      <c r="I450" s="197"/>
      <c r="J450" s="198">
        <f>ROUND(I450*H450,2)</f>
        <v>0</v>
      </c>
      <c r="K450" s="194" t="s">
        <v>245</v>
      </c>
      <c r="L450" s="40"/>
      <c r="M450" s="199" t="s">
        <v>1</v>
      </c>
      <c r="N450" s="200" t="s">
        <v>41</v>
      </c>
      <c r="O450" s="72"/>
      <c r="P450" s="201">
        <f>O450*H450</f>
        <v>0</v>
      </c>
      <c r="Q450" s="201">
        <v>5.5199999999999997E-3</v>
      </c>
      <c r="R450" s="201">
        <f>Q450*H450</f>
        <v>1.3982159999999999</v>
      </c>
      <c r="S450" s="201">
        <v>0</v>
      </c>
      <c r="T450" s="202">
        <f>S450*H450</f>
        <v>0</v>
      </c>
      <c r="U450" s="35"/>
      <c r="V450" s="35"/>
      <c r="W450" s="35"/>
      <c r="X450" s="35"/>
      <c r="Y450" s="35"/>
      <c r="Z450" s="35"/>
      <c r="AA450" s="35"/>
      <c r="AB450" s="35"/>
      <c r="AC450" s="35"/>
      <c r="AD450" s="35"/>
      <c r="AE450" s="35"/>
      <c r="AR450" s="203" t="s">
        <v>110</v>
      </c>
      <c r="AT450" s="203" t="s">
        <v>241</v>
      </c>
      <c r="AU450" s="203" t="s">
        <v>86</v>
      </c>
      <c r="AY450" s="18" t="s">
        <v>239</v>
      </c>
      <c r="BE450" s="204">
        <f>IF(N450="základní",J450,0)</f>
        <v>0</v>
      </c>
      <c r="BF450" s="204">
        <f>IF(N450="snížená",J450,0)</f>
        <v>0</v>
      </c>
      <c r="BG450" s="204">
        <f>IF(N450="zákl. přenesená",J450,0)</f>
        <v>0</v>
      </c>
      <c r="BH450" s="204">
        <f>IF(N450="sníž. přenesená",J450,0)</f>
        <v>0</v>
      </c>
      <c r="BI450" s="204">
        <f>IF(N450="nulová",J450,0)</f>
        <v>0</v>
      </c>
      <c r="BJ450" s="18" t="s">
        <v>84</v>
      </c>
      <c r="BK450" s="204">
        <f>ROUND(I450*H450,2)</f>
        <v>0</v>
      </c>
      <c r="BL450" s="18" t="s">
        <v>110</v>
      </c>
      <c r="BM450" s="203" t="s">
        <v>837</v>
      </c>
    </row>
    <row r="451" spans="1:65" s="2" customFormat="1" ht="11.25">
      <c r="A451" s="35"/>
      <c r="B451" s="36"/>
      <c r="C451" s="37"/>
      <c r="D451" s="205" t="s">
        <v>247</v>
      </c>
      <c r="E451" s="37"/>
      <c r="F451" s="206" t="s">
        <v>838</v>
      </c>
      <c r="G451" s="37"/>
      <c r="H451" s="37"/>
      <c r="I451" s="207"/>
      <c r="J451" s="37"/>
      <c r="K451" s="37"/>
      <c r="L451" s="40"/>
      <c r="M451" s="208"/>
      <c r="N451" s="209"/>
      <c r="O451" s="72"/>
      <c r="P451" s="72"/>
      <c r="Q451" s="72"/>
      <c r="R451" s="72"/>
      <c r="S451" s="72"/>
      <c r="T451" s="73"/>
      <c r="U451" s="35"/>
      <c r="V451" s="35"/>
      <c r="W451" s="35"/>
      <c r="X451" s="35"/>
      <c r="Y451" s="35"/>
      <c r="Z451" s="35"/>
      <c r="AA451" s="35"/>
      <c r="AB451" s="35"/>
      <c r="AC451" s="35"/>
      <c r="AD451" s="35"/>
      <c r="AE451" s="35"/>
      <c r="AT451" s="18" t="s">
        <v>247</v>
      </c>
      <c r="AU451" s="18" t="s">
        <v>86</v>
      </c>
    </row>
    <row r="452" spans="1:65" s="13" customFormat="1" ht="11.25">
      <c r="B452" s="210"/>
      <c r="C452" s="211"/>
      <c r="D452" s="212" t="s">
        <v>274</v>
      </c>
      <c r="E452" s="211"/>
      <c r="F452" s="213" t="s">
        <v>839</v>
      </c>
      <c r="G452" s="211"/>
      <c r="H452" s="214">
        <v>253.3</v>
      </c>
      <c r="I452" s="215"/>
      <c r="J452" s="211"/>
      <c r="K452" s="211"/>
      <c r="L452" s="216"/>
      <c r="M452" s="217"/>
      <c r="N452" s="218"/>
      <c r="O452" s="218"/>
      <c r="P452" s="218"/>
      <c r="Q452" s="218"/>
      <c r="R452" s="218"/>
      <c r="S452" s="218"/>
      <c r="T452" s="219"/>
      <c r="AT452" s="220" t="s">
        <v>274</v>
      </c>
      <c r="AU452" s="220" t="s">
        <v>86</v>
      </c>
      <c r="AV452" s="13" t="s">
        <v>86</v>
      </c>
      <c r="AW452" s="13" t="s">
        <v>4</v>
      </c>
      <c r="AX452" s="13" t="s">
        <v>84</v>
      </c>
      <c r="AY452" s="220" t="s">
        <v>239</v>
      </c>
    </row>
    <row r="453" spans="1:65" s="2" customFormat="1" ht="16.5" customHeight="1">
      <c r="A453" s="35"/>
      <c r="B453" s="36"/>
      <c r="C453" s="192" t="s">
        <v>840</v>
      </c>
      <c r="D453" s="192" t="s">
        <v>241</v>
      </c>
      <c r="E453" s="193" t="s">
        <v>841</v>
      </c>
      <c r="F453" s="194" t="s">
        <v>842</v>
      </c>
      <c r="G453" s="195" t="s">
        <v>244</v>
      </c>
      <c r="H453" s="196">
        <v>543.14499999999998</v>
      </c>
      <c r="I453" s="197"/>
      <c r="J453" s="198">
        <f>ROUND(I453*H453,2)</f>
        <v>0</v>
      </c>
      <c r="K453" s="194" t="s">
        <v>245</v>
      </c>
      <c r="L453" s="40"/>
      <c r="M453" s="199" t="s">
        <v>1</v>
      </c>
      <c r="N453" s="200" t="s">
        <v>41</v>
      </c>
      <c r="O453" s="72"/>
      <c r="P453" s="201">
        <f>O453*H453</f>
        <v>0</v>
      </c>
      <c r="Q453" s="201">
        <v>7.3499999999999998E-3</v>
      </c>
      <c r="R453" s="201">
        <f>Q453*H453</f>
        <v>3.9921157499999995</v>
      </c>
      <c r="S453" s="201">
        <v>0</v>
      </c>
      <c r="T453" s="202">
        <f>S453*H453</f>
        <v>0</v>
      </c>
      <c r="U453" s="35"/>
      <c r="V453" s="35"/>
      <c r="W453" s="35"/>
      <c r="X453" s="35"/>
      <c r="Y453" s="35"/>
      <c r="Z453" s="35"/>
      <c r="AA453" s="35"/>
      <c r="AB453" s="35"/>
      <c r="AC453" s="35"/>
      <c r="AD453" s="35"/>
      <c r="AE453" s="35"/>
      <c r="AR453" s="203" t="s">
        <v>110</v>
      </c>
      <c r="AT453" s="203" t="s">
        <v>241</v>
      </c>
      <c r="AU453" s="203" t="s">
        <v>86</v>
      </c>
      <c r="AY453" s="18" t="s">
        <v>239</v>
      </c>
      <c r="BE453" s="204">
        <f>IF(N453="základní",J453,0)</f>
        <v>0</v>
      </c>
      <c r="BF453" s="204">
        <f>IF(N453="snížená",J453,0)</f>
        <v>0</v>
      </c>
      <c r="BG453" s="204">
        <f>IF(N453="zákl. přenesená",J453,0)</f>
        <v>0</v>
      </c>
      <c r="BH453" s="204">
        <f>IF(N453="sníž. přenesená",J453,0)</f>
        <v>0</v>
      </c>
      <c r="BI453" s="204">
        <f>IF(N453="nulová",J453,0)</f>
        <v>0</v>
      </c>
      <c r="BJ453" s="18" t="s">
        <v>84</v>
      </c>
      <c r="BK453" s="204">
        <f>ROUND(I453*H453,2)</f>
        <v>0</v>
      </c>
      <c r="BL453" s="18" t="s">
        <v>110</v>
      </c>
      <c r="BM453" s="203" t="s">
        <v>843</v>
      </c>
    </row>
    <row r="454" spans="1:65" s="2" customFormat="1" ht="11.25">
      <c r="A454" s="35"/>
      <c r="B454" s="36"/>
      <c r="C454" s="37"/>
      <c r="D454" s="205" t="s">
        <v>247</v>
      </c>
      <c r="E454" s="37"/>
      <c r="F454" s="206" t="s">
        <v>844</v>
      </c>
      <c r="G454" s="37"/>
      <c r="H454" s="37"/>
      <c r="I454" s="207"/>
      <c r="J454" s="37"/>
      <c r="K454" s="37"/>
      <c r="L454" s="40"/>
      <c r="M454" s="208"/>
      <c r="N454" s="209"/>
      <c r="O454" s="72"/>
      <c r="P454" s="72"/>
      <c r="Q454" s="72"/>
      <c r="R454" s="72"/>
      <c r="S454" s="72"/>
      <c r="T454" s="73"/>
      <c r="U454" s="35"/>
      <c r="V454" s="35"/>
      <c r="W454" s="35"/>
      <c r="X454" s="35"/>
      <c r="Y454" s="35"/>
      <c r="Z454" s="35"/>
      <c r="AA454" s="35"/>
      <c r="AB454" s="35"/>
      <c r="AC454" s="35"/>
      <c r="AD454" s="35"/>
      <c r="AE454" s="35"/>
      <c r="AT454" s="18" t="s">
        <v>247</v>
      </c>
      <c r="AU454" s="18" t="s">
        <v>86</v>
      </c>
    </row>
    <row r="455" spans="1:65" s="13" customFormat="1" ht="11.25">
      <c r="B455" s="210"/>
      <c r="C455" s="211"/>
      <c r="D455" s="212" t="s">
        <v>274</v>
      </c>
      <c r="E455" s="226" t="s">
        <v>1</v>
      </c>
      <c r="F455" s="213" t="s">
        <v>845</v>
      </c>
      <c r="G455" s="211"/>
      <c r="H455" s="214">
        <v>543.14499999999998</v>
      </c>
      <c r="I455" s="215"/>
      <c r="J455" s="211"/>
      <c r="K455" s="211"/>
      <c r="L455" s="216"/>
      <c r="M455" s="217"/>
      <c r="N455" s="218"/>
      <c r="O455" s="218"/>
      <c r="P455" s="218"/>
      <c r="Q455" s="218"/>
      <c r="R455" s="218"/>
      <c r="S455" s="218"/>
      <c r="T455" s="219"/>
      <c r="AT455" s="220" t="s">
        <v>274</v>
      </c>
      <c r="AU455" s="220" t="s">
        <v>86</v>
      </c>
      <c r="AV455" s="13" t="s">
        <v>86</v>
      </c>
      <c r="AW455" s="13" t="s">
        <v>32</v>
      </c>
      <c r="AX455" s="13" t="s">
        <v>76</v>
      </c>
      <c r="AY455" s="220" t="s">
        <v>239</v>
      </c>
    </row>
    <row r="456" spans="1:65" s="14" customFormat="1" ht="11.25">
      <c r="B456" s="227"/>
      <c r="C456" s="228"/>
      <c r="D456" s="212" t="s">
        <v>274</v>
      </c>
      <c r="E456" s="229" t="s">
        <v>1</v>
      </c>
      <c r="F456" s="230" t="s">
        <v>401</v>
      </c>
      <c r="G456" s="228"/>
      <c r="H456" s="231">
        <v>543.14499999999998</v>
      </c>
      <c r="I456" s="232"/>
      <c r="J456" s="228"/>
      <c r="K456" s="228"/>
      <c r="L456" s="233"/>
      <c r="M456" s="234"/>
      <c r="N456" s="235"/>
      <c r="O456" s="235"/>
      <c r="P456" s="235"/>
      <c r="Q456" s="235"/>
      <c r="R456" s="235"/>
      <c r="S456" s="235"/>
      <c r="T456" s="236"/>
      <c r="AT456" s="237" t="s">
        <v>274</v>
      </c>
      <c r="AU456" s="237" t="s">
        <v>86</v>
      </c>
      <c r="AV456" s="14" t="s">
        <v>110</v>
      </c>
      <c r="AW456" s="14" t="s">
        <v>32</v>
      </c>
      <c r="AX456" s="14" t="s">
        <v>84</v>
      </c>
      <c r="AY456" s="237" t="s">
        <v>239</v>
      </c>
    </row>
    <row r="457" spans="1:65" s="2" customFormat="1" ht="16.5" customHeight="1">
      <c r="A457" s="35"/>
      <c r="B457" s="36"/>
      <c r="C457" s="192" t="s">
        <v>846</v>
      </c>
      <c r="D457" s="192" t="s">
        <v>241</v>
      </c>
      <c r="E457" s="193" t="s">
        <v>847</v>
      </c>
      <c r="F457" s="194" t="s">
        <v>848</v>
      </c>
      <c r="G457" s="195" t="s">
        <v>244</v>
      </c>
      <c r="H457" s="196">
        <v>647.20699999999999</v>
      </c>
      <c r="I457" s="197"/>
      <c r="J457" s="198">
        <f>ROUND(I457*H457,2)</f>
        <v>0</v>
      </c>
      <c r="K457" s="194" t="s">
        <v>245</v>
      </c>
      <c r="L457" s="40"/>
      <c r="M457" s="199" t="s">
        <v>1</v>
      </c>
      <c r="N457" s="200" t="s">
        <v>41</v>
      </c>
      <c r="O457" s="72"/>
      <c r="P457" s="201">
        <f>O457*H457</f>
        <v>0</v>
      </c>
      <c r="Q457" s="201">
        <v>6.4999999999999997E-3</v>
      </c>
      <c r="R457" s="201">
        <f>Q457*H457</f>
        <v>4.2068455</v>
      </c>
      <c r="S457" s="201">
        <v>0</v>
      </c>
      <c r="T457" s="202">
        <f>S457*H457</f>
        <v>0</v>
      </c>
      <c r="U457" s="35"/>
      <c r="V457" s="35"/>
      <c r="W457" s="35"/>
      <c r="X457" s="35"/>
      <c r="Y457" s="35"/>
      <c r="Z457" s="35"/>
      <c r="AA457" s="35"/>
      <c r="AB457" s="35"/>
      <c r="AC457" s="35"/>
      <c r="AD457" s="35"/>
      <c r="AE457" s="35"/>
      <c r="AR457" s="203" t="s">
        <v>110</v>
      </c>
      <c r="AT457" s="203" t="s">
        <v>241</v>
      </c>
      <c r="AU457" s="203" t="s">
        <v>86</v>
      </c>
      <c r="AY457" s="18" t="s">
        <v>239</v>
      </c>
      <c r="BE457" s="204">
        <f>IF(N457="základní",J457,0)</f>
        <v>0</v>
      </c>
      <c r="BF457" s="204">
        <f>IF(N457="snížená",J457,0)</f>
        <v>0</v>
      </c>
      <c r="BG457" s="204">
        <f>IF(N457="zákl. přenesená",J457,0)</f>
        <v>0</v>
      </c>
      <c r="BH457" s="204">
        <f>IF(N457="sníž. přenesená",J457,0)</f>
        <v>0</v>
      </c>
      <c r="BI457" s="204">
        <f>IF(N457="nulová",J457,0)</f>
        <v>0</v>
      </c>
      <c r="BJ457" s="18" t="s">
        <v>84</v>
      </c>
      <c r="BK457" s="204">
        <f>ROUND(I457*H457,2)</f>
        <v>0</v>
      </c>
      <c r="BL457" s="18" t="s">
        <v>110</v>
      </c>
      <c r="BM457" s="203" t="s">
        <v>849</v>
      </c>
    </row>
    <row r="458" spans="1:65" s="2" customFormat="1" ht="11.25">
      <c r="A458" s="35"/>
      <c r="B458" s="36"/>
      <c r="C458" s="37"/>
      <c r="D458" s="205" t="s">
        <v>247</v>
      </c>
      <c r="E458" s="37"/>
      <c r="F458" s="206" t="s">
        <v>850</v>
      </c>
      <c r="G458" s="37"/>
      <c r="H458" s="37"/>
      <c r="I458" s="207"/>
      <c r="J458" s="37"/>
      <c r="K458" s="37"/>
      <c r="L458" s="40"/>
      <c r="M458" s="208"/>
      <c r="N458" s="209"/>
      <c r="O458" s="72"/>
      <c r="P458" s="72"/>
      <c r="Q458" s="72"/>
      <c r="R458" s="72"/>
      <c r="S458" s="72"/>
      <c r="T458" s="73"/>
      <c r="U458" s="35"/>
      <c r="V458" s="35"/>
      <c r="W458" s="35"/>
      <c r="X458" s="35"/>
      <c r="Y458" s="35"/>
      <c r="Z458" s="35"/>
      <c r="AA458" s="35"/>
      <c r="AB458" s="35"/>
      <c r="AC458" s="35"/>
      <c r="AD458" s="35"/>
      <c r="AE458" s="35"/>
      <c r="AT458" s="18" t="s">
        <v>247</v>
      </c>
      <c r="AU458" s="18" t="s">
        <v>86</v>
      </c>
    </row>
    <row r="459" spans="1:65" s="13" customFormat="1" ht="22.5">
      <c r="B459" s="210"/>
      <c r="C459" s="211"/>
      <c r="D459" s="212" t="s">
        <v>274</v>
      </c>
      <c r="E459" s="226" t="s">
        <v>1</v>
      </c>
      <c r="F459" s="213" t="s">
        <v>851</v>
      </c>
      <c r="G459" s="211"/>
      <c r="H459" s="214">
        <v>773.85699999999997</v>
      </c>
      <c r="I459" s="215"/>
      <c r="J459" s="211"/>
      <c r="K459" s="211"/>
      <c r="L459" s="216"/>
      <c r="M459" s="217"/>
      <c r="N459" s="218"/>
      <c r="O459" s="218"/>
      <c r="P459" s="218"/>
      <c r="Q459" s="218"/>
      <c r="R459" s="218"/>
      <c r="S459" s="218"/>
      <c r="T459" s="219"/>
      <c r="AT459" s="220" t="s">
        <v>274</v>
      </c>
      <c r="AU459" s="220" t="s">
        <v>86</v>
      </c>
      <c r="AV459" s="13" t="s">
        <v>86</v>
      </c>
      <c r="AW459" s="13" t="s">
        <v>32</v>
      </c>
      <c r="AX459" s="13" t="s">
        <v>76</v>
      </c>
      <c r="AY459" s="220" t="s">
        <v>239</v>
      </c>
    </row>
    <row r="460" spans="1:65" s="13" customFormat="1" ht="11.25">
      <c r="B460" s="210"/>
      <c r="C460" s="211"/>
      <c r="D460" s="212" t="s">
        <v>274</v>
      </c>
      <c r="E460" s="226" t="s">
        <v>1</v>
      </c>
      <c r="F460" s="213" t="s">
        <v>852</v>
      </c>
      <c r="G460" s="211"/>
      <c r="H460" s="214">
        <v>-126.65</v>
      </c>
      <c r="I460" s="215"/>
      <c r="J460" s="211"/>
      <c r="K460" s="211"/>
      <c r="L460" s="216"/>
      <c r="M460" s="217"/>
      <c r="N460" s="218"/>
      <c r="O460" s="218"/>
      <c r="P460" s="218"/>
      <c r="Q460" s="218"/>
      <c r="R460" s="218"/>
      <c r="S460" s="218"/>
      <c r="T460" s="219"/>
      <c r="AT460" s="220" t="s">
        <v>274</v>
      </c>
      <c r="AU460" s="220" t="s">
        <v>86</v>
      </c>
      <c r="AV460" s="13" t="s">
        <v>86</v>
      </c>
      <c r="AW460" s="13" t="s">
        <v>32</v>
      </c>
      <c r="AX460" s="13" t="s">
        <v>76</v>
      </c>
      <c r="AY460" s="220" t="s">
        <v>239</v>
      </c>
    </row>
    <row r="461" spans="1:65" s="14" customFormat="1" ht="11.25">
      <c r="B461" s="227"/>
      <c r="C461" s="228"/>
      <c r="D461" s="212" t="s">
        <v>274</v>
      </c>
      <c r="E461" s="229" t="s">
        <v>1</v>
      </c>
      <c r="F461" s="230" t="s">
        <v>401</v>
      </c>
      <c r="G461" s="228"/>
      <c r="H461" s="231">
        <v>647.20699999999999</v>
      </c>
      <c r="I461" s="232"/>
      <c r="J461" s="228"/>
      <c r="K461" s="228"/>
      <c r="L461" s="233"/>
      <c r="M461" s="234"/>
      <c r="N461" s="235"/>
      <c r="O461" s="235"/>
      <c r="P461" s="235"/>
      <c r="Q461" s="235"/>
      <c r="R461" s="235"/>
      <c r="S461" s="235"/>
      <c r="T461" s="236"/>
      <c r="AT461" s="237" t="s">
        <v>274</v>
      </c>
      <c r="AU461" s="237" t="s">
        <v>86</v>
      </c>
      <c r="AV461" s="14" t="s">
        <v>110</v>
      </c>
      <c r="AW461" s="14" t="s">
        <v>32</v>
      </c>
      <c r="AX461" s="14" t="s">
        <v>84</v>
      </c>
      <c r="AY461" s="237" t="s">
        <v>239</v>
      </c>
    </row>
    <row r="462" spans="1:65" s="2" customFormat="1" ht="16.5" customHeight="1">
      <c r="A462" s="35"/>
      <c r="B462" s="36"/>
      <c r="C462" s="192" t="s">
        <v>853</v>
      </c>
      <c r="D462" s="192" t="s">
        <v>241</v>
      </c>
      <c r="E462" s="193" t="s">
        <v>854</v>
      </c>
      <c r="F462" s="194" t="s">
        <v>855</v>
      </c>
      <c r="G462" s="195" t="s">
        <v>244</v>
      </c>
      <c r="H462" s="196">
        <v>647.20699999999999</v>
      </c>
      <c r="I462" s="197"/>
      <c r="J462" s="198">
        <f>ROUND(I462*H462,2)</f>
        <v>0</v>
      </c>
      <c r="K462" s="194" t="s">
        <v>245</v>
      </c>
      <c r="L462" s="40"/>
      <c r="M462" s="199" t="s">
        <v>1</v>
      </c>
      <c r="N462" s="200" t="s">
        <v>41</v>
      </c>
      <c r="O462" s="72"/>
      <c r="P462" s="201">
        <f>O462*H462</f>
        <v>0</v>
      </c>
      <c r="Q462" s="201">
        <v>2.5999999999999998E-4</v>
      </c>
      <c r="R462" s="201">
        <f>Q462*H462</f>
        <v>0.16827381999999999</v>
      </c>
      <c r="S462" s="201">
        <v>0</v>
      </c>
      <c r="T462" s="202">
        <f>S462*H462</f>
        <v>0</v>
      </c>
      <c r="U462" s="35"/>
      <c r="V462" s="35"/>
      <c r="W462" s="35"/>
      <c r="X462" s="35"/>
      <c r="Y462" s="35"/>
      <c r="Z462" s="35"/>
      <c r="AA462" s="35"/>
      <c r="AB462" s="35"/>
      <c r="AC462" s="35"/>
      <c r="AD462" s="35"/>
      <c r="AE462" s="35"/>
      <c r="AR462" s="203" t="s">
        <v>110</v>
      </c>
      <c r="AT462" s="203" t="s">
        <v>241</v>
      </c>
      <c r="AU462" s="203" t="s">
        <v>86</v>
      </c>
      <c r="AY462" s="18" t="s">
        <v>239</v>
      </c>
      <c r="BE462" s="204">
        <f>IF(N462="základní",J462,0)</f>
        <v>0</v>
      </c>
      <c r="BF462" s="204">
        <f>IF(N462="snížená",J462,0)</f>
        <v>0</v>
      </c>
      <c r="BG462" s="204">
        <f>IF(N462="zákl. přenesená",J462,0)</f>
        <v>0</v>
      </c>
      <c r="BH462" s="204">
        <f>IF(N462="sníž. přenesená",J462,0)</f>
        <v>0</v>
      </c>
      <c r="BI462" s="204">
        <f>IF(N462="nulová",J462,0)</f>
        <v>0</v>
      </c>
      <c r="BJ462" s="18" t="s">
        <v>84</v>
      </c>
      <c r="BK462" s="204">
        <f>ROUND(I462*H462,2)</f>
        <v>0</v>
      </c>
      <c r="BL462" s="18" t="s">
        <v>110</v>
      </c>
      <c r="BM462" s="203" t="s">
        <v>856</v>
      </c>
    </row>
    <row r="463" spans="1:65" s="2" customFormat="1" ht="11.25">
      <c r="A463" s="35"/>
      <c r="B463" s="36"/>
      <c r="C463" s="37"/>
      <c r="D463" s="205" t="s">
        <v>247</v>
      </c>
      <c r="E463" s="37"/>
      <c r="F463" s="206" t="s">
        <v>857</v>
      </c>
      <c r="G463" s="37"/>
      <c r="H463" s="37"/>
      <c r="I463" s="207"/>
      <c r="J463" s="37"/>
      <c r="K463" s="37"/>
      <c r="L463" s="40"/>
      <c r="M463" s="208"/>
      <c r="N463" s="209"/>
      <c r="O463" s="72"/>
      <c r="P463" s="72"/>
      <c r="Q463" s="72"/>
      <c r="R463" s="72"/>
      <c r="S463" s="72"/>
      <c r="T463" s="73"/>
      <c r="U463" s="35"/>
      <c r="V463" s="35"/>
      <c r="W463" s="35"/>
      <c r="X463" s="35"/>
      <c r="Y463" s="35"/>
      <c r="Z463" s="35"/>
      <c r="AA463" s="35"/>
      <c r="AB463" s="35"/>
      <c r="AC463" s="35"/>
      <c r="AD463" s="35"/>
      <c r="AE463" s="35"/>
      <c r="AT463" s="18" t="s">
        <v>247</v>
      </c>
      <c r="AU463" s="18" t="s">
        <v>86</v>
      </c>
    </row>
    <row r="464" spans="1:65" s="2" customFormat="1" ht="16.5" customHeight="1">
      <c r="A464" s="35"/>
      <c r="B464" s="36"/>
      <c r="C464" s="192" t="s">
        <v>858</v>
      </c>
      <c r="D464" s="192" t="s">
        <v>241</v>
      </c>
      <c r="E464" s="193" t="s">
        <v>859</v>
      </c>
      <c r="F464" s="194" t="s">
        <v>860</v>
      </c>
      <c r="G464" s="195" t="s">
        <v>244</v>
      </c>
      <c r="H464" s="196">
        <v>77.385000000000005</v>
      </c>
      <c r="I464" s="197"/>
      <c r="J464" s="198">
        <f>ROUND(I464*H464,2)</f>
        <v>0</v>
      </c>
      <c r="K464" s="194" t="s">
        <v>245</v>
      </c>
      <c r="L464" s="40"/>
      <c r="M464" s="199" t="s">
        <v>1</v>
      </c>
      <c r="N464" s="200" t="s">
        <v>41</v>
      </c>
      <c r="O464" s="72"/>
      <c r="P464" s="201">
        <f>O464*H464</f>
        <v>0</v>
      </c>
      <c r="Q464" s="201">
        <v>5.6000000000000001E-2</v>
      </c>
      <c r="R464" s="201">
        <f>Q464*H464</f>
        <v>4.3335600000000003</v>
      </c>
      <c r="S464" s="201">
        <v>0</v>
      </c>
      <c r="T464" s="202">
        <f>S464*H464</f>
        <v>0</v>
      </c>
      <c r="U464" s="35"/>
      <c r="V464" s="35"/>
      <c r="W464" s="35"/>
      <c r="X464" s="35"/>
      <c r="Y464" s="35"/>
      <c r="Z464" s="35"/>
      <c r="AA464" s="35"/>
      <c r="AB464" s="35"/>
      <c r="AC464" s="35"/>
      <c r="AD464" s="35"/>
      <c r="AE464" s="35"/>
      <c r="AR464" s="203" t="s">
        <v>110</v>
      </c>
      <c r="AT464" s="203" t="s">
        <v>241</v>
      </c>
      <c r="AU464" s="203" t="s">
        <v>86</v>
      </c>
      <c r="AY464" s="18" t="s">
        <v>239</v>
      </c>
      <c r="BE464" s="204">
        <f>IF(N464="základní",J464,0)</f>
        <v>0</v>
      </c>
      <c r="BF464" s="204">
        <f>IF(N464="snížená",J464,0)</f>
        <v>0</v>
      </c>
      <c r="BG464" s="204">
        <f>IF(N464="zákl. přenesená",J464,0)</f>
        <v>0</v>
      </c>
      <c r="BH464" s="204">
        <f>IF(N464="sníž. přenesená",J464,0)</f>
        <v>0</v>
      </c>
      <c r="BI464" s="204">
        <f>IF(N464="nulová",J464,0)</f>
        <v>0</v>
      </c>
      <c r="BJ464" s="18" t="s">
        <v>84</v>
      </c>
      <c r="BK464" s="204">
        <f>ROUND(I464*H464,2)</f>
        <v>0</v>
      </c>
      <c r="BL464" s="18" t="s">
        <v>110</v>
      </c>
      <c r="BM464" s="203" t="s">
        <v>861</v>
      </c>
    </row>
    <row r="465" spans="1:65" s="2" customFormat="1" ht="11.25">
      <c r="A465" s="35"/>
      <c r="B465" s="36"/>
      <c r="C465" s="37"/>
      <c r="D465" s="205" t="s">
        <v>247</v>
      </c>
      <c r="E465" s="37"/>
      <c r="F465" s="206" t="s">
        <v>862</v>
      </c>
      <c r="G465" s="37"/>
      <c r="H465" s="37"/>
      <c r="I465" s="207"/>
      <c r="J465" s="37"/>
      <c r="K465" s="37"/>
      <c r="L465" s="40"/>
      <c r="M465" s="208"/>
      <c r="N465" s="209"/>
      <c r="O465" s="72"/>
      <c r="P465" s="72"/>
      <c r="Q465" s="72"/>
      <c r="R465" s="72"/>
      <c r="S465" s="72"/>
      <c r="T465" s="73"/>
      <c r="U465" s="35"/>
      <c r="V465" s="35"/>
      <c r="W465" s="35"/>
      <c r="X465" s="35"/>
      <c r="Y465" s="35"/>
      <c r="Z465" s="35"/>
      <c r="AA465" s="35"/>
      <c r="AB465" s="35"/>
      <c r="AC465" s="35"/>
      <c r="AD465" s="35"/>
      <c r="AE465" s="35"/>
      <c r="AT465" s="18" t="s">
        <v>247</v>
      </c>
      <c r="AU465" s="18" t="s">
        <v>86</v>
      </c>
    </row>
    <row r="466" spans="1:65" s="2" customFormat="1" ht="24.2" customHeight="1">
      <c r="A466" s="35"/>
      <c r="B466" s="36"/>
      <c r="C466" s="192" t="s">
        <v>332</v>
      </c>
      <c r="D466" s="192" t="s">
        <v>241</v>
      </c>
      <c r="E466" s="193" t="s">
        <v>863</v>
      </c>
      <c r="F466" s="194" t="s">
        <v>864</v>
      </c>
      <c r="G466" s="195" t="s">
        <v>244</v>
      </c>
      <c r="H466" s="196">
        <v>773.85699999999997</v>
      </c>
      <c r="I466" s="197"/>
      <c r="J466" s="198">
        <f>ROUND(I466*H466,2)</f>
        <v>0</v>
      </c>
      <c r="K466" s="194" t="s">
        <v>287</v>
      </c>
      <c r="L466" s="40"/>
      <c r="M466" s="199" t="s">
        <v>1</v>
      </c>
      <c r="N466" s="200" t="s">
        <v>41</v>
      </c>
      <c r="O466" s="72"/>
      <c r="P466" s="201">
        <f>O466*H466</f>
        <v>0</v>
      </c>
      <c r="Q466" s="201">
        <v>0</v>
      </c>
      <c r="R466" s="201">
        <f>Q466*H466</f>
        <v>0</v>
      </c>
      <c r="S466" s="201">
        <v>0</v>
      </c>
      <c r="T466" s="202">
        <f>S466*H466</f>
        <v>0</v>
      </c>
      <c r="U466" s="35"/>
      <c r="V466" s="35"/>
      <c r="W466" s="35"/>
      <c r="X466" s="35"/>
      <c r="Y466" s="35"/>
      <c r="Z466" s="35"/>
      <c r="AA466" s="35"/>
      <c r="AB466" s="35"/>
      <c r="AC466" s="35"/>
      <c r="AD466" s="35"/>
      <c r="AE466" s="35"/>
      <c r="AR466" s="203" t="s">
        <v>110</v>
      </c>
      <c r="AT466" s="203" t="s">
        <v>241</v>
      </c>
      <c r="AU466" s="203" t="s">
        <v>86</v>
      </c>
      <c r="AY466" s="18" t="s">
        <v>239</v>
      </c>
      <c r="BE466" s="204">
        <f>IF(N466="základní",J466,0)</f>
        <v>0</v>
      </c>
      <c r="BF466" s="204">
        <f>IF(N466="snížená",J466,0)</f>
        <v>0</v>
      </c>
      <c r="BG466" s="204">
        <f>IF(N466="zákl. přenesená",J466,0)</f>
        <v>0</v>
      </c>
      <c r="BH466" s="204">
        <f>IF(N466="sníž. přenesená",J466,0)</f>
        <v>0</v>
      </c>
      <c r="BI466" s="204">
        <f>IF(N466="nulová",J466,0)</f>
        <v>0</v>
      </c>
      <c r="BJ466" s="18" t="s">
        <v>84</v>
      </c>
      <c r="BK466" s="204">
        <f>ROUND(I466*H466,2)</f>
        <v>0</v>
      </c>
      <c r="BL466" s="18" t="s">
        <v>110</v>
      </c>
      <c r="BM466" s="203" t="s">
        <v>865</v>
      </c>
    </row>
    <row r="467" spans="1:65" s="2" customFormat="1" ht="48.75">
      <c r="A467" s="35"/>
      <c r="B467" s="36"/>
      <c r="C467" s="37"/>
      <c r="D467" s="212" t="s">
        <v>294</v>
      </c>
      <c r="E467" s="37"/>
      <c r="F467" s="221" t="s">
        <v>866</v>
      </c>
      <c r="G467" s="37"/>
      <c r="H467" s="37"/>
      <c r="I467" s="207"/>
      <c r="J467" s="37"/>
      <c r="K467" s="37"/>
      <c r="L467" s="40"/>
      <c r="M467" s="208"/>
      <c r="N467" s="209"/>
      <c r="O467" s="72"/>
      <c r="P467" s="72"/>
      <c r="Q467" s="72"/>
      <c r="R467" s="72"/>
      <c r="S467" s="72"/>
      <c r="T467" s="73"/>
      <c r="U467" s="35"/>
      <c r="V467" s="35"/>
      <c r="W467" s="35"/>
      <c r="X467" s="35"/>
      <c r="Y467" s="35"/>
      <c r="Z467" s="35"/>
      <c r="AA467" s="35"/>
      <c r="AB467" s="35"/>
      <c r="AC467" s="35"/>
      <c r="AD467" s="35"/>
      <c r="AE467" s="35"/>
      <c r="AT467" s="18" t="s">
        <v>294</v>
      </c>
      <c r="AU467" s="18" t="s">
        <v>86</v>
      </c>
    </row>
    <row r="468" spans="1:65" s="2" customFormat="1" ht="16.5" customHeight="1">
      <c r="A468" s="35"/>
      <c r="B468" s="36"/>
      <c r="C468" s="192" t="s">
        <v>867</v>
      </c>
      <c r="D468" s="192" t="s">
        <v>241</v>
      </c>
      <c r="E468" s="193" t="s">
        <v>868</v>
      </c>
      <c r="F468" s="194" t="s">
        <v>869</v>
      </c>
      <c r="G468" s="195" t="s">
        <v>244</v>
      </c>
      <c r="H468" s="196">
        <v>543.14499999999998</v>
      </c>
      <c r="I468" s="197"/>
      <c r="J468" s="198">
        <f>ROUND(I468*H468,2)</f>
        <v>0</v>
      </c>
      <c r="K468" s="194" t="s">
        <v>245</v>
      </c>
      <c r="L468" s="40"/>
      <c r="M468" s="199" t="s">
        <v>1</v>
      </c>
      <c r="N468" s="200" t="s">
        <v>41</v>
      </c>
      <c r="O468" s="72"/>
      <c r="P468" s="201">
        <f>O468*H468</f>
        <v>0</v>
      </c>
      <c r="Q468" s="201">
        <v>1.575E-2</v>
      </c>
      <c r="R468" s="201">
        <f>Q468*H468</f>
        <v>8.5545337499999992</v>
      </c>
      <c r="S468" s="201">
        <v>0</v>
      </c>
      <c r="T468" s="202">
        <f>S468*H468</f>
        <v>0</v>
      </c>
      <c r="U468" s="35"/>
      <c r="V468" s="35"/>
      <c r="W468" s="35"/>
      <c r="X468" s="35"/>
      <c r="Y468" s="35"/>
      <c r="Z468" s="35"/>
      <c r="AA468" s="35"/>
      <c r="AB468" s="35"/>
      <c r="AC468" s="35"/>
      <c r="AD468" s="35"/>
      <c r="AE468" s="35"/>
      <c r="AR468" s="203" t="s">
        <v>110</v>
      </c>
      <c r="AT468" s="203" t="s">
        <v>241</v>
      </c>
      <c r="AU468" s="203" t="s">
        <v>86</v>
      </c>
      <c r="AY468" s="18" t="s">
        <v>239</v>
      </c>
      <c r="BE468" s="204">
        <f>IF(N468="základní",J468,0)</f>
        <v>0</v>
      </c>
      <c r="BF468" s="204">
        <f>IF(N468="snížená",J468,0)</f>
        <v>0</v>
      </c>
      <c r="BG468" s="204">
        <f>IF(N468="zákl. přenesená",J468,0)</f>
        <v>0</v>
      </c>
      <c r="BH468" s="204">
        <f>IF(N468="sníž. přenesená",J468,0)</f>
        <v>0</v>
      </c>
      <c r="BI468" s="204">
        <f>IF(N468="nulová",J468,0)</f>
        <v>0</v>
      </c>
      <c r="BJ468" s="18" t="s">
        <v>84</v>
      </c>
      <c r="BK468" s="204">
        <f>ROUND(I468*H468,2)</f>
        <v>0</v>
      </c>
      <c r="BL468" s="18" t="s">
        <v>110</v>
      </c>
      <c r="BM468" s="203" t="s">
        <v>870</v>
      </c>
    </row>
    <row r="469" spans="1:65" s="2" customFormat="1" ht="11.25">
      <c r="A469" s="35"/>
      <c r="B469" s="36"/>
      <c r="C469" s="37"/>
      <c r="D469" s="205" t="s">
        <v>247</v>
      </c>
      <c r="E469" s="37"/>
      <c r="F469" s="206" t="s">
        <v>871</v>
      </c>
      <c r="G469" s="37"/>
      <c r="H469" s="37"/>
      <c r="I469" s="207"/>
      <c r="J469" s="37"/>
      <c r="K469" s="37"/>
      <c r="L469" s="40"/>
      <c r="M469" s="208"/>
      <c r="N469" s="209"/>
      <c r="O469" s="72"/>
      <c r="P469" s="72"/>
      <c r="Q469" s="72"/>
      <c r="R469" s="72"/>
      <c r="S469" s="72"/>
      <c r="T469" s="73"/>
      <c r="U469" s="35"/>
      <c r="V469" s="35"/>
      <c r="W469" s="35"/>
      <c r="X469" s="35"/>
      <c r="Y469" s="35"/>
      <c r="Z469" s="35"/>
      <c r="AA469" s="35"/>
      <c r="AB469" s="35"/>
      <c r="AC469" s="35"/>
      <c r="AD469" s="35"/>
      <c r="AE469" s="35"/>
      <c r="AT469" s="18" t="s">
        <v>247</v>
      </c>
      <c r="AU469" s="18" t="s">
        <v>86</v>
      </c>
    </row>
    <row r="470" spans="1:65" s="13" customFormat="1" ht="11.25">
      <c r="B470" s="210"/>
      <c r="C470" s="211"/>
      <c r="D470" s="212" t="s">
        <v>274</v>
      </c>
      <c r="E470" s="226" t="s">
        <v>1</v>
      </c>
      <c r="F470" s="213" t="s">
        <v>845</v>
      </c>
      <c r="G470" s="211"/>
      <c r="H470" s="214">
        <v>543.14499999999998</v>
      </c>
      <c r="I470" s="215"/>
      <c r="J470" s="211"/>
      <c r="K470" s="211"/>
      <c r="L470" s="216"/>
      <c r="M470" s="217"/>
      <c r="N470" s="218"/>
      <c r="O470" s="218"/>
      <c r="P470" s="218"/>
      <c r="Q470" s="218"/>
      <c r="R470" s="218"/>
      <c r="S470" s="218"/>
      <c r="T470" s="219"/>
      <c r="AT470" s="220" t="s">
        <v>274</v>
      </c>
      <c r="AU470" s="220" t="s">
        <v>86</v>
      </c>
      <c r="AV470" s="13" t="s">
        <v>86</v>
      </c>
      <c r="AW470" s="13" t="s">
        <v>32</v>
      </c>
      <c r="AX470" s="13" t="s">
        <v>76</v>
      </c>
      <c r="AY470" s="220" t="s">
        <v>239</v>
      </c>
    </row>
    <row r="471" spans="1:65" s="14" customFormat="1" ht="11.25">
      <c r="B471" s="227"/>
      <c r="C471" s="228"/>
      <c r="D471" s="212" t="s">
        <v>274</v>
      </c>
      <c r="E471" s="229" t="s">
        <v>1</v>
      </c>
      <c r="F471" s="230" t="s">
        <v>401</v>
      </c>
      <c r="G471" s="228"/>
      <c r="H471" s="231">
        <v>543.14499999999998</v>
      </c>
      <c r="I471" s="232"/>
      <c r="J471" s="228"/>
      <c r="K471" s="228"/>
      <c r="L471" s="233"/>
      <c r="M471" s="234"/>
      <c r="N471" s="235"/>
      <c r="O471" s="235"/>
      <c r="P471" s="235"/>
      <c r="Q471" s="235"/>
      <c r="R471" s="235"/>
      <c r="S471" s="235"/>
      <c r="T471" s="236"/>
      <c r="AT471" s="237" t="s">
        <v>274</v>
      </c>
      <c r="AU471" s="237" t="s">
        <v>86</v>
      </c>
      <c r="AV471" s="14" t="s">
        <v>110</v>
      </c>
      <c r="AW471" s="14" t="s">
        <v>32</v>
      </c>
      <c r="AX471" s="14" t="s">
        <v>84</v>
      </c>
      <c r="AY471" s="237" t="s">
        <v>239</v>
      </c>
    </row>
    <row r="472" spans="1:65" s="2" customFormat="1" ht="16.5" customHeight="1">
      <c r="A472" s="35"/>
      <c r="B472" s="36"/>
      <c r="C472" s="192" t="s">
        <v>872</v>
      </c>
      <c r="D472" s="192" t="s">
        <v>241</v>
      </c>
      <c r="E472" s="193" t="s">
        <v>873</v>
      </c>
      <c r="F472" s="194" t="s">
        <v>874</v>
      </c>
      <c r="G472" s="195" t="s">
        <v>244</v>
      </c>
      <c r="H472" s="196">
        <v>1086.29</v>
      </c>
      <c r="I472" s="197"/>
      <c r="J472" s="198">
        <f>ROUND(I472*H472,2)</f>
        <v>0</v>
      </c>
      <c r="K472" s="194" t="s">
        <v>245</v>
      </c>
      <c r="L472" s="40"/>
      <c r="M472" s="199" t="s">
        <v>1</v>
      </c>
      <c r="N472" s="200" t="s">
        <v>41</v>
      </c>
      <c r="O472" s="72"/>
      <c r="P472" s="201">
        <f>O472*H472</f>
        <v>0</v>
      </c>
      <c r="Q472" s="201">
        <v>7.9000000000000008E-3</v>
      </c>
      <c r="R472" s="201">
        <f>Q472*H472</f>
        <v>8.5816910000000011</v>
      </c>
      <c r="S472" s="201">
        <v>0</v>
      </c>
      <c r="T472" s="202">
        <f>S472*H472</f>
        <v>0</v>
      </c>
      <c r="U472" s="35"/>
      <c r="V472" s="35"/>
      <c r="W472" s="35"/>
      <c r="X472" s="35"/>
      <c r="Y472" s="35"/>
      <c r="Z472" s="35"/>
      <c r="AA472" s="35"/>
      <c r="AB472" s="35"/>
      <c r="AC472" s="35"/>
      <c r="AD472" s="35"/>
      <c r="AE472" s="35"/>
      <c r="AR472" s="203" t="s">
        <v>110</v>
      </c>
      <c r="AT472" s="203" t="s">
        <v>241</v>
      </c>
      <c r="AU472" s="203" t="s">
        <v>86</v>
      </c>
      <c r="AY472" s="18" t="s">
        <v>239</v>
      </c>
      <c r="BE472" s="204">
        <f>IF(N472="základní",J472,0)</f>
        <v>0</v>
      </c>
      <c r="BF472" s="204">
        <f>IF(N472="snížená",J472,0)</f>
        <v>0</v>
      </c>
      <c r="BG472" s="204">
        <f>IF(N472="zákl. přenesená",J472,0)</f>
        <v>0</v>
      </c>
      <c r="BH472" s="204">
        <f>IF(N472="sníž. přenesená",J472,0)</f>
        <v>0</v>
      </c>
      <c r="BI472" s="204">
        <f>IF(N472="nulová",J472,0)</f>
        <v>0</v>
      </c>
      <c r="BJ472" s="18" t="s">
        <v>84</v>
      </c>
      <c r="BK472" s="204">
        <f>ROUND(I472*H472,2)</f>
        <v>0</v>
      </c>
      <c r="BL472" s="18" t="s">
        <v>110</v>
      </c>
      <c r="BM472" s="203" t="s">
        <v>875</v>
      </c>
    </row>
    <row r="473" spans="1:65" s="2" customFormat="1" ht="11.25">
      <c r="A473" s="35"/>
      <c r="B473" s="36"/>
      <c r="C473" s="37"/>
      <c r="D473" s="205" t="s">
        <v>247</v>
      </c>
      <c r="E473" s="37"/>
      <c r="F473" s="206" t="s">
        <v>876</v>
      </c>
      <c r="G473" s="37"/>
      <c r="H473" s="37"/>
      <c r="I473" s="207"/>
      <c r="J473" s="37"/>
      <c r="K473" s="37"/>
      <c r="L473" s="40"/>
      <c r="M473" s="208"/>
      <c r="N473" s="209"/>
      <c r="O473" s="72"/>
      <c r="P473" s="72"/>
      <c r="Q473" s="72"/>
      <c r="R473" s="72"/>
      <c r="S473" s="72"/>
      <c r="T473" s="73"/>
      <c r="U473" s="35"/>
      <c r="V473" s="35"/>
      <c r="W473" s="35"/>
      <c r="X473" s="35"/>
      <c r="Y473" s="35"/>
      <c r="Z473" s="35"/>
      <c r="AA473" s="35"/>
      <c r="AB473" s="35"/>
      <c r="AC473" s="35"/>
      <c r="AD473" s="35"/>
      <c r="AE473" s="35"/>
      <c r="AT473" s="18" t="s">
        <v>247</v>
      </c>
      <c r="AU473" s="18" t="s">
        <v>86</v>
      </c>
    </row>
    <row r="474" spans="1:65" s="13" customFormat="1" ht="11.25">
      <c r="B474" s="210"/>
      <c r="C474" s="211"/>
      <c r="D474" s="212" t="s">
        <v>274</v>
      </c>
      <c r="E474" s="211"/>
      <c r="F474" s="213" t="s">
        <v>877</v>
      </c>
      <c r="G474" s="211"/>
      <c r="H474" s="214">
        <v>1086.29</v>
      </c>
      <c r="I474" s="215"/>
      <c r="J474" s="211"/>
      <c r="K474" s="211"/>
      <c r="L474" s="216"/>
      <c r="M474" s="217"/>
      <c r="N474" s="218"/>
      <c r="O474" s="218"/>
      <c r="P474" s="218"/>
      <c r="Q474" s="218"/>
      <c r="R474" s="218"/>
      <c r="S474" s="218"/>
      <c r="T474" s="219"/>
      <c r="AT474" s="220" t="s">
        <v>274</v>
      </c>
      <c r="AU474" s="220" t="s">
        <v>86</v>
      </c>
      <c r="AV474" s="13" t="s">
        <v>86</v>
      </c>
      <c r="AW474" s="13" t="s">
        <v>4</v>
      </c>
      <c r="AX474" s="13" t="s">
        <v>84</v>
      </c>
      <c r="AY474" s="220" t="s">
        <v>239</v>
      </c>
    </row>
    <row r="475" spans="1:65" s="2" customFormat="1" ht="16.5" customHeight="1">
      <c r="A475" s="35"/>
      <c r="B475" s="36"/>
      <c r="C475" s="192" t="s">
        <v>878</v>
      </c>
      <c r="D475" s="192" t="s">
        <v>241</v>
      </c>
      <c r="E475" s="193" t="s">
        <v>879</v>
      </c>
      <c r="F475" s="194" t="s">
        <v>880</v>
      </c>
      <c r="G475" s="195" t="s">
        <v>244</v>
      </c>
      <c r="H475" s="196">
        <v>647.20699999999999</v>
      </c>
      <c r="I475" s="197"/>
      <c r="J475" s="198">
        <f>ROUND(I475*H475,2)</f>
        <v>0</v>
      </c>
      <c r="K475" s="194" t="s">
        <v>245</v>
      </c>
      <c r="L475" s="40"/>
      <c r="M475" s="199" t="s">
        <v>1</v>
      </c>
      <c r="N475" s="200" t="s">
        <v>41</v>
      </c>
      <c r="O475" s="72"/>
      <c r="P475" s="201">
        <f>O475*H475</f>
        <v>0</v>
      </c>
      <c r="Q475" s="201">
        <v>1.103E-2</v>
      </c>
      <c r="R475" s="201">
        <f>Q475*H475</f>
        <v>7.1386932099999996</v>
      </c>
      <c r="S475" s="201">
        <v>0</v>
      </c>
      <c r="T475" s="202">
        <f>S475*H475</f>
        <v>0</v>
      </c>
      <c r="U475" s="35"/>
      <c r="V475" s="35"/>
      <c r="W475" s="35"/>
      <c r="X475" s="35"/>
      <c r="Y475" s="35"/>
      <c r="Z475" s="35"/>
      <c r="AA475" s="35"/>
      <c r="AB475" s="35"/>
      <c r="AC475" s="35"/>
      <c r="AD475" s="35"/>
      <c r="AE475" s="35"/>
      <c r="AR475" s="203" t="s">
        <v>110</v>
      </c>
      <c r="AT475" s="203" t="s">
        <v>241</v>
      </c>
      <c r="AU475" s="203" t="s">
        <v>86</v>
      </c>
      <c r="AY475" s="18" t="s">
        <v>239</v>
      </c>
      <c r="BE475" s="204">
        <f>IF(N475="základní",J475,0)</f>
        <v>0</v>
      </c>
      <c r="BF475" s="204">
        <f>IF(N475="snížená",J475,0)</f>
        <v>0</v>
      </c>
      <c r="BG475" s="204">
        <f>IF(N475="zákl. přenesená",J475,0)</f>
        <v>0</v>
      </c>
      <c r="BH475" s="204">
        <f>IF(N475="sníž. přenesená",J475,0)</f>
        <v>0</v>
      </c>
      <c r="BI475" s="204">
        <f>IF(N475="nulová",J475,0)</f>
        <v>0</v>
      </c>
      <c r="BJ475" s="18" t="s">
        <v>84</v>
      </c>
      <c r="BK475" s="204">
        <f>ROUND(I475*H475,2)</f>
        <v>0</v>
      </c>
      <c r="BL475" s="18" t="s">
        <v>110</v>
      </c>
      <c r="BM475" s="203" t="s">
        <v>881</v>
      </c>
    </row>
    <row r="476" spans="1:65" s="2" customFormat="1" ht="11.25">
      <c r="A476" s="35"/>
      <c r="B476" s="36"/>
      <c r="C476" s="37"/>
      <c r="D476" s="205" t="s">
        <v>247</v>
      </c>
      <c r="E476" s="37"/>
      <c r="F476" s="206" t="s">
        <v>882</v>
      </c>
      <c r="G476" s="37"/>
      <c r="H476" s="37"/>
      <c r="I476" s="207"/>
      <c r="J476" s="37"/>
      <c r="K476" s="37"/>
      <c r="L476" s="40"/>
      <c r="M476" s="208"/>
      <c r="N476" s="209"/>
      <c r="O476" s="72"/>
      <c r="P476" s="72"/>
      <c r="Q476" s="72"/>
      <c r="R476" s="72"/>
      <c r="S476" s="72"/>
      <c r="T476" s="73"/>
      <c r="U476" s="35"/>
      <c r="V476" s="35"/>
      <c r="W476" s="35"/>
      <c r="X476" s="35"/>
      <c r="Y476" s="35"/>
      <c r="Z476" s="35"/>
      <c r="AA476" s="35"/>
      <c r="AB476" s="35"/>
      <c r="AC476" s="35"/>
      <c r="AD476" s="35"/>
      <c r="AE476" s="35"/>
      <c r="AT476" s="18" t="s">
        <v>247</v>
      </c>
      <c r="AU476" s="18" t="s">
        <v>86</v>
      </c>
    </row>
    <row r="477" spans="1:65" s="13" customFormat="1" ht="22.5">
      <c r="B477" s="210"/>
      <c r="C477" s="211"/>
      <c r="D477" s="212" t="s">
        <v>274</v>
      </c>
      <c r="E477" s="226" t="s">
        <v>1</v>
      </c>
      <c r="F477" s="213" t="s">
        <v>851</v>
      </c>
      <c r="G477" s="211"/>
      <c r="H477" s="214">
        <v>773.85699999999997</v>
      </c>
      <c r="I477" s="215"/>
      <c r="J477" s="211"/>
      <c r="K477" s="211"/>
      <c r="L477" s="216"/>
      <c r="M477" s="217"/>
      <c r="N477" s="218"/>
      <c r="O477" s="218"/>
      <c r="P477" s="218"/>
      <c r="Q477" s="218"/>
      <c r="R477" s="218"/>
      <c r="S477" s="218"/>
      <c r="T477" s="219"/>
      <c r="AT477" s="220" t="s">
        <v>274</v>
      </c>
      <c r="AU477" s="220" t="s">
        <v>86</v>
      </c>
      <c r="AV477" s="13" t="s">
        <v>86</v>
      </c>
      <c r="AW477" s="13" t="s">
        <v>32</v>
      </c>
      <c r="AX477" s="13" t="s">
        <v>76</v>
      </c>
      <c r="AY477" s="220" t="s">
        <v>239</v>
      </c>
    </row>
    <row r="478" spans="1:65" s="13" customFormat="1" ht="11.25">
      <c r="B478" s="210"/>
      <c r="C478" s="211"/>
      <c r="D478" s="212" t="s">
        <v>274</v>
      </c>
      <c r="E478" s="226" t="s">
        <v>1</v>
      </c>
      <c r="F478" s="213" t="s">
        <v>852</v>
      </c>
      <c r="G478" s="211"/>
      <c r="H478" s="214">
        <v>-126.65</v>
      </c>
      <c r="I478" s="215"/>
      <c r="J478" s="211"/>
      <c r="K478" s="211"/>
      <c r="L478" s="216"/>
      <c r="M478" s="217"/>
      <c r="N478" s="218"/>
      <c r="O478" s="218"/>
      <c r="P478" s="218"/>
      <c r="Q478" s="218"/>
      <c r="R478" s="218"/>
      <c r="S478" s="218"/>
      <c r="T478" s="219"/>
      <c r="AT478" s="220" t="s">
        <v>274</v>
      </c>
      <c r="AU478" s="220" t="s">
        <v>86</v>
      </c>
      <c r="AV478" s="13" t="s">
        <v>86</v>
      </c>
      <c r="AW478" s="13" t="s">
        <v>32</v>
      </c>
      <c r="AX478" s="13" t="s">
        <v>76</v>
      </c>
      <c r="AY478" s="220" t="s">
        <v>239</v>
      </c>
    </row>
    <row r="479" spans="1:65" s="14" customFormat="1" ht="11.25">
      <c r="B479" s="227"/>
      <c r="C479" s="228"/>
      <c r="D479" s="212" t="s">
        <v>274</v>
      </c>
      <c r="E479" s="229" t="s">
        <v>1</v>
      </c>
      <c r="F479" s="230" t="s">
        <v>401</v>
      </c>
      <c r="G479" s="228"/>
      <c r="H479" s="231">
        <v>647.20699999999999</v>
      </c>
      <c r="I479" s="232"/>
      <c r="J479" s="228"/>
      <c r="K479" s="228"/>
      <c r="L479" s="233"/>
      <c r="M479" s="234"/>
      <c r="N479" s="235"/>
      <c r="O479" s="235"/>
      <c r="P479" s="235"/>
      <c r="Q479" s="235"/>
      <c r="R479" s="235"/>
      <c r="S479" s="235"/>
      <c r="T479" s="236"/>
      <c r="AT479" s="237" t="s">
        <v>274</v>
      </c>
      <c r="AU479" s="237" t="s">
        <v>86</v>
      </c>
      <c r="AV479" s="14" t="s">
        <v>110</v>
      </c>
      <c r="AW479" s="14" t="s">
        <v>32</v>
      </c>
      <c r="AX479" s="14" t="s">
        <v>84</v>
      </c>
      <c r="AY479" s="237" t="s">
        <v>239</v>
      </c>
    </row>
    <row r="480" spans="1:65" s="2" customFormat="1" ht="16.5" customHeight="1">
      <c r="A480" s="35"/>
      <c r="B480" s="36"/>
      <c r="C480" s="192" t="s">
        <v>883</v>
      </c>
      <c r="D480" s="192" t="s">
        <v>241</v>
      </c>
      <c r="E480" s="193" t="s">
        <v>884</v>
      </c>
      <c r="F480" s="194" t="s">
        <v>885</v>
      </c>
      <c r="G480" s="195" t="s">
        <v>244</v>
      </c>
      <c r="H480" s="196">
        <v>1294.414</v>
      </c>
      <c r="I480" s="197"/>
      <c r="J480" s="198">
        <f>ROUND(I480*H480,2)</f>
        <v>0</v>
      </c>
      <c r="K480" s="194" t="s">
        <v>245</v>
      </c>
      <c r="L480" s="40"/>
      <c r="M480" s="199" t="s">
        <v>1</v>
      </c>
      <c r="N480" s="200" t="s">
        <v>41</v>
      </c>
      <c r="O480" s="72"/>
      <c r="P480" s="201">
        <f>O480*H480</f>
        <v>0</v>
      </c>
      <c r="Q480" s="201">
        <v>5.5199999999999997E-3</v>
      </c>
      <c r="R480" s="201">
        <f>Q480*H480</f>
        <v>7.1451652799999996</v>
      </c>
      <c r="S480" s="201">
        <v>0</v>
      </c>
      <c r="T480" s="202">
        <f>S480*H480</f>
        <v>0</v>
      </c>
      <c r="U480" s="35"/>
      <c r="V480" s="35"/>
      <c r="W480" s="35"/>
      <c r="X480" s="35"/>
      <c r="Y480" s="35"/>
      <c r="Z480" s="35"/>
      <c r="AA480" s="35"/>
      <c r="AB480" s="35"/>
      <c r="AC480" s="35"/>
      <c r="AD480" s="35"/>
      <c r="AE480" s="35"/>
      <c r="AR480" s="203" t="s">
        <v>110</v>
      </c>
      <c r="AT480" s="203" t="s">
        <v>241</v>
      </c>
      <c r="AU480" s="203" t="s">
        <v>86</v>
      </c>
      <c r="AY480" s="18" t="s">
        <v>239</v>
      </c>
      <c r="BE480" s="204">
        <f>IF(N480="základní",J480,0)</f>
        <v>0</v>
      </c>
      <c r="BF480" s="204">
        <f>IF(N480="snížená",J480,0)</f>
        <v>0</v>
      </c>
      <c r="BG480" s="204">
        <f>IF(N480="zákl. přenesená",J480,0)</f>
        <v>0</v>
      </c>
      <c r="BH480" s="204">
        <f>IF(N480="sníž. přenesená",J480,0)</f>
        <v>0</v>
      </c>
      <c r="BI480" s="204">
        <f>IF(N480="nulová",J480,0)</f>
        <v>0</v>
      </c>
      <c r="BJ480" s="18" t="s">
        <v>84</v>
      </c>
      <c r="BK480" s="204">
        <f>ROUND(I480*H480,2)</f>
        <v>0</v>
      </c>
      <c r="BL480" s="18" t="s">
        <v>110</v>
      </c>
      <c r="BM480" s="203" t="s">
        <v>886</v>
      </c>
    </row>
    <row r="481" spans="1:65" s="2" customFormat="1" ht="11.25">
      <c r="A481" s="35"/>
      <c r="B481" s="36"/>
      <c r="C481" s="37"/>
      <c r="D481" s="205" t="s">
        <v>247</v>
      </c>
      <c r="E481" s="37"/>
      <c r="F481" s="206" t="s">
        <v>887</v>
      </c>
      <c r="G481" s="37"/>
      <c r="H481" s="37"/>
      <c r="I481" s="207"/>
      <c r="J481" s="37"/>
      <c r="K481" s="37"/>
      <c r="L481" s="40"/>
      <c r="M481" s="208"/>
      <c r="N481" s="209"/>
      <c r="O481" s="72"/>
      <c r="P481" s="72"/>
      <c r="Q481" s="72"/>
      <c r="R481" s="72"/>
      <c r="S481" s="72"/>
      <c r="T481" s="73"/>
      <c r="U481" s="35"/>
      <c r="V481" s="35"/>
      <c r="W481" s="35"/>
      <c r="X481" s="35"/>
      <c r="Y481" s="35"/>
      <c r="Z481" s="35"/>
      <c r="AA481" s="35"/>
      <c r="AB481" s="35"/>
      <c r="AC481" s="35"/>
      <c r="AD481" s="35"/>
      <c r="AE481" s="35"/>
      <c r="AT481" s="18" t="s">
        <v>247</v>
      </c>
      <c r="AU481" s="18" t="s">
        <v>86</v>
      </c>
    </row>
    <row r="482" spans="1:65" s="13" customFormat="1" ht="11.25">
      <c r="B482" s="210"/>
      <c r="C482" s="211"/>
      <c r="D482" s="212" t="s">
        <v>274</v>
      </c>
      <c r="E482" s="211"/>
      <c r="F482" s="213" t="s">
        <v>888</v>
      </c>
      <c r="G482" s="211"/>
      <c r="H482" s="214">
        <v>1294.414</v>
      </c>
      <c r="I482" s="215"/>
      <c r="J482" s="211"/>
      <c r="K482" s="211"/>
      <c r="L482" s="216"/>
      <c r="M482" s="217"/>
      <c r="N482" s="218"/>
      <c r="O482" s="218"/>
      <c r="P482" s="218"/>
      <c r="Q482" s="218"/>
      <c r="R482" s="218"/>
      <c r="S482" s="218"/>
      <c r="T482" s="219"/>
      <c r="AT482" s="220" t="s">
        <v>274</v>
      </c>
      <c r="AU482" s="220" t="s">
        <v>86</v>
      </c>
      <c r="AV482" s="13" t="s">
        <v>86</v>
      </c>
      <c r="AW482" s="13" t="s">
        <v>4</v>
      </c>
      <c r="AX482" s="13" t="s">
        <v>84</v>
      </c>
      <c r="AY482" s="220" t="s">
        <v>239</v>
      </c>
    </row>
    <row r="483" spans="1:65" s="2" customFormat="1" ht="16.5" customHeight="1">
      <c r="A483" s="35"/>
      <c r="B483" s="36"/>
      <c r="C483" s="192" t="s">
        <v>889</v>
      </c>
      <c r="D483" s="192" t="s">
        <v>241</v>
      </c>
      <c r="E483" s="193" t="s">
        <v>890</v>
      </c>
      <c r="F483" s="194" t="s">
        <v>891</v>
      </c>
      <c r="G483" s="195" t="s">
        <v>244</v>
      </c>
      <c r="H483" s="196">
        <v>17.5</v>
      </c>
      <c r="I483" s="197"/>
      <c r="J483" s="198">
        <f>ROUND(I483*H483,2)</f>
        <v>0</v>
      </c>
      <c r="K483" s="194" t="s">
        <v>245</v>
      </c>
      <c r="L483" s="40"/>
      <c r="M483" s="199" t="s">
        <v>1</v>
      </c>
      <c r="N483" s="200" t="s">
        <v>41</v>
      </c>
      <c r="O483" s="72"/>
      <c r="P483" s="201">
        <f>O483*H483</f>
        <v>0</v>
      </c>
      <c r="Q483" s="201">
        <v>8.4999999999999995E-4</v>
      </c>
      <c r="R483" s="201">
        <f>Q483*H483</f>
        <v>1.4874999999999999E-2</v>
      </c>
      <c r="S483" s="201">
        <v>0</v>
      </c>
      <c r="T483" s="202">
        <f>S483*H483</f>
        <v>0</v>
      </c>
      <c r="U483" s="35"/>
      <c r="V483" s="35"/>
      <c r="W483" s="35"/>
      <c r="X483" s="35"/>
      <c r="Y483" s="35"/>
      <c r="Z483" s="35"/>
      <c r="AA483" s="35"/>
      <c r="AB483" s="35"/>
      <c r="AC483" s="35"/>
      <c r="AD483" s="35"/>
      <c r="AE483" s="35"/>
      <c r="AR483" s="203" t="s">
        <v>110</v>
      </c>
      <c r="AT483" s="203" t="s">
        <v>241</v>
      </c>
      <c r="AU483" s="203" t="s">
        <v>86</v>
      </c>
      <c r="AY483" s="18" t="s">
        <v>239</v>
      </c>
      <c r="BE483" s="204">
        <f>IF(N483="základní",J483,0)</f>
        <v>0</v>
      </c>
      <c r="BF483" s="204">
        <f>IF(N483="snížená",J483,0)</f>
        <v>0</v>
      </c>
      <c r="BG483" s="204">
        <f>IF(N483="zákl. přenesená",J483,0)</f>
        <v>0</v>
      </c>
      <c r="BH483" s="204">
        <f>IF(N483="sníž. přenesená",J483,0)</f>
        <v>0</v>
      </c>
      <c r="BI483" s="204">
        <f>IF(N483="nulová",J483,0)</f>
        <v>0</v>
      </c>
      <c r="BJ483" s="18" t="s">
        <v>84</v>
      </c>
      <c r="BK483" s="204">
        <f>ROUND(I483*H483,2)</f>
        <v>0</v>
      </c>
      <c r="BL483" s="18" t="s">
        <v>110</v>
      </c>
      <c r="BM483" s="203" t="s">
        <v>892</v>
      </c>
    </row>
    <row r="484" spans="1:65" s="2" customFormat="1" ht="11.25">
      <c r="A484" s="35"/>
      <c r="B484" s="36"/>
      <c r="C484" s="37"/>
      <c r="D484" s="205" t="s">
        <v>247</v>
      </c>
      <c r="E484" s="37"/>
      <c r="F484" s="206" t="s">
        <v>893</v>
      </c>
      <c r="G484" s="37"/>
      <c r="H484" s="37"/>
      <c r="I484" s="207"/>
      <c r="J484" s="37"/>
      <c r="K484" s="37"/>
      <c r="L484" s="40"/>
      <c r="M484" s="208"/>
      <c r="N484" s="209"/>
      <c r="O484" s="72"/>
      <c r="P484" s="72"/>
      <c r="Q484" s="72"/>
      <c r="R484" s="72"/>
      <c r="S484" s="72"/>
      <c r="T484" s="73"/>
      <c r="U484" s="35"/>
      <c r="V484" s="35"/>
      <c r="W484" s="35"/>
      <c r="X484" s="35"/>
      <c r="Y484" s="35"/>
      <c r="Z484" s="35"/>
      <c r="AA484" s="35"/>
      <c r="AB484" s="35"/>
      <c r="AC484" s="35"/>
      <c r="AD484" s="35"/>
      <c r="AE484" s="35"/>
      <c r="AT484" s="18" t="s">
        <v>247</v>
      </c>
      <c r="AU484" s="18" t="s">
        <v>86</v>
      </c>
    </row>
    <row r="485" spans="1:65" s="2" customFormat="1" ht="16.5" customHeight="1">
      <c r="A485" s="35"/>
      <c r="B485" s="36"/>
      <c r="C485" s="192" t="s">
        <v>894</v>
      </c>
      <c r="D485" s="192" t="s">
        <v>241</v>
      </c>
      <c r="E485" s="193" t="s">
        <v>895</v>
      </c>
      <c r="F485" s="194" t="s">
        <v>896</v>
      </c>
      <c r="G485" s="195" t="s">
        <v>244</v>
      </c>
      <c r="H485" s="196">
        <v>129.35</v>
      </c>
      <c r="I485" s="197"/>
      <c r="J485" s="198">
        <f>ROUND(I485*H485,2)</f>
        <v>0</v>
      </c>
      <c r="K485" s="194" t="s">
        <v>245</v>
      </c>
      <c r="L485" s="40"/>
      <c r="M485" s="199" t="s">
        <v>1</v>
      </c>
      <c r="N485" s="200" t="s">
        <v>41</v>
      </c>
      <c r="O485" s="72"/>
      <c r="P485" s="201">
        <f>O485*H485</f>
        <v>0</v>
      </c>
      <c r="Q485" s="201">
        <v>2.5999999999999998E-4</v>
      </c>
      <c r="R485" s="201">
        <f>Q485*H485</f>
        <v>3.3630999999999994E-2</v>
      </c>
      <c r="S485" s="201">
        <v>0</v>
      </c>
      <c r="T485" s="202">
        <f>S485*H485</f>
        <v>0</v>
      </c>
      <c r="U485" s="35"/>
      <c r="V485" s="35"/>
      <c r="W485" s="35"/>
      <c r="X485" s="35"/>
      <c r="Y485" s="35"/>
      <c r="Z485" s="35"/>
      <c r="AA485" s="35"/>
      <c r="AB485" s="35"/>
      <c r="AC485" s="35"/>
      <c r="AD485" s="35"/>
      <c r="AE485" s="35"/>
      <c r="AR485" s="203" t="s">
        <v>110</v>
      </c>
      <c r="AT485" s="203" t="s">
        <v>241</v>
      </c>
      <c r="AU485" s="203" t="s">
        <v>86</v>
      </c>
      <c r="AY485" s="18" t="s">
        <v>239</v>
      </c>
      <c r="BE485" s="204">
        <f>IF(N485="základní",J485,0)</f>
        <v>0</v>
      </c>
      <c r="BF485" s="204">
        <f>IF(N485="snížená",J485,0)</f>
        <v>0</v>
      </c>
      <c r="BG485" s="204">
        <f>IF(N485="zákl. přenesená",J485,0)</f>
        <v>0</v>
      </c>
      <c r="BH485" s="204">
        <f>IF(N485="sníž. přenesená",J485,0)</f>
        <v>0</v>
      </c>
      <c r="BI485" s="204">
        <f>IF(N485="nulová",J485,0)</f>
        <v>0</v>
      </c>
      <c r="BJ485" s="18" t="s">
        <v>84</v>
      </c>
      <c r="BK485" s="204">
        <f>ROUND(I485*H485,2)</f>
        <v>0</v>
      </c>
      <c r="BL485" s="18" t="s">
        <v>110</v>
      </c>
      <c r="BM485" s="203" t="s">
        <v>897</v>
      </c>
    </row>
    <row r="486" spans="1:65" s="2" customFormat="1" ht="11.25">
      <c r="A486" s="35"/>
      <c r="B486" s="36"/>
      <c r="C486" s="37"/>
      <c r="D486" s="205" t="s">
        <v>247</v>
      </c>
      <c r="E486" s="37"/>
      <c r="F486" s="206" t="s">
        <v>898</v>
      </c>
      <c r="G486" s="37"/>
      <c r="H486" s="37"/>
      <c r="I486" s="207"/>
      <c r="J486" s="37"/>
      <c r="K486" s="37"/>
      <c r="L486" s="40"/>
      <c r="M486" s="208"/>
      <c r="N486" s="209"/>
      <c r="O486" s="72"/>
      <c r="P486" s="72"/>
      <c r="Q486" s="72"/>
      <c r="R486" s="72"/>
      <c r="S486" s="72"/>
      <c r="T486" s="73"/>
      <c r="U486" s="35"/>
      <c r="V486" s="35"/>
      <c r="W486" s="35"/>
      <c r="X486" s="35"/>
      <c r="Y486" s="35"/>
      <c r="Z486" s="35"/>
      <c r="AA486" s="35"/>
      <c r="AB486" s="35"/>
      <c r="AC486" s="35"/>
      <c r="AD486" s="35"/>
      <c r="AE486" s="35"/>
      <c r="AT486" s="18" t="s">
        <v>247</v>
      </c>
      <c r="AU486" s="18" t="s">
        <v>86</v>
      </c>
    </row>
    <row r="487" spans="1:65" s="13" customFormat="1" ht="11.25">
      <c r="B487" s="210"/>
      <c r="C487" s="211"/>
      <c r="D487" s="212" t="s">
        <v>274</v>
      </c>
      <c r="E487" s="226" t="s">
        <v>1</v>
      </c>
      <c r="F487" s="213" t="s">
        <v>899</v>
      </c>
      <c r="G487" s="211"/>
      <c r="H487" s="214">
        <v>129.35</v>
      </c>
      <c r="I487" s="215"/>
      <c r="J487" s="211"/>
      <c r="K487" s="211"/>
      <c r="L487" s="216"/>
      <c r="M487" s="217"/>
      <c r="N487" s="218"/>
      <c r="O487" s="218"/>
      <c r="P487" s="218"/>
      <c r="Q487" s="218"/>
      <c r="R487" s="218"/>
      <c r="S487" s="218"/>
      <c r="T487" s="219"/>
      <c r="AT487" s="220" t="s">
        <v>274</v>
      </c>
      <c r="AU487" s="220" t="s">
        <v>86</v>
      </c>
      <c r="AV487" s="13" t="s">
        <v>86</v>
      </c>
      <c r="AW487" s="13" t="s">
        <v>32</v>
      </c>
      <c r="AX487" s="13" t="s">
        <v>76</v>
      </c>
      <c r="AY487" s="220" t="s">
        <v>239</v>
      </c>
    </row>
    <row r="488" spans="1:65" s="14" customFormat="1" ht="11.25">
      <c r="B488" s="227"/>
      <c r="C488" s="228"/>
      <c r="D488" s="212" t="s">
        <v>274</v>
      </c>
      <c r="E488" s="229" t="s">
        <v>1</v>
      </c>
      <c r="F488" s="230" t="s">
        <v>401</v>
      </c>
      <c r="G488" s="228"/>
      <c r="H488" s="231">
        <v>129.35</v>
      </c>
      <c r="I488" s="232"/>
      <c r="J488" s="228"/>
      <c r="K488" s="228"/>
      <c r="L488" s="233"/>
      <c r="M488" s="234"/>
      <c r="N488" s="235"/>
      <c r="O488" s="235"/>
      <c r="P488" s="235"/>
      <c r="Q488" s="235"/>
      <c r="R488" s="235"/>
      <c r="S488" s="235"/>
      <c r="T488" s="236"/>
      <c r="AT488" s="237" t="s">
        <v>274</v>
      </c>
      <c r="AU488" s="237" t="s">
        <v>86</v>
      </c>
      <c r="AV488" s="14" t="s">
        <v>110</v>
      </c>
      <c r="AW488" s="14" t="s">
        <v>32</v>
      </c>
      <c r="AX488" s="14" t="s">
        <v>84</v>
      </c>
      <c r="AY488" s="237" t="s">
        <v>239</v>
      </c>
    </row>
    <row r="489" spans="1:65" s="2" customFormat="1" ht="16.5" customHeight="1">
      <c r="A489" s="35"/>
      <c r="B489" s="36"/>
      <c r="C489" s="192" t="s">
        <v>900</v>
      </c>
      <c r="D489" s="192" t="s">
        <v>241</v>
      </c>
      <c r="E489" s="193" t="s">
        <v>901</v>
      </c>
      <c r="F489" s="194" t="s">
        <v>902</v>
      </c>
      <c r="G489" s="195" t="s">
        <v>244</v>
      </c>
      <c r="H489" s="196">
        <v>129.35</v>
      </c>
      <c r="I489" s="197"/>
      <c r="J489" s="198">
        <f>ROUND(I489*H489,2)</f>
        <v>0</v>
      </c>
      <c r="K489" s="194" t="s">
        <v>245</v>
      </c>
      <c r="L489" s="40"/>
      <c r="M489" s="199" t="s">
        <v>1</v>
      </c>
      <c r="N489" s="200" t="s">
        <v>41</v>
      </c>
      <c r="O489" s="72"/>
      <c r="P489" s="201">
        <f>O489*H489</f>
        <v>0</v>
      </c>
      <c r="Q489" s="201">
        <v>1.3999999999999999E-4</v>
      </c>
      <c r="R489" s="201">
        <f>Q489*H489</f>
        <v>1.8108999999999997E-2</v>
      </c>
      <c r="S489" s="201">
        <v>0</v>
      </c>
      <c r="T489" s="202">
        <f>S489*H489</f>
        <v>0</v>
      </c>
      <c r="U489" s="35"/>
      <c r="V489" s="35"/>
      <c r="W489" s="35"/>
      <c r="X489" s="35"/>
      <c r="Y489" s="35"/>
      <c r="Z489" s="35"/>
      <c r="AA489" s="35"/>
      <c r="AB489" s="35"/>
      <c r="AC489" s="35"/>
      <c r="AD489" s="35"/>
      <c r="AE489" s="35"/>
      <c r="AR489" s="203" t="s">
        <v>110</v>
      </c>
      <c r="AT489" s="203" t="s">
        <v>241</v>
      </c>
      <c r="AU489" s="203" t="s">
        <v>86</v>
      </c>
      <c r="AY489" s="18" t="s">
        <v>239</v>
      </c>
      <c r="BE489" s="204">
        <f>IF(N489="základní",J489,0)</f>
        <v>0</v>
      </c>
      <c r="BF489" s="204">
        <f>IF(N489="snížená",J489,0)</f>
        <v>0</v>
      </c>
      <c r="BG489" s="204">
        <f>IF(N489="zákl. přenesená",J489,0)</f>
        <v>0</v>
      </c>
      <c r="BH489" s="204">
        <f>IF(N489="sníž. přenesená",J489,0)</f>
        <v>0</v>
      </c>
      <c r="BI489" s="204">
        <f>IF(N489="nulová",J489,0)</f>
        <v>0</v>
      </c>
      <c r="BJ489" s="18" t="s">
        <v>84</v>
      </c>
      <c r="BK489" s="204">
        <f>ROUND(I489*H489,2)</f>
        <v>0</v>
      </c>
      <c r="BL489" s="18" t="s">
        <v>110</v>
      </c>
      <c r="BM489" s="203" t="s">
        <v>903</v>
      </c>
    </row>
    <row r="490" spans="1:65" s="2" customFormat="1" ht="11.25">
      <c r="A490" s="35"/>
      <c r="B490" s="36"/>
      <c r="C490" s="37"/>
      <c r="D490" s="205" t="s">
        <v>247</v>
      </c>
      <c r="E490" s="37"/>
      <c r="F490" s="206" t="s">
        <v>904</v>
      </c>
      <c r="G490" s="37"/>
      <c r="H490" s="37"/>
      <c r="I490" s="207"/>
      <c r="J490" s="37"/>
      <c r="K490" s="37"/>
      <c r="L490" s="40"/>
      <c r="M490" s="208"/>
      <c r="N490" s="209"/>
      <c r="O490" s="72"/>
      <c r="P490" s="72"/>
      <c r="Q490" s="72"/>
      <c r="R490" s="72"/>
      <c r="S490" s="72"/>
      <c r="T490" s="73"/>
      <c r="U490" s="35"/>
      <c r="V490" s="35"/>
      <c r="W490" s="35"/>
      <c r="X490" s="35"/>
      <c r="Y490" s="35"/>
      <c r="Z490" s="35"/>
      <c r="AA490" s="35"/>
      <c r="AB490" s="35"/>
      <c r="AC490" s="35"/>
      <c r="AD490" s="35"/>
      <c r="AE490" s="35"/>
      <c r="AT490" s="18" t="s">
        <v>247</v>
      </c>
      <c r="AU490" s="18" t="s">
        <v>86</v>
      </c>
    </row>
    <row r="491" spans="1:65" s="2" customFormat="1" ht="24.2" customHeight="1">
      <c r="A491" s="35"/>
      <c r="B491" s="36"/>
      <c r="C491" s="192" t="s">
        <v>905</v>
      </c>
      <c r="D491" s="192" t="s">
        <v>241</v>
      </c>
      <c r="E491" s="193" t="s">
        <v>906</v>
      </c>
      <c r="F491" s="194" t="s">
        <v>907</v>
      </c>
      <c r="G491" s="195" t="s">
        <v>244</v>
      </c>
      <c r="H491" s="196">
        <v>129.35</v>
      </c>
      <c r="I491" s="197"/>
      <c r="J491" s="198">
        <f>ROUND(I491*H491,2)</f>
        <v>0</v>
      </c>
      <c r="K491" s="194" t="s">
        <v>245</v>
      </c>
      <c r="L491" s="40"/>
      <c r="M491" s="199" t="s">
        <v>1</v>
      </c>
      <c r="N491" s="200" t="s">
        <v>41</v>
      </c>
      <c r="O491" s="72"/>
      <c r="P491" s="201">
        <f>O491*H491</f>
        <v>0</v>
      </c>
      <c r="Q491" s="201">
        <v>1.2489999999999999E-2</v>
      </c>
      <c r="R491" s="201">
        <f>Q491*H491</f>
        <v>1.6155814999999998</v>
      </c>
      <c r="S491" s="201">
        <v>0</v>
      </c>
      <c r="T491" s="202">
        <f>S491*H491</f>
        <v>0</v>
      </c>
      <c r="U491" s="35"/>
      <c r="V491" s="35"/>
      <c r="W491" s="35"/>
      <c r="X491" s="35"/>
      <c r="Y491" s="35"/>
      <c r="Z491" s="35"/>
      <c r="AA491" s="35"/>
      <c r="AB491" s="35"/>
      <c r="AC491" s="35"/>
      <c r="AD491" s="35"/>
      <c r="AE491" s="35"/>
      <c r="AR491" s="203" t="s">
        <v>110</v>
      </c>
      <c r="AT491" s="203" t="s">
        <v>241</v>
      </c>
      <c r="AU491" s="203" t="s">
        <v>86</v>
      </c>
      <c r="AY491" s="18" t="s">
        <v>239</v>
      </c>
      <c r="BE491" s="204">
        <f>IF(N491="základní",J491,0)</f>
        <v>0</v>
      </c>
      <c r="BF491" s="204">
        <f>IF(N491="snížená",J491,0)</f>
        <v>0</v>
      </c>
      <c r="BG491" s="204">
        <f>IF(N491="zákl. přenesená",J491,0)</f>
        <v>0</v>
      </c>
      <c r="BH491" s="204">
        <f>IF(N491="sníž. přenesená",J491,0)</f>
        <v>0</v>
      </c>
      <c r="BI491" s="204">
        <f>IF(N491="nulová",J491,0)</f>
        <v>0</v>
      </c>
      <c r="BJ491" s="18" t="s">
        <v>84</v>
      </c>
      <c r="BK491" s="204">
        <f>ROUND(I491*H491,2)</f>
        <v>0</v>
      </c>
      <c r="BL491" s="18" t="s">
        <v>110</v>
      </c>
      <c r="BM491" s="203" t="s">
        <v>908</v>
      </c>
    </row>
    <row r="492" spans="1:65" s="2" customFormat="1" ht="11.25">
      <c r="A492" s="35"/>
      <c r="B492" s="36"/>
      <c r="C492" s="37"/>
      <c r="D492" s="205" t="s">
        <v>247</v>
      </c>
      <c r="E492" s="37"/>
      <c r="F492" s="206" t="s">
        <v>909</v>
      </c>
      <c r="G492" s="37"/>
      <c r="H492" s="37"/>
      <c r="I492" s="207"/>
      <c r="J492" s="37"/>
      <c r="K492" s="37"/>
      <c r="L492" s="40"/>
      <c r="M492" s="208"/>
      <c r="N492" s="209"/>
      <c r="O492" s="72"/>
      <c r="P492" s="72"/>
      <c r="Q492" s="72"/>
      <c r="R492" s="72"/>
      <c r="S492" s="72"/>
      <c r="T492" s="73"/>
      <c r="U492" s="35"/>
      <c r="V492" s="35"/>
      <c r="W492" s="35"/>
      <c r="X492" s="35"/>
      <c r="Y492" s="35"/>
      <c r="Z492" s="35"/>
      <c r="AA492" s="35"/>
      <c r="AB492" s="35"/>
      <c r="AC492" s="35"/>
      <c r="AD492" s="35"/>
      <c r="AE492" s="35"/>
      <c r="AT492" s="18" t="s">
        <v>247</v>
      </c>
      <c r="AU492" s="18" t="s">
        <v>86</v>
      </c>
    </row>
    <row r="493" spans="1:65" s="13" customFormat="1" ht="11.25">
      <c r="B493" s="210"/>
      <c r="C493" s="211"/>
      <c r="D493" s="212" t="s">
        <v>274</v>
      </c>
      <c r="E493" s="226" t="s">
        <v>1</v>
      </c>
      <c r="F493" s="213" t="s">
        <v>899</v>
      </c>
      <c r="G493" s="211"/>
      <c r="H493" s="214">
        <v>129.35</v>
      </c>
      <c r="I493" s="215"/>
      <c r="J493" s="211"/>
      <c r="K493" s="211"/>
      <c r="L493" s="216"/>
      <c r="M493" s="217"/>
      <c r="N493" s="218"/>
      <c r="O493" s="218"/>
      <c r="P493" s="218"/>
      <c r="Q493" s="218"/>
      <c r="R493" s="218"/>
      <c r="S493" s="218"/>
      <c r="T493" s="219"/>
      <c r="AT493" s="220" t="s">
        <v>274</v>
      </c>
      <c r="AU493" s="220" t="s">
        <v>86</v>
      </c>
      <c r="AV493" s="13" t="s">
        <v>86</v>
      </c>
      <c r="AW493" s="13" t="s">
        <v>32</v>
      </c>
      <c r="AX493" s="13" t="s">
        <v>76</v>
      </c>
      <c r="AY493" s="220" t="s">
        <v>239</v>
      </c>
    </row>
    <row r="494" spans="1:65" s="14" customFormat="1" ht="11.25">
      <c r="B494" s="227"/>
      <c r="C494" s="228"/>
      <c r="D494" s="212" t="s">
        <v>274</v>
      </c>
      <c r="E494" s="229" t="s">
        <v>1</v>
      </c>
      <c r="F494" s="230" t="s">
        <v>401</v>
      </c>
      <c r="G494" s="228"/>
      <c r="H494" s="231">
        <v>129.35</v>
      </c>
      <c r="I494" s="232"/>
      <c r="J494" s="228"/>
      <c r="K494" s="228"/>
      <c r="L494" s="233"/>
      <c r="M494" s="234"/>
      <c r="N494" s="235"/>
      <c r="O494" s="235"/>
      <c r="P494" s="235"/>
      <c r="Q494" s="235"/>
      <c r="R494" s="235"/>
      <c r="S494" s="235"/>
      <c r="T494" s="236"/>
      <c r="AT494" s="237" t="s">
        <v>274</v>
      </c>
      <c r="AU494" s="237" t="s">
        <v>86</v>
      </c>
      <c r="AV494" s="14" t="s">
        <v>110</v>
      </c>
      <c r="AW494" s="14" t="s">
        <v>32</v>
      </c>
      <c r="AX494" s="14" t="s">
        <v>84</v>
      </c>
      <c r="AY494" s="237" t="s">
        <v>239</v>
      </c>
    </row>
    <row r="495" spans="1:65" s="2" customFormat="1" ht="16.5" customHeight="1">
      <c r="A495" s="35"/>
      <c r="B495" s="36"/>
      <c r="C495" s="248" t="s">
        <v>910</v>
      </c>
      <c r="D495" s="248" t="s">
        <v>469</v>
      </c>
      <c r="E495" s="249" t="s">
        <v>911</v>
      </c>
      <c r="F495" s="250" t="s">
        <v>912</v>
      </c>
      <c r="G495" s="251" t="s">
        <v>244</v>
      </c>
      <c r="H495" s="252">
        <v>142.285</v>
      </c>
      <c r="I495" s="253"/>
      <c r="J495" s="254">
        <f>ROUND(I495*H495,2)</f>
        <v>0</v>
      </c>
      <c r="K495" s="250" t="s">
        <v>287</v>
      </c>
      <c r="L495" s="255"/>
      <c r="M495" s="256" t="s">
        <v>1</v>
      </c>
      <c r="N495" s="257" t="s">
        <v>41</v>
      </c>
      <c r="O495" s="72"/>
      <c r="P495" s="201">
        <f>O495*H495</f>
        <v>0</v>
      </c>
      <c r="Q495" s="201">
        <v>6.0000000000000001E-3</v>
      </c>
      <c r="R495" s="201">
        <f>Q495*H495</f>
        <v>0.85370999999999997</v>
      </c>
      <c r="S495" s="201">
        <v>0</v>
      </c>
      <c r="T495" s="202">
        <f>S495*H495</f>
        <v>0</v>
      </c>
      <c r="U495" s="35"/>
      <c r="V495" s="35"/>
      <c r="W495" s="35"/>
      <c r="X495" s="35"/>
      <c r="Y495" s="35"/>
      <c r="Z495" s="35"/>
      <c r="AA495" s="35"/>
      <c r="AB495" s="35"/>
      <c r="AC495" s="35"/>
      <c r="AD495" s="35"/>
      <c r="AE495" s="35"/>
      <c r="AR495" s="203" t="s">
        <v>156</v>
      </c>
      <c r="AT495" s="203" t="s">
        <v>469</v>
      </c>
      <c r="AU495" s="203" t="s">
        <v>86</v>
      </c>
      <c r="AY495" s="18" t="s">
        <v>239</v>
      </c>
      <c r="BE495" s="204">
        <f>IF(N495="základní",J495,0)</f>
        <v>0</v>
      </c>
      <c r="BF495" s="204">
        <f>IF(N495="snížená",J495,0)</f>
        <v>0</v>
      </c>
      <c r="BG495" s="204">
        <f>IF(N495="zákl. přenesená",J495,0)</f>
        <v>0</v>
      </c>
      <c r="BH495" s="204">
        <f>IF(N495="sníž. přenesená",J495,0)</f>
        <v>0</v>
      </c>
      <c r="BI495" s="204">
        <f>IF(N495="nulová",J495,0)</f>
        <v>0</v>
      </c>
      <c r="BJ495" s="18" t="s">
        <v>84</v>
      </c>
      <c r="BK495" s="204">
        <f>ROUND(I495*H495,2)</f>
        <v>0</v>
      </c>
      <c r="BL495" s="18" t="s">
        <v>110</v>
      </c>
      <c r="BM495" s="203" t="s">
        <v>913</v>
      </c>
    </row>
    <row r="496" spans="1:65" s="13" customFormat="1" ht="11.25">
      <c r="B496" s="210"/>
      <c r="C496" s="211"/>
      <c r="D496" s="212" t="s">
        <v>274</v>
      </c>
      <c r="E496" s="211"/>
      <c r="F496" s="213" t="s">
        <v>914</v>
      </c>
      <c r="G496" s="211"/>
      <c r="H496" s="214">
        <v>142.285</v>
      </c>
      <c r="I496" s="215"/>
      <c r="J496" s="211"/>
      <c r="K496" s="211"/>
      <c r="L496" s="216"/>
      <c r="M496" s="217"/>
      <c r="N496" s="218"/>
      <c r="O496" s="218"/>
      <c r="P496" s="218"/>
      <c r="Q496" s="218"/>
      <c r="R496" s="218"/>
      <c r="S496" s="218"/>
      <c r="T496" s="219"/>
      <c r="AT496" s="220" t="s">
        <v>274</v>
      </c>
      <c r="AU496" s="220" t="s">
        <v>86</v>
      </c>
      <c r="AV496" s="13" t="s">
        <v>86</v>
      </c>
      <c r="AW496" s="13" t="s">
        <v>4</v>
      </c>
      <c r="AX496" s="13" t="s">
        <v>84</v>
      </c>
      <c r="AY496" s="220" t="s">
        <v>239</v>
      </c>
    </row>
    <row r="497" spans="1:65" s="2" customFormat="1" ht="24.2" customHeight="1">
      <c r="A497" s="35"/>
      <c r="B497" s="36"/>
      <c r="C497" s="192" t="s">
        <v>915</v>
      </c>
      <c r="D497" s="192" t="s">
        <v>241</v>
      </c>
      <c r="E497" s="193" t="s">
        <v>916</v>
      </c>
      <c r="F497" s="194" t="s">
        <v>917</v>
      </c>
      <c r="G497" s="195" t="s">
        <v>244</v>
      </c>
      <c r="H497" s="196">
        <v>129.35</v>
      </c>
      <c r="I497" s="197"/>
      <c r="J497" s="198">
        <f>ROUND(I497*H497,2)</f>
        <v>0</v>
      </c>
      <c r="K497" s="194" t="s">
        <v>245</v>
      </c>
      <c r="L497" s="40"/>
      <c r="M497" s="199" t="s">
        <v>1</v>
      </c>
      <c r="N497" s="200" t="s">
        <v>41</v>
      </c>
      <c r="O497" s="72"/>
      <c r="P497" s="201">
        <f>O497*H497</f>
        <v>0</v>
      </c>
      <c r="Q497" s="201">
        <v>1E-4</v>
      </c>
      <c r="R497" s="201">
        <f>Q497*H497</f>
        <v>1.2935E-2</v>
      </c>
      <c r="S497" s="201">
        <v>0</v>
      </c>
      <c r="T497" s="202">
        <f>S497*H497</f>
        <v>0</v>
      </c>
      <c r="U497" s="35"/>
      <c r="V497" s="35"/>
      <c r="W497" s="35"/>
      <c r="X497" s="35"/>
      <c r="Y497" s="35"/>
      <c r="Z497" s="35"/>
      <c r="AA497" s="35"/>
      <c r="AB497" s="35"/>
      <c r="AC497" s="35"/>
      <c r="AD497" s="35"/>
      <c r="AE497" s="35"/>
      <c r="AR497" s="203" t="s">
        <v>110</v>
      </c>
      <c r="AT497" s="203" t="s">
        <v>241</v>
      </c>
      <c r="AU497" s="203" t="s">
        <v>86</v>
      </c>
      <c r="AY497" s="18" t="s">
        <v>239</v>
      </c>
      <c r="BE497" s="204">
        <f>IF(N497="základní",J497,0)</f>
        <v>0</v>
      </c>
      <c r="BF497" s="204">
        <f>IF(N497="snížená",J497,0)</f>
        <v>0</v>
      </c>
      <c r="BG497" s="204">
        <f>IF(N497="zákl. přenesená",J497,0)</f>
        <v>0</v>
      </c>
      <c r="BH497" s="204">
        <f>IF(N497="sníž. přenesená",J497,0)</f>
        <v>0</v>
      </c>
      <c r="BI497" s="204">
        <f>IF(N497="nulová",J497,0)</f>
        <v>0</v>
      </c>
      <c r="BJ497" s="18" t="s">
        <v>84</v>
      </c>
      <c r="BK497" s="204">
        <f>ROUND(I497*H497,2)</f>
        <v>0</v>
      </c>
      <c r="BL497" s="18" t="s">
        <v>110</v>
      </c>
      <c r="BM497" s="203" t="s">
        <v>918</v>
      </c>
    </row>
    <row r="498" spans="1:65" s="2" customFormat="1" ht="11.25">
      <c r="A498" s="35"/>
      <c r="B498" s="36"/>
      <c r="C498" s="37"/>
      <c r="D498" s="205" t="s">
        <v>247</v>
      </c>
      <c r="E498" s="37"/>
      <c r="F498" s="206" t="s">
        <v>919</v>
      </c>
      <c r="G498" s="37"/>
      <c r="H498" s="37"/>
      <c r="I498" s="207"/>
      <c r="J498" s="37"/>
      <c r="K498" s="37"/>
      <c r="L498" s="40"/>
      <c r="M498" s="208"/>
      <c r="N498" s="209"/>
      <c r="O498" s="72"/>
      <c r="P498" s="72"/>
      <c r="Q498" s="72"/>
      <c r="R498" s="72"/>
      <c r="S498" s="72"/>
      <c r="T498" s="73"/>
      <c r="U498" s="35"/>
      <c r="V498" s="35"/>
      <c r="W498" s="35"/>
      <c r="X498" s="35"/>
      <c r="Y498" s="35"/>
      <c r="Z498" s="35"/>
      <c r="AA498" s="35"/>
      <c r="AB498" s="35"/>
      <c r="AC498" s="35"/>
      <c r="AD498" s="35"/>
      <c r="AE498" s="35"/>
      <c r="AT498" s="18" t="s">
        <v>247</v>
      </c>
      <c r="AU498" s="18" t="s">
        <v>86</v>
      </c>
    </row>
    <row r="499" spans="1:65" s="13" customFormat="1" ht="11.25">
      <c r="B499" s="210"/>
      <c r="C499" s="211"/>
      <c r="D499" s="212" t="s">
        <v>274</v>
      </c>
      <c r="E499" s="226" t="s">
        <v>1</v>
      </c>
      <c r="F499" s="213" t="s">
        <v>899</v>
      </c>
      <c r="G499" s="211"/>
      <c r="H499" s="214">
        <v>129.35</v>
      </c>
      <c r="I499" s="215"/>
      <c r="J499" s="211"/>
      <c r="K499" s="211"/>
      <c r="L499" s="216"/>
      <c r="M499" s="217"/>
      <c r="N499" s="218"/>
      <c r="O499" s="218"/>
      <c r="P499" s="218"/>
      <c r="Q499" s="218"/>
      <c r="R499" s="218"/>
      <c r="S499" s="218"/>
      <c r="T499" s="219"/>
      <c r="AT499" s="220" t="s">
        <v>274</v>
      </c>
      <c r="AU499" s="220" t="s">
        <v>86</v>
      </c>
      <c r="AV499" s="13" t="s">
        <v>86</v>
      </c>
      <c r="AW499" s="13" t="s">
        <v>32</v>
      </c>
      <c r="AX499" s="13" t="s">
        <v>76</v>
      </c>
      <c r="AY499" s="220" t="s">
        <v>239</v>
      </c>
    </row>
    <row r="500" spans="1:65" s="14" customFormat="1" ht="11.25">
      <c r="B500" s="227"/>
      <c r="C500" s="228"/>
      <c r="D500" s="212" t="s">
        <v>274</v>
      </c>
      <c r="E500" s="229" t="s">
        <v>1</v>
      </c>
      <c r="F500" s="230" t="s">
        <v>401</v>
      </c>
      <c r="G500" s="228"/>
      <c r="H500" s="231">
        <v>129.35</v>
      </c>
      <c r="I500" s="232"/>
      <c r="J500" s="228"/>
      <c r="K500" s="228"/>
      <c r="L500" s="233"/>
      <c r="M500" s="234"/>
      <c r="N500" s="235"/>
      <c r="O500" s="235"/>
      <c r="P500" s="235"/>
      <c r="Q500" s="235"/>
      <c r="R500" s="235"/>
      <c r="S500" s="235"/>
      <c r="T500" s="236"/>
      <c r="AT500" s="237" t="s">
        <v>274</v>
      </c>
      <c r="AU500" s="237" t="s">
        <v>86</v>
      </c>
      <c r="AV500" s="14" t="s">
        <v>110</v>
      </c>
      <c r="AW500" s="14" t="s">
        <v>32</v>
      </c>
      <c r="AX500" s="14" t="s">
        <v>84</v>
      </c>
      <c r="AY500" s="237" t="s">
        <v>239</v>
      </c>
    </row>
    <row r="501" spans="1:65" s="2" customFormat="1" ht="16.5" customHeight="1">
      <c r="A501" s="35"/>
      <c r="B501" s="36"/>
      <c r="C501" s="192" t="s">
        <v>920</v>
      </c>
      <c r="D501" s="192" t="s">
        <v>241</v>
      </c>
      <c r="E501" s="193" t="s">
        <v>921</v>
      </c>
      <c r="F501" s="194" t="s">
        <v>922</v>
      </c>
      <c r="G501" s="195" t="s">
        <v>244</v>
      </c>
      <c r="H501" s="196">
        <v>129.35</v>
      </c>
      <c r="I501" s="197"/>
      <c r="J501" s="198">
        <f>ROUND(I501*H501,2)</f>
        <v>0</v>
      </c>
      <c r="K501" s="194" t="s">
        <v>245</v>
      </c>
      <c r="L501" s="40"/>
      <c r="M501" s="199" t="s">
        <v>1</v>
      </c>
      <c r="N501" s="200" t="s">
        <v>41</v>
      </c>
      <c r="O501" s="72"/>
      <c r="P501" s="201">
        <f>O501*H501</f>
        <v>0</v>
      </c>
      <c r="Q501" s="201">
        <v>3.3600000000000001E-3</v>
      </c>
      <c r="R501" s="201">
        <f>Q501*H501</f>
        <v>0.434616</v>
      </c>
      <c r="S501" s="201">
        <v>0</v>
      </c>
      <c r="T501" s="202">
        <f>S501*H501</f>
        <v>0</v>
      </c>
      <c r="U501" s="35"/>
      <c r="V501" s="35"/>
      <c r="W501" s="35"/>
      <c r="X501" s="35"/>
      <c r="Y501" s="35"/>
      <c r="Z501" s="35"/>
      <c r="AA501" s="35"/>
      <c r="AB501" s="35"/>
      <c r="AC501" s="35"/>
      <c r="AD501" s="35"/>
      <c r="AE501" s="35"/>
      <c r="AR501" s="203" t="s">
        <v>110</v>
      </c>
      <c r="AT501" s="203" t="s">
        <v>241</v>
      </c>
      <c r="AU501" s="203" t="s">
        <v>86</v>
      </c>
      <c r="AY501" s="18" t="s">
        <v>239</v>
      </c>
      <c r="BE501" s="204">
        <f>IF(N501="základní",J501,0)</f>
        <v>0</v>
      </c>
      <c r="BF501" s="204">
        <f>IF(N501="snížená",J501,0)</f>
        <v>0</v>
      </c>
      <c r="BG501" s="204">
        <f>IF(N501="zákl. přenesená",J501,0)</f>
        <v>0</v>
      </c>
      <c r="BH501" s="204">
        <f>IF(N501="sníž. přenesená",J501,0)</f>
        <v>0</v>
      </c>
      <c r="BI501" s="204">
        <f>IF(N501="nulová",J501,0)</f>
        <v>0</v>
      </c>
      <c r="BJ501" s="18" t="s">
        <v>84</v>
      </c>
      <c r="BK501" s="204">
        <f>ROUND(I501*H501,2)</f>
        <v>0</v>
      </c>
      <c r="BL501" s="18" t="s">
        <v>110</v>
      </c>
      <c r="BM501" s="203" t="s">
        <v>923</v>
      </c>
    </row>
    <row r="502" spans="1:65" s="2" customFormat="1" ht="11.25">
      <c r="A502" s="35"/>
      <c r="B502" s="36"/>
      <c r="C502" s="37"/>
      <c r="D502" s="205" t="s">
        <v>247</v>
      </c>
      <c r="E502" s="37"/>
      <c r="F502" s="206" t="s">
        <v>924</v>
      </c>
      <c r="G502" s="37"/>
      <c r="H502" s="37"/>
      <c r="I502" s="207"/>
      <c r="J502" s="37"/>
      <c r="K502" s="37"/>
      <c r="L502" s="40"/>
      <c r="M502" s="208"/>
      <c r="N502" s="209"/>
      <c r="O502" s="72"/>
      <c r="P502" s="72"/>
      <c r="Q502" s="72"/>
      <c r="R502" s="72"/>
      <c r="S502" s="72"/>
      <c r="T502" s="73"/>
      <c r="U502" s="35"/>
      <c r="V502" s="35"/>
      <c r="W502" s="35"/>
      <c r="X502" s="35"/>
      <c r="Y502" s="35"/>
      <c r="Z502" s="35"/>
      <c r="AA502" s="35"/>
      <c r="AB502" s="35"/>
      <c r="AC502" s="35"/>
      <c r="AD502" s="35"/>
      <c r="AE502" s="35"/>
      <c r="AT502" s="18" t="s">
        <v>247</v>
      </c>
      <c r="AU502" s="18" t="s">
        <v>86</v>
      </c>
    </row>
    <row r="503" spans="1:65" s="13" customFormat="1" ht="11.25">
      <c r="B503" s="210"/>
      <c r="C503" s="211"/>
      <c r="D503" s="212" t="s">
        <v>274</v>
      </c>
      <c r="E503" s="226" t="s">
        <v>1</v>
      </c>
      <c r="F503" s="213" t="s">
        <v>899</v>
      </c>
      <c r="G503" s="211"/>
      <c r="H503" s="214">
        <v>129.35</v>
      </c>
      <c r="I503" s="215"/>
      <c r="J503" s="211"/>
      <c r="K503" s="211"/>
      <c r="L503" s="216"/>
      <c r="M503" s="217"/>
      <c r="N503" s="218"/>
      <c r="O503" s="218"/>
      <c r="P503" s="218"/>
      <c r="Q503" s="218"/>
      <c r="R503" s="218"/>
      <c r="S503" s="218"/>
      <c r="T503" s="219"/>
      <c r="AT503" s="220" t="s">
        <v>274</v>
      </c>
      <c r="AU503" s="220" t="s">
        <v>86</v>
      </c>
      <c r="AV503" s="13" t="s">
        <v>86</v>
      </c>
      <c r="AW503" s="13" t="s">
        <v>32</v>
      </c>
      <c r="AX503" s="13" t="s">
        <v>76</v>
      </c>
      <c r="AY503" s="220" t="s">
        <v>239</v>
      </c>
    </row>
    <row r="504" spans="1:65" s="14" customFormat="1" ht="11.25">
      <c r="B504" s="227"/>
      <c r="C504" s="228"/>
      <c r="D504" s="212" t="s">
        <v>274</v>
      </c>
      <c r="E504" s="229" t="s">
        <v>1</v>
      </c>
      <c r="F504" s="230" t="s">
        <v>401</v>
      </c>
      <c r="G504" s="228"/>
      <c r="H504" s="231">
        <v>129.35</v>
      </c>
      <c r="I504" s="232"/>
      <c r="J504" s="228"/>
      <c r="K504" s="228"/>
      <c r="L504" s="233"/>
      <c r="M504" s="234"/>
      <c r="N504" s="235"/>
      <c r="O504" s="235"/>
      <c r="P504" s="235"/>
      <c r="Q504" s="235"/>
      <c r="R504" s="235"/>
      <c r="S504" s="235"/>
      <c r="T504" s="236"/>
      <c r="AT504" s="237" t="s">
        <v>274</v>
      </c>
      <c r="AU504" s="237" t="s">
        <v>86</v>
      </c>
      <c r="AV504" s="14" t="s">
        <v>110</v>
      </c>
      <c r="AW504" s="14" t="s">
        <v>32</v>
      </c>
      <c r="AX504" s="14" t="s">
        <v>84</v>
      </c>
      <c r="AY504" s="237" t="s">
        <v>239</v>
      </c>
    </row>
    <row r="505" spans="1:65" s="2" customFormat="1" ht="16.5" customHeight="1">
      <c r="A505" s="35"/>
      <c r="B505" s="36"/>
      <c r="C505" s="192" t="s">
        <v>925</v>
      </c>
      <c r="D505" s="192" t="s">
        <v>241</v>
      </c>
      <c r="E505" s="193" t="s">
        <v>926</v>
      </c>
      <c r="F505" s="194" t="s">
        <v>927</v>
      </c>
      <c r="G505" s="195" t="s">
        <v>244</v>
      </c>
      <c r="H505" s="196">
        <v>200.02500000000001</v>
      </c>
      <c r="I505" s="197"/>
      <c r="J505" s="198">
        <f>ROUND(I505*H505,2)</f>
        <v>0</v>
      </c>
      <c r="K505" s="194" t="s">
        <v>245</v>
      </c>
      <c r="L505" s="40"/>
      <c r="M505" s="199" t="s">
        <v>1</v>
      </c>
      <c r="N505" s="200" t="s">
        <v>41</v>
      </c>
      <c r="O505" s="72"/>
      <c r="P505" s="201">
        <f>O505*H505</f>
        <v>0</v>
      </c>
      <c r="Q505" s="201">
        <v>7.3499999999999998E-3</v>
      </c>
      <c r="R505" s="201">
        <f>Q505*H505</f>
        <v>1.4701837499999999</v>
      </c>
      <c r="S505" s="201">
        <v>0</v>
      </c>
      <c r="T505" s="202">
        <f>S505*H505</f>
        <v>0</v>
      </c>
      <c r="U505" s="35"/>
      <c r="V505" s="35"/>
      <c r="W505" s="35"/>
      <c r="X505" s="35"/>
      <c r="Y505" s="35"/>
      <c r="Z505" s="35"/>
      <c r="AA505" s="35"/>
      <c r="AB505" s="35"/>
      <c r="AC505" s="35"/>
      <c r="AD505" s="35"/>
      <c r="AE505" s="35"/>
      <c r="AR505" s="203" t="s">
        <v>110</v>
      </c>
      <c r="AT505" s="203" t="s">
        <v>241</v>
      </c>
      <c r="AU505" s="203" t="s">
        <v>86</v>
      </c>
      <c r="AY505" s="18" t="s">
        <v>239</v>
      </c>
      <c r="BE505" s="204">
        <f>IF(N505="základní",J505,0)</f>
        <v>0</v>
      </c>
      <c r="BF505" s="204">
        <f>IF(N505="snížená",J505,0)</f>
        <v>0</v>
      </c>
      <c r="BG505" s="204">
        <f>IF(N505="zákl. přenesená",J505,0)</f>
        <v>0</v>
      </c>
      <c r="BH505" s="204">
        <f>IF(N505="sníž. přenesená",J505,0)</f>
        <v>0</v>
      </c>
      <c r="BI505" s="204">
        <f>IF(N505="nulová",J505,0)</f>
        <v>0</v>
      </c>
      <c r="BJ505" s="18" t="s">
        <v>84</v>
      </c>
      <c r="BK505" s="204">
        <f>ROUND(I505*H505,2)</f>
        <v>0</v>
      </c>
      <c r="BL505" s="18" t="s">
        <v>110</v>
      </c>
      <c r="BM505" s="203" t="s">
        <v>928</v>
      </c>
    </row>
    <row r="506" spans="1:65" s="2" customFormat="1" ht="11.25">
      <c r="A506" s="35"/>
      <c r="B506" s="36"/>
      <c r="C506" s="37"/>
      <c r="D506" s="205" t="s">
        <v>247</v>
      </c>
      <c r="E506" s="37"/>
      <c r="F506" s="206" t="s">
        <v>929</v>
      </c>
      <c r="G506" s="37"/>
      <c r="H506" s="37"/>
      <c r="I506" s="207"/>
      <c r="J506" s="37"/>
      <c r="K506" s="37"/>
      <c r="L506" s="40"/>
      <c r="M506" s="208"/>
      <c r="N506" s="209"/>
      <c r="O506" s="72"/>
      <c r="P506" s="72"/>
      <c r="Q506" s="72"/>
      <c r="R506" s="72"/>
      <c r="S506" s="72"/>
      <c r="T506" s="73"/>
      <c r="U506" s="35"/>
      <c r="V506" s="35"/>
      <c r="W506" s="35"/>
      <c r="X506" s="35"/>
      <c r="Y506" s="35"/>
      <c r="Z506" s="35"/>
      <c r="AA506" s="35"/>
      <c r="AB506" s="35"/>
      <c r="AC506" s="35"/>
      <c r="AD506" s="35"/>
      <c r="AE506" s="35"/>
      <c r="AT506" s="18" t="s">
        <v>247</v>
      </c>
      <c r="AU506" s="18" t="s">
        <v>86</v>
      </c>
    </row>
    <row r="507" spans="1:65" s="13" customFormat="1" ht="11.25">
      <c r="B507" s="210"/>
      <c r="C507" s="211"/>
      <c r="D507" s="212" t="s">
        <v>274</v>
      </c>
      <c r="E507" s="226" t="s">
        <v>1</v>
      </c>
      <c r="F507" s="213" t="s">
        <v>930</v>
      </c>
      <c r="G507" s="211"/>
      <c r="H507" s="214">
        <v>200.02500000000001</v>
      </c>
      <c r="I507" s="215"/>
      <c r="J507" s="211"/>
      <c r="K507" s="211"/>
      <c r="L507" s="216"/>
      <c r="M507" s="217"/>
      <c r="N507" s="218"/>
      <c r="O507" s="218"/>
      <c r="P507" s="218"/>
      <c r="Q507" s="218"/>
      <c r="R507" s="218"/>
      <c r="S507" s="218"/>
      <c r="T507" s="219"/>
      <c r="AT507" s="220" t="s">
        <v>274</v>
      </c>
      <c r="AU507" s="220" t="s">
        <v>86</v>
      </c>
      <c r="AV507" s="13" t="s">
        <v>86</v>
      </c>
      <c r="AW507" s="13" t="s">
        <v>32</v>
      </c>
      <c r="AX507" s="13" t="s">
        <v>76</v>
      </c>
      <c r="AY507" s="220" t="s">
        <v>239</v>
      </c>
    </row>
    <row r="508" spans="1:65" s="14" customFormat="1" ht="11.25">
      <c r="B508" s="227"/>
      <c r="C508" s="228"/>
      <c r="D508" s="212" t="s">
        <v>274</v>
      </c>
      <c r="E508" s="229" t="s">
        <v>1</v>
      </c>
      <c r="F508" s="230" t="s">
        <v>401</v>
      </c>
      <c r="G508" s="228"/>
      <c r="H508" s="231">
        <v>200.02500000000001</v>
      </c>
      <c r="I508" s="232"/>
      <c r="J508" s="228"/>
      <c r="K508" s="228"/>
      <c r="L508" s="233"/>
      <c r="M508" s="234"/>
      <c r="N508" s="235"/>
      <c r="O508" s="235"/>
      <c r="P508" s="235"/>
      <c r="Q508" s="235"/>
      <c r="R508" s="235"/>
      <c r="S508" s="235"/>
      <c r="T508" s="236"/>
      <c r="AT508" s="237" t="s">
        <v>274</v>
      </c>
      <c r="AU508" s="237" t="s">
        <v>86</v>
      </c>
      <c r="AV508" s="14" t="s">
        <v>110</v>
      </c>
      <c r="AW508" s="14" t="s">
        <v>32</v>
      </c>
      <c r="AX508" s="14" t="s">
        <v>84</v>
      </c>
      <c r="AY508" s="237" t="s">
        <v>239</v>
      </c>
    </row>
    <row r="509" spans="1:65" s="2" customFormat="1" ht="16.5" customHeight="1">
      <c r="A509" s="35"/>
      <c r="B509" s="36"/>
      <c r="C509" s="192" t="s">
        <v>931</v>
      </c>
      <c r="D509" s="192" t="s">
        <v>241</v>
      </c>
      <c r="E509" s="193" t="s">
        <v>926</v>
      </c>
      <c r="F509" s="194" t="s">
        <v>927</v>
      </c>
      <c r="G509" s="195" t="s">
        <v>244</v>
      </c>
      <c r="H509" s="196">
        <v>100.32</v>
      </c>
      <c r="I509" s="197"/>
      <c r="J509" s="198">
        <f>ROUND(I509*H509,2)</f>
        <v>0</v>
      </c>
      <c r="K509" s="194" t="s">
        <v>245</v>
      </c>
      <c r="L509" s="40"/>
      <c r="M509" s="199" t="s">
        <v>1</v>
      </c>
      <c r="N509" s="200" t="s">
        <v>41</v>
      </c>
      <c r="O509" s="72"/>
      <c r="P509" s="201">
        <f>O509*H509</f>
        <v>0</v>
      </c>
      <c r="Q509" s="201">
        <v>7.3499999999999998E-3</v>
      </c>
      <c r="R509" s="201">
        <f>Q509*H509</f>
        <v>0.7373519999999999</v>
      </c>
      <c r="S509" s="201">
        <v>0</v>
      </c>
      <c r="T509" s="202">
        <f>S509*H509</f>
        <v>0</v>
      </c>
      <c r="U509" s="35"/>
      <c r="V509" s="35"/>
      <c r="W509" s="35"/>
      <c r="X509" s="35"/>
      <c r="Y509" s="35"/>
      <c r="Z509" s="35"/>
      <c r="AA509" s="35"/>
      <c r="AB509" s="35"/>
      <c r="AC509" s="35"/>
      <c r="AD509" s="35"/>
      <c r="AE509" s="35"/>
      <c r="AR509" s="203" t="s">
        <v>110</v>
      </c>
      <c r="AT509" s="203" t="s">
        <v>241</v>
      </c>
      <c r="AU509" s="203" t="s">
        <v>86</v>
      </c>
      <c r="AY509" s="18" t="s">
        <v>239</v>
      </c>
      <c r="BE509" s="204">
        <f>IF(N509="základní",J509,0)</f>
        <v>0</v>
      </c>
      <c r="BF509" s="204">
        <f>IF(N509="snížená",J509,0)</f>
        <v>0</v>
      </c>
      <c r="BG509" s="204">
        <f>IF(N509="zákl. přenesená",J509,0)</f>
        <v>0</v>
      </c>
      <c r="BH509" s="204">
        <f>IF(N509="sníž. přenesená",J509,0)</f>
        <v>0</v>
      </c>
      <c r="BI509" s="204">
        <f>IF(N509="nulová",J509,0)</f>
        <v>0</v>
      </c>
      <c r="BJ509" s="18" t="s">
        <v>84</v>
      </c>
      <c r="BK509" s="204">
        <f>ROUND(I509*H509,2)</f>
        <v>0</v>
      </c>
      <c r="BL509" s="18" t="s">
        <v>110</v>
      </c>
      <c r="BM509" s="203" t="s">
        <v>932</v>
      </c>
    </row>
    <row r="510" spans="1:65" s="2" customFormat="1" ht="11.25">
      <c r="A510" s="35"/>
      <c r="B510" s="36"/>
      <c r="C510" s="37"/>
      <c r="D510" s="205" t="s">
        <v>247</v>
      </c>
      <c r="E510" s="37"/>
      <c r="F510" s="206" t="s">
        <v>929</v>
      </c>
      <c r="G510" s="37"/>
      <c r="H510" s="37"/>
      <c r="I510" s="207"/>
      <c r="J510" s="37"/>
      <c r="K510" s="37"/>
      <c r="L510" s="40"/>
      <c r="M510" s="208"/>
      <c r="N510" s="209"/>
      <c r="O510" s="72"/>
      <c r="P510" s="72"/>
      <c r="Q510" s="72"/>
      <c r="R510" s="72"/>
      <c r="S510" s="72"/>
      <c r="T510" s="73"/>
      <c r="U510" s="35"/>
      <c r="V510" s="35"/>
      <c r="W510" s="35"/>
      <c r="X510" s="35"/>
      <c r="Y510" s="35"/>
      <c r="Z510" s="35"/>
      <c r="AA510" s="35"/>
      <c r="AB510" s="35"/>
      <c r="AC510" s="35"/>
      <c r="AD510" s="35"/>
      <c r="AE510" s="35"/>
      <c r="AT510" s="18" t="s">
        <v>247</v>
      </c>
      <c r="AU510" s="18" t="s">
        <v>86</v>
      </c>
    </row>
    <row r="511" spans="1:65" s="13" customFormat="1" ht="11.25">
      <c r="B511" s="210"/>
      <c r="C511" s="211"/>
      <c r="D511" s="212" t="s">
        <v>274</v>
      </c>
      <c r="E511" s="226" t="s">
        <v>1</v>
      </c>
      <c r="F511" s="213" t="s">
        <v>933</v>
      </c>
      <c r="G511" s="211"/>
      <c r="H511" s="214">
        <v>100.32</v>
      </c>
      <c r="I511" s="215"/>
      <c r="J511" s="211"/>
      <c r="K511" s="211"/>
      <c r="L511" s="216"/>
      <c r="M511" s="217"/>
      <c r="N511" s="218"/>
      <c r="O511" s="218"/>
      <c r="P511" s="218"/>
      <c r="Q511" s="218"/>
      <c r="R511" s="218"/>
      <c r="S511" s="218"/>
      <c r="T511" s="219"/>
      <c r="AT511" s="220" t="s">
        <v>274</v>
      </c>
      <c r="AU511" s="220" t="s">
        <v>86</v>
      </c>
      <c r="AV511" s="13" t="s">
        <v>86</v>
      </c>
      <c r="AW511" s="13" t="s">
        <v>32</v>
      </c>
      <c r="AX511" s="13" t="s">
        <v>76</v>
      </c>
      <c r="AY511" s="220" t="s">
        <v>239</v>
      </c>
    </row>
    <row r="512" spans="1:65" s="14" customFormat="1" ht="11.25">
      <c r="B512" s="227"/>
      <c r="C512" s="228"/>
      <c r="D512" s="212" t="s">
        <v>274</v>
      </c>
      <c r="E512" s="229" t="s">
        <v>1</v>
      </c>
      <c r="F512" s="230" t="s">
        <v>401</v>
      </c>
      <c r="G512" s="228"/>
      <c r="H512" s="231">
        <v>100.32</v>
      </c>
      <c r="I512" s="232"/>
      <c r="J512" s="228"/>
      <c r="K512" s="228"/>
      <c r="L512" s="233"/>
      <c r="M512" s="234"/>
      <c r="N512" s="235"/>
      <c r="O512" s="235"/>
      <c r="P512" s="235"/>
      <c r="Q512" s="235"/>
      <c r="R512" s="235"/>
      <c r="S512" s="235"/>
      <c r="T512" s="236"/>
      <c r="AT512" s="237" t="s">
        <v>274</v>
      </c>
      <c r="AU512" s="237" t="s">
        <v>86</v>
      </c>
      <c r="AV512" s="14" t="s">
        <v>110</v>
      </c>
      <c r="AW512" s="14" t="s">
        <v>32</v>
      </c>
      <c r="AX512" s="14" t="s">
        <v>84</v>
      </c>
      <c r="AY512" s="237" t="s">
        <v>239</v>
      </c>
    </row>
    <row r="513" spans="1:65" s="2" customFormat="1" ht="16.5" customHeight="1">
      <c r="A513" s="35"/>
      <c r="B513" s="36"/>
      <c r="C513" s="192" t="s">
        <v>934</v>
      </c>
      <c r="D513" s="192" t="s">
        <v>241</v>
      </c>
      <c r="E513" s="193" t="s">
        <v>926</v>
      </c>
      <c r="F513" s="194" t="s">
        <v>927</v>
      </c>
      <c r="G513" s="195" t="s">
        <v>244</v>
      </c>
      <c r="H513" s="196">
        <v>417.47699999999998</v>
      </c>
      <c r="I513" s="197"/>
      <c r="J513" s="198">
        <f>ROUND(I513*H513,2)</f>
        <v>0</v>
      </c>
      <c r="K513" s="194" t="s">
        <v>245</v>
      </c>
      <c r="L513" s="40"/>
      <c r="M513" s="199" t="s">
        <v>1</v>
      </c>
      <c r="N513" s="200" t="s">
        <v>41</v>
      </c>
      <c r="O513" s="72"/>
      <c r="P513" s="201">
        <f>O513*H513</f>
        <v>0</v>
      </c>
      <c r="Q513" s="201">
        <v>7.3499999999999998E-3</v>
      </c>
      <c r="R513" s="201">
        <f>Q513*H513</f>
        <v>3.0684559499999997</v>
      </c>
      <c r="S513" s="201">
        <v>0</v>
      </c>
      <c r="T513" s="202">
        <f>S513*H513</f>
        <v>0</v>
      </c>
      <c r="U513" s="35"/>
      <c r="V513" s="35"/>
      <c r="W513" s="35"/>
      <c r="X513" s="35"/>
      <c r="Y513" s="35"/>
      <c r="Z513" s="35"/>
      <c r="AA513" s="35"/>
      <c r="AB513" s="35"/>
      <c r="AC513" s="35"/>
      <c r="AD513" s="35"/>
      <c r="AE513" s="35"/>
      <c r="AR513" s="203" t="s">
        <v>110</v>
      </c>
      <c r="AT513" s="203" t="s">
        <v>241</v>
      </c>
      <c r="AU513" s="203" t="s">
        <v>86</v>
      </c>
      <c r="AY513" s="18" t="s">
        <v>239</v>
      </c>
      <c r="BE513" s="204">
        <f>IF(N513="základní",J513,0)</f>
        <v>0</v>
      </c>
      <c r="BF513" s="204">
        <f>IF(N513="snížená",J513,0)</f>
        <v>0</v>
      </c>
      <c r="BG513" s="204">
        <f>IF(N513="zákl. přenesená",J513,0)</f>
        <v>0</v>
      </c>
      <c r="BH513" s="204">
        <f>IF(N513="sníž. přenesená",J513,0)</f>
        <v>0</v>
      </c>
      <c r="BI513" s="204">
        <f>IF(N513="nulová",J513,0)</f>
        <v>0</v>
      </c>
      <c r="BJ513" s="18" t="s">
        <v>84</v>
      </c>
      <c r="BK513" s="204">
        <f>ROUND(I513*H513,2)</f>
        <v>0</v>
      </c>
      <c r="BL513" s="18" t="s">
        <v>110</v>
      </c>
      <c r="BM513" s="203" t="s">
        <v>935</v>
      </c>
    </row>
    <row r="514" spans="1:65" s="2" customFormat="1" ht="11.25">
      <c r="A514" s="35"/>
      <c r="B514" s="36"/>
      <c r="C514" s="37"/>
      <c r="D514" s="205" t="s">
        <v>247</v>
      </c>
      <c r="E514" s="37"/>
      <c r="F514" s="206" t="s">
        <v>929</v>
      </c>
      <c r="G514" s="37"/>
      <c r="H514" s="37"/>
      <c r="I514" s="207"/>
      <c r="J514" s="37"/>
      <c r="K514" s="37"/>
      <c r="L514" s="40"/>
      <c r="M514" s="208"/>
      <c r="N514" s="209"/>
      <c r="O514" s="72"/>
      <c r="P514" s="72"/>
      <c r="Q514" s="72"/>
      <c r="R514" s="72"/>
      <c r="S514" s="72"/>
      <c r="T514" s="73"/>
      <c r="U514" s="35"/>
      <c r="V514" s="35"/>
      <c r="W514" s="35"/>
      <c r="X514" s="35"/>
      <c r="Y514" s="35"/>
      <c r="Z514" s="35"/>
      <c r="AA514" s="35"/>
      <c r="AB514" s="35"/>
      <c r="AC514" s="35"/>
      <c r="AD514" s="35"/>
      <c r="AE514" s="35"/>
      <c r="AT514" s="18" t="s">
        <v>247</v>
      </c>
      <c r="AU514" s="18" t="s">
        <v>86</v>
      </c>
    </row>
    <row r="515" spans="1:65" s="15" customFormat="1" ht="11.25">
      <c r="B515" s="238"/>
      <c r="C515" s="239"/>
      <c r="D515" s="212" t="s">
        <v>274</v>
      </c>
      <c r="E515" s="240" t="s">
        <v>1</v>
      </c>
      <c r="F515" s="241" t="s">
        <v>936</v>
      </c>
      <c r="G515" s="239"/>
      <c r="H515" s="240" t="s">
        <v>1</v>
      </c>
      <c r="I515" s="242"/>
      <c r="J515" s="239"/>
      <c r="K515" s="239"/>
      <c r="L515" s="243"/>
      <c r="M515" s="244"/>
      <c r="N515" s="245"/>
      <c r="O515" s="245"/>
      <c r="P515" s="245"/>
      <c r="Q515" s="245"/>
      <c r="R515" s="245"/>
      <c r="S515" s="245"/>
      <c r="T515" s="246"/>
      <c r="AT515" s="247" t="s">
        <v>274</v>
      </c>
      <c r="AU515" s="247" t="s">
        <v>86</v>
      </c>
      <c r="AV515" s="15" t="s">
        <v>84</v>
      </c>
      <c r="AW515" s="15" t="s">
        <v>32</v>
      </c>
      <c r="AX515" s="15" t="s">
        <v>76</v>
      </c>
      <c r="AY515" s="247" t="s">
        <v>239</v>
      </c>
    </row>
    <row r="516" spans="1:65" s="13" customFormat="1" ht="11.25">
      <c r="B516" s="210"/>
      <c r="C516" s="211"/>
      <c r="D516" s="212" t="s">
        <v>274</v>
      </c>
      <c r="E516" s="226" t="s">
        <v>1</v>
      </c>
      <c r="F516" s="213" t="s">
        <v>937</v>
      </c>
      <c r="G516" s="211"/>
      <c r="H516" s="214">
        <v>250.72800000000001</v>
      </c>
      <c r="I516" s="215"/>
      <c r="J516" s="211"/>
      <c r="K516" s="211"/>
      <c r="L516" s="216"/>
      <c r="M516" s="217"/>
      <c r="N516" s="218"/>
      <c r="O516" s="218"/>
      <c r="P516" s="218"/>
      <c r="Q516" s="218"/>
      <c r="R516" s="218"/>
      <c r="S516" s="218"/>
      <c r="T516" s="219"/>
      <c r="AT516" s="220" t="s">
        <v>274</v>
      </c>
      <c r="AU516" s="220" t="s">
        <v>86</v>
      </c>
      <c r="AV516" s="13" t="s">
        <v>86</v>
      </c>
      <c r="AW516" s="13" t="s">
        <v>32</v>
      </c>
      <c r="AX516" s="13" t="s">
        <v>76</v>
      </c>
      <c r="AY516" s="220" t="s">
        <v>239</v>
      </c>
    </row>
    <row r="517" spans="1:65" s="13" customFormat="1" ht="11.25">
      <c r="B517" s="210"/>
      <c r="C517" s="211"/>
      <c r="D517" s="212" t="s">
        <v>274</v>
      </c>
      <c r="E517" s="226" t="s">
        <v>1</v>
      </c>
      <c r="F517" s="213" t="s">
        <v>938</v>
      </c>
      <c r="G517" s="211"/>
      <c r="H517" s="214">
        <v>35.450000000000003</v>
      </c>
      <c r="I517" s="215"/>
      <c r="J517" s="211"/>
      <c r="K517" s="211"/>
      <c r="L517" s="216"/>
      <c r="M517" s="217"/>
      <c r="N517" s="218"/>
      <c r="O517" s="218"/>
      <c r="P517" s="218"/>
      <c r="Q517" s="218"/>
      <c r="R517" s="218"/>
      <c r="S517" s="218"/>
      <c r="T517" s="219"/>
      <c r="AT517" s="220" t="s">
        <v>274</v>
      </c>
      <c r="AU517" s="220" t="s">
        <v>86</v>
      </c>
      <c r="AV517" s="13" t="s">
        <v>86</v>
      </c>
      <c r="AW517" s="13" t="s">
        <v>32</v>
      </c>
      <c r="AX517" s="13" t="s">
        <v>76</v>
      </c>
      <c r="AY517" s="220" t="s">
        <v>239</v>
      </c>
    </row>
    <row r="518" spans="1:65" s="13" customFormat="1" ht="11.25">
      <c r="B518" s="210"/>
      <c r="C518" s="211"/>
      <c r="D518" s="212" t="s">
        <v>274</v>
      </c>
      <c r="E518" s="226" t="s">
        <v>1</v>
      </c>
      <c r="F518" s="213" t="s">
        <v>939</v>
      </c>
      <c r="G518" s="211"/>
      <c r="H518" s="214">
        <v>96.534000000000006</v>
      </c>
      <c r="I518" s="215"/>
      <c r="J518" s="211"/>
      <c r="K518" s="211"/>
      <c r="L518" s="216"/>
      <c r="M518" s="217"/>
      <c r="N518" s="218"/>
      <c r="O518" s="218"/>
      <c r="P518" s="218"/>
      <c r="Q518" s="218"/>
      <c r="R518" s="218"/>
      <c r="S518" s="218"/>
      <c r="T518" s="219"/>
      <c r="AT518" s="220" t="s">
        <v>274</v>
      </c>
      <c r="AU518" s="220" t="s">
        <v>86</v>
      </c>
      <c r="AV518" s="13" t="s">
        <v>86</v>
      </c>
      <c r="AW518" s="13" t="s">
        <v>32</v>
      </c>
      <c r="AX518" s="13" t="s">
        <v>76</v>
      </c>
      <c r="AY518" s="220" t="s">
        <v>239</v>
      </c>
    </row>
    <row r="519" spans="1:65" s="13" customFormat="1" ht="11.25">
      <c r="B519" s="210"/>
      <c r="C519" s="211"/>
      <c r="D519" s="212" t="s">
        <v>274</v>
      </c>
      <c r="E519" s="226" t="s">
        <v>1</v>
      </c>
      <c r="F519" s="213" t="s">
        <v>940</v>
      </c>
      <c r="G519" s="211"/>
      <c r="H519" s="214">
        <v>20.824999999999999</v>
      </c>
      <c r="I519" s="215"/>
      <c r="J519" s="211"/>
      <c r="K519" s="211"/>
      <c r="L519" s="216"/>
      <c r="M519" s="217"/>
      <c r="N519" s="218"/>
      <c r="O519" s="218"/>
      <c r="P519" s="218"/>
      <c r="Q519" s="218"/>
      <c r="R519" s="218"/>
      <c r="S519" s="218"/>
      <c r="T519" s="219"/>
      <c r="AT519" s="220" t="s">
        <v>274</v>
      </c>
      <c r="AU519" s="220" t="s">
        <v>86</v>
      </c>
      <c r="AV519" s="13" t="s">
        <v>86</v>
      </c>
      <c r="AW519" s="13" t="s">
        <v>32</v>
      </c>
      <c r="AX519" s="13" t="s">
        <v>76</v>
      </c>
      <c r="AY519" s="220" t="s">
        <v>239</v>
      </c>
    </row>
    <row r="520" spans="1:65" s="13" customFormat="1" ht="11.25">
      <c r="B520" s="210"/>
      <c r="C520" s="211"/>
      <c r="D520" s="212" t="s">
        <v>274</v>
      </c>
      <c r="E520" s="226" t="s">
        <v>1</v>
      </c>
      <c r="F520" s="213" t="s">
        <v>941</v>
      </c>
      <c r="G520" s="211"/>
      <c r="H520" s="214">
        <v>13.94</v>
      </c>
      <c r="I520" s="215"/>
      <c r="J520" s="211"/>
      <c r="K520" s="211"/>
      <c r="L520" s="216"/>
      <c r="M520" s="217"/>
      <c r="N520" s="218"/>
      <c r="O520" s="218"/>
      <c r="P520" s="218"/>
      <c r="Q520" s="218"/>
      <c r="R520" s="218"/>
      <c r="S520" s="218"/>
      <c r="T520" s="219"/>
      <c r="AT520" s="220" t="s">
        <v>274</v>
      </c>
      <c r="AU520" s="220" t="s">
        <v>86</v>
      </c>
      <c r="AV520" s="13" t="s">
        <v>86</v>
      </c>
      <c r="AW520" s="13" t="s">
        <v>32</v>
      </c>
      <c r="AX520" s="13" t="s">
        <v>76</v>
      </c>
      <c r="AY520" s="220" t="s">
        <v>239</v>
      </c>
    </row>
    <row r="521" spans="1:65" s="14" customFormat="1" ht="11.25">
      <c r="B521" s="227"/>
      <c r="C521" s="228"/>
      <c r="D521" s="212" t="s">
        <v>274</v>
      </c>
      <c r="E521" s="229" t="s">
        <v>1</v>
      </c>
      <c r="F521" s="230" t="s">
        <v>401</v>
      </c>
      <c r="G521" s="228"/>
      <c r="H521" s="231">
        <v>417.47699999999998</v>
      </c>
      <c r="I521" s="232"/>
      <c r="J521" s="228"/>
      <c r="K521" s="228"/>
      <c r="L521" s="233"/>
      <c r="M521" s="234"/>
      <c r="N521" s="235"/>
      <c r="O521" s="235"/>
      <c r="P521" s="235"/>
      <c r="Q521" s="235"/>
      <c r="R521" s="235"/>
      <c r="S521" s="235"/>
      <c r="T521" s="236"/>
      <c r="AT521" s="237" t="s">
        <v>274</v>
      </c>
      <c r="AU521" s="237" t="s">
        <v>86</v>
      </c>
      <c r="AV521" s="14" t="s">
        <v>110</v>
      </c>
      <c r="AW521" s="14" t="s">
        <v>32</v>
      </c>
      <c r="AX521" s="14" t="s">
        <v>84</v>
      </c>
      <c r="AY521" s="237" t="s">
        <v>239</v>
      </c>
    </row>
    <row r="522" spans="1:65" s="2" customFormat="1" ht="16.5" customHeight="1">
      <c r="A522" s="35"/>
      <c r="B522" s="36"/>
      <c r="C522" s="192" t="s">
        <v>942</v>
      </c>
      <c r="D522" s="192" t="s">
        <v>241</v>
      </c>
      <c r="E522" s="193" t="s">
        <v>943</v>
      </c>
      <c r="F522" s="194" t="s">
        <v>944</v>
      </c>
      <c r="G522" s="195" t="s">
        <v>244</v>
      </c>
      <c r="H522" s="196">
        <v>36.19</v>
      </c>
      <c r="I522" s="197"/>
      <c r="J522" s="198">
        <f>ROUND(I522*H522,2)</f>
        <v>0</v>
      </c>
      <c r="K522" s="194" t="s">
        <v>245</v>
      </c>
      <c r="L522" s="40"/>
      <c r="M522" s="199" t="s">
        <v>1</v>
      </c>
      <c r="N522" s="200" t="s">
        <v>41</v>
      </c>
      <c r="O522" s="72"/>
      <c r="P522" s="201">
        <f>O522*H522</f>
        <v>0</v>
      </c>
      <c r="Q522" s="201">
        <v>1.3999999999999999E-4</v>
      </c>
      <c r="R522" s="201">
        <f>Q522*H522</f>
        <v>5.0665999999999992E-3</v>
      </c>
      <c r="S522" s="201">
        <v>0</v>
      </c>
      <c r="T522" s="202">
        <f>S522*H522</f>
        <v>0</v>
      </c>
      <c r="U522" s="35"/>
      <c r="V522" s="35"/>
      <c r="W522" s="35"/>
      <c r="X522" s="35"/>
      <c r="Y522" s="35"/>
      <c r="Z522" s="35"/>
      <c r="AA522" s="35"/>
      <c r="AB522" s="35"/>
      <c r="AC522" s="35"/>
      <c r="AD522" s="35"/>
      <c r="AE522" s="35"/>
      <c r="AR522" s="203" t="s">
        <v>110</v>
      </c>
      <c r="AT522" s="203" t="s">
        <v>241</v>
      </c>
      <c r="AU522" s="203" t="s">
        <v>86</v>
      </c>
      <c r="AY522" s="18" t="s">
        <v>239</v>
      </c>
      <c r="BE522" s="204">
        <f>IF(N522="základní",J522,0)</f>
        <v>0</v>
      </c>
      <c r="BF522" s="204">
        <f>IF(N522="snížená",J522,0)</f>
        <v>0</v>
      </c>
      <c r="BG522" s="204">
        <f>IF(N522="zákl. přenesená",J522,0)</f>
        <v>0</v>
      </c>
      <c r="BH522" s="204">
        <f>IF(N522="sníž. přenesená",J522,0)</f>
        <v>0</v>
      </c>
      <c r="BI522" s="204">
        <f>IF(N522="nulová",J522,0)</f>
        <v>0</v>
      </c>
      <c r="BJ522" s="18" t="s">
        <v>84</v>
      </c>
      <c r="BK522" s="204">
        <f>ROUND(I522*H522,2)</f>
        <v>0</v>
      </c>
      <c r="BL522" s="18" t="s">
        <v>110</v>
      </c>
      <c r="BM522" s="203" t="s">
        <v>945</v>
      </c>
    </row>
    <row r="523" spans="1:65" s="2" customFormat="1" ht="11.25">
      <c r="A523" s="35"/>
      <c r="B523" s="36"/>
      <c r="C523" s="37"/>
      <c r="D523" s="205" t="s">
        <v>247</v>
      </c>
      <c r="E523" s="37"/>
      <c r="F523" s="206" t="s">
        <v>946</v>
      </c>
      <c r="G523" s="37"/>
      <c r="H523" s="37"/>
      <c r="I523" s="207"/>
      <c r="J523" s="37"/>
      <c r="K523" s="37"/>
      <c r="L523" s="40"/>
      <c r="M523" s="208"/>
      <c r="N523" s="209"/>
      <c r="O523" s="72"/>
      <c r="P523" s="72"/>
      <c r="Q523" s="72"/>
      <c r="R523" s="72"/>
      <c r="S523" s="72"/>
      <c r="T523" s="73"/>
      <c r="U523" s="35"/>
      <c r="V523" s="35"/>
      <c r="W523" s="35"/>
      <c r="X523" s="35"/>
      <c r="Y523" s="35"/>
      <c r="Z523" s="35"/>
      <c r="AA523" s="35"/>
      <c r="AB523" s="35"/>
      <c r="AC523" s="35"/>
      <c r="AD523" s="35"/>
      <c r="AE523" s="35"/>
      <c r="AT523" s="18" t="s">
        <v>247</v>
      </c>
      <c r="AU523" s="18" t="s">
        <v>86</v>
      </c>
    </row>
    <row r="524" spans="1:65" s="2" customFormat="1" ht="16.5" customHeight="1">
      <c r="A524" s="35"/>
      <c r="B524" s="36"/>
      <c r="C524" s="192" t="s">
        <v>947</v>
      </c>
      <c r="D524" s="192" t="s">
        <v>241</v>
      </c>
      <c r="E524" s="193" t="s">
        <v>943</v>
      </c>
      <c r="F524" s="194" t="s">
        <v>944</v>
      </c>
      <c r="G524" s="195" t="s">
        <v>244</v>
      </c>
      <c r="H524" s="196">
        <v>286.178</v>
      </c>
      <c r="I524" s="197"/>
      <c r="J524" s="198">
        <f>ROUND(I524*H524,2)</f>
        <v>0</v>
      </c>
      <c r="K524" s="194" t="s">
        <v>245</v>
      </c>
      <c r="L524" s="40"/>
      <c r="M524" s="199" t="s">
        <v>1</v>
      </c>
      <c r="N524" s="200" t="s">
        <v>41</v>
      </c>
      <c r="O524" s="72"/>
      <c r="P524" s="201">
        <f>O524*H524</f>
        <v>0</v>
      </c>
      <c r="Q524" s="201">
        <v>1.3999999999999999E-4</v>
      </c>
      <c r="R524" s="201">
        <f>Q524*H524</f>
        <v>4.0064919999999997E-2</v>
      </c>
      <c r="S524" s="201">
        <v>0</v>
      </c>
      <c r="T524" s="202">
        <f>S524*H524</f>
        <v>0</v>
      </c>
      <c r="U524" s="35"/>
      <c r="V524" s="35"/>
      <c r="W524" s="35"/>
      <c r="X524" s="35"/>
      <c r="Y524" s="35"/>
      <c r="Z524" s="35"/>
      <c r="AA524" s="35"/>
      <c r="AB524" s="35"/>
      <c r="AC524" s="35"/>
      <c r="AD524" s="35"/>
      <c r="AE524" s="35"/>
      <c r="AR524" s="203" t="s">
        <v>110</v>
      </c>
      <c r="AT524" s="203" t="s">
        <v>241</v>
      </c>
      <c r="AU524" s="203" t="s">
        <v>86</v>
      </c>
      <c r="AY524" s="18" t="s">
        <v>239</v>
      </c>
      <c r="BE524" s="204">
        <f>IF(N524="základní",J524,0)</f>
        <v>0</v>
      </c>
      <c r="BF524" s="204">
        <f>IF(N524="snížená",J524,0)</f>
        <v>0</v>
      </c>
      <c r="BG524" s="204">
        <f>IF(N524="zákl. přenesená",J524,0)</f>
        <v>0</v>
      </c>
      <c r="BH524" s="204">
        <f>IF(N524="sníž. přenesená",J524,0)</f>
        <v>0</v>
      </c>
      <c r="BI524" s="204">
        <f>IF(N524="nulová",J524,0)</f>
        <v>0</v>
      </c>
      <c r="BJ524" s="18" t="s">
        <v>84</v>
      </c>
      <c r="BK524" s="204">
        <f>ROUND(I524*H524,2)</f>
        <v>0</v>
      </c>
      <c r="BL524" s="18" t="s">
        <v>110</v>
      </c>
      <c r="BM524" s="203" t="s">
        <v>948</v>
      </c>
    </row>
    <row r="525" spans="1:65" s="2" customFormat="1" ht="11.25">
      <c r="A525" s="35"/>
      <c r="B525" s="36"/>
      <c r="C525" s="37"/>
      <c r="D525" s="205" t="s">
        <v>247</v>
      </c>
      <c r="E525" s="37"/>
      <c r="F525" s="206" t="s">
        <v>946</v>
      </c>
      <c r="G525" s="37"/>
      <c r="H525" s="37"/>
      <c r="I525" s="207"/>
      <c r="J525" s="37"/>
      <c r="K525" s="37"/>
      <c r="L525" s="40"/>
      <c r="M525" s="208"/>
      <c r="N525" s="209"/>
      <c r="O525" s="72"/>
      <c r="P525" s="72"/>
      <c r="Q525" s="72"/>
      <c r="R525" s="72"/>
      <c r="S525" s="72"/>
      <c r="T525" s="73"/>
      <c r="U525" s="35"/>
      <c r="V525" s="35"/>
      <c r="W525" s="35"/>
      <c r="X525" s="35"/>
      <c r="Y525" s="35"/>
      <c r="Z525" s="35"/>
      <c r="AA525" s="35"/>
      <c r="AB525" s="35"/>
      <c r="AC525" s="35"/>
      <c r="AD525" s="35"/>
      <c r="AE525" s="35"/>
      <c r="AT525" s="18" t="s">
        <v>247</v>
      </c>
      <c r="AU525" s="18" t="s">
        <v>86</v>
      </c>
    </row>
    <row r="526" spans="1:65" s="2" customFormat="1" ht="24.2" customHeight="1">
      <c r="A526" s="35"/>
      <c r="B526" s="36"/>
      <c r="C526" s="192" t="s">
        <v>949</v>
      </c>
      <c r="D526" s="192" t="s">
        <v>241</v>
      </c>
      <c r="E526" s="193" t="s">
        <v>950</v>
      </c>
      <c r="F526" s="194" t="s">
        <v>951</v>
      </c>
      <c r="G526" s="195" t="s">
        <v>244</v>
      </c>
      <c r="H526" s="196">
        <v>20.824999999999999</v>
      </c>
      <c r="I526" s="197"/>
      <c r="J526" s="198">
        <f>ROUND(I526*H526,2)</f>
        <v>0</v>
      </c>
      <c r="K526" s="194" t="s">
        <v>245</v>
      </c>
      <c r="L526" s="40"/>
      <c r="M526" s="199" t="s">
        <v>1</v>
      </c>
      <c r="N526" s="200" t="s">
        <v>41</v>
      </c>
      <c r="O526" s="72"/>
      <c r="P526" s="201">
        <f>O526*H526</f>
        <v>0</v>
      </c>
      <c r="Q526" s="201">
        <v>8.6800000000000002E-3</v>
      </c>
      <c r="R526" s="201">
        <f>Q526*H526</f>
        <v>0.18076100000000001</v>
      </c>
      <c r="S526" s="201">
        <v>0</v>
      </c>
      <c r="T526" s="202">
        <f>S526*H526</f>
        <v>0</v>
      </c>
      <c r="U526" s="35"/>
      <c r="V526" s="35"/>
      <c r="W526" s="35"/>
      <c r="X526" s="35"/>
      <c r="Y526" s="35"/>
      <c r="Z526" s="35"/>
      <c r="AA526" s="35"/>
      <c r="AB526" s="35"/>
      <c r="AC526" s="35"/>
      <c r="AD526" s="35"/>
      <c r="AE526" s="35"/>
      <c r="AR526" s="203" t="s">
        <v>110</v>
      </c>
      <c r="AT526" s="203" t="s">
        <v>241</v>
      </c>
      <c r="AU526" s="203" t="s">
        <v>86</v>
      </c>
      <c r="AY526" s="18" t="s">
        <v>239</v>
      </c>
      <c r="BE526" s="204">
        <f>IF(N526="základní",J526,0)</f>
        <v>0</v>
      </c>
      <c r="BF526" s="204">
        <f>IF(N526="snížená",J526,0)</f>
        <v>0</v>
      </c>
      <c r="BG526" s="204">
        <f>IF(N526="zákl. přenesená",J526,0)</f>
        <v>0</v>
      </c>
      <c r="BH526" s="204">
        <f>IF(N526="sníž. přenesená",J526,0)</f>
        <v>0</v>
      </c>
      <c r="BI526" s="204">
        <f>IF(N526="nulová",J526,0)</f>
        <v>0</v>
      </c>
      <c r="BJ526" s="18" t="s">
        <v>84</v>
      </c>
      <c r="BK526" s="204">
        <f>ROUND(I526*H526,2)</f>
        <v>0</v>
      </c>
      <c r="BL526" s="18" t="s">
        <v>110</v>
      </c>
      <c r="BM526" s="203" t="s">
        <v>952</v>
      </c>
    </row>
    <row r="527" spans="1:65" s="2" customFormat="1" ht="11.25">
      <c r="A527" s="35"/>
      <c r="B527" s="36"/>
      <c r="C527" s="37"/>
      <c r="D527" s="205" t="s">
        <v>247</v>
      </c>
      <c r="E527" s="37"/>
      <c r="F527" s="206" t="s">
        <v>953</v>
      </c>
      <c r="G527" s="37"/>
      <c r="H527" s="37"/>
      <c r="I527" s="207"/>
      <c r="J527" s="37"/>
      <c r="K527" s="37"/>
      <c r="L527" s="40"/>
      <c r="M527" s="208"/>
      <c r="N527" s="209"/>
      <c r="O527" s="72"/>
      <c r="P527" s="72"/>
      <c r="Q527" s="72"/>
      <c r="R527" s="72"/>
      <c r="S527" s="72"/>
      <c r="T527" s="73"/>
      <c r="U527" s="35"/>
      <c r="V527" s="35"/>
      <c r="W527" s="35"/>
      <c r="X527" s="35"/>
      <c r="Y527" s="35"/>
      <c r="Z527" s="35"/>
      <c r="AA527" s="35"/>
      <c r="AB527" s="35"/>
      <c r="AC527" s="35"/>
      <c r="AD527" s="35"/>
      <c r="AE527" s="35"/>
      <c r="AT527" s="18" t="s">
        <v>247</v>
      </c>
      <c r="AU527" s="18" t="s">
        <v>86</v>
      </c>
    </row>
    <row r="528" spans="1:65" s="13" customFormat="1" ht="11.25">
      <c r="B528" s="210"/>
      <c r="C528" s="211"/>
      <c r="D528" s="212" t="s">
        <v>274</v>
      </c>
      <c r="E528" s="226" t="s">
        <v>1</v>
      </c>
      <c r="F528" s="213" t="s">
        <v>940</v>
      </c>
      <c r="G528" s="211"/>
      <c r="H528" s="214">
        <v>20.824999999999999</v>
      </c>
      <c r="I528" s="215"/>
      <c r="J528" s="211"/>
      <c r="K528" s="211"/>
      <c r="L528" s="216"/>
      <c r="M528" s="217"/>
      <c r="N528" s="218"/>
      <c r="O528" s="218"/>
      <c r="P528" s="218"/>
      <c r="Q528" s="218"/>
      <c r="R528" s="218"/>
      <c r="S528" s="218"/>
      <c r="T528" s="219"/>
      <c r="AT528" s="220" t="s">
        <v>274</v>
      </c>
      <c r="AU528" s="220" t="s">
        <v>86</v>
      </c>
      <c r="AV528" s="13" t="s">
        <v>86</v>
      </c>
      <c r="AW528" s="13" t="s">
        <v>32</v>
      </c>
      <c r="AX528" s="13" t="s">
        <v>76</v>
      </c>
      <c r="AY528" s="220" t="s">
        <v>239</v>
      </c>
    </row>
    <row r="529" spans="1:65" s="14" customFormat="1" ht="11.25">
      <c r="B529" s="227"/>
      <c r="C529" s="228"/>
      <c r="D529" s="212" t="s">
        <v>274</v>
      </c>
      <c r="E529" s="229" t="s">
        <v>1</v>
      </c>
      <c r="F529" s="230" t="s">
        <v>401</v>
      </c>
      <c r="G529" s="228"/>
      <c r="H529" s="231">
        <v>20.824999999999999</v>
      </c>
      <c r="I529" s="232"/>
      <c r="J529" s="228"/>
      <c r="K529" s="228"/>
      <c r="L529" s="233"/>
      <c r="M529" s="234"/>
      <c r="N529" s="235"/>
      <c r="O529" s="235"/>
      <c r="P529" s="235"/>
      <c r="Q529" s="235"/>
      <c r="R529" s="235"/>
      <c r="S529" s="235"/>
      <c r="T529" s="236"/>
      <c r="AT529" s="237" t="s">
        <v>274</v>
      </c>
      <c r="AU529" s="237" t="s">
        <v>86</v>
      </c>
      <c r="AV529" s="14" t="s">
        <v>110</v>
      </c>
      <c r="AW529" s="14" t="s">
        <v>32</v>
      </c>
      <c r="AX529" s="14" t="s">
        <v>84</v>
      </c>
      <c r="AY529" s="237" t="s">
        <v>239</v>
      </c>
    </row>
    <row r="530" spans="1:65" s="2" customFormat="1" ht="16.5" customHeight="1">
      <c r="A530" s="35"/>
      <c r="B530" s="36"/>
      <c r="C530" s="248" t="s">
        <v>954</v>
      </c>
      <c r="D530" s="248" t="s">
        <v>469</v>
      </c>
      <c r="E530" s="249" t="s">
        <v>955</v>
      </c>
      <c r="F530" s="250" t="s">
        <v>956</v>
      </c>
      <c r="G530" s="251" t="s">
        <v>244</v>
      </c>
      <c r="H530" s="252">
        <v>22.908000000000001</v>
      </c>
      <c r="I530" s="253"/>
      <c r="J530" s="254">
        <f>ROUND(I530*H530,2)</f>
        <v>0</v>
      </c>
      <c r="K530" s="250" t="s">
        <v>287</v>
      </c>
      <c r="L530" s="255"/>
      <c r="M530" s="256" t="s">
        <v>1</v>
      </c>
      <c r="N530" s="257" t="s">
        <v>41</v>
      </c>
      <c r="O530" s="72"/>
      <c r="P530" s="201">
        <f>O530*H530</f>
        <v>0</v>
      </c>
      <c r="Q530" s="201">
        <v>6.3E-3</v>
      </c>
      <c r="R530" s="201">
        <f>Q530*H530</f>
        <v>0.14432040000000002</v>
      </c>
      <c r="S530" s="201">
        <v>0</v>
      </c>
      <c r="T530" s="202">
        <f>S530*H530</f>
        <v>0</v>
      </c>
      <c r="U530" s="35"/>
      <c r="V530" s="35"/>
      <c r="W530" s="35"/>
      <c r="X530" s="35"/>
      <c r="Y530" s="35"/>
      <c r="Z530" s="35"/>
      <c r="AA530" s="35"/>
      <c r="AB530" s="35"/>
      <c r="AC530" s="35"/>
      <c r="AD530" s="35"/>
      <c r="AE530" s="35"/>
      <c r="AR530" s="203" t="s">
        <v>156</v>
      </c>
      <c r="AT530" s="203" t="s">
        <v>469</v>
      </c>
      <c r="AU530" s="203" t="s">
        <v>86</v>
      </c>
      <c r="AY530" s="18" t="s">
        <v>239</v>
      </c>
      <c r="BE530" s="204">
        <f>IF(N530="základní",J530,0)</f>
        <v>0</v>
      </c>
      <c r="BF530" s="204">
        <f>IF(N530="snížená",J530,0)</f>
        <v>0</v>
      </c>
      <c r="BG530" s="204">
        <f>IF(N530="zákl. přenesená",J530,0)</f>
        <v>0</v>
      </c>
      <c r="BH530" s="204">
        <f>IF(N530="sníž. přenesená",J530,0)</f>
        <v>0</v>
      </c>
      <c r="BI530" s="204">
        <f>IF(N530="nulová",J530,0)</f>
        <v>0</v>
      </c>
      <c r="BJ530" s="18" t="s">
        <v>84</v>
      </c>
      <c r="BK530" s="204">
        <f>ROUND(I530*H530,2)</f>
        <v>0</v>
      </c>
      <c r="BL530" s="18" t="s">
        <v>110</v>
      </c>
      <c r="BM530" s="203" t="s">
        <v>957</v>
      </c>
    </row>
    <row r="531" spans="1:65" s="13" customFormat="1" ht="11.25">
      <c r="B531" s="210"/>
      <c r="C531" s="211"/>
      <c r="D531" s="212" t="s">
        <v>274</v>
      </c>
      <c r="E531" s="211"/>
      <c r="F531" s="213" t="s">
        <v>958</v>
      </c>
      <c r="G531" s="211"/>
      <c r="H531" s="214">
        <v>22.908000000000001</v>
      </c>
      <c r="I531" s="215"/>
      <c r="J531" s="211"/>
      <c r="K531" s="211"/>
      <c r="L531" s="216"/>
      <c r="M531" s="217"/>
      <c r="N531" s="218"/>
      <c r="O531" s="218"/>
      <c r="P531" s="218"/>
      <c r="Q531" s="218"/>
      <c r="R531" s="218"/>
      <c r="S531" s="218"/>
      <c r="T531" s="219"/>
      <c r="AT531" s="220" t="s">
        <v>274</v>
      </c>
      <c r="AU531" s="220" t="s">
        <v>86</v>
      </c>
      <c r="AV531" s="13" t="s">
        <v>86</v>
      </c>
      <c r="AW531" s="13" t="s">
        <v>4</v>
      </c>
      <c r="AX531" s="13" t="s">
        <v>84</v>
      </c>
      <c r="AY531" s="220" t="s">
        <v>239</v>
      </c>
    </row>
    <row r="532" spans="1:65" s="2" customFormat="1" ht="24.2" customHeight="1">
      <c r="A532" s="35"/>
      <c r="B532" s="36"/>
      <c r="C532" s="192" t="s">
        <v>959</v>
      </c>
      <c r="D532" s="192" t="s">
        <v>241</v>
      </c>
      <c r="E532" s="193" t="s">
        <v>960</v>
      </c>
      <c r="F532" s="194" t="s">
        <v>961</v>
      </c>
      <c r="G532" s="195" t="s">
        <v>513</v>
      </c>
      <c r="H532" s="196">
        <v>43.4</v>
      </c>
      <c r="I532" s="197"/>
      <c r="J532" s="198">
        <f>ROUND(I532*H532,2)</f>
        <v>0</v>
      </c>
      <c r="K532" s="194" t="s">
        <v>245</v>
      </c>
      <c r="L532" s="40"/>
      <c r="M532" s="199" t="s">
        <v>1</v>
      </c>
      <c r="N532" s="200" t="s">
        <v>41</v>
      </c>
      <c r="O532" s="72"/>
      <c r="P532" s="201">
        <f>O532*H532</f>
        <v>0</v>
      </c>
      <c r="Q532" s="201">
        <v>3.3899999999999998E-3</v>
      </c>
      <c r="R532" s="201">
        <f>Q532*H532</f>
        <v>0.14712599999999998</v>
      </c>
      <c r="S532" s="201">
        <v>0</v>
      </c>
      <c r="T532" s="202">
        <f>S532*H532</f>
        <v>0</v>
      </c>
      <c r="U532" s="35"/>
      <c r="V532" s="35"/>
      <c r="W532" s="35"/>
      <c r="X532" s="35"/>
      <c r="Y532" s="35"/>
      <c r="Z532" s="35"/>
      <c r="AA532" s="35"/>
      <c r="AB532" s="35"/>
      <c r="AC532" s="35"/>
      <c r="AD532" s="35"/>
      <c r="AE532" s="35"/>
      <c r="AR532" s="203" t="s">
        <v>110</v>
      </c>
      <c r="AT532" s="203" t="s">
        <v>241</v>
      </c>
      <c r="AU532" s="203" t="s">
        <v>86</v>
      </c>
      <c r="AY532" s="18" t="s">
        <v>239</v>
      </c>
      <c r="BE532" s="204">
        <f>IF(N532="základní",J532,0)</f>
        <v>0</v>
      </c>
      <c r="BF532" s="204">
        <f>IF(N532="snížená",J532,0)</f>
        <v>0</v>
      </c>
      <c r="BG532" s="204">
        <f>IF(N532="zákl. přenesená",J532,0)</f>
        <v>0</v>
      </c>
      <c r="BH532" s="204">
        <f>IF(N532="sníž. přenesená",J532,0)</f>
        <v>0</v>
      </c>
      <c r="BI532" s="204">
        <f>IF(N532="nulová",J532,0)</f>
        <v>0</v>
      </c>
      <c r="BJ532" s="18" t="s">
        <v>84</v>
      </c>
      <c r="BK532" s="204">
        <f>ROUND(I532*H532,2)</f>
        <v>0</v>
      </c>
      <c r="BL532" s="18" t="s">
        <v>110</v>
      </c>
      <c r="BM532" s="203" t="s">
        <v>962</v>
      </c>
    </row>
    <row r="533" spans="1:65" s="2" customFormat="1" ht="11.25">
      <c r="A533" s="35"/>
      <c r="B533" s="36"/>
      <c r="C533" s="37"/>
      <c r="D533" s="205" t="s">
        <v>247</v>
      </c>
      <c r="E533" s="37"/>
      <c r="F533" s="206" t="s">
        <v>963</v>
      </c>
      <c r="G533" s="37"/>
      <c r="H533" s="37"/>
      <c r="I533" s="207"/>
      <c r="J533" s="37"/>
      <c r="K533" s="37"/>
      <c r="L533" s="40"/>
      <c r="M533" s="208"/>
      <c r="N533" s="209"/>
      <c r="O533" s="72"/>
      <c r="P533" s="72"/>
      <c r="Q533" s="72"/>
      <c r="R533" s="72"/>
      <c r="S533" s="72"/>
      <c r="T533" s="73"/>
      <c r="U533" s="35"/>
      <c r="V533" s="35"/>
      <c r="W533" s="35"/>
      <c r="X533" s="35"/>
      <c r="Y533" s="35"/>
      <c r="Z533" s="35"/>
      <c r="AA533" s="35"/>
      <c r="AB533" s="35"/>
      <c r="AC533" s="35"/>
      <c r="AD533" s="35"/>
      <c r="AE533" s="35"/>
      <c r="AT533" s="18" t="s">
        <v>247</v>
      </c>
      <c r="AU533" s="18" t="s">
        <v>86</v>
      </c>
    </row>
    <row r="534" spans="1:65" s="13" customFormat="1" ht="11.25">
      <c r="B534" s="210"/>
      <c r="C534" s="211"/>
      <c r="D534" s="212" t="s">
        <v>274</v>
      </c>
      <c r="E534" s="226" t="s">
        <v>1</v>
      </c>
      <c r="F534" s="213" t="s">
        <v>964</v>
      </c>
      <c r="G534" s="211"/>
      <c r="H534" s="214">
        <v>43.4</v>
      </c>
      <c r="I534" s="215"/>
      <c r="J534" s="211"/>
      <c r="K534" s="211"/>
      <c r="L534" s="216"/>
      <c r="M534" s="217"/>
      <c r="N534" s="218"/>
      <c r="O534" s="218"/>
      <c r="P534" s="218"/>
      <c r="Q534" s="218"/>
      <c r="R534" s="218"/>
      <c r="S534" s="218"/>
      <c r="T534" s="219"/>
      <c r="AT534" s="220" t="s">
        <v>274</v>
      </c>
      <c r="AU534" s="220" t="s">
        <v>86</v>
      </c>
      <c r="AV534" s="13" t="s">
        <v>86</v>
      </c>
      <c r="AW534" s="13" t="s">
        <v>32</v>
      </c>
      <c r="AX534" s="13" t="s">
        <v>76</v>
      </c>
      <c r="AY534" s="220" t="s">
        <v>239</v>
      </c>
    </row>
    <row r="535" spans="1:65" s="14" customFormat="1" ht="11.25">
      <c r="B535" s="227"/>
      <c r="C535" s="228"/>
      <c r="D535" s="212" t="s">
        <v>274</v>
      </c>
      <c r="E535" s="229" t="s">
        <v>1</v>
      </c>
      <c r="F535" s="230" t="s">
        <v>401</v>
      </c>
      <c r="G535" s="228"/>
      <c r="H535" s="231">
        <v>43.4</v>
      </c>
      <c r="I535" s="232"/>
      <c r="J535" s="228"/>
      <c r="K535" s="228"/>
      <c r="L535" s="233"/>
      <c r="M535" s="234"/>
      <c r="N535" s="235"/>
      <c r="O535" s="235"/>
      <c r="P535" s="235"/>
      <c r="Q535" s="235"/>
      <c r="R535" s="235"/>
      <c r="S535" s="235"/>
      <c r="T535" s="236"/>
      <c r="AT535" s="237" t="s">
        <v>274</v>
      </c>
      <c r="AU535" s="237" t="s">
        <v>86</v>
      </c>
      <c r="AV535" s="14" t="s">
        <v>110</v>
      </c>
      <c r="AW535" s="14" t="s">
        <v>32</v>
      </c>
      <c r="AX535" s="14" t="s">
        <v>84</v>
      </c>
      <c r="AY535" s="237" t="s">
        <v>239</v>
      </c>
    </row>
    <row r="536" spans="1:65" s="2" customFormat="1" ht="16.5" customHeight="1">
      <c r="A536" s="35"/>
      <c r="B536" s="36"/>
      <c r="C536" s="248" t="s">
        <v>965</v>
      </c>
      <c r="D536" s="248" t="s">
        <v>469</v>
      </c>
      <c r="E536" s="249" t="s">
        <v>966</v>
      </c>
      <c r="F536" s="250" t="s">
        <v>967</v>
      </c>
      <c r="G536" s="251" t="s">
        <v>244</v>
      </c>
      <c r="H536" s="252">
        <v>10.85</v>
      </c>
      <c r="I536" s="253"/>
      <c r="J536" s="254">
        <f>ROUND(I536*H536,2)</f>
        <v>0</v>
      </c>
      <c r="K536" s="250" t="s">
        <v>287</v>
      </c>
      <c r="L536" s="255"/>
      <c r="M536" s="256" t="s">
        <v>1</v>
      </c>
      <c r="N536" s="257" t="s">
        <v>41</v>
      </c>
      <c r="O536" s="72"/>
      <c r="P536" s="201">
        <f>O536*H536</f>
        <v>0</v>
      </c>
      <c r="Q536" s="201">
        <v>1.1999999999999999E-3</v>
      </c>
      <c r="R536" s="201">
        <f>Q536*H536</f>
        <v>1.3019999999999999E-2</v>
      </c>
      <c r="S536" s="201">
        <v>0</v>
      </c>
      <c r="T536" s="202">
        <f>S536*H536</f>
        <v>0</v>
      </c>
      <c r="U536" s="35"/>
      <c r="V536" s="35"/>
      <c r="W536" s="35"/>
      <c r="X536" s="35"/>
      <c r="Y536" s="35"/>
      <c r="Z536" s="35"/>
      <c r="AA536" s="35"/>
      <c r="AB536" s="35"/>
      <c r="AC536" s="35"/>
      <c r="AD536" s="35"/>
      <c r="AE536" s="35"/>
      <c r="AR536" s="203" t="s">
        <v>156</v>
      </c>
      <c r="AT536" s="203" t="s">
        <v>469</v>
      </c>
      <c r="AU536" s="203" t="s">
        <v>86</v>
      </c>
      <c r="AY536" s="18" t="s">
        <v>239</v>
      </c>
      <c r="BE536" s="204">
        <f>IF(N536="základní",J536,0)</f>
        <v>0</v>
      </c>
      <c r="BF536" s="204">
        <f>IF(N536="snížená",J536,0)</f>
        <v>0</v>
      </c>
      <c r="BG536" s="204">
        <f>IF(N536="zákl. přenesená",J536,0)</f>
        <v>0</v>
      </c>
      <c r="BH536" s="204">
        <f>IF(N536="sníž. přenesená",J536,0)</f>
        <v>0</v>
      </c>
      <c r="BI536" s="204">
        <f>IF(N536="nulová",J536,0)</f>
        <v>0</v>
      </c>
      <c r="BJ536" s="18" t="s">
        <v>84</v>
      </c>
      <c r="BK536" s="204">
        <f>ROUND(I536*H536,2)</f>
        <v>0</v>
      </c>
      <c r="BL536" s="18" t="s">
        <v>110</v>
      </c>
      <c r="BM536" s="203" t="s">
        <v>968</v>
      </c>
    </row>
    <row r="537" spans="1:65" s="13" customFormat="1" ht="11.25">
      <c r="B537" s="210"/>
      <c r="C537" s="211"/>
      <c r="D537" s="212" t="s">
        <v>274</v>
      </c>
      <c r="E537" s="211"/>
      <c r="F537" s="213" t="s">
        <v>969</v>
      </c>
      <c r="G537" s="211"/>
      <c r="H537" s="214">
        <v>10.85</v>
      </c>
      <c r="I537" s="215"/>
      <c r="J537" s="211"/>
      <c r="K537" s="211"/>
      <c r="L537" s="216"/>
      <c r="M537" s="217"/>
      <c r="N537" s="218"/>
      <c r="O537" s="218"/>
      <c r="P537" s="218"/>
      <c r="Q537" s="218"/>
      <c r="R537" s="218"/>
      <c r="S537" s="218"/>
      <c r="T537" s="219"/>
      <c r="AT537" s="220" t="s">
        <v>274</v>
      </c>
      <c r="AU537" s="220" t="s">
        <v>86</v>
      </c>
      <c r="AV537" s="13" t="s">
        <v>86</v>
      </c>
      <c r="AW537" s="13" t="s">
        <v>4</v>
      </c>
      <c r="AX537" s="13" t="s">
        <v>84</v>
      </c>
      <c r="AY537" s="220" t="s">
        <v>239</v>
      </c>
    </row>
    <row r="538" spans="1:65" s="2" customFormat="1" ht="24.2" customHeight="1">
      <c r="A538" s="35"/>
      <c r="B538" s="36"/>
      <c r="C538" s="192" t="s">
        <v>970</v>
      </c>
      <c r="D538" s="192" t="s">
        <v>241</v>
      </c>
      <c r="E538" s="193" t="s">
        <v>971</v>
      </c>
      <c r="F538" s="194" t="s">
        <v>972</v>
      </c>
      <c r="G538" s="195" t="s">
        <v>244</v>
      </c>
      <c r="H538" s="196">
        <v>36.19</v>
      </c>
      <c r="I538" s="197"/>
      <c r="J538" s="198">
        <f>ROUND(I538*H538,2)</f>
        <v>0</v>
      </c>
      <c r="K538" s="194" t="s">
        <v>245</v>
      </c>
      <c r="L538" s="40"/>
      <c r="M538" s="199" t="s">
        <v>1</v>
      </c>
      <c r="N538" s="200" t="s">
        <v>41</v>
      </c>
      <c r="O538" s="72"/>
      <c r="P538" s="201">
        <f>O538*H538</f>
        <v>0</v>
      </c>
      <c r="Q538" s="201">
        <v>1.243E-2</v>
      </c>
      <c r="R538" s="201">
        <f>Q538*H538</f>
        <v>0.44984169999999996</v>
      </c>
      <c r="S538" s="201">
        <v>0</v>
      </c>
      <c r="T538" s="202">
        <f>S538*H538</f>
        <v>0</v>
      </c>
      <c r="U538" s="35"/>
      <c r="V538" s="35"/>
      <c r="W538" s="35"/>
      <c r="X538" s="35"/>
      <c r="Y538" s="35"/>
      <c r="Z538" s="35"/>
      <c r="AA538" s="35"/>
      <c r="AB538" s="35"/>
      <c r="AC538" s="35"/>
      <c r="AD538" s="35"/>
      <c r="AE538" s="35"/>
      <c r="AR538" s="203" t="s">
        <v>110</v>
      </c>
      <c r="AT538" s="203" t="s">
        <v>241</v>
      </c>
      <c r="AU538" s="203" t="s">
        <v>86</v>
      </c>
      <c r="AY538" s="18" t="s">
        <v>239</v>
      </c>
      <c r="BE538" s="204">
        <f>IF(N538="základní",J538,0)</f>
        <v>0</v>
      </c>
      <c r="BF538" s="204">
        <f>IF(N538="snížená",J538,0)</f>
        <v>0</v>
      </c>
      <c r="BG538" s="204">
        <f>IF(N538="zákl. přenesená",J538,0)</f>
        <v>0</v>
      </c>
      <c r="BH538" s="204">
        <f>IF(N538="sníž. přenesená",J538,0)</f>
        <v>0</v>
      </c>
      <c r="BI538" s="204">
        <f>IF(N538="nulová",J538,0)</f>
        <v>0</v>
      </c>
      <c r="BJ538" s="18" t="s">
        <v>84</v>
      </c>
      <c r="BK538" s="204">
        <f>ROUND(I538*H538,2)</f>
        <v>0</v>
      </c>
      <c r="BL538" s="18" t="s">
        <v>110</v>
      </c>
      <c r="BM538" s="203" t="s">
        <v>973</v>
      </c>
    </row>
    <row r="539" spans="1:65" s="2" customFormat="1" ht="11.25">
      <c r="A539" s="35"/>
      <c r="B539" s="36"/>
      <c r="C539" s="37"/>
      <c r="D539" s="205" t="s">
        <v>247</v>
      </c>
      <c r="E539" s="37"/>
      <c r="F539" s="206" t="s">
        <v>974</v>
      </c>
      <c r="G539" s="37"/>
      <c r="H539" s="37"/>
      <c r="I539" s="207"/>
      <c r="J539" s="37"/>
      <c r="K539" s="37"/>
      <c r="L539" s="40"/>
      <c r="M539" s="208"/>
      <c r="N539" s="209"/>
      <c r="O539" s="72"/>
      <c r="P539" s="72"/>
      <c r="Q539" s="72"/>
      <c r="R539" s="72"/>
      <c r="S539" s="72"/>
      <c r="T539" s="73"/>
      <c r="U539" s="35"/>
      <c r="V539" s="35"/>
      <c r="W539" s="35"/>
      <c r="X539" s="35"/>
      <c r="Y539" s="35"/>
      <c r="Z539" s="35"/>
      <c r="AA539" s="35"/>
      <c r="AB539" s="35"/>
      <c r="AC539" s="35"/>
      <c r="AD539" s="35"/>
      <c r="AE539" s="35"/>
      <c r="AT539" s="18" t="s">
        <v>247</v>
      </c>
      <c r="AU539" s="18" t="s">
        <v>86</v>
      </c>
    </row>
    <row r="540" spans="1:65" s="13" customFormat="1" ht="11.25">
      <c r="B540" s="210"/>
      <c r="C540" s="211"/>
      <c r="D540" s="212" t="s">
        <v>274</v>
      </c>
      <c r="E540" s="226" t="s">
        <v>1</v>
      </c>
      <c r="F540" s="213" t="s">
        <v>975</v>
      </c>
      <c r="G540" s="211"/>
      <c r="H540" s="214">
        <v>36.19</v>
      </c>
      <c r="I540" s="215"/>
      <c r="J540" s="211"/>
      <c r="K540" s="211"/>
      <c r="L540" s="216"/>
      <c r="M540" s="217"/>
      <c r="N540" s="218"/>
      <c r="O540" s="218"/>
      <c r="P540" s="218"/>
      <c r="Q540" s="218"/>
      <c r="R540" s="218"/>
      <c r="S540" s="218"/>
      <c r="T540" s="219"/>
      <c r="AT540" s="220" t="s">
        <v>274</v>
      </c>
      <c r="AU540" s="220" t="s">
        <v>86</v>
      </c>
      <c r="AV540" s="13" t="s">
        <v>86</v>
      </c>
      <c r="AW540" s="13" t="s">
        <v>32</v>
      </c>
      <c r="AX540" s="13" t="s">
        <v>76</v>
      </c>
      <c r="AY540" s="220" t="s">
        <v>239</v>
      </c>
    </row>
    <row r="541" spans="1:65" s="14" customFormat="1" ht="11.25">
      <c r="B541" s="227"/>
      <c r="C541" s="228"/>
      <c r="D541" s="212" t="s">
        <v>274</v>
      </c>
      <c r="E541" s="229" t="s">
        <v>1</v>
      </c>
      <c r="F541" s="230" t="s">
        <v>401</v>
      </c>
      <c r="G541" s="228"/>
      <c r="H541" s="231">
        <v>36.19</v>
      </c>
      <c r="I541" s="232"/>
      <c r="J541" s="228"/>
      <c r="K541" s="228"/>
      <c r="L541" s="233"/>
      <c r="M541" s="234"/>
      <c r="N541" s="235"/>
      <c r="O541" s="235"/>
      <c r="P541" s="235"/>
      <c r="Q541" s="235"/>
      <c r="R541" s="235"/>
      <c r="S541" s="235"/>
      <c r="T541" s="236"/>
      <c r="AT541" s="237" t="s">
        <v>274</v>
      </c>
      <c r="AU541" s="237" t="s">
        <v>86</v>
      </c>
      <c r="AV541" s="14" t="s">
        <v>110</v>
      </c>
      <c r="AW541" s="14" t="s">
        <v>32</v>
      </c>
      <c r="AX541" s="14" t="s">
        <v>84</v>
      </c>
      <c r="AY541" s="237" t="s">
        <v>239</v>
      </c>
    </row>
    <row r="542" spans="1:65" s="2" customFormat="1" ht="16.5" customHeight="1">
      <c r="A542" s="35"/>
      <c r="B542" s="36"/>
      <c r="C542" s="248" t="s">
        <v>976</v>
      </c>
      <c r="D542" s="248" t="s">
        <v>469</v>
      </c>
      <c r="E542" s="249" t="s">
        <v>911</v>
      </c>
      <c r="F542" s="250" t="s">
        <v>912</v>
      </c>
      <c r="G542" s="251" t="s">
        <v>244</v>
      </c>
      <c r="H542" s="252">
        <v>39.808999999999997</v>
      </c>
      <c r="I542" s="253"/>
      <c r="J542" s="254">
        <f>ROUND(I542*H542,2)</f>
        <v>0</v>
      </c>
      <c r="K542" s="250" t="s">
        <v>287</v>
      </c>
      <c r="L542" s="255"/>
      <c r="M542" s="256" t="s">
        <v>1</v>
      </c>
      <c r="N542" s="257" t="s">
        <v>41</v>
      </c>
      <c r="O542" s="72"/>
      <c r="P542" s="201">
        <f>O542*H542</f>
        <v>0</v>
      </c>
      <c r="Q542" s="201">
        <v>6.0000000000000001E-3</v>
      </c>
      <c r="R542" s="201">
        <f>Q542*H542</f>
        <v>0.23885399999999998</v>
      </c>
      <c r="S542" s="201">
        <v>0</v>
      </c>
      <c r="T542" s="202">
        <f>S542*H542</f>
        <v>0</v>
      </c>
      <c r="U542" s="35"/>
      <c r="V542" s="35"/>
      <c r="W542" s="35"/>
      <c r="X542" s="35"/>
      <c r="Y542" s="35"/>
      <c r="Z542" s="35"/>
      <c r="AA542" s="35"/>
      <c r="AB542" s="35"/>
      <c r="AC542" s="35"/>
      <c r="AD542" s="35"/>
      <c r="AE542" s="35"/>
      <c r="AR542" s="203" t="s">
        <v>156</v>
      </c>
      <c r="AT542" s="203" t="s">
        <v>469</v>
      </c>
      <c r="AU542" s="203" t="s">
        <v>86</v>
      </c>
      <c r="AY542" s="18" t="s">
        <v>239</v>
      </c>
      <c r="BE542" s="204">
        <f>IF(N542="základní",J542,0)</f>
        <v>0</v>
      </c>
      <c r="BF542" s="204">
        <f>IF(N542="snížená",J542,0)</f>
        <v>0</v>
      </c>
      <c r="BG542" s="204">
        <f>IF(N542="zákl. přenesená",J542,0)</f>
        <v>0</v>
      </c>
      <c r="BH542" s="204">
        <f>IF(N542="sníž. přenesená",J542,0)</f>
        <v>0</v>
      </c>
      <c r="BI542" s="204">
        <f>IF(N542="nulová",J542,0)</f>
        <v>0</v>
      </c>
      <c r="BJ542" s="18" t="s">
        <v>84</v>
      </c>
      <c r="BK542" s="204">
        <f>ROUND(I542*H542,2)</f>
        <v>0</v>
      </c>
      <c r="BL542" s="18" t="s">
        <v>110</v>
      </c>
      <c r="BM542" s="203" t="s">
        <v>977</v>
      </c>
    </row>
    <row r="543" spans="1:65" s="13" customFormat="1" ht="11.25">
      <c r="B543" s="210"/>
      <c r="C543" s="211"/>
      <c r="D543" s="212" t="s">
        <v>274</v>
      </c>
      <c r="E543" s="211"/>
      <c r="F543" s="213" t="s">
        <v>978</v>
      </c>
      <c r="G543" s="211"/>
      <c r="H543" s="214">
        <v>39.808999999999997</v>
      </c>
      <c r="I543" s="215"/>
      <c r="J543" s="211"/>
      <c r="K543" s="211"/>
      <c r="L543" s="216"/>
      <c r="M543" s="217"/>
      <c r="N543" s="218"/>
      <c r="O543" s="218"/>
      <c r="P543" s="218"/>
      <c r="Q543" s="218"/>
      <c r="R543" s="218"/>
      <c r="S543" s="218"/>
      <c r="T543" s="219"/>
      <c r="AT543" s="220" t="s">
        <v>274</v>
      </c>
      <c r="AU543" s="220" t="s">
        <v>86</v>
      </c>
      <c r="AV543" s="13" t="s">
        <v>86</v>
      </c>
      <c r="AW543" s="13" t="s">
        <v>4</v>
      </c>
      <c r="AX543" s="13" t="s">
        <v>84</v>
      </c>
      <c r="AY543" s="220" t="s">
        <v>239</v>
      </c>
    </row>
    <row r="544" spans="1:65" s="2" customFormat="1" ht="24.2" customHeight="1">
      <c r="A544" s="35"/>
      <c r="B544" s="36"/>
      <c r="C544" s="192" t="s">
        <v>979</v>
      </c>
      <c r="D544" s="192" t="s">
        <v>241</v>
      </c>
      <c r="E544" s="193" t="s">
        <v>980</v>
      </c>
      <c r="F544" s="194" t="s">
        <v>981</v>
      </c>
      <c r="G544" s="195" t="s">
        <v>244</v>
      </c>
      <c r="H544" s="196">
        <v>96.534000000000006</v>
      </c>
      <c r="I544" s="197"/>
      <c r="J544" s="198">
        <f>ROUND(I544*H544,2)</f>
        <v>0</v>
      </c>
      <c r="K544" s="194" t="s">
        <v>245</v>
      </c>
      <c r="L544" s="40"/>
      <c r="M544" s="199" t="s">
        <v>1</v>
      </c>
      <c r="N544" s="200" t="s">
        <v>41</v>
      </c>
      <c r="O544" s="72"/>
      <c r="P544" s="201">
        <f>O544*H544</f>
        <v>0</v>
      </c>
      <c r="Q544" s="201">
        <v>1.2760000000000001E-2</v>
      </c>
      <c r="R544" s="201">
        <f>Q544*H544</f>
        <v>1.2317738400000002</v>
      </c>
      <c r="S544" s="201">
        <v>0</v>
      </c>
      <c r="T544" s="202">
        <f>S544*H544</f>
        <v>0</v>
      </c>
      <c r="U544" s="35"/>
      <c r="V544" s="35"/>
      <c r="W544" s="35"/>
      <c r="X544" s="35"/>
      <c r="Y544" s="35"/>
      <c r="Z544" s="35"/>
      <c r="AA544" s="35"/>
      <c r="AB544" s="35"/>
      <c r="AC544" s="35"/>
      <c r="AD544" s="35"/>
      <c r="AE544" s="35"/>
      <c r="AR544" s="203" t="s">
        <v>110</v>
      </c>
      <c r="AT544" s="203" t="s">
        <v>241</v>
      </c>
      <c r="AU544" s="203" t="s">
        <v>86</v>
      </c>
      <c r="AY544" s="18" t="s">
        <v>239</v>
      </c>
      <c r="BE544" s="204">
        <f>IF(N544="základní",J544,0)</f>
        <v>0</v>
      </c>
      <c r="BF544" s="204">
        <f>IF(N544="snížená",J544,0)</f>
        <v>0</v>
      </c>
      <c r="BG544" s="204">
        <f>IF(N544="zákl. přenesená",J544,0)</f>
        <v>0</v>
      </c>
      <c r="BH544" s="204">
        <f>IF(N544="sníž. přenesená",J544,0)</f>
        <v>0</v>
      </c>
      <c r="BI544" s="204">
        <f>IF(N544="nulová",J544,0)</f>
        <v>0</v>
      </c>
      <c r="BJ544" s="18" t="s">
        <v>84</v>
      </c>
      <c r="BK544" s="204">
        <f>ROUND(I544*H544,2)</f>
        <v>0</v>
      </c>
      <c r="BL544" s="18" t="s">
        <v>110</v>
      </c>
      <c r="BM544" s="203" t="s">
        <v>982</v>
      </c>
    </row>
    <row r="545" spans="1:65" s="2" customFormat="1" ht="11.25">
      <c r="A545" s="35"/>
      <c r="B545" s="36"/>
      <c r="C545" s="37"/>
      <c r="D545" s="205" t="s">
        <v>247</v>
      </c>
      <c r="E545" s="37"/>
      <c r="F545" s="206" t="s">
        <v>983</v>
      </c>
      <c r="G545" s="37"/>
      <c r="H545" s="37"/>
      <c r="I545" s="207"/>
      <c r="J545" s="37"/>
      <c r="K545" s="37"/>
      <c r="L545" s="40"/>
      <c r="M545" s="208"/>
      <c r="N545" s="209"/>
      <c r="O545" s="72"/>
      <c r="P545" s="72"/>
      <c r="Q545" s="72"/>
      <c r="R545" s="72"/>
      <c r="S545" s="72"/>
      <c r="T545" s="73"/>
      <c r="U545" s="35"/>
      <c r="V545" s="35"/>
      <c r="W545" s="35"/>
      <c r="X545" s="35"/>
      <c r="Y545" s="35"/>
      <c r="Z545" s="35"/>
      <c r="AA545" s="35"/>
      <c r="AB545" s="35"/>
      <c r="AC545" s="35"/>
      <c r="AD545" s="35"/>
      <c r="AE545" s="35"/>
      <c r="AT545" s="18" t="s">
        <v>247</v>
      </c>
      <c r="AU545" s="18" t="s">
        <v>86</v>
      </c>
    </row>
    <row r="546" spans="1:65" s="13" customFormat="1" ht="11.25">
      <c r="B546" s="210"/>
      <c r="C546" s="211"/>
      <c r="D546" s="212" t="s">
        <v>274</v>
      </c>
      <c r="E546" s="226" t="s">
        <v>1</v>
      </c>
      <c r="F546" s="213" t="s">
        <v>939</v>
      </c>
      <c r="G546" s="211"/>
      <c r="H546" s="214">
        <v>96.534000000000006</v>
      </c>
      <c r="I546" s="215"/>
      <c r="J546" s="211"/>
      <c r="K546" s="211"/>
      <c r="L546" s="216"/>
      <c r="M546" s="217"/>
      <c r="N546" s="218"/>
      <c r="O546" s="218"/>
      <c r="P546" s="218"/>
      <c r="Q546" s="218"/>
      <c r="R546" s="218"/>
      <c r="S546" s="218"/>
      <c r="T546" s="219"/>
      <c r="AT546" s="220" t="s">
        <v>274</v>
      </c>
      <c r="AU546" s="220" t="s">
        <v>86</v>
      </c>
      <c r="AV546" s="13" t="s">
        <v>86</v>
      </c>
      <c r="AW546" s="13" t="s">
        <v>32</v>
      </c>
      <c r="AX546" s="13" t="s">
        <v>76</v>
      </c>
      <c r="AY546" s="220" t="s">
        <v>239</v>
      </c>
    </row>
    <row r="547" spans="1:65" s="14" customFormat="1" ht="11.25">
      <c r="B547" s="227"/>
      <c r="C547" s="228"/>
      <c r="D547" s="212" t="s">
        <v>274</v>
      </c>
      <c r="E547" s="229" t="s">
        <v>1</v>
      </c>
      <c r="F547" s="230" t="s">
        <v>401</v>
      </c>
      <c r="G547" s="228"/>
      <c r="H547" s="231">
        <v>96.534000000000006</v>
      </c>
      <c r="I547" s="232"/>
      <c r="J547" s="228"/>
      <c r="K547" s="228"/>
      <c r="L547" s="233"/>
      <c r="M547" s="234"/>
      <c r="N547" s="235"/>
      <c r="O547" s="235"/>
      <c r="P547" s="235"/>
      <c r="Q547" s="235"/>
      <c r="R547" s="235"/>
      <c r="S547" s="235"/>
      <c r="T547" s="236"/>
      <c r="AT547" s="237" t="s">
        <v>274</v>
      </c>
      <c r="AU547" s="237" t="s">
        <v>86</v>
      </c>
      <c r="AV547" s="14" t="s">
        <v>110</v>
      </c>
      <c r="AW547" s="14" t="s">
        <v>32</v>
      </c>
      <c r="AX547" s="14" t="s">
        <v>84</v>
      </c>
      <c r="AY547" s="237" t="s">
        <v>239</v>
      </c>
    </row>
    <row r="548" spans="1:65" s="2" customFormat="1" ht="16.5" customHeight="1">
      <c r="A548" s="35"/>
      <c r="B548" s="36"/>
      <c r="C548" s="248" t="s">
        <v>984</v>
      </c>
      <c r="D548" s="248" t="s">
        <v>469</v>
      </c>
      <c r="E548" s="249" t="s">
        <v>985</v>
      </c>
      <c r="F548" s="250" t="s">
        <v>986</v>
      </c>
      <c r="G548" s="251" t="s">
        <v>244</v>
      </c>
      <c r="H548" s="252">
        <v>106.187</v>
      </c>
      <c r="I548" s="253"/>
      <c r="J548" s="254">
        <f>ROUND(I548*H548,2)</f>
        <v>0</v>
      </c>
      <c r="K548" s="250" t="s">
        <v>287</v>
      </c>
      <c r="L548" s="255"/>
      <c r="M548" s="256" t="s">
        <v>1</v>
      </c>
      <c r="N548" s="257" t="s">
        <v>41</v>
      </c>
      <c r="O548" s="72"/>
      <c r="P548" s="201">
        <f>O548*H548</f>
        <v>0</v>
      </c>
      <c r="Q548" s="201">
        <v>0.02</v>
      </c>
      <c r="R548" s="201">
        <f>Q548*H548</f>
        <v>2.1237400000000002</v>
      </c>
      <c r="S548" s="201">
        <v>0</v>
      </c>
      <c r="T548" s="202">
        <f>S548*H548</f>
        <v>0</v>
      </c>
      <c r="U548" s="35"/>
      <c r="V548" s="35"/>
      <c r="W548" s="35"/>
      <c r="X548" s="35"/>
      <c r="Y548" s="35"/>
      <c r="Z548" s="35"/>
      <c r="AA548" s="35"/>
      <c r="AB548" s="35"/>
      <c r="AC548" s="35"/>
      <c r="AD548" s="35"/>
      <c r="AE548" s="35"/>
      <c r="AR548" s="203" t="s">
        <v>156</v>
      </c>
      <c r="AT548" s="203" t="s">
        <v>469</v>
      </c>
      <c r="AU548" s="203" t="s">
        <v>86</v>
      </c>
      <c r="AY548" s="18" t="s">
        <v>239</v>
      </c>
      <c r="BE548" s="204">
        <f>IF(N548="základní",J548,0)</f>
        <v>0</v>
      </c>
      <c r="BF548" s="204">
        <f>IF(N548="snížená",J548,0)</f>
        <v>0</v>
      </c>
      <c r="BG548" s="204">
        <f>IF(N548="zákl. přenesená",J548,0)</f>
        <v>0</v>
      </c>
      <c r="BH548" s="204">
        <f>IF(N548="sníž. přenesená",J548,0)</f>
        <v>0</v>
      </c>
      <c r="BI548" s="204">
        <f>IF(N548="nulová",J548,0)</f>
        <v>0</v>
      </c>
      <c r="BJ548" s="18" t="s">
        <v>84</v>
      </c>
      <c r="BK548" s="204">
        <f>ROUND(I548*H548,2)</f>
        <v>0</v>
      </c>
      <c r="BL548" s="18" t="s">
        <v>110</v>
      </c>
      <c r="BM548" s="203" t="s">
        <v>987</v>
      </c>
    </row>
    <row r="549" spans="1:65" s="13" customFormat="1" ht="11.25">
      <c r="B549" s="210"/>
      <c r="C549" s="211"/>
      <c r="D549" s="212" t="s">
        <v>274</v>
      </c>
      <c r="E549" s="211"/>
      <c r="F549" s="213" t="s">
        <v>988</v>
      </c>
      <c r="G549" s="211"/>
      <c r="H549" s="214">
        <v>106.187</v>
      </c>
      <c r="I549" s="215"/>
      <c r="J549" s="211"/>
      <c r="K549" s="211"/>
      <c r="L549" s="216"/>
      <c r="M549" s="217"/>
      <c r="N549" s="218"/>
      <c r="O549" s="218"/>
      <c r="P549" s="218"/>
      <c r="Q549" s="218"/>
      <c r="R549" s="218"/>
      <c r="S549" s="218"/>
      <c r="T549" s="219"/>
      <c r="AT549" s="220" t="s">
        <v>274</v>
      </c>
      <c r="AU549" s="220" t="s">
        <v>86</v>
      </c>
      <c r="AV549" s="13" t="s">
        <v>86</v>
      </c>
      <c r="AW549" s="13" t="s">
        <v>4</v>
      </c>
      <c r="AX549" s="13" t="s">
        <v>84</v>
      </c>
      <c r="AY549" s="220" t="s">
        <v>239</v>
      </c>
    </row>
    <row r="550" spans="1:65" s="2" customFormat="1" ht="24.2" customHeight="1">
      <c r="A550" s="35"/>
      <c r="B550" s="36"/>
      <c r="C550" s="192" t="s">
        <v>989</v>
      </c>
      <c r="D550" s="192" t="s">
        <v>241</v>
      </c>
      <c r="E550" s="193" t="s">
        <v>990</v>
      </c>
      <c r="F550" s="194" t="s">
        <v>991</v>
      </c>
      <c r="G550" s="195" t="s">
        <v>244</v>
      </c>
      <c r="H550" s="196">
        <v>250.72800000000001</v>
      </c>
      <c r="I550" s="197"/>
      <c r="J550" s="198">
        <f>ROUND(I550*H550,2)</f>
        <v>0</v>
      </c>
      <c r="K550" s="194" t="s">
        <v>245</v>
      </c>
      <c r="L550" s="40"/>
      <c r="M550" s="199" t="s">
        <v>1</v>
      </c>
      <c r="N550" s="200" t="s">
        <v>41</v>
      </c>
      <c r="O550" s="72"/>
      <c r="P550" s="201">
        <f>O550*H550</f>
        <v>0</v>
      </c>
      <c r="Q550" s="201">
        <v>1.2840000000000001E-2</v>
      </c>
      <c r="R550" s="201">
        <f>Q550*H550</f>
        <v>3.2193475200000004</v>
      </c>
      <c r="S550" s="201">
        <v>0</v>
      </c>
      <c r="T550" s="202">
        <f>S550*H550</f>
        <v>0</v>
      </c>
      <c r="U550" s="35"/>
      <c r="V550" s="35"/>
      <c r="W550" s="35"/>
      <c r="X550" s="35"/>
      <c r="Y550" s="35"/>
      <c r="Z550" s="35"/>
      <c r="AA550" s="35"/>
      <c r="AB550" s="35"/>
      <c r="AC550" s="35"/>
      <c r="AD550" s="35"/>
      <c r="AE550" s="35"/>
      <c r="AR550" s="203" t="s">
        <v>110</v>
      </c>
      <c r="AT550" s="203" t="s">
        <v>241</v>
      </c>
      <c r="AU550" s="203" t="s">
        <v>86</v>
      </c>
      <c r="AY550" s="18" t="s">
        <v>239</v>
      </c>
      <c r="BE550" s="204">
        <f>IF(N550="základní",J550,0)</f>
        <v>0</v>
      </c>
      <c r="BF550" s="204">
        <f>IF(N550="snížená",J550,0)</f>
        <v>0</v>
      </c>
      <c r="BG550" s="204">
        <f>IF(N550="zákl. přenesená",J550,0)</f>
        <v>0</v>
      </c>
      <c r="BH550" s="204">
        <f>IF(N550="sníž. přenesená",J550,0)</f>
        <v>0</v>
      </c>
      <c r="BI550" s="204">
        <f>IF(N550="nulová",J550,0)</f>
        <v>0</v>
      </c>
      <c r="BJ550" s="18" t="s">
        <v>84</v>
      </c>
      <c r="BK550" s="204">
        <f>ROUND(I550*H550,2)</f>
        <v>0</v>
      </c>
      <c r="BL550" s="18" t="s">
        <v>110</v>
      </c>
      <c r="BM550" s="203" t="s">
        <v>992</v>
      </c>
    </row>
    <row r="551" spans="1:65" s="2" customFormat="1" ht="11.25">
      <c r="A551" s="35"/>
      <c r="B551" s="36"/>
      <c r="C551" s="37"/>
      <c r="D551" s="205" t="s">
        <v>247</v>
      </c>
      <c r="E551" s="37"/>
      <c r="F551" s="206" t="s">
        <v>993</v>
      </c>
      <c r="G551" s="37"/>
      <c r="H551" s="37"/>
      <c r="I551" s="207"/>
      <c r="J551" s="37"/>
      <c r="K551" s="37"/>
      <c r="L551" s="40"/>
      <c r="M551" s="208"/>
      <c r="N551" s="209"/>
      <c r="O551" s="72"/>
      <c r="P551" s="72"/>
      <c r="Q551" s="72"/>
      <c r="R551" s="72"/>
      <c r="S551" s="72"/>
      <c r="T551" s="73"/>
      <c r="U551" s="35"/>
      <c r="V551" s="35"/>
      <c r="W551" s="35"/>
      <c r="X551" s="35"/>
      <c r="Y551" s="35"/>
      <c r="Z551" s="35"/>
      <c r="AA551" s="35"/>
      <c r="AB551" s="35"/>
      <c r="AC551" s="35"/>
      <c r="AD551" s="35"/>
      <c r="AE551" s="35"/>
      <c r="AT551" s="18" t="s">
        <v>247</v>
      </c>
      <c r="AU551" s="18" t="s">
        <v>86</v>
      </c>
    </row>
    <row r="552" spans="1:65" s="13" customFormat="1" ht="11.25">
      <c r="B552" s="210"/>
      <c r="C552" s="211"/>
      <c r="D552" s="212" t="s">
        <v>274</v>
      </c>
      <c r="E552" s="226" t="s">
        <v>1</v>
      </c>
      <c r="F552" s="213" t="s">
        <v>937</v>
      </c>
      <c r="G552" s="211"/>
      <c r="H552" s="214">
        <v>250.72800000000001</v>
      </c>
      <c r="I552" s="215"/>
      <c r="J552" s="211"/>
      <c r="K552" s="211"/>
      <c r="L552" s="216"/>
      <c r="M552" s="217"/>
      <c r="N552" s="218"/>
      <c r="O552" s="218"/>
      <c r="P552" s="218"/>
      <c r="Q552" s="218"/>
      <c r="R552" s="218"/>
      <c r="S552" s="218"/>
      <c r="T552" s="219"/>
      <c r="AT552" s="220" t="s">
        <v>274</v>
      </c>
      <c r="AU552" s="220" t="s">
        <v>86</v>
      </c>
      <c r="AV552" s="13" t="s">
        <v>86</v>
      </c>
      <c r="AW552" s="13" t="s">
        <v>32</v>
      </c>
      <c r="AX552" s="13" t="s">
        <v>76</v>
      </c>
      <c r="AY552" s="220" t="s">
        <v>239</v>
      </c>
    </row>
    <row r="553" spans="1:65" s="14" customFormat="1" ht="11.25">
      <c r="B553" s="227"/>
      <c r="C553" s="228"/>
      <c r="D553" s="212" t="s">
        <v>274</v>
      </c>
      <c r="E553" s="229" t="s">
        <v>1</v>
      </c>
      <c r="F553" s="230" t="s">
        <v>401</v>
      </c>
      <c r="G553" s="228"/>
      <c r="H553" s="231">
        <v>250.72800000000001</v>
      </c>
      <c r="I553" s="232"/>
      <c r="J553" s="228"/>
      <c r="K553" s="228"/>
      <c r="L553" s="233"/>
      <c r="M553" s="234"/>
      <c r="N553" s="235"/>
      <c r="O553" s="235"/>
      <c r="P553" s="235"/>
      <c r="Q553" s="235"/>
      <c r="R553" s="235"/>
      <c r="S553" s="235"/>
      <c r="T553" s="236"/>
      <c r="AT553" s="237" t="s">
        <v>274</v>
      </c>
      <c r="AU553" s="237" t="s">
        <v>86</v>
      </c>
      <c r="AV553" s="14" t="s">
        <v>110</v>
      </c>
      <c r="AW553" s="14" t="s">
        <v>32</v>
      </c>
      <c r="AX553" s="14" t="s">
        <v>84</v>
      </c>
      <c r="AY553" s="237" t="s">
        <v>239</v>
      </c>
    </row>
    <row r="554" spans="1:65" s="2" customFormat="1" ht="16.5" customHeight="1">
      <c r="A554" s="35"/>
      <c r="B554" s="36"/>
      <c r="C554" s="248" t="s">
        <v>994</v>
      </c>
      <c r="D554" s="248" t="s">
        <v>469</v>
      </c>
      <c r="E554" s="249" t="s">
        <v>995</v>
      </c>
      <c r="F554" s="250" t="s">
        <v>996</v>
      </c>
      <c r="G554" s="251" t="s">
        <v>244</v>
      </c>
      <c r="H554" s="252">
        <v>275.80099999999999</v>
      </c>
      <c r="I554" s="253"/>
      <c r="J554" s="254">
        <f>ROUND(I554*H554,2)</f>
        <v>0</v>
      </c>
      <c r="K554" s="250" t="s">
        <v>287</v>
      </c>
      <c r="L554" s="255"/>
      <c r="M554" s="256" t="s">
        <v>1</v>
      </c>
      <c r="N554" s="257" t="s">
        <v>41</v>
      </c>
      <c r="O554" s="72"/>
      <c r="P554" s="201">
        <f>O554*H554</f>
        <v>0</v>
      </c>
      <c r="Q554" s="201">
        <v>2.1999999999999999E-2</v>
      </c>
      <c r="R554" s="201">
        <f>Q554*H554</f>
        <v>6.0676219999999992</v>
      </c>
      <c r="S554" s="201">
        <v>0</v>
      </c>
      <c r="T554" s="202">
        <f>S554*H554</f>
        <v>0</v>
      </c>
      <c r="U554" s="35"/>
      <c r="V554" s="35"/>
      <c r="W554" s="35"/>
      <c r="X554" s="35"/>
      <c r="Y554" s="35"/>
      <c r="Z554" s="35"/>
      <c r="AA554" s="35"/>
      <c r="AB554" s="35"/>
      <c r="AC554" s="35"/>
      <c r="AD554" s="35"/>
      <c r="AE554" s="35"/>
      <c r="AR554" s="203" t="s">
        <v>156</v>
      </c>
      <c r="AT554" s="203" t="s">
        <v>469</v>
      </c>
      <c r="AU554" s="203" t="s">
        <v>86</v>
      </c>
      <c r="AY554" s="18" t="s">
        <v>239</v>
      </c>
      <c r="BE554" s="204">
        <f>IF(N554="základní",J554,0)</f>
        <v>0</v>
      </c>
      <c r="BF554" s="204">
        <f>IF(N554="snížená",J554,0)</f>
        <v>0</v>
      </c>
      <c r="BG554" s="204">
        <f>IF(N554="zákl. přenesená",J554,0)</f>
        <v>0</v>
      </c>
      <c r="BH554" s="204">
        <f>IF(N554="sníž. přenesená",J554,0)</f>
        <v>0</v>
      </c>
      <c r="BI554" s="204">
        <f>IF(N554="nulová",J554,0)</f>
        <v>0</v>
      </c>
      <c r="BJ554" s="18" t="s">
        <v>84</v>
      </c>
      <c r="BK554" s="204">
        <f>ROUND(I554*H554,2)</f>
        <v>0</v>
      </c>
      <c r="BL554" s="18" t="s">
        <v>110</v>
      </c>
      <c r="BM554" s="203" t="s">
        <v>997</v>
      </c>
    </row>
    <row r="555" spans="1:65" s="13" customFormat="1" ht="11.25">
      <c r="B555" s="210"/>
      <c r="C555" s="211"/>
      <c r="D555" s="212" t="s">
        <v>274</v>
      </c>
      <c r="E555" s="211"/>
      <c r="F555" s="213" t="s">
        <v>998</v>
      </c>
      <c r="G555" s="211"/>
      <c r="H555" s="214">
        <v>275.80099999999999</v>
      </c>
      <c r="I555" s="215"/>
      <c r="J555" s="211"/>
      <c r="K555" s="211"/>
      <c r="L555" s="216"/>
      <c r="M555" s="217"/>
      <c r="N555" s="218"/>
      <c r="O555" s="218"/>
      <c r="P555" s="218"/>
      <c r="Q555" s="218"/>
      <c r="R555" s="218"/>
      <c r="S555" s="218"/>
      <c r="T555" s="219"/>
      <c r="AT555" s="220" t="s">
        <v>274</v>
      </c>
      <c r="AU555" s="220" t="s">
        <v>86</v>
      </c>
      <c r="AV555" s="13" t="s">
        <v>86</v>
      </c>
      <c r="AW555" s="13" t="s">
        <v>4</v>
      </c>
      <c r="AX555" s="13" t="s">
        <v>84</v>
      </c>
      <c r="AY555" s="220" t="s">
        <v>239</v>
      </c>
    </row>
    <row r="556" spans="1:65" s="2" customFormat="1" ht="24.2" customHeight="1">
      <c r="A556" s="35"/>
      <c r="B556" s="36"/>
      <c r="C556" s="192" t="s">
        <v>999</v>
      </c>
      <c r="D556" s="192" t="s">
        <v>241</v>
      </c>
      <c r="E556" s="193" t="s">
        <v>1000</v>
      </c>
      <c r="F556" s="194" t="s">
        <v>1001</v>
      </c>
      <c r="G556" s="195" t="s">
        <v>513</v>
      </c>
      <c r="H556" s="196">
        <v>211.5</v>
      </c>
      <c r="I556" s="197"/>
      <c r="J556" s="198">
        <f>ROUND(I556*H556,2)</f>
        <v>0</v>
      </c>
      <c r="K556" s="194" t="s">
        <v>245</v>
      </c>
      <c r="L556" s="40"/>
      <c r="M556" s="199" t="s">
        <v>1</v>
      </c>
      <c r="N556" s="200" t="s">
        <v>41</v>
      </c>
      <c r="O556" s="72"/>
      <c r="P556" s="201">
        <f>O556*H556</f>
        <v>0</v>
      </c>
      <c r="Q556" s="201">
        <v>3.3899999999999998E-3</v>
      </c>
      <c r="R556" s="201">
        <f>Q556*H556</f>
        <v>0.71698499999999998</v>
      </c>
      <c r="S556" s="201">
        <v>0</v>
      </c>
      <c r="T556" s="202">
        <f>S556*H556</f>
        <v>0</v>
      </c>
      <c r="U556" s="35"/>
      <c r="V556" s="35"/>
      <c r="W556" s="35"/>
      <c r="X556" s="35"/>
      <c r="Y556" s="35"/>
      <c r="Z556" s="35"/>
      <c r="AA556" s="35"/>
      <c r="AB556" s="35"/>
      <c r="AC556" s="35"/>
      <c r="AD556" s="35"/>
      <c r="AE556" s="35"/>
      <c r="AR556" s="203" t="s">
        <v>110</v>
      </c>
      <c r="AT556" s="203" t="s">
        <v>241</v>
      </c>
      <c r="AU556" s="203" t="s">
        <v>86</v>
      </c>
      <c r="AY556" s="18" t="s">
        <v>239</v>
      </c>
      <c r="BE556" s="204">
        <f>IF(N556="základní",J556,0)</f>
        <v>0</v>
      </c>
      <c r="BF556" s="204">
        <f>IF(N556="snížená",J556,0)</f>
        <v>0</v>
      </c>
      <c r="BG556" s="204">
        <f>IF(N556="zákl. přenesená",J556,0)</f>
        <v>0</v>
      </c>
      <c r="BH556" s="204">
        <f>IF(N556="sníž. přenesená",J556,0)</f>
        <v>0</v>
      </c>
      <c r="BI556" s="204">
        <f>IF(N556="nulová",J556,0)</f>
        <v>0</v>
      </c>
      <c r="BJ556" s="18" t="s">
        <v>84</v>
      </c>
      <c r="BK556" s="204">
        <f>ROUND(I556*H556,2)</f>
        <v>0</v>
      </c>
      <c r="BL556" s="18" t="s">
        <v>110</v>
      </c>
      <c r="BM556" s="203" t="s">
        <v>1002</v>
      </c>
    </row>
    <row r="557" spans="1:65" s="2" customFormat="1" ht="11.25">
      <c r="A557" s="35"/>
      <c r="B557" s="36"/>
      <c r="C557" s="37"/>
      <c r="D557" s="205" t="s">
        <v>247</v>
      </c>
      <c r="E557" s="37"/>
      <c r="F557" s="206" t="s">
        <v>1003</v>
      </c>
      <c r="G557" s="37"/>
      <c r="H557" s="37"/>
      <c r="I557" s="207"/>
      <c r="J557" s="37"/>
      <c r="K557" s="37"/>
      <c r="L557" s="40"/>
      <c r="M557" s="208"/>
      <c r="N557" s="209"/>
      <c r="O557" s="72"/>
      <c r="P557" s="72"/>
      <c r="Q557" s="72"/>
      <c r="R557" s="72"/>
      <c r="S557" s="72"/>
      <c r="T557" s="73"/>
      <c r="U557" s="35"/>
      <c r="V557" s="35"/>
      <c r="W557" s="35"/>
      <c r="X557" s="35"/>
      <c r="Y557" s="35"/>
      <c r="Z557" s="35"/>
      <c r="AA557" s="35"/>
      <c r="AB557" s="35"/>
      <c r="AC557" s="35"/>
      <c r="AD557" s="35"/>
      <c r="AE557" s="35"/>
      <c r="AT557" s="18" t="s">
        <v>247</v>
      </c>
      <c r="AU557" s="18" t="s">
        <v>86</v>
      </c>
    </row>
    <row r="558" spans="1:65" s="13" customFormat="1" ht="11.25">
      <c r="B558" s="210"/>
      <c r="C558" s="211"/>
      <c r="D558" s="212" t="s">
        <v>274</v>
      </c>
      <c r="E558" s="226" t="s">
        <v>1</v>
      </c>
      <c r="F558" s="213" t="s">
        <v>1004</v>
      </c>
      <c r="G558" s="211"/>
      <c r="H558" s="214">
        <v>141.80000000000001</v>
      </c>
      <c r="I558" s="215"/>
      <c r="J558" s="211"/>
      <c r="K558" s="211"/>
      <c r="L558" s="216"/>
      <c r="M558" s="217"/>
      <c r="N558" s="218"/>
      <c r="O558" s="218"/>
      <c r="P558" s="218"/>
      <c r="Q558" s="218"/>
      <c r="R558" s="218"/>
      <c r="S558" s="218"/>
      <c r="T558" s="219"/>
      <c r="AT558" s="220" t="s">
        <v>274</v>
      </c>
      <c r="AU558" s="220" t="s">
        <v>86</v>
      </c>
      <c r="AV558" s="13" t="s">
        <v>86</v>
      </c>
      <c r="AW558" s="13" t="s">
        <v>32</v>
      </c>
      <c r="AX558" s="13" t="s">
        <v>76</v>
      </c>
      <c r="AY558" s="220" t="s">
        <v>239</v>
      </c>
    </row>
    <row r="559" spans="1:65" s="13" customFormat="1" ht="11.25">
      <c r="B559" s="210"/>
      <c r="C559" s="211"/>
      <c r="D559" s="212" t="s">
        <v>274</v>
      </c>
      <c r="E559" s="226" t="s">
        <v>1</v>
      </c>
      <c r="F559" s="213" t="s">
        <v>1005</v>
      </c>
      <c r="G559" s="211"/>
      <c r="H559" s="214">
        <v>69.7</v>
      </c>
      <c r="I559" s="215"/>
      <c r="J559" s="211"/>
      <c r="K559" s="211"/>
      <c r="L559" s="216"/>
      <c r="M559" s="217"/>
      <c r="N559" s="218"/>
      <c r="O559" s="218"/>
      <c r="P559" s="218"/>
      <c r="Q559" s="218"/>
      <c r="R559" s="218"/>
      <c r="S559" s="218"/>
      <c r="T559" s="219"/>
      <c r="AT559" s="220" t="s">
        <v>274</v>
      </c>
      <c r="AU559" s="220" t="s">
        <v>86</v>
      </c>
      <c r="AV559" s="13" t="s">
        <v>86</v>
      </c>
      <c r="AW559" s="13" t="s">
        <v>32</v>
      </c>
      <c r="AX559" s="13" t="s">
        <v>76</v>
      </c>
      <c r="AY559" s="220" t="s">
        <v>239</v>
      </c>
    </row>
    <row r="560" spans="1:65" s="14" customFormat="1" ht="11.25">
      <c r="B560" s="227"/>
      <c r="C560" s="228"/>
      <c r="D560" s="212" t="s">
        <v>274</v>
      </c>
      <c r="E560" s="229" t="s">
        <v>1</v>
      </c>
      <c r="F560" s="230" t="s">
        <v>401</v>
      </c>
      <c r="G560" s="228"/>
      <c r="H560" s="231">
        <v>211.5</v>
      </c>
      <c r="I560" s="232"/>
      <c r="J560" s="228"/>
      <c r="K560" s="228"/>
      <c r="L560" s="233"/>
      <c r="M560" s="234"/>
      <c r="N560" s="235"/>
      <c r="O560" s="235"/>
      <c r="P560" s="235"/>
      <c r="Q560" s="235"/>
      <c r="R560" s="235"/>
      <c r="S560" s="235"/>
      <c r="T560" s="236"/>
      <c r="AT560" s="237" t="s">
        <v>274</v>
      </c>
      <c r="AU560" s="237" t="s">
        <v>86</v>
      </c>
      <c r="AV560" s="14" t="s">
        <v>110</v>
      </c>
      <c r="AW560" s="14" t="s">
        <v>32</v>
      </c>
      <c r="AX560" s="14" t="s">
        <v>84</v>
      </c>
      <c r="AY560" s="237" t="s">
        <v>239</v>
      </c>
    </row>
    <row r="561" spans="1:65" s="2" customFormat="1" ht="16.5" customHeight="1">
      <c r="A561" s="35"/>
      <c r="B561" s="36"/>
      <c r="C561" s="248" t="s">
        <v>1006</v>
      </c>
      <c r="D561" s="248" t="s">
        <v>469</v>
      </c>
      <c r="E561" s="249" t="s">
        <v>1007</v>
      </c>
      <c r="F561" s="250" t="s">
        <v>1008</v>
      </c>
      <c r="G561" s="251" t="s">
        <v>244</v>
      </c>
      <c r="H561" s="252">
        <v>52.875</v>
      </c>
      <c r="I561" s="253"/>
      <c r="J561" s="254">
        <f>ROUND(I561*H561,2)</f>
        <v>0</v>
      </c>
      <c r="K561" s="250" t="s">
        <v>287</v>
      </c>
      <c r="L561" s="255"/>
      <c r="M561" s="256" t="s">
        <v>1</v>
      </c>
      <c r="N561" s="257" t="s">
        <v>41</v>
      </c>
      <c r="O561" s="72"/>
      <c r="P561" s="201">
        <f>O561*H561</f>
        <v>0</v>
      </c>
      <c r="Q561" s="201">
        <v>4.0000000000000001E-3</v>
      </c>
      <c r="R561" s="201">
        <f>Q561*H561</f>
        <v>0.21149999999999999</v>
      </c>
      <c r="S561" s="201">
        <v>0</v>
      </c>
      <c r="T561" s="202">
        <f>S561*H561</f>
        <v>0</v>
      </c>
      <c r="U561" s="35"/>
      <c r="V561" s="35"/>
      <c r="W561" s="35"/>
      <c r="X561" s="35"/>
      <c r="Y561" s="35"/>
      <c r="Z561" s="35"/>
      <c r="AA561" s="35"/>
      <c r="AB561" s="35"/>
      <c r="AC561" s="35"/>
      <c r="AD561" s="35"/>
      <c r="AE561" s="35"/>
      <c r="AR561" s="203" t="s">
        <v>156</v>
      </c>
      <c r="AT561" s="203" t="s">
        <v>469</v>
      </c>
      <c r="AU561" s="203" t="s">
        <v>86</v>
      </c>
      <c r="AY561" s="18" t="s">
        <v>239</v>
      </c>
      <c r="BE561" s="204">
        <f>IF(N561="základní",J561,0)</f>
        <v>0</v>
      </c>
      <c r="BF561" s="204">
        <f>IF(N561="snížená",J561,0)</f>
        <v>0</v>
      </c>
      <c r="BG561" s="204">
        <f>IF(N561="zákl. přenesená",J561,0)</f>
        <v>0</v>
      </c>
      <c r="BH561" s="204">
        <f>IF(N561="sníž. přenesená",J561,0)</f>
        <v>0</v>
      </c>
      <c r="BI561" s="204">
        <f>IF(N561="nulová",J561,0)</f>
        <v>0</v>
      </c>
      <c r="BJ561" s="18" t="s">
        <v>84</v>
      </c>
      <c r="BK561" s="204">
        <f>ROUND(I561*H561,2)</f>
        <v>0</v>
      </c>
      <c r="BL561" s="18" t="s">
        <v>110</v>
      </c>
      <c r="BM561" s="203" t="s">
        <v>1009</v>
      </c>
    </row>
    <row r="562" spans="1:65" s="13" customFormat="1" ht="11.25">
      <c r="B562" s="210"/>
      <c r="C562" s="211"/>
      <c r="D562" s="212" t="s">
        <v>274</v>
      </c>
      <c r="E562" s="211"/>
      <c r="F562" s="213" t="s">
        <v>1010</v>
      </c>
      <c r="G562" s="211"/>
      <c r="H562" s="214">
        <v>52.875</v>
      </c>
      <c r="I562" s="215"/>
      <c r="J562" s="211"/>
      <c r="K562" s="211"/>
      <c r="L562" s="216"/>
      <c r="M562" s="217"/>
      <c r="N562" s="218"/>
      <c r="O562" s="218"/>
      <c r="P562" s="218"/>
      <c r="Q562" s="218"/>
      <c r="R562" s="218"/>
      <c r="S562" s="218"/>
      <c r="T562" s="219"/>
      <c r="AT562" s="220" t="s">
        <v>274</v>
      </c>
      <c r="AU562" s="220" t="s">
        <v>86</v>
      </c>
      <c r="AV562" s="13" t="s">
        <v>86</v>
      </c>
      <c r="AW562" s="13" t="s">
        <v>4</v>
      </c>
      <c r="AX562" s="13" t="s">
        <v>84</v>
      </c>
      <c r="AY562" s="220" t="s">
        <v>239</v>
      </c>
    </row>
    <row r="563" spans="1:65" s="2" customFormat="1" ht="24.2" customHeight="1">
      <c r="A563" s="35"/>
      <c r="B563" s="36"/>
      <c r="C563" s="192" t="s">
        <v>1011</v>
      </c>
      <c r="D563" s="192" t="s">
        <v>241</v>
      </c>
      <c r="E563" s="193" t="s">
        <v>1012</v>
      </c>
      <c r="F563" s="194" t="s">
        <v>1013</v>
      </c>
      <c r="G563" s="195" t="s">
        <v>244</v>
      </c>
      <c r="H563" s="196">
        <v>20.824999999999999</v>
      </c>
      <c r="I563" s="197"/>
      <c r="J563" s="198">
        <f>ROUND(I563*H563,2)</f>
        <v>0</v>
      </c>
      <c r="K563" s="194" t="s">
        <v>245</v>
      </c>
      <c r="L563" s="40"/>
      <c r="M563" s="199" t="s">
        <v>1</v>
      </c>
      <c r="N563" s="200" t="s">
        <v>41</v>
      </c>
      <c r="O563" s="72"/>
      <c r="P563" s="201">
        <f>O563*H563</f>
        <v>0</v>
      </c>
      <c r="Q563" s="201">
        <v>8.0000000000000007E-5</v>
      </c>
      <c r="R563" s="201">
        <f>Q563*H563</f>
        <v>1.6660000000000002E-3</v>
      </c>
      <c r="S563" s="201">
        <v>0</v>
      </c>
      <c r="T563" s="202">
        <f>S563*H563</f>
        <v>0</v>
      </c>
      <c r="U563" s="35"/>
      <c r="V563" s="35"/>
      <c r="W563" s="35"/>
      <c r="X563" s="35"/>
      <c r="Y563" s="35"/>
      <c r="Z563" s="35"/>
      <c r="AA563" s="35"/>
      <c r="AB563" s="35"/>
      <c r="AC563" s="35"/>
      <c r="AD563" s="35"/>
      <c r="AE563" s="35"/>
      <c r="AR563" s="203" t="s">
        <v>110</v>
      </c>
      <c r="AT563" s="203" t="s">
        <v>241</v>
      </c>
      <c r="AU563" s="203" t="s">
        <v>86</v>
      </c>
      <c r="AY563" s="18" t="s">
        <v>239</v>
      </c>
      <c r="BE563" s="204">
        <f>IF(N563="základní",J563,0)</f>
        <v>0</v>
      </c>
      <c r="BF563" s="204">
        <f>IF(N563="snížená",J563,0)</f>
        <v>0</v>
      </c>
      <c r="BG563" s="204">
        <f>IF(N563="zákl. přenesená",J563,0)</f>
        <v>0</v>
      </c>
      <c r="BH563" s="204">
        <f>IF(N563="sníž. přenesená",J563,0)</f>
        <v>0</v>
      </c>
      <c r="BI563" s="204">
        <f>IF(N563="nulová",J563,0)</f>
        <v>0</v>
      </c>
      <c r="BJ563" s="18" t="s">
        <v>84</v>
      </c>
      <c r="BK563" s="204">
        <f>ROUND(I563*H563,2)</f>
        <v>0</v>
      </c>
      <c r="BL563" s="18" t="s">
        <v>110</v>
      </c>
      <c r="BM563" s="203" t="s">
        <v>1014</v>
      </c>
    </row>
    <row r="564" spans="1:65" s="2" customFormat="1" ht="11.25">
      <c r="A564" s="35"/>
      <c r="B564" s="36"/>
      <c r="C564" s="37"/>
      <c r="D564" s="205" t="s">
        <v>247</v>
      </c>
      <c r="E564" s="37"/>
      <c r="F564" s="206" t="s">
        <v>1015</v>
      </c>
      <c r="G564" s="37"/>
      <c r="H564" s="37"/>
      <c r="I564" s="207"/>
      <c r="J564" s="37"/>
      <c r="K564" s="37"/>
      <c r="L564" s="40"/>
      <c r="M564" s="208"/>
      <c r="N564" s="209"/>
      <c r="O564" s="72"/>
      <c r="P564" s="72"/>
      <c r="Q564" s="72"/>
      <c r="R564" s="72"/>
      <c r="S564" s="72"/>
      <c r="T564" s="73"/>
      <c r="U564" s="35"/>
      <c r="V564" s="35"/>
      <c r="W564" s="35"/>
      <c r="X564" s="35"/>
      <c r="Y564" s="35"/>
      <c r="Z564" s="35"/>
      <c r="AA564" s="35"/>
      <c r="AB564" s="35"/>
      <c r="AC564" s="35"/>
      <c r="AD564" s="35"/>
      <c r="AE564" s="35"/>
      <c r="AT564" s="18" t="s">
        <v>247</v>
      </c>
      <c r="AU564" s="18" t="s">
        <v>86</v>
      </c>
    </row>
    <row r="565" spans="1:65" s="13" customFormat="1" ht="11.25">
      <c r="B565" s="210"/>
      <c r="C565" s="211"/>
      <c r="D565" s="212" t="s">
        <v>274</v>
      </c>
      <c r="E565" s="226" t="s">
        <v>1</v>
      </c>
      <c r="F565" s="213" t="s">
        <v>940</v>
      </c>
      <c r="G565" s="211"/>
      <c r="H565" s="214">
        <v>20.824999999999999</v>
      </c>
      <c r="I565" s="215"/>
      <c r="J565" s="211"/>
      <c r="K565" s="211"/>
      <c r="L565" s="216"/>
      <c r="M565" s="217"/>
      <c r="N565" s="218"/>
      <c r="O565" s="218"/>
      <c r="P565" s="218"/>
      <c r="Q565" s="218"/>
      <c r="R565" s="218"/>
      <c r="S565" s="218"/>
      <c r="T565" s="219"/>
      <c r="AT565" s="220" t="s">
        <v>274</v>
      </c>
      <c r="AU565" s="220" t="s">
        <v>86</v>
      </c>
      <c r="AV565" s="13" t="s">
        <v>86</v>
      </c>
      <c r="AW565" s="13" t="s">
        <v>32</v>
      </c>
      <c r="AX565" s="13" t="s">
        <v>76</v>
      </c>
      <c r="AY565" s="220" t="s">
        <v>239</v>
      </c>
    </row>
    <row r="566" spans="1:65" s="14" customFormat="1" ht="11.25">
      <c r="B566" s="227"/>
      <c r="C566" s="228"/>
      <c r="D566" s="212" t="s">
        <v>274</v>
      </c>
      <c r="E566" s="229" t="s">
        <v>1</v>
      </c>
      <c r="F566" s="230" t="s">
        <v>401</v>
      </c>
      <c r="G566" s="228"/>
      <c r="H566" s="231">
        <v>20.824999999999999</v>
      </c>
      <c r="I566" s="232"/>
      <c r="J566" s="228"/>
      <c r="K566" s="228"/>
      <c r="L566" s="233"/>
      <c r="M566" s="234"/>
      <c r="N566" s="235"/>
      <c r="O566" s="235"/>
      <c r="P566" s="235"/>
      <c r="Q566" s="235"/>
      <c r="R566" s="235"/>
      <c r="S566" s="235"/>
      <c r="T566" s="236"/>
      <c r="AT566" s="237" t="s">
        <v>274</v>
      </c>
      <c r="AU566" s="237" t="s">
        <v>86</v>
      </c>
      <c r="AV566" s="14" t="s">
        <v>110</v>
      </c>
      <c r="AW566" s="14" t="s">
        <v>32</v>
      </c>
      <c r="AX566" s="14" t="s">
        <v>84</v>
      </c>
      <c r="AY566" s="237" t="s">
        <v>239</v>
      </c>
    </row>
    <row r="567" spans="1:65" s="2" customFormat="1" ht="24.2" customHeight="1">
      <c r="A567" s="35"/>
      <c r="B567" s="36"/>
      <c r="C567" s="192" t="s">
        <v>1016</v>
      </c>
      <c r="D567" s="192" t="s">
        <v>241</v>
      </c>
      <c r="E567" s="193" t="s">
        <v>1017</v>
      </c>
      <c r="F567" s="194" t="s">
        <v>1018</v>
      </c>
      <c r="G567" s="195" t="s">
        <v>244</v>
      </c>
      <c r="H567" s="196">
        <v>36.19</v>
      </c>
      <c r="I567" s="197"/>
      <c r="J567" s="198">
        <f>ROUND(I567*H567,2)</f>
        <v>0</v>
      </c>
      <c r="K567" s="194" t="s">
        <v>245</v>
      </c>
      <c r="L567" s="40"/>
      <c r="M567" s="199" t="s">
        <v>1</v>
      </c>
      <c r="N567" s="200" t="s">
        <v>41</v>
      </c>
      <c r="O567" s="72"/>
      <c r="P567" s="201">
        <f>O567*H567</f>
        <v>0</v>
      </c>
      <c r="Q567" s="201">
        <v>8.0000000000000007E-5</v>
      </c>
      <c r="R567" s="201">
        <f>Q567*H567</f>
        <v>2.8952000000000001E-3</v>
      </c>
      <c r="S567" s="201">
        <v>0</v>
      </c>
      <c r="T567" s="202">
        <f>S567*H567</f>
        <v>0</v>
      </c>
      <c r="U567" s="35"/>
      <c r="V567" s="35"/>
      <c r="W567" s="35"/>
      <c r="X567" s="35"/>
      <c r="Y567" s="35"/>
      <c r="Z567" s="35"/>
      <c r="AA567" s="35"/>
      <c r="AB567" s="35"/>
      <c r="AC567" s="35"/>
      <c r="AD567" s="35"/>
      <c r="AE567" s="35"/>
      <c r="AR567" s="203" t="s">
        <v>110</v>
      </c>
      <c r="AT567" s="203" t="s">
        <v>241</v>
      </c>
      <c r="AU567" s="203" t="s">
        <v>86</v>
      </c>
      <c r="AY567" s="18" t="s">
        <v>239</v>
      </c>
      <c r="BE567" s="204">
        <f>IF(N567="základní",J567,0)</f>
        <v>0</v>
      </c>
      <c r="BF567" s="204">
        <f>IF(N567="snížená",J567,0)</f>
        <v>0</v>
      </c>
      <c r="BG567" s="204">
        <f>IF(N567="zákl. přenesená",J567,0)</f>
        <v>0</v>
      </c>
      <c r="BH567" s="204">
        <f>IF(N567="sníž. přenesená",J567,0)</f>
        <v>0</v>
      </c>
      <c r="BI567" s="204">
        <f>IF(N567="nulová",J567,0)</f>
        <v>0</v>
      </c>
      <c r="BJ567" s="18" t="s">
        <v>84</v>
      </c>
      <c r="BK567" s="204">
        <f>ROUND(I567*H567,2)</f>
        <v>0</v>
      </c>
      <c r="BL567" s="18" t="s">
        <v>110</v>
      </c>
      <c r="BM567" s="203" t="s">
        <v>1019</v>
      </c>
    </row>
    <row r="568" spans="1:65" s="2" customFormat="1" ht="11.25">
      <c r="A568" s="35"/>
      <c r="B568" s="36"/>
      <c r="C568" s="37"/>
      <c r="D568" s="205" t="s">
        <v>247</v>
      </c>
      <c r="E568" s="37"/>
      <c r="F568" s="206" t="s">
        <v>1020</v>
      </c>
      <c r="G568" s="37"/>
      <c r="H568" s="37"/>
      <c r="I568" s="207"/>
      <c r="J568" s="37"/>
      <c r="K568" s="37"/>
      <c r="L568" s="40"/>
      <c r="M568" s="208"/>
      <c r="N568" s="209"/>
      <c r="O568" s="72"/>
      <c r="P568" s="72"/>
      <c r="Q568" s="72"/>
      <c r="R568" s="72"/>
      <c r="S568" s="72"/>
      <c r="T568" s="73"/>
      <c r="U568" s="35"/>
      <c r="V568" s="35"/>
      <c r="W568" s="35"/>
      <c r="X568" s="35"/>
      <c r="Y568" s="35"/>
      <c r="Z568" s="35"/>
      <c r="AA568" s="35"/>
      <c r="AB568" s="35"/>
      <c r="AC568" s="35"/>
      <c r="AD568" s="35"/>
      <c r="AE568" s="35"/>
      <c r="AT568" s="18" t="s">
        <v>247</v>
      </c>
      <c r="AU568" s="18" t="s">
        <v>86</v>
      </c>
    </row>
    <row r="569" spans="1:65" s="13" customFormat="1" ht="11.25">
      <c r="B569" s="210"/>
      <c r="C569" s="211"/>
      <c r="D569" s="212" t="s">
        <v>274</v>
      </c>
      <c r="E569" s="226" t="s">
        <v>1</v>
      </c>
      <c r="F569" s="213" t="s">
        <v>975</v>
      </c>
      <c r="G569" s="211"/>
      <c r="H569" s="214">
        <v>36.19</v>
      </c>
      <c r="I569" s="215"/>
      <c r="J569" s="211"/>
      <c r="K569" s="211"/>
      <c r="L569" s="216"/>
      <c r="M569" s="217"/>
      <c r="N569" s="218"/>
      <c r="O569" s="218"/>
      <c r="P569" s="218"/>
      <c r="Q569" s="218"/>
      <c r="R569" s="218"/>
      <c r="S569" s="218"/>
      <c r="T569" s="219"/>
      <c r="AT569" s="220" t="s">
        <v>274</v>
      </c>
      <c r="AU569" s="220" t="s">
        <v>86</v>
      </c>
      <c r="AV569" s="13" t="s">
        <v>86</v>
      </c>
      <c r="AW569" s="13" t="s">
        <v>32</v>
      </c>
      <c r="AX569" s="13" t="s">
        <v>76</v>
      </c>
      <c r="AY569" s="220" t="s">
        <v>239</v>
      </c>
    </row>
    <row r="570" spans="1:65" s="14" customFormat="1" ht="11.25">
      <c r="B570" s="227"/>
      <c r="C570" s="228"/>
      <c r="D570" s="212" t="s">
        <v>274</v>
      </c>
      <c r="E570" s="229" t="s">
        <v>1</v>
      </c>
      <c r="F570" s="230" t="s">
        <v>401</v>
      </c>
      <c r="G570" s="228"/>
      <c r="H570" s="231">
        <v>36.19</v>
      </c>
      <c r="I570" s="232"/>
      <c r="J570" s="228"/>
      <c r="K570" s="228"/>
      <c r="L570" s="233"/>
      <c r="M570" s="234"/>
      <c r="N570" s="235"/>
      <c r="O570" s="235"/>
      <c r="P570" s="235"/>
      <c r="Q570" s="235"/>
      <c r="R570" s="235"/>
      <c r="S570" s="235"/>
      <c r="T570" s="236"/>
      <c r="AT570" s="237" t="s">
        <v>274</v>
      </c>
      <c r="AU570" s="237" t="s">
        <v>86</v>
      </c>
      <c r="AV570" s="14" t="s">
        <v>110</v>
      </c>
      <c r="AW570" s="14" t="s">
        <v>32</v>
      </c>
      <c r="AX570" s="14" t="s">
        <v>84</v>
      </c>
      <c r="AY570" s="237" t="s">
        <v>239</v>
      </c>
    </row>
    <row r="571" spans="1:65" s="2" customFormat="1" ht="24.2" customHeight="1">
      <c r="A571" s="35"/>
      <c r="B571" s="36"/>
      <c r="C571" s="192" t="s">
        <v>1021</v>
      </c>
      <c r="D571" s="192" t="s">
        <v>241</v>
      </c>
      <c r="E571" s="193" t="s">
        <v>1017</v>
      </c>
      <c r="F571" s="194" t="s">
        <v>1018</v>
      </c>
      <c r="G571" s="195" t="s">
        <v>244</v>
      </c>
      <c r="H571" s="196">
        <v>347.262</v>
      </c>
      <c r="I571" s="197"/>
      <c r="J571" s="198">
        <f>ROUND(I571*H571,2)</f>
        <v>0</v>
      </c>
      <c r="K571" s="194" t="s">
        <v>245</v>
      </c>
      <c r="L571" s="40"/>
      <c r="M571" s="199" t="s">
        <v>1</v>
      </c>
      <c r="N571" s="200" t="s">
        <v>41</v>
      </c>
      <c r="O571" s="72"/>
      <c r="P571" s="201">
        <f>O571*H571</f>
        <v>0</v>
      </c>
      <c r="Q571" s="201">
        <v>8.0000000000000007E-5</v>
      </c>
      <c r="R571" s="201">
        <f>Q571*H571</f>
        <v>2.7780960000000004E-2</v>
      </c>
      <c r="S571" s="201">
        <v>0</v>
      </c>
      <c r="T571" s="202">
        <f>S571*H571</f>
        <v>0</v>
      </c>
      <c r="U571" s="35"/>
      <c r="V571" s="35"/>
      <c r="W571" s="35"/>
      <c r="X571" s="35"/>
      <c r="Y571" s="35"/>
      <c r="Z571" s="35"/>
      <c r="AA571" s="35"/>
      <c r="AB571" s="35"/>
      <c r="AC571" s="35"/>
      <c r="AD571" s="35"/>
      <c r="AE571" s="35"/>
      <c r="AR571" s="203" t="s">
        <v>110</v>
      </c>
      <c r="AT571" s="203" t="s">
        <v>241</v>
      </c>
      <c r="AU571" s="203" t="s">
        <v>86</v>
      </c>
      <c r="AY571" s="18" t="s">
        <v>239</v>
      </c>
      <c r="BE571" s="204">
        <f>IF(N571="základní",J571,0)</f>
        <v>0</v>
      </c>
      <c r="BF571" s="204">
        <f>IF(N571="snížená",J571,0)</f>
        <v>0</v>
      </c>
      <c r="BG571" s="204">
        <f>IF(N571="zákl. přenesená",J571,0)</f>
        <v>0</v>
      </c>
      <c r="BH571" s="204">
        <f>IF(N571="sníž. přenesená",J571,0)</f>
        <v>0</v>
      </c>
      <c r="BI571" s="204">
        <f>IF(N571="nulová",J571,0)</f>
        <v>0</v>
      </c>
      <c r="BJ571" s="18" t="s">
        <v>84</v>
      </c>
      <c r="BK571" s="204">
        <f>ROUND(I571*H571,2)</f>
        <v>0</v>
      </c>
      <c r="BL571" s="18" t="s">
        <v>110</v>
      </c>
      <c r="BM571" s="203" t="s">
        <v>1022</v>
      </c>
    </row>
    <row r="572" spans="1:65" s="2" customFormat="1" ht="11.25">
      <c r="A572" s="35"/>
      <c r="B572" s="36"/>
      <c r="C572" s="37"/>
      <c r="D572" s="205" t="s">
        <v>247</v>
      </c>
      <c r="E572" s="37"/>
      <c r="F572" s="206" t="s">
        <v>1020</v>
      </c>
      <c r="G572" s="37"/>
      <c r="H572" s="37"/>
      <c r="I572" s="207"/>
      <c r="J572" s="37"/>
      <c r="K572" s="37"/>
      <c r="L572" s="40"/>
      <c r="M572" s="208"/>
      <c r="N572" s="209"/>
      <c r="O572" s="72"/>
      <c r="P572" s="72"/>
      <c r="Q572" s="72"/>
      <c r="R572" s="72"/>
      <c r="S572" s="72"/>
      <c r="T572" s="73"/>
      <c r="U572" s="35"/>
      <c r="V572" s="35"/>
      <c r="W572" s="35"/>
      <c r="X572" s="35"/>
      <c r="Y572" s="35"/>
      <c r="Z572" s="35"/>
      <c r="AA572" s="35"/>
      <c r="AB572" s="35"/>
      <c r="AC572" s="35"/>
      <c r="AD572" s="35"/>
      <c r="AE572" s="35"/>
      <c r="AT572" s="18" t="s">
        <v>247</v>
      </c>
      <c r="AU572" s="18" t="s">
        <v>86</v>
      </c>
    </row>
    <row r="573" spans="1:65" s="13" customFormat="1" ht="11.25">
      <c r="B573" s="210"/>
      <c r="C573" s="211"/>
      <c r="D573" s="212" t="s">
        <v>274</v>
      </c>
      <c r="E573" s="226" t="s">
        <v>1</v>
      </c>
      <c r="F573" s="213" t="s">
        <v>937</v>
      </c>
      <c r="G573" s="211"/>
      <c r="H573" s="214">
        <v>250.72800000000001</v>
      </c>
      <c r="I573" s="215"/>
      <c r="J573" s="211"/>
      <c r="K573" s="211"/>
      <c r="L573" s="216"/>
      <c r="M573" s="217"/>
      <c r="N573" s="218"/>
      <c r="O573" s="218"/>
      <c r="P573" s="218"/>
      <c r="Q573" s="218"/>
      <c r="R573" s="218"/>
      <c r="S573" s="218"/>
      <c r="T573" s="219"/>
      <c r="AT573" s="220" t="s">
        <v>274</v>
      </c>
      <c r="AU573" s="220" t="s">
        <v>86</v>
      </c>
      <c r="AV573" s="13" t="s">
        <v>86</v>
      </c>
      <c r="AW573" s="13" t="s">
        <v>32</v>
      </c>
      <c r="AX573" s="13" t="s">
        <v>76</v>
      </c>
      <c r="AY573" s="220" t="s">
        <v>239</v>
      </c>
    </row>
    <row r="574" spans="1:65" s="13" customFormat="1" ht="11.25">
      <c r="B574" s="210"/>
      <c r="C574" s="211"/>
      <c r="D574" s="212" t="s">
        <v>274</v>
      </c>
      <c r="E574" s="226" t="s">
        <v>1</v>
      </c>
      <c r="F574" s="213" t="s">
        <v>939</v>
      </c>
      <c r="G574" s="211"/>
      <c r="H574" s="214">
        <v>96.534000000000006</v>
      </c>
      <c r="I574" s="215"/>
      <c r="J574" s="211"/>
      <c r="K574" s="211"/>
      <c r="L574" s="216"/>
      <c r="M574" s="217"/>
      <c r="N574" s="218"/>
      <c r="O574" s="218"/>
      <c r="P574" s="218"/>
      <c r="Q574" s="218"/>
      <c r="R574" s="218"/>
      <c r="S574" s="218"/>
      <c r="T574" s="219"/>
      <c r="AT574" s="220" t="s">
        <v>274</v>
      </c>
      <c r="AU574" s="220" t="s">
        <v>86</v>
      </c>
      <c r="AV574" s="13" t="s">
        <v>86</v>
      </c>
      <c r="AW574" s="13" t="s">
        <v>32</v>
      </c>
      <c r="AX574" s="13" t="s">
        <v>76</v>
      </c>
      <c r="AY574" s="220" t="s">
        <v>239</v>
      </c>
    </row>
    <row r="575" spans="1:65" s="14" customFormat="1" ht="11.25">
      <c r="B575" s="227"/>
      <c r="C575" s="228"/>
      <c r="D575" s="212" t="s">
        <v>274</v>
      </c>
      <c r="E575" s="229" t="s">
        <v>1</v>
      </c>
      <c r="F575" s="230" t="s">
        <v>401</v>
      </c>
      <c r="G575" s="228"/>
      <c r="H575" s="231">
        <v>347.262</v>
      </c>
      <c r="I575" s="232"/>
      <c r="J575" s="228"/>
      <c r="K575" s="228"/>
      <c r="L575" s="233"/>
      <c r="M575" s="234"/>
      <c r="N575" s="235"/>
      <c r="O575" s="235"/>
      <c r="P575" s="235"/>
      <c r="Q575" s="235"/>
      <c r="R575" s="235"/>
      <c r="S575" s="235"/>
      <c r="T575" s="236"/>
      <c r="AT575" s="237" t="s">
        <v>274</v>
      </c>
      <c r="AU575" s="237" t="s">
        <v>86</v>
      </c>
      <c r="AV575" s="14" t="s">
        <v>110</v>
      </c>
      <c r="AW575" s="14" t="s">
        <v>32</v>
      </c>
      <c r="AX575" s="14" t="s">
        <v>84</v>
      </c>
      <c r="AY575" s="237" t="s">
        <v>239</v>
      </c>
    </row>
    <row r="576" spans="1:65" s="2" customFormat="1" ht="21.75" customHeight="1">
      <c r="A576" s="35"/>
      <c r="B576" s="36"/>
      <c r="C576" s="192" t="s">
        <v>1023</v>
      </c>
      <c r="D576" s="192" t="s">
        <v>241</v>
      </c>
      <c r="E576" s="193" t="s">
        <v>1024</v>
      </c>
      <c r="F576" s="194" t="s">
        <v>1025</v>
      </c>
      <c r="G576" s="195" t="s">
        <v>244</v>
      </c>
      <c r="H576" s="196">
        <v>131.29900000000001</v>
      </c>
      <c r="I576" s="197"/>
      <c r="J576" s="198">
        <f>ROUND(I576*H576,2)</f>
        <v>0</v>
      </c>
      <c r="K576" s="194" t="s">
        <v>245</v>
      </c>
      <c r="L576" s="40"/>
      <c r="M576" s="199" t="s">
        <v>1</v>
      </c>
      <c r="N576" s="200" t="s">
        <v>41</v>
      </c>
      <c r="O576" s="72"/>
      <c r="P576" s="201">
        <f>O576*H576</f>
        <v>0</v>
      </c>
      <c r="Q576" s="201">
        <v>1.8000000000000001E-4</v>
      </c>
      <c r="R576" s="201">
        <f>Q576*H576</f>
        <v>2.3633820000000003E-2</v>
      </c>
      <c r="S576" s="201">
        <v>0</v>
      </c>
      <c r="T576" s="202">
        <f>S576*H576</f>
        <v>0</v>
      </c>
      <c r="U576" s="35"/>
      <c r="V576" s="35"/>
      <c r="W576" s="35"/>
      <c r="X576" s="35"/>
      <c r="Y576" s="35"/>
      <c r="Z576" s="35"/>
      <c r="AA576" s="35"/>
      <c r="AB576" s="35"/>
      <c r="AC576" s="35"/>
      <c r="AD576" s="35"/>
      <c r="AE576" s="35"/>
      <c r="AR576" s="203" t="s">
        <v>110</v>
      </c>
      <c r="AT576" s="203" t="s">
        <v>241</v>
      </c>
      <c r="AU576" s="203" t="s">
        <v>86</v>
      </c>
      <c r="AY576" s="18" t="s">
        <v>239</v>
      </c>
      <c r="BE576" s="204">
        <f>IF(N576="základní",J576,0)</f>
        <v>0</v>
      </c>
      <c r="BF576" s="204">
        <f>IF(N576="snížená",J576,0)</f>
        <v>0</v>
      </c>
      <c r="BG576" s="204">
        <f>IF(N576="zákl. přenesená",J576,0)</f>
        <v>0</v>
      </c>
      <c r="BH576" s="204">
        <f>IF(N576="sníž. přenesená",J576,0)</f>
        <v>0</v>
      </c>
      <c r="BI576" s="204">
        <f>IF(N576="nulová",J576,0)</f>
        <v>0</v>
      </c>
      <c r="BJ576" s="18" t="s">
        <v>84</v>
      </c>
      <c r="BK576" s="204">
        <f>ROUND(I576*H576,2)</f>
        <v>0</v>
      </c>
      <c r="BL576" s="18" t="s">
        <v>110</v>
      </c>
      <c r="BM576" s="203" t="s">
        <v>1026</v>
      </c>
    </row>
    <row r="577" spans="1:65" s="2" customFormat="1" ht="11.25">
      <c r="A577" s="35"/>
      <c r="B577" s="36"/>
      <c r="C577" s="37"/>
      <c r="D577" s="205" t="s">
        <v>247</v>
      </c>
      <c r="E577" s="37"/>
      <c r="F577" s="206" t="s">
        <v>1027</v>
      </c>
      <c r="G577" s="37"/>
      <c r="H577" s="37"/>
      <c r="I577" s="207"/>
      <c r="J577" s="37"/>
      <c r="K577" s="37"/>
      <c r="L577" s="40"/>
      <c r="M577" s="208"/>
      <c r="N577" s="209"/>
      <c r="O577" s="72"/>
      <c r="P577" s="72"/>
      <c r="Q577" s="72"/>
      <c r="R577" s="72"/>
      <c r="S577" s="72"/>
      <c r="T577" s="73"/>
      <c r="U577" s="35"/>
      <c r="V577" s="35"/>
      <c r="W577" s="35"/>
      <c r="X577" s="35"/>
      <c r="Y577" s="35"/>
      <c r="Z577" s="35"/>
      <c r="AA577" s="35"/>
      <c r="AB577" s="35"/>
      <c r="AC577" s="35"/>
      <c r="AD577" s="35"/>
      <c r="AE577" s="35"/>
      <c r="AT577" s="18" t="s">
        <v>247</v>
      </c>
      <c r="AU577" s="18" t="s">
        <v>86</v>
      </c>
    </row>
    <row r="578" spans="1:65" s="13" customFormat="1" ht="11.25">
      <c r="B578" s="210"/>
      <c r="C578" s="211"/>
      <c r="D578" s="212" t="s">
        <v>274</v>
      </c>
      <c r="E578" s="226" t="s">
        <v>1</v>
      </c>
      <c r="F578" s="213" t="s">
        <v>939</v>
      </c>
      <c r="G578" s="211"/>
      <c r="H578" s="214">
        <v>96.534000000000006</v>
      </c>
      <c r="I578" s="215"/>
      <c r="J578" s="211"/>
      <c r="K578" s="211"/>
      <c r="L578" s="216"/>
      <c r="M578" s="217"/>
      <c r="N578" s="218"/>
      <c r="O578" s="218"/>
      <c r="P578" s="218"/>
      <c r="Q578" s="218"/>
      <c r="R578" s="218"/>
      <c r="S578" s="218"/>
      <c r="T578" s="219"/>
      <c r="AT578" s="220" t="s">
        <v>274</v>
      </c>
      <c r="AU578" s="220" t="s">
        <v>86</v>
      </c>
      <c r="AV578" s="13" t="s">
        <v>86</v>
      </c>
      <c r="AW578" s="13" t="s">
        <v>32</v>
      </c>
      <c r="AX578" s="13" t="s">
        <v>76</v>
      </c>
      <c r="AY578" s="220" t="s">
        <v>239</v>
      </c>
    </row>
    <row r="579" spans="1:65" s="13" customFormat="1" ht="11.25">
      <c r="B579" s="210"/>
      <c r="C579" s="211"/>
      <c r="D579" s="212" t="s">
        <v>274</v>
      </c>
      <c r="E579" s="226" t="s">
        <v>1</v>
      </c>
      <c r="F579" s="213" t="s">
        <v>940</v>
      </c>
      <c r="G579" s="211"/>
      <c r="H579" s="214">
        <v>20.824999999999999</v>
      </c>
      <c r="I579" s="215"/>
      <c r="J579" s="211"/>
      <c r="K579" s="211"/>
      <c r="L579" s="216"/>
      <c r="M579" s="217"/>
      <c r="N579" s="218"/>
      <c r="O579" s="218"/>
      <c r="P579" s="218"/>
      <c r="Q579" s="218"/>
      <c r="R579" s="218"/>
      <c r="S579" s="218"/>
      <c r="T579" s="219"/>
      <c r="AT579" s="220" t="s">
        <v>274</v>
      </c>
      <c r="AU579" s="220" t="s">
        <v>86</v>
      </c>
      <c r="AV579" s="13" t="s">
        <v>86</v>
      </c>
      <c r="AW579" s="13" t="s">
        <v>32</v>
      </c>
      <c r="AX579" s="13" t="s">
        <v>76</v>
      </c>
      <c r="AY579" s="220" t="s">
        <v>239</v>
      </c>
    </row>
    <row r="580" spans="1:65" s="13" customFormat="1" ht="11.25">
      <c r="B580" s="210"/>
      <c r="C580" s="211"/>
      <c r="D580" s="212" t="s">
        <v>274</v>
      </c>
      <c r="E580" s="226" t="s">
        <v>1</v>
      </c>
      <c r="F580" s="213" t="s">
        <v>941</v>
      </c>
      <c r="G580" s="211"/>
      <c r="H580" s="214">
        <v>13.94</v>
      </c>
      <c r="I580" s="215"/>
      <c r="J580" s="211"/>
      <c r="K580" s="211"/>
      <c r="L580" s="216"/>
      <c r="M580" s="217"/>
      <c r="N580" s="218"/>
      <c r="O580" s="218"/>
      <c r="P580" s="218"/>
      <c r="Q580" s="218"/>
      <c r="R580" s="218"/>
      <c r="S580" s="218"/>
      <c r="T580" s="219"/>
      <c r="AT580" s="220" t="s">
        <v>274</v>
      </c>
      <c r="AU580" s="220" t="s">
        <v>86</v>
      </c>
      <c r="AV580" s="13" t="s">
        <v>86</v>
      </c>
      <c r="AW580" s="13" t="s">
        <v>32</v>
      </c>
      <c r="AX580" s="13" t="s">
        <v>76</v>
      </c>
      <c r="AY580" s="220" t="s">
        <v>239</v>
      </c>
    </row>
    <row r="581" spans="1:65" s="14" customFormat="1" ht="11.25">
      <c r="B581" s="227"/>
      <c r="C581" s="228"/>
      <c r="D581" s="212" t="s">
        <v>274</v>
      </c>
      <c r="E581" s="229" t="s">
        <v>1</v>
      </c>
      <c r="F581" s="230" t="s">
        <v>401</v>
      </c>
      <c r="G581" s="228"/>
      <c r="H581" s="231">
        <v>131.29900000000001</v>
      </c>
      <c r="I581" s="232"/>
      <c r="J581" s="228"/>
      <c r="K581" s="228"/>
      <c r="L581" s="233"/>
      <c r="M581" s="234"/>
      <c r="N581" s="235"/>
      <c r="O581" s="235"/>
      <c r="P581" s="235"/>
      <c r="Q581" s="235"/>
      <c r="R581" s="235"/>
      <c r="S581" s="235"/>
      <c r="T581" s="236"/>
      <c r="AT581" s="237" t="s">
        <v>274</v>
      </c>
      <c r="AU581" s="237" t="s">
        <v>86</v>
      </c>
      <c r="AV581" s="14" t="s">
        <v>110</v>
      </c>
      <c r="AW581" s="14" t="s">
        <v>32</v>
      </c>
      <c r="AX581" s="14" t="s">
        <v>84</v>
      </c>
      <c r="AY581" s="237" t="s">
        <v>239</v>
      </c>
    </row>
    <row r="582" spans="1:65" s="2" customFormat="1" ht="16.5" customHeight="1">
      <c r="A582" s="35"/>
      <c r="B582" s="36"/>
      <c r="C582" s="192" t="s">
        <v>1028</v>
      </c>
      <c r="D582" s="192" t="s">
        <v>241</v>
      </c>
      <c r="E582" s="193" t="s">
        <v>1029</v>
      </c>
      <c r="F582" s="194" t="s">
        <v>1030</v>
      </c>
      <c r="G582" s="195" t="s">
        <v>244</v>
      </c>
      <c r="H582" s="196">
        <v>131.29900000000001</v>
      </c>
      <c r="I582" s="197"/>
      <c r="J582" s="198">
        <f>ROUND(I582*H582,2)</f>
        <v>0</v>
      </c>
      <c r="K582" s="194" t="s">
        <v>245</v>
      </c>
      <c r="L582" s="40"/>
      <c r="M582" s="199" t="s">
        <v>1</v>
      </c>
      <c r="N582" s="200" t="s">
        <v>41</v>
      </c>
      <c r="O582" s="72"/>
      <c r="P582" s="201">
        <f>O582*H582</f>
        <v>0</v>
      </c>
      <c r="Q582" s="201">
        <v>3.7799999999999999E-3</v>
      </c>
      <c r="R582" s="201">
        <f>Q582*H582</f>
        <v>0.49631022000000002</v>
      </c>
      <c r="S582" s="201">
        <v>0</v>
      </c>
      <c r="T582" s="202">
        <f>S582*H582</f>
        <v>0</v>
      </c>
      <c r="U582" s="35"/>
      <c r="V582" s="35"/>
      <c r="W582" s="35"/>
      <c r="X582" s="35"/>
      <c r="Y582" s="35"/>
      <c r="Z582" s="35"/>
      <c r="AA582" s="35"/>
      <c r="AB582" s="35"/>
      <c r="AC582" s="35"/>
      <c r="AD582" s="35"/>
      <c r="AE582" s="35"/>
      <c r="AR582" s="203" t="s">
        <v>110</v>
      </c>
      <c r="AT582" s="203" t="s">
        <v>241</v>
      </c>
      <c r="AU582" s="203" t="s">
        <v>86</v>
      </c>
      <c r="AY582" s="18" t="s">
        <v>239</v>
      </c>
      <c r="BE582" s="204">
        <f>IF(N582="základní",J582,0)</f>
        <v>0</v>
      </c>
      <c r="BF582" s="204">
        <f>IF(N582="snížená",J582,0)</f>
        <v>0</v>
      </c>
      <c r="BG582" s="204">
        <f>IF(N582="zákl. přenesená",J582,0)</f>
        <v>0</v>
      </c>
      <c r="BH582" s="204">
        <f>IF(N582="sníž. přenesená",J582,0)</f>
        <v>0</v>
      </c>
      <c r="BI582" s="204">
        <f>IF(N582="nulová",J582,0)</f>
        <v>0</v>
      </c>
      <c r="BJ582" s="18" t="s">
        <v>84</v>
      </c>
      <c r="BK582" s="204">
        <f>ROUND(I582*H582,2)</f>
        <v>0</v>
      </c>
      <c r="BL582" s="18" t="s">
        <v>110</v>
      </c>
      <c r="BM582" s="203" t="s">
        <v>1031</v>
      </c>
    </row>
    <row r="583" spans="1:65" s="2" customFormat="1" ht="11.25">
      <c r="A583" s="35"/>
      <c r="B583" s="36"/>
      <c r="C583" s="37"/>
      <c r="D583" s="205" t="s">
        <v>247</v>
      </c>
      <c r="E583" s="37"/>
      <c r="F583" s="206" t="s">
        <v>1032</v>
      </c>
      <c r="G583" s="37"/>
      <c r="H583" s="37"/>
      <c r="I583" s="207"/>
      <c r="J583" s="37"/>
      <c r="K583" s="37"/>
      <c r="L583" s="40"/>
      <c r="M583" s="208"/>
      <c r="N583" s="209"/>
      <c r="O583" s="72"/>
      <c r="P583" s="72"/>
      <c r="Q583" s="72"/>
      <c r="R583" s="72"/>
      <c r="S583" s="72"/>
      <c r="T583" s="73"/>
      <c r="U583" s="35"/>
      <c r="V583" s="35"/>
      <c r="W583" s="35"/>
      <c r="X583" s="35"/>
      <c r="Y583" s="35"/>
      <c r="Z583" s="35"/>
      <c r="AA583" s="35"/>
      <c r="AB583" s="35"/>
      <c r="AC583" s="35"/>
      <c r="AD583" s="35"/>
      <c r="AE583" s="35"/>
      <c r="AT583" s="18" t="s">
        <v>247</v>
      </c>
      <c r="AU583" s="18" t="s">
        <v>86</v>
      </c>
    </row>
    <row r="584" spans="1:65" s="2" customFormat="1" ht="16.5" customHeight="1">
      <c r="A584" s="35"/>
      <c r="B584" s="36"/>
      <c r="C584" s="192" t="s">
        <v>1033</v>
      </c>
      <c r="D584" s="192" t="s">
        <v>241</v>
      </c>
      <c r="E584" s="193" t="s">
        <v>1034</v>
      </c>
      <c r="F584" s="194" t="s">
        <v>1035</v>
      </c>
      <c r="G584" s="195" t="s">
        <v>244</v>
      </c>
      <c r="H584" s="196">
        <v>200.02500000000001</v>
      </c>
      <c r="I584" s="197"/>
      <c r="J584" s="198">
        <f>ROUND(I584*H584,2)</f>
        <v>0</v>
      </c>
      <c r="K584" s="194" t="s">
        <v>245</v>
      </c>
      <c r="L584" s="40"/>
      <c r="M584" s="199" t="s">
        <v>1</v>
      </c>
      <c r="N584" s="200" t="s">
        <v>41</v>
      </c>
      <c r="O584" s="72"/>
      <c r="P584" s="201">
        <f>O584*H584</f>
        <v>0</v>
      </c>
      <c r="Q584" s="201">
        <v>2.3630000000000002E-2</v>
      </c>
      <c r="R584" s="201">
        <f>Q584*H584</f>
        <v>4.7265907500000006</v>
      </c>
      <c r="S584" s="201">
        <v>0</v>
      </c>
      <c r="T584" s="202">
        <f>S584*H584</f>
        <v>0</v>
      </c>
      <c r="U584" s="35"/>
      <c r="V584" s="35"/>
      <c r="W584" s="35"/>
      <c r="X584" s="35"/>
      <c r="Y584" s="35"/>
      <c r="Z584" s="35"/>
      <c r="AA584" s="35"/>
      <c r="AB584" s="35"/>
      <c r="AC584" s="35"/>
      <c r="AD584" s="35"/>
      <c r="AE584" s="35"/>
      <c r="AR584" s="203" t="s">
        <v>110</v>
      </c>
      <c r="AT584" s="203" t="s">
        <v>241</v>
      </c>
      <c r="AU584" s="203" t="s">
        <v>86</v>
      </c>
      <c r="AY584" s="18" t="s">
        <v>239</v>
      </c>
      <c r="BE584" s="204">
        <f>IF(N584="základní",J584,0)</f>
        <v>0</v>
      </c>
      <c r="BF584" s="204">
        <f>IF(N584="snížená",J584,0)</f>
        <v>0</v>
      </c>
      <c r="BG584" s="204">
        <f>IF(N584="zákl. přenesená",J584,0)</f>
        <v>0</v>
      </c>
      <c r="BH584" s="204">
        <f>IF(N584="sníž. přenesená",J584,0)</f>
        <v>0</v>
      </c>
      <c r="BI584" s="204">
        <f>IF(N584="nulová",J584,0)</f>
        <v>0</v>
      </c>
      <c r="BJ584" s="18" t="s">
        <v>84</v>
      </c>
      <c r="BK584" s="204">
        <f>ROUND(I584*H584,2)</f>
        <v>0</v>
      </c>
      <c r="BL584" s="18" t="s">
        <v>110</v>
      </c>
      <c r="BM584" s="203" t="s">
        <v>1036</v>
      </c>
    </row>
    <row r="585" spans="1:65" s="2" customFormat="1" ht="11.25">
      <c r="A585" s="35"/>
      <c r="B585" s="36"/>
      <c r="C585" s="37"/>
      <c r="D585" s="205" t="s">
        <v>247</v>
      </c>
      <c r="E585" s="37"/>
      <c r="F585" s="206" t="s">
        <v>1037</v>
      </c>
      <c r="G585" s="37"/>
      <c r="H585" s="37"/>
      <c r="I585" s="207"/>
      <c r="J585" s="37"/>
      <c r="K585" s="37"/>
      <c r="L585" s="40"/>
      <c r="M585" s="208"/>
      <c r="N585" s="209"/>
      <c r="O585" s="72"/>
      <c r="P585" s="72"/>
      <c r="Q585" s="72"/>
      <c r="R585" s="72"/>
      <c r="S585" s="72"/>
      <c r="T585" s="73"/>
      <c r="U585" s="35"/>
      <c r="V585" s="35"/>
      <c r="W585" s="35"/>
      <c r="X585" s="35"/>
      <c r="Y585" s="35"/>
      <c r="Z585" s="35"/>
      <c r="AA585" s="35"/>
      <c r="AB585" s="35"/>
      <c r="AC585" s="35"/>
      <c r="AD585" s="35"/>
      <c r="AE585" s="35"/>
      <c r="AT585" s="18" t="s">
        <v>247</v>
      </c>
      <c r="AU585" s="18" t="s">
        <v>86</v>
      </c>
    </row>
    <row r="586" spans="1:65" s="2" customFormat="1" ht="16.5" customHeight="1">
      <c r="A586" s="35"/>
      <c r="B586" s="36"/>
      <c r="C586" s="192" t="s">
        <v>1038</v>
      </c>
      <c r="D586" s="192" t="s">
        <v>241</v>
      </c>
      <c r="E586" s="193" t="s">
        <v>1034</v>
      </c>
      <c r="F586" s="194" t="s">
        <v>1035</v>
      </c>
      <c r="G586" s="195" t="s">
        <v>244</v>
      </c>
      <c r="H586" s="196">
        <v>100.32</v>
      </c>
      <c r="I586" s="197"/>
      <c r="J586" s="198">
        <f>ROUND(I586*H586,2)</f>
        <v>0</v>
      </c>
      <c r="K586" s="194" t="s">
        <v>245</v>
      </c>
      <c r="L586" s="40"/>
      <c r="M586" s="199" t="s">
        <v>1</v>
      </c>
      <c r="N586" s="200" t="s">
        <v>41</v>
      </c>
      <c r="O586" s="72"/>
      <c r="P586" s="201">
        <f>O586*H586</f>
        <v>0</v>
      </c>
      <c r="Q586" s="201">
        <v>2.3630000000000002E-2</v>
      </c>
      <c r="R586" s="201">
        <f>Q586*H586</f>
        <v>2.3705615999999998</v>
      </c>
      <c r="S586" s="201">
        <v>0</v>
      </c>
      <c r="T586" s="202">
        <f>S586*H586</f>
        <v>0</v>
      </c>
      <c r="U586" s="35"/>
      <c r="V586" s="35"/>
      <c r="W586" s="35"/>
      <c r="X586" s="35"/>
      <c r="Y586" s="35"/>
      <c r="Z586" s="35"/>
      <c r="AA586" s="35"/>
      <c r="AB586" s="35"/>
      <c r="AC586" s="35"/>
      <c r="AD586" s="35"/>
      <c r="AE586" s="35"/>
      <c r="AR586" s="203" t="s">
        <v>110</v>
      </c>
      <c r="AT586" s="203" t="s">
        <v>241</v>
      </c>
      <c r="AU586" s="203" t="s">
        <v>86</v>
      </c>
      <c r="AY586" s="18" t="s">
        <v>239</v>
      </c>
      <c r="BE586" s="204">
        <f>IF(N586="základní",J586,0)</f>
        <v>0</v>
      </c>
      <c r="BF586" s="204">
        <f>IF(N586="snížená",J586,0)</f>
        <v>0</v>
      </c>
      <c r="BG586" s="204">
        <f>IF(N586="zákl. přenesená",J586,0)</f>
        <v>0</v>
      </c>
      <c r="BH586" s="204">
        <f>IF(N586="sníž. přenesená",J586,0)</f>
        <v>0</v>
      </c>
      <c r="BI586" s="204">
        <f>IF(N586="nulová",J586,0)</f>
        <v>0</v>
      </c>
      <c r="BJ586" s="18" t="s">
        <v>84</v>
      </c>
      <c r="BK586" s="204">
        <f>ROUND(I586*H586,2)</f>
        <v>0</v>
      </c>
      <c r="BL586" s="18" t="s">
        <v>110</v>
      </c>
      <c r="BM586" s="203" t="s">
        <v>1039</v>
      </c>
    </row>
    <row r="587" spans="1:65" s="2" customFormat="1" ht="11.25">
      <c r="A587" s="35"/>
      <c r="B587" s="36"/>
      <c r="C587" s="37"/>
      <c r="D587" s="205" t="s">
        <v>247</v>
      </c>
      <c r="E587" s="37"/>
      <c r="F587" s="206" t="s">
        <v>1037</v>
      </c>
      <c r="G587" s="37"/>
      <c r="H587" s="37"/>
      <c r="I587" s="207"/>
      <c r="J587" s="37"/>
      <c r="K587" s="37"/>
      <c r="L587" s="40"/>
      <c r="M587" s="208"/>
      <c r="N587" s="209"/>
      <c r="O587" s="72"/>
      <c r="P587" s="72"/>
      <c r="Q587" s="72"/>
      <c r="R587" s="72"/>
      <c r="S587" s="72"/>
      <c r="T587" s="73"/>
      <c r="U587" s="35"/>
      <c r="V587" s="35"/>
      <c r="W587" s="35"/>
      <c r="X587" s="35"/>
      <c r="Y587" s="35"/>
      <c r="Z587" s="35"/>
      <c r="AA587" s="35"/>
      <c r="AB587" s="35"/>
      <c r="AC587" s="35"/>
      <c r="AD587" s="35"/>
      <c r="AE587" s="35"/>
      <c r="AT587" s="18" t="s">
        <v>247</v>
      </c>
      <c r="AU587" s="18" t="s">
        <v>86</v>
      </c>
    </row>
    <row r="588" spans="1:65" s="2" customFormat="1" ht="16.5" customHeight="1">
      <c r="A588" s="35"/>
      <c r="B588" s="36"/>
      <c r="C588" s="192" t="s">
        <v>1040</v>
      </c>
      <c r="D588" s="192" t="s">
        <v>241</v>
      </c>
      <c r="E588" s="193" t="s">
        <v>1034</v>
      </c>
      <c r="F588" s="194" t="s">
        <v>1035</v>
      </c>
      <c r="G588" s="195" t="s">
        <v>244</v>
      </c>
      <c r="H588" s="196">
        <v>417.47699999999998</v>
      </c>
      <c r="I588" s="197"/>
      <c r="J588" s="198">
        <f>ROUND(I588*H588,2)</f>
        <v>0</v>
      </c>
      <c r="K588" s="194" t="s">
        <v>245</v>
      </c>
      <c r="L588" s="40"/>
      <c r="M588" s="199" t="s">
        <v>1</v>
      </c>
      <c r="N588" s="200" t="s">
        <v>41</v>
      </c>
      <c r="O588" s="72"/>
      <c r="P588" s="201">
        <f>O588*H588</f>
        <v>0</v>
      </c>
      <c r="Q588" s="201">
        <v>2.3630000000000002E-2</v>
      </c>
      <c r="R588" s="201">
        <f>Q588*H588</f>
        <v>9.8649815099999998</v>
      </c>
      <c r="S588" s="201">
        <v>0</v>
      </c>
      <c r="T588" s="202">
        <f>S588*H588</f>
        <v>0</v>
      </c>
      <c r="U588" s="35"/>
      <c r="V588" s="35"/>
      <c r="W588" s="35"/>
      <c r="X588" s="35"/>
      <c r="Y588" s="35"/>
      <c r="Z588" s="35"/>
      <c r="AA588" s="35"/>
      <c r="AB588" s="35"/>
      <c r="AC588" s="35"/>
      <c r="AD588" s="35"/>
      <c r="AE588" s="35"/>
      <c r="AR588" s="203" t="s">
        <v>110</v>
      </c>
      <c r="AT588" s="203" t="s">
        <v>241</v>
      </c>
      <c r="AU588" s="203" t="s">
        <v>86</v>
      </c>
      <c r="AY588" s="18" t="s">
        <v>239</v>
      </c>
      <c r="BE588" s="204">
        <f>IF(N588="základní",J588,0)</f>
        <v>0</v>
      </c>
      <c r="BF588" s="204">
        <f>IF(N588="snížená",J588,0)</f>
        <v>0</v>
      </c>
      <c r="BG588" s="204">
        <f>IF(N588="zákl. přenesená",J588,0)</f>
        <v>0</v>
      </c>
      <c r="BH588" s="204">
        <f>IF(N588="sníž. přenesená",J588,0)</f>
        <v>0</v>
      </c>
      <c r="BI588" s="204">
        <f>IF(N588="nulová",J588,0)</f>
        <v>0</v>
      </c>
      <c r="BJ588" s="18" t="s">
        <v>84</v>
      </c>
      <c r="BK588" s="204">
        <f>ROUND(I588*H588,2)</f>
        <v>0</v>
      </c>
      <c r="BL588" s="18" t="s">
        <v>110</v>
      </c>
      <c r="BM588" s="203" t="s">
        <v>1041</v>
      </c>
    </row>
    <row r="589" spans="1:65" s="2" customFormat="1" ht="11.25">
      <c r="A589" s="35"/>
      <c r="B589" s="36"/>
      <c r="C589" s="37"/>
      <c r="D589" s="205" t="s">
        <v>247</v>
      </c>
      <c r="E589" s="37"/>
      <c r="F589" s="206" t="s">
        <v>1037</v>
      </c>
      <c r="G589" s="37"/>
      <c r="H589" s="37"/>
      <c r="I589" s="207"/>
      <c r="J589" s="37"/>
      <c r="K589" s="37"/>
      <c r="L589" s="40"/>
      <c r="M589" s="208"/>
      <c r="N589" s="209"/>
      <c r="O589" s="72"/>
      <c r="P589" s="72"/>
      <c r="Q589" s="72"/>
      <c r="R589" s="72"/>
      <c r="S589" s="72"/>
      <c r="T589" s="73"/>
      <c r="U589" s="35"/>
      <c r="V589" s="35"/>
      <c r="W589" s="35"/>
      <c r="X589" s="35"/>
      <c r="Y589" s="35"/>
      <c r="Z589" s="35"/>
      <c r="AA589" s="35"/>
      <c r="AB589" s="35"/>
      <c r="AC589" s="35"/>
      <c r="AD589" s="35"/>
      <c r="AE589" s="35"/>
      <c r="AT589" s="18" t="s">
        <v>247</v>
      </c>
      <c r="AU589" s="18" t="s">
        <v>86</v>
      </c>
    </row>
    <row r="590" spans="1:65" s="2" customFormat="1" ht="16.5" customHeight="1">
      <c r="A590" s="35"/>
      <c r="B590" s="36"/>
      <c r="C590" s="192" t="s">
        <v>1042</v>
      </c>
      <c r="D590" s="192" t="s">
        <v>241</v>
      </c>
      <c r="E590" s="193" t="s">
        <v>1043</v>
      </c>
      <c r="F590" s="194" t="s">
        <v>1044</v>
      </c>
      <c r="G590" s="195" t="s">
        <v>244</v>
      </c>
      <c r="H590" s="196">
        <v>451.71800000000002</v>
      </c>
      <c r="I590" s="197"/>
      <c r="J590" s="198">
        <f>ROUND(I590*H590,2)</f>
        <v>0</v>
      </c>
      <c r="K590" s="194" t="s">
        <v>287</v>
      </c>
      <c r="L590" s="40"/>
      <c r="M590" s="199" t="s">
        <v>1</v>
      </c>
      <c r="N590" s="200" t="s">
        <v>41</v>
      </c>
      <c r="O590" s="72"/>
      <c r="P590" s="201">
        <f>O590*H590</f>
        <v>0</v>
      </c>
      <c r="Q590" s="201">
        <v>0</v>
      </c>
      <c r="R590" s="201">
        <f>Q590*H590</f>
        <v>0</v>
      </c>
      <c r="S590" s="201">
        <v>0</v>
      </c>
      <c r="T590" s="202">
        <f>S590*H590</f>
        <v>0</v>
      </c>
      <c r="U590" s="35"/>
      <c r="V590" s="35"/>
      <c r="W590" s="35"/>
      <c r="X590" s="35"/>
      <c r="Y590" s="35"/>
      <c r="Z590" s="35"/>
      <c r="AA590" s="35"/>
      <c r="AB590" s="35"/>
      <c r="AC590" s="35"/>
      <c r="AD590" s="35"/>
      <c r="AE590" s="35"/>
      <c r="AR590" s="203" t="s">
        <v>110</v>
      </c>
      <c r="AT590" s="203" t="s">
        <v>241</v>
      </c>
      <c r="AU590" s="203" t="s">
        <v>86</v>
      </c>
      <c r="AY590" s="18" t="s">
        <v>239</v>
      </c>
      <c r="BE590" s="204">
        <f>IF(N590="základní",J590,0)</f>
        <v>0</v>
      </c>
      <c r="BF590" s="204">
        <f>IF(N590="snížená",J590,0)</f>
        <v>0</v>
      </c>
      <c r="BG590" s="204">
        <f>IF(N590="zákl. přenesená",J590,0)</f>
        <v>0</v>
      </c>
      <c r="BH590" s="204">
        <f>IF(N590="sníž. přenesená",J590,0)</f>
        <v>0</v>
      </c>
      <c r="BI590" s="204">
        <f>IF(N590="nulová",J590,0)</f>
        <v>0</v>
      </c>
      <c r="BJ590" s="18" t="s">
        <v>84</v>
      </c>
      <c r="BK590" s="204">
        <f>ROUND(I590*H590,2)</f>
        <v>0</v>
      </c>
      <c r="BL590" s="18" t="s">
        <v>110</v>
      </c>
      <c r="BM590" s="203" t="s">
        <v>1045</v>
      </c>
    </row>
    <row r="591" spans="1:65" s="2" customFormat="1" ht="58.5">
      <c r="A591" s="35"/>
      <c r="B591" s="36"/>
      <c r="C591" s="37"/>
      <c r="D591" s="212" t="s">
        <v>294</v>
      </c>
      <c r="E591" s="37"/>
      <c r="F591" s="221" t="s">
        <v>1046</v>
      </c>
      <c r="G591" s="37"/>
      <c r="H591" s="37"/>
      <c r="I591" s="207"/>
      <c r="J591" s="37"/>
      <c r="K591" s="37"/>
      <c r="L591" s="40"/>
      <c r="M591" s="208"/>
      <c r="N591" s="209"/>
      <c r="O591" s="72"/>
      <c r="P591" s="72"/>
      <c r="Q591" s="72"/>
      <c r="R591" s="72"/>
      <c r="S591" s="72"/>
      <c r="T591" s="73"/>
      <c r="U591" s="35"/>
      <c r="V591" s="35"/>
      <c r="W591" s="35"/>
      <c r="X591" s="35"/>
      <c r="Y591" s="35"/>
      <c r="Z591" s="35"/>
      <c r="AA591" s="35"/>
      <c r="AB591" s="35"/>
      <c r="AC591" s="35"/>
      <c r="AD591" s="35"/>
      <c r="AE591" s="35"/>
      <c r="AT591" s="18" t="s">
        <v>294</v>
      </c>
      <c r="AU591" s="18" t="s">
        <v>86</v>
      </c>
    </row>
    <row r="592" spans="1:65" s="2" customFormat="1" ht="16.5" customHeight="1">
      <c r="A592" s="35"/>
      <c r="B592" s="36"/>
      <c r="C592" s="192" t="s">
        <v>1047</v>
      </c>
      <c r="D592" s="192" t="s">
        <v>241</v>
      </c>
      <c r="E592" s="193" t="s">
        <v>1048</v>
      </c>
      <c r="F592" s="194" t="s">
        <v>1049</v>
      </c>
      <c r="G592" s="195" t="s">
        <v>244</v>
      </c>
      <c r="H592" s="196">
        <v>36.19</v>
      </c>
      <c r="I592" s="197"/>
      <c r="J592" s="198">
        <f>ROUND(I592*H592,2)</f>
        <v>0</v>
      </c>
      <c r="K592" s="194" t="s">
        <v>245</v>
      </c>
      <c r="L592" s="40"/>
      <c r="M592" s="199" t="s">
        <v>1</v>
      </c>
      <c r="N592" s="200" t="s">
        <v>41</v>
      </c>
      <c r="O592" s="72"/>
      <c r="P592" s="201">
        <f>O592*H592</f>
        <v>0</v>
      </c>
      <c r="Q592" s="201">
        <v>3.3E-3</v>
      </c>
      <c r="R592" s="201">
        <f>Q592*H592</f>
        <v>0.11942699999999999</v>
      </c>
      <c r="S592" s="201">
        <v>0</v>
      </c>
      <c r="T592" s="202">
        <f>S592*H592</f>
        <v>0</v>
      </c>
      <c r="U592" s="35"/>
      <c r="V592" s="35"/>
      <c r="W592" s="35"/>
      <c r="X592" s="35"/>
      <c r="Y592" s="35"/>
      <c r="Z592" s="35"/>
      <c r="AA592" s="35"/>
      <c r="AB592" s="35"/>
      <c r="AC592" s="35"/>
      <c r="AD592" s="35"/>
      <c r="AE592" s="35"/>
      <c r="AR592" s="203" t="s">
        <v>110</v>
      </c>
      <c r="AT592" s="203" t="s">
        <v>241</v>
      </c>
      <c r="AU592" s="203" t="s">
        <v>86</v>
      </c>
      <c r="AY592" s="18" t="s">
        <v>239</v>
      </c>
      <c r="BE592" s="204">
        <f>IF(N592="základní",J592,0)</f>
        <v>0</v>
      </c>
      <c r="BF592" s="204">
        <f>IF(N592="snížená",J592,0)</f>
        <v>0</v>
      </c>
      <c r="BG592" s="204">
        <f>IF(N592="zákl. přenesená",J592,0)</f>
        <v>0</v>
      </c>
      <c r="BH592" s="204">
        <f>IF(N592="sníž. přenesená",J592,0)</f>
        <v>0</v>
      </c>
      <c r="BI592" s="204">
        <f>IF(N592="nulová",J592,0)</f>
        <v>0</v>
      </c>
      <c r="BJ592" s="18" t="s">
        <v>84</v>
      </c>
      <c r="BK592" s="204">
        <f>ROUND(I592*H592,2)</f>
        <v>0</v>
      </c>
      <c r="BL592" s="18" t="s">
        <v>110</v>
      </c>
      <c r="BM592" s="203" t="s">
        <v>1050</v>
      </c>
    </row>
    <row r="593" spans="1:65" s="2" customFormat="1" ht="11.25">
      <c r="A593" s="35"/>
      <c r="B593" s="36"/>
      <c r="C593" s="37"/>
      <c r="D593" s="205" t="s">
        <v>247</v>
      </c>
      <c r="E593" s="37"/>
      <c r="F593" s="206" t="s">
        <v>1051</v>
      </c>
      <c r="G593" s="37"/>
      <c r="H593" s="37"/>
      <c r="I593" s="207"/>
      <c r="J593" s="37"/>
      <c r="K593" s="37"/>
      <c r="L593" s="40"/>
      <c r="M593" s="208"/>
      <c r="N593" s="209"/>
      <c r="O593" s="72"/>
      <c r="P593" s="72"/>
      <c r="Q593" s="72"/>
      <c r="R593" s="72"/>
      <c r="S593" s="72"/>
      <c r="T593" s="73"/>
      <c r="U593" s="35"/>
      <c r="V593" s="35"/>
      <c r="W593" s="35"/>
      <c r="X593" s="35"/>
      <c r="Y593" s="35"/>
      <c r="Z593" s="35"/>
      <c r="AA593" s="35"/>
      <c r="AB593" s="35"/>
      <c r="AC593" s="35"/>
      <c r="AD593" s="35"/>
      <c r="AE593" s="35"/>
      <c r="AT593" s="18" t="s">
        <v>247</v>
      </c>
      <c r="AU593" s="18" t="s">
        <v>86</v>
      </c>
    </row>
    <row r="594" spans="1:65" s="13" customFormat="1" ht="11.25">
      <c r="B594" s="210"/>
      <c r="C594" s="211"/>
      <c r="D594" s="212" t="s">
        <v>274</v>
      </c>
      <c r="E594" s="226" t="s">
        <v>1</v>
      </c>
      <c r="F594" s="213" t="s">
        <v>975</v>
      </c>
      <c r="G594" s="211"/>
      <c r="H594" s="214">
        <v>36.19</v>
      </c>
      <c r="I594" s="215"/>
      <c r="J594" s="211"/>
      <c r="K594" s="211"/>
      <c r="L594" s="216"/>
      <c r="M594" s="217"/>
      <c r="N594" s="218"/>
      <c r="O594" s="218"/>
      <c r="P594" s="218"/>
      <c r="Q594" s="218"/>
      <c r="R594" s="218"/>
      <c r="S594" s="218"/>
      <c r="T594" s="219"/>
      <c r="AT594" s="220" t="s">
        <v>274</v>
      </c>
      <c r="AU594" s="220" t="s">
        <v>86</v>
      </c>
      <c r="AV594" s="13" t="s">
        <v>86</v>
      </c>
      <c r="AW594" s="13" t="s">
        <v>32</v>
      </c>
      <c r="AX594" s="13" t="s">
        <v>76</v>
      </c>
      <c r="AY594" s="220" t="s">
        <v>239</v>
      </c>
    </row>
    <row r="595" spans="1:65" s="14" customFormat="1" ht="11.25">
      <c r="B595" s="227"/>
      <c r="C595" s="228"/>
      <c r="D595" s="212" t="s">
        <v>274</v>
      </c>
      <c r="E595" s="229" t="s">
        <v>1</v>
      </c>
      <c r="F595" s="230" t="s">
        <v>401</v>
      </c>
      <c r="G595" s="228"/>
      <c r="H595" s="231">
        <v>36.19</v>
      </c>
      <c r="I595" s="232"/>
      <c r="J595" s="228"/>
      <c r="K595" s="228"/>
      <c r="L595" s="233"/>
      <c r="M595" s="234"/>
      <c r="N595" s="235"/>
      <c r="O595" s="235"/>
      <c r="P595" s="235"/>
      <c r="Q595" s="235"/>
      <c r="R595" s="235"/>
      <c r="S595" s="235"/>
      <c r="T595" s="236"/>
      <c r="AT595" s="237" t="s">
        <v>274</v>
      </c>
      <c r="AU595" s="237" t="s">
        <v>86</v>
      </c>
      <c r="AV595" s="14" t="s">
        <v>110</v>
      </c>
      <c r="AW595" s="14" t="s">
        <v>32</v>
      </c>
      <c r="AX595" s="14" t="s">
        <v>84</v>
      </c>
      <c r="AY595" s="237" t="s">
        <v>239</v>
      </c>
    </row>
    <row r="596" spans="1:65" s="2" customFormat="1" ht="16.5" customHeight="1">
      <c r="A596" s="35"/>
      <c r="B596" s="36"/>
      <c r="C596" s="192" t="s">
        <v>1052</v>
      </c>
      <c r="D596" s="192" t="s">
        <v>241</v>
      </c>
      <c r="E596" s="193" t="s">
        <v>1048</v>
      </c>
      <c r="F596" s="194" t="s">
        <v>1049</v>
      </c>
      <c r="G596" s="195" t="s">
        <v>244</v>
      </c>
      <c r="H596" s="196">
        <v>286.178</v>
      </c>
      <c r="I596" s="197"/>
      <c r="J596" s="198">
        <f>ROUND(I596*H596,2)</f>
        <v>0</v>
      </c>
      <c r="K596" s="194" t="s">
        <v>245</v>
      </c>
      <c r="L596" s="40"/>
      <c r="M596" s="199" t="s">
        <v>1</v>
      </c>
      <c r="N596" s="200" t="s">
        <v>41</v>
      </c>
      <c r="O596" s="72"/>
      <c r="P596" s="201">
        <f>O596*H596</f>
        <v>0</v>
      </c>
      <c r="Q596" s="201">
        <v>3.3E-3</v>
      </c>
      <c r="R596" s="201">
        <f>Q596*H596</f>
        <v>0.94438739999999999</v>
      </c>
      <c r="S596" s="201">
        <v>0</v>
      </c>
      <c r="T596" s="202">
        <f>S596*H596</f>
        <v>0</v>
      </c>
      <c r="U596" s="35"/>
      <c r="V596" s="35"/>
      <c r="W596" s="35"/>
      <c r="X596" s="35"/>
      <c r="Y596" s="35"/>
      <c r="Z596" s="35"/>
      <c r="AA596" s="35"/>
      <c r="AB596" s="35"/>
      <c r="AC596" s="35"/>
      <c r="AD596" s="35"/>
      <c r="AE596" s="35"/>
      <c r="AR596" s="203" t="s">
        <v>110</v>
      </c>
      <c r="AT596" s="203" t="s">
        <v>241</v>
      </c>
      <c r="AU596" s="203" t="s">
        <v>86</v>
      </c>
      <c r="AY596" s="18" t="s">
        <v>239</v>
      </c>
      <c r="BE596" s="204">
        <f>IF(N596="základní",J596,0)</f>
        <v>0</v>
      </c>
      <c r="BF596" s="204">
        <f>IF(N596="snížená",J596,0)</f>
        <v>0</v>
      </c>
      <c r="BG596" s="204">
        <f>IF(N596="zákl. přenesená",J596,0)</f>
        <v>0</v>
      </c>
      <c r="BH596" s="204">
        <f>IF(N596="sníž. přenesená",J596,0)</f>
        <v>0</v>
      </c>
      <c r="BI596" s="204">
        <f>IF(N596="nulová",J596,0)</f>
        <v>0</v>
      </c>
      <c r="BJ596" s="18" t="s">
        <v>84</v>
      </c>
      <c r="BK596" s="204">
        <f>ROUND(I596*H596,2)</f>
        <v>0</v>
      </c>
      <c r="BL596" s="18" t="s">
        <v>110</v>
      </c>
      <c r="BM596" s="203" t="s">
        <v>1053</v>
      </c>
    </row>
    <row r="597" spans="1:65" s="2" customFormat="1" ht="11.25">
      <c r="A597" s="35"/>
      <c r="B597" s="36"/>
      <c r="C597" s="37"/>
      <c r="D597" s="205" t="s">
        <v>247</v>
      </c>
      <c r="E597" s="37"/>
      <c r="F597" s="206" t="s">
        <v>1051</v>
      </c>
      <c r="G597" s="37"/>
      <c r="H597" s="37"/>
      <c r="I597" s="207"/>
      <c r="J597" s="37"/>
      <c r="K597" s="37"/>
      <c r="L597" s="40"/>
      <c r="M597" s="208"/>
      <c r="N597" s="209"/>
      <c r="O597" s="72"/>
      <c r="P597" s="72"/>
      <c r="Q597" s="72"/>
      <c r="R597" s="72"/>
      <c r="S597" s="72"/>
      <c r="T597" s="73"/>
      <c r="U597" s="35"/>
      <c r="V597" s="35"/>
      <c r="W597" s="35"/>
      <c r="X597" s="35"/>
      <c r="Y597" s="35"/>
      <c r="Z597" s="35"/>
      <c r="AA597" s="35"/>
      <c r="AB597" s="35"/>
      <c r="AC597" s="35"/>
      <c r="AD597" s="35"/>
      <c r="AE597" s="35"/>
      <c r="AT597" s="18" t="s">
        <v>247</v>
      </c>
      <c r="AU597" s="18" t="s">
        <v>86</v>
      </c>
    </row>
    <row r="598" spans="1:65" s="13" customFormat="1" ht="11.25">
      <c r="B598" s="210"/>
      <c r="C598" s="211"/>
      <c r="D598" s="212" t="s">
        <v>274</v>
      </c>
      <c r="E598" s="226" t="s">
        <v>1</v>
      </c>
      <c r="F598" s="213" t="s">
        <v>937</v>
      </c>
      <c r="G598" s="211"/>
      <c r="H598" s="214">
        <v>250.72800000000001</v>
      </c>
      <c r="I598" s="215"/>
      <c r="J598" s="211"/>
      <c r="K598" s="211"/>
      <c r="L598" s="216"/>
      <c r="M598" s="217"/>
      <c r="N598" s="218"/>
      <c r="O598" s="218"/>
      <c r="P598" s="218"/>
      <c r="Q598" s="218"/>
      <c r="R598" s="218"/>
      <c r="S598" s="218"/>
      <c r="T598" s="219"/>
      <c r="AT598" s="220" t="s">
        <v>274</v>
      </c>
      <c r="AU598" s="220" t="s">
        <v>86</v>
      </c>
      <c r="AV598" s="13" t="s">
        <v>86</v>
      </c>
      <c r="AW598" s="13" t="s">
        <v>32</v>
      </c>
      <c r="AX598" s="13" t="s">
        <v>76</v>
      </c>
      <c r="AY598" s="220" t="s">
        <v>239</v>
      </c>
    </row>
    <row r="599" spans="1:65" s="13" customFormat="1" ht="11.25">
      <c r="B599" s="210"/>
      <c r="C599" s="211"/>
      <c r="D599" s="212" t="s">
        <v>274</v>
      </c>
      <c r="E599" s="226" t="s">
        <v>1</v>
      </c>
      <c r="F599" s="213" t="s">
        <v>938</v>
      </c>
      <c r="G599" s="211"/>
      <c r="H599" s="214">
        <v>35.450000000000003</v>
      </c>
      <c r="I599" s="215"/>
      <c r="J599" s="211"/>
      <c r="K599" s="211"/>
      <c r="L599" s="216"/>
      <c r="M599" s="217"/>
      <c r="N599" s="218"/>
      <c r="O599" s="218"/>
      <c r="P599" s="218"/>
      <c r="Q599" s="218"/>
      <c r="R599" s="218"/>
      <c r="S599" s="218"/>
      <c r="T599" s="219"/>
      <c r="AT599" s="220" t="s">
        <v>274</v>
      </c>
      <c r="AU599" s="220" t="s">
        <v>86</v>
      </c>
      <c r="AV599" s="13" t="s">
        <v>86</v>
      </c>
      <c r="AW599" s="13" t="s">
        <v>32</v>
      </c>
      <c r="AX599" s="13" t="s">
        <v>76</v>
      </c>
      <c r="AY599" s="220" t="s">
        <v>239</v>
      </c>
    </row>
    <row r="600" spans="1:65" s="14" customFormat="1" ht="11.25">
      <c r="B600" s="227"/>
      <c r="C600" s="228"/>
      <c r="D600" s="212" t="s">
        <v>274</v>
      </c>
      <c r="E600" s="229" t="s">
        <v>1</v>
      </c>
      <c r="F600" s="230" t="s">
        <v>401</v>
      </c>
      <c r="G600" s="228"/>
      <c r="H600" s="231">
        <v>286.178</v>
      </c>
      <c r="I600" s="232"/>
      <c r="J600" s="228"/>
      <c r="K600" s="228"/>
      <c r="L600" s="233"/>
      <c r="M600" s="234"/>
      <c r="N600" s="235"/>
      <c r="O600" s="235"/>
      <c r="P600" s="235"/>
      <c r="Q600" s="235"/>
      <c r="R600" s="235"/>
      <c r="S600" s="235"/>
      <c r="T600" s="236"/>
      <c r="AT600" s="237" t="s">
        <v>274</v>
      </c>
      <c r="AU600" s="237" t="s">
        <v>86</v>
      </c>
      <c r="AV600" s="14" t="s">
        <v>110</v>
      </c>
      <c r="AW600" s="14" t="s">
        <v>32</v>
      </c>
      <c r="AX600" s="14" t="s">
        <v>84</v>
      </c>
      <c r="AY600" s="237" t="s">
        <v>239</v>
      </c>
    </row>
    <row r="601" spans="1:65" s="2" customFormat="1" ht="16.5" customHeight="1">
      <c r="A601" s="35"/>
      <c r="B601" s="36"/>
      <c r="C601" s="192" t="s">
        <v>1054</v>
      </c>
      <c r="D601" s="192" t="s">
        <v>241</v>
      </c>
      <c r="E601" s="193" t="s">
        <v>1055</v>
      </c>
      <c r="F601" s="194" t="s">
        <v>1056</v>
      </c>
      <c r="G601" s="195" t="s">
        <v>244</v>
      </c>
      <c r="H601" s="196">
        <v>255.375</v>
      </c>
      <c r="I601" s="197"/>
      <c r="J601" s="198">
        <f>ROUND(I601*H601,2)</f>
        <v>0</v>
      </c>
      <c r="K601" s="194" t="s">
        <v>245</v>
      </c>
      <c r="L601" s="40"/>
      <c r="M601" s="199" t="s">
        <v>1</v>
      </c>
      <c r="N601" s="200" t="s">
        <v>41</v>
      </c>
      <c r="O601" s="72"/>
      <c r="P601" s="201">
        <f>O601*H601</f>
        <v>0</v>
      </c>
      <c r="Q601" s="201">
        <v>3.6000000000000002E-4</v>
      </c>
      <c r="R601" s="201">
        <f>Q601*H601</f>
        <v>9.1935000000000003E-2</v>
      </c>
      <c r="S601" s="201">
        <v>0</v>
      </c>
      <c r="T601" s="202">
        <f>S601*H601</f>
        <v>0</v>
      </c>
      <c r="U601" s="35"/>
      <c r="V601" s="35"/>
      <c r="W601" s="35"/>
      <c r="X601" s="35"/>
      <c r="Y601" s="35"/>
      <c r="Z601" s="35"/>
      <c r="AA601" s="35"/>
      <c r="AB601" s="35"/>
      <c r="AC601" s="35"/>
      <c r="AD601" s="35"/>
      <c r="AE601" s="35"/>
      <c r="AR601" s="203" t="s">
        <v>110</v>
      </c>
      <c r="AT601" s="203" t="s">
        <v>241</v>
      </c>
      <c r="AU601" s="203" t="s">
        <v>86</v>
      </c>
      <c r="AY601" s="18" t="s">
        <v>239</v>
      </c>
      <c r="BE601" s="204">
        <f>IF(N601="základní",J601,0)</f>
        <v>0</v>
      </c>
      <c r="BF601" s="204">
        <f>IF(N601="snížená",J601,0)</f>
        <v>0</v>
      </c>
      <c r="BG601" s="204">
        <f>IF(N601="zákl. přenesená",J601,0)</f>
        <v>0</v>
      </c>
      <c r="BH601" s="204">
        <f>IF(N601="sníž. přenesená",J601,0)</f>
        <v>0</v>
      </c>
      <c r="BI601" s="204">
        <f>IF(N601="nulová",J601,0)</f>
        <v>0</v>
      </c>
      <c r="BJ601" s="18" t="s">
        <v>84</v>
      </c>
      <c r="BK601" s="204">
        <f>ROUND(I601*H601,2)</f>
        <v>0</v>
      </c>
      <c r="BL601" s="18" t="s">
        <v>110</v>
      </c>
      <c r="BM601" s="203" t="s">
        <v>1057</v>
      </c>
    </row>
    <row r="602" spans="1:65" s="2" customFormat="1" ht="11.25">
      <c r="A602" s="35"/>
      <c r="B602" s="36"/>
      <c r="C602" s="37"/>
      <c r="D602" s="205" t="s">
        <v>247</v>
      </c>
      <c r="E602" s="37"/>
      <c r="F602" s="206" t="s">
        <v>1058</v>
      </c>
      <c r="G602" s="37"/>
      <c r="H602" s="37"/>
      <c r="I602" s="207"/>
      <c r="J602" s="37"/>
      <c r="K602" s="37"/>
      <c r="L602" s="40"/>
      <c r="M602" s="208"/>
      <c r="N602" s="209"/>
      <c r="O602" s="72"/>
      <c r="P602" s="72"/>
      <c r="Q602" s="72"/>
      <c r="R602" s="72"/>
      <c r="S602" s="72"/>
      <c r="T602" s="73"/>
      <c r="U602" s="35"/>
      <c r="V602" s="35"/>
      <c r="W602" s="35"/>
      <c r="X602" s="35"/>
      <c r="Y602" s="35"/>
      <c r="Z602" s="35"/>
      <c r="AA602" s="35"/>
      <c r="AB602" s="35"/>
      <c r="AC602" s="35"/>
      <c r="AD602" s="35"/>
      <c r="AE602" s="35"/>
      <c r="AT602" s="18" t="s">
        <v>247</v>
      </c>
      <c r="AU602" s="18" t="s">
        <v>86</v>
      </c>
    </row>
    <row r="603" spans="1:65" s="13" customFormat="1" ht="11.25">
      <c r="B603" s="210"/>
      <c r="C603" s="211"/>
      <c r="D603" s="212" t="s">
        <v>274</v>
      </c>
      <c r="E603" s="226" t="s">
        <v>1</v>
      </c>
      <c r="F603" s="213" t="s">
        <v>1059</v>
      </c>
      <c r="G603" s="211"/>
      <c r="H603" s="214">
        <v>255.375</v>
      </c>
      <c r="I603" s="215"/>
      <c r="J603" s="211"/>
      <c r="K603" s="211"/>
      <c r="L603" s="216"/>
      <c r="M603" s="217"/>
      <c r="N603" s="218"/>
      <c r="O603" s="218"/>
      <c r="P603" s="218"/>
      <c r="Q603" s="218"/>
      <c r="R603" s="218"/>
      <c r="S603" s="218"/>
      <c r="T603" s="219"/>
      <c r="AT603" s="220" t="s">
        <v>274</v>
      </c>
      <c r="AU603" s="220" t="s">
        <v>86</v>
      </c>
      <c r="AV603" s="13" t="s">
        <v>86</v>
      </c>
      <c r="AW603" s="13" t="s">
        <v>32</v>
      </c>
      <c r="AX603" s="13" t="s">
        <v>76</v>
      </c>
      <c r="AY603" s="220" t="s">
        <v>239</v>
      </c>
    </row>
    <row r="604" spans="1:65" s="14" customFormat="1" ht="11.25">
      <c r="B604" s="227"/>
      <c r="C604" s="228"/>
      <c r="D604" s="212" t="s">
        <v>274</v>
      </c>
      <c r="E604" s="229" t="s">
        <v>1</v>
      </c>
      <c r="F604" s="230" t="s">
        <v>401</v>
      </c>
      <c r="G604" s="228"/>
      <c r="H604" s="231">
        <v>255.375</v>
      </c>
      <c r="I604" s="232"/>
      <c r="J604" s="228"/>
      <c r="K604" s="228"/>
      <c r="L604" s="233"/>
      <c r="M604" s="234"/>
      <c r="N604" s="235"/>
      <c r="O604" s="235"/>
      <c r="P604" s="235"/>
      <c r="Q604" s="235"/>
      <c r="R604" s="235"/>
      <c r="S604" s="235"/>
      <c r="T604" s="236"/>
      <c r="AT604" s="237" t="s">
        <v>274</v>
      </c>
      <c r="AU604" s="237" t="s">
        <v>86</v>
      </c>
      <c r="AV604" s="14" t="s">
        <v>110</v>
      </c>
      <c r="AW604" s="14" t="s">
        <v>32</v>
      </c>
      <c r="AX604" s="14" t="s">
        <v>84</v>
      </c>
      <c r="AY604" s="237" t="s">
        <v>239</v>
      </c>
    </row>
    <row r="605" spans="1:65" s="2" customFormat="1" ht="21.75" customHeight="1">
      <c r="A605" s="35"/>
      <c r="B605" s="36"/>
      <c r="C605" s="192" t="s">
        <v>1060</v>
      </c>
      <c r="D605" s="192" t="s">
        <v>241</v>
      </c>
      <c r="E605" s="193" t="s">
        <v>1061</v>
      </c>
      <c r="F605" s="194" t="s">
        <v>1062</v>
      </c>
      <c r="G605" s="195" t="s">
        <v>319</v>
      </c>
      <c r="H605" s="196">
        <v>6.069</v>
      </c>
      <c r="I605" s="197"/>
      <c r="J605" s="198">
        <f>ROUND(I605*H605,2)</f>
        <v>0</v>
      </c>
      <c r="K605" s="194" t="s">
        <v>245</v>
      </c>
      <c r="L605" s="40"/>
      <c r="M605" s="199" t="s">
        <v>1</v>
      </c>
      <c r="N605" s="200" t="s">
        <v>41</v>
      </c>
      <c r="O605" s="72"/>
      <c r="P605" s="201">
        <f>O605*H605</f>
        <v>0</v>
      </c>
      <c r="Q605" s="201">
        <v>2.5018699999999998</v>
      </c>
      <c r="R605" s="201">
        <f>Q605*H605</f>
        <v>15.183849029999999</v>
      </c>
      <c r="S605" s="201">
        <v>0</v>
      </c>
      <c r="T605" s="202">
        <f>S605*H605</f>
        <v>0</v>
      </c>
      <c r="U605" s="35"/>
      <c r="V605" s="35"/>
      <c r="W605" s="35"/>
      <c r="X605" s="35"/>
      <c r="Y605" s="35"/>
      <c r="Z605" s="35"/>
      <c r="AA605" s="35"/>
      <c r="AB605" s="35"/>
      <c r="AC605" s="35"/>
      <c r="AD605" s="35"/>
      <c r="AE605" s="35"/>
      <c r="AR605" s="203" t="s">
        <v>110</v>
      </c>
      <c r="AT605" s="203" t="s">
        <v>241</v>
      </c>
      <c r="AU605" s="203" t="s">
        <v>86</v>
      </c>
      <c r="AY605" s="18" t="s">
        <v>239</v>
      </c>
      <c r="BE605" s="204">
        <f>IF(N605="základní",J605,0)</f>
        <v>0</v>
      </c>
      <c r="BF605" s="204">
        <f>IF(N605="snížená",J605,0)</f>
        <v>0</v>
      </c>
      <c r="BG605" s="204">
        <f>IF(N605="zákl. přenesená",J605,0)</f>
        <v>0</v>
      </c>
      <c r="BH605" s="204">
        <f>IF(N605="sníž. přenesená",J605,0)</f>
        <v>0</v>
      </c>
      <c r="BI605" s="204">
        <f>IF(N605="nulová",J605,0)</f>
        <v>0</v>
      </c>
      <c r="BJ605" s="18" t="s">
        <v>84</v>
      </c>
      <c r="BK605" s="204">
        <f>ROUND(I605*H605,2)</f>
        <v>0</v>
      </c>
      <c r="BL605" s="18" t="s">
        <v>110</v>
      </c>
      <c r="BM605" s="203" t="s">
        <v>1063</v>
      </c>
    </row>
    <row r="606" spans="1:65" s="2" customFormat="1" ht="11.25">
      <c r="A606" s="35"/>
      <c r="B606" s="36"/>
      <c r="C606" s="37"/>
      <c r="D606" s="205" t="s">
        <v>247</v>
      </c>
      <c r="E606" s="37"/>
      <c r="F606" s="206" t="s">
        <v>1064</v>
      </c>
      <c r="G606" s="37"/>
      <c r="H606" s="37"/>
      <c r="I606" s="207"/>
      <c r="J606" s="37"/>
      <c r="K606" s="37"/>
      <c r="L606" s="40"/>
      <c r="M606" s="208"/>
      <c r="N606" s="209"/>
      <c r="O606" s="72"/>
      <c r="P606" s="72"/>
      <c r="Q606" s="72"/>
      <c r="R606" s="72"/>
      <c r="S606" s="72"/>
      <c r="T606" s="73"/>
      <c r="U606" s="35"/>
      <c r="V606" s="35"/>
      <c r="W606" s="35"/>
      <c r="X606" s="35"/>
      <c r="Y606" s="35"/>
      <c r="Z606" s="35"/>
      <c r="AA606" s="35"/>
      <c r="AB606" s="35"/>
      <c r="AC606" s="35"/>
      <c r="AD606" s="35"/>
      <c r="AE606" s="35"/>
      <c r="AT606" s="18" t="s">
        <v>247</v>
      </c>
      <c r="AU606" s="18" t="s">
        <v>86</v>
      </c>
    </row>
    <row r="607" spans="1:65" s="15" customFormat="1" ht="11.25">
      <c r="B607" s="238"/>
      <c r="C607" s="239"/>
      <c r="D607" s="212" t="s">
        <v>274</v>
      </c>
      <c r="E607" s="240" t="s">
        <v>1</v>
      </c>
      <c r="F607" s="241" t="s">
        <v>1065</v>
      </c>
      <c r="G607" s="239"/>
      <c r="H607" s="240" t="s">
        <v>1</v>
      </c>
      <c r="I607" s="242"/>
      <c r="J607" s="239"/>
      <c r="K607" s="239"/>
      <c r="L607" s="243"/>
      <c r="M607" s="244"/>
      <c r="N607" s="245"/>
      <c r="O607" s="245"/>
      <c r="P607" s="245"/>
      <c r="Q607" s="245"/>
      <c r="R607" s="245"/>
      <c r="S607" s="245"/>
      <c r="T607" s="246"/>
      <c r="AT607" s="247" t="s">
        <v>274</v>
      </c>
      <c r="AU607" s="247" t="s">
        <v>86</v>
      </c>
      <c r="AV607" s="15" t="s">
        <v>84</v>
      </c>
      <c r="AW607" s="15" t="s">
        <v>32</v>
      </c>
      <c r="AX607" s="15" t="s">
        <v>76</v>
      </c>
      <c r="AY607" s="247" t="s">
        <v>239</v>
      </c>
    </row>
    <row r="608" spans="1:65" s="13" customFormat="1" ht="11.25">
      <c r="B608" s="210"/>
      <c r="C608" s="211"/>
      <c r="D608" s="212" t="s">
        <v>274</v>
      </c>
      <c r="E608" s="226" t="s">
        <v>1</v>
      </c>
      <c r="F608" s="213" t="s">
        <v>1066</v>
      </c>
      <c r="G608" s="211"/>
      <c r="H608" s="214">
        <v>6.069</v>
      </c>
      <c r="I608" s="215"/>
      <c r="J608" s="211"/>
      <c r="K608" s="211"/>
      <c r="L608" s="216"/>
      <c r="M608" s="217"/>
      <c r="N608" s="218"/>
      <c r="O608" s="218"/>
      <c r="P608" s="218"/>
      <c r="Q608" s="218"/>
      <c r="R608" s="218"/>
      <c r="S608" s="218"/>
      <c r="T608" s="219"/>
      <c r="AT608" s="220" t="s">
        <v>274</v>
      </c>
      <c r="AU608" s="220" t="s">
        <v>86</v>
      </c>
      <c r="AV608" s="13" t="s">
        <v>86</v>
      </c>
      <c r="AW608" s="13" t="s">
        <v>32</v>
      </c>
      <c r="AX608" s="13" t="s">
        <v>76</v>
      </c>
      <c r="AY608" s="220" t="s">
        <v>239</v>
      </c>
    </row>
    <row r="609" spans="1:65" s="14" customFormat="1" ht="11.25">
      <c r="B609" s="227"/>
      <c r="C609" s="228"/>
      <c r="D609" s="212" t="s">
        <v>274</v>
      </c>
      <c r="E609" s="229" t="s">
        <v>1</v>
      </c>
      <c r="F609" s="230" t="s">
        <v>401</v>
      </c>
      <c r="G609" s="228"/>
      <c r="H609" s="231">
        <v>6.069</v>
      </c>
      <c r="I609" s="232"/>
      <c r="J609" s="228"/>
      <c r="K609" s="228"/>
      <c r="L609" s="233"/>
      <c r="M609" s="234"/>
      <c r="N609" s="235"/>
      <c r="O609" s="235"/>
      <c r="P609" s="235"/>
      <c r="Q609" s="235"/>
      <c r="R609" s="235"/>
      <c r="S609" s="235"/>
      <c r="T609" s="236"/>
      <c r="AT609" s="237" t="s">
        <v>274</v>
      </c>
      <c r="AU609" s="237" t="s">
        <v>86</v>
      </c>
      <c r="AV609" s="14" t="s">
        <v>110</v>
      </c>
      <c r="AW609" s="14" t="s">
        <v>32</v>
      </c>
      <c r="AX609" s="14" t="s">
        <v>84</v>
      </c>
      <c r="AY609" s="237" t="s">
        <v>239</v>
      </c>
    </row>
    <row r="610" spans="1:65" s="2" customFormat="1" ht="21.75" customHeight="1">
      <c r="A610" s="35"/>
      <c r="B610" s="36"/>
      <c r="C610" s="192" t="s">
        <v>1067</v>
      </c>
      <c r="D610" s="192" t="s">
        <v>241</v>
      </c>
      <c r="E610" s="193" t="s">
        <v>1068</v>
      </c>
      <c r="F610" s="194" t="s">
        <v>1069</v>
      </c>
      <c r="G610" s="195" t="s">
        <v>319</v>
      </c>
      <c r="H610" s="196">
        <v>19.396000000000001</v>
      </c>
      <c r="I610" s="197"/>
      <c r="J610" s="198">
        <f>ROUND(I610*H610,2)</f>
        <v>0</v>
      </c>
      <c r="K610" s="194" t="s">
        <v>245</v>
      </c>
      <c r="L610" s="40"/>
      <c r="M610" s="199" t="s">
        <v>1</v>
      </c>
      <c r="N610" s="200" t="s">
        <v>41</v>
      </c>
      <c r="O610" s="72"/>
      <c r="P610" s="201">
        <f>O610*H610</f>
        <v>0</v>
      </c>
      <c r="Q610" s="201">
        <v>2.5018699999999998</v>
      </c>
      <c r="R610" s="201">
        <f>Q610*H610</f>
        <v>48.526270519999997</v>
      </c>
      <c r="S610" s="201">
        <v>0</v>
      </c>
      <c r="T610" s="202">
        <f>S610*H610</f>
        <v>0</v>
      </c>
      <c r="U610" s="35"/>
      <c r="V610" s="35"/>
      <c r="W610" s="35"/>
      <c r="X610" s="35"/>
      <c r="Y610" s="35"/>
      <c r="Z610" s="35"/>
      <c r="AA610" s="35"/>
      <c r="AB610" s="35"/>
      <c r="AC610" s="35"/>
      <c r="AD610" s="35"/>
      <c r="AE610" s="35"/>
      <c r="AR610" s="203" t="s">
        <v>110</v>
      </c>
      <c r="AT610" s="203" t="s">
        <v>241</v>
      </c>
      <c r="AU610" s="203" t="s">
        <v>86</v>
      </c>
      <c r="AY610" s="18" t="s">
        <v>239</v>
      </c>
      <c r="BE610" s="204">
        <f>IF(N610="základní",J610,0)</f>
        <v>0</v>
      </c>
      <c r="BF610" s="204">
        <f>IF(N610="snížená",J610,0)</f>
        <v>0</v>
      </c>
      <c r="BG610" s="204">
        <f>IF(N610="zákl. přenesená",J610,0)</f>
        <v>0</v>
      </c>
      <c r="BH610" s="204">
        <f>IF(N610="sníž. přenesená",J610,0)</f>
        <v>0</v>
      </c>
      <c r="BI610" s="204">
        <f>IF(N610="nulová",J610,0)</f>
        <v>0</v>
      </c>
      <c r="BJ610" s="18" t="s">
        <v>84</v>
      </c>
      <c r="BK610" s="204">
        <f>ROUND(I610*H610,2)</f>
        <v>0</v>
      </c>
      <c r="BL610" s="18" t="s">
        <v>110</v>
      </c>
      <c r="BM610" s="203" t="s">
        <v>1070</v>
      </c>
    </row>
    <row r="611" spans="1:65" s="2" customFormat="1" ht="11.25">
      <c r="A611" s="35"/>
      <c r="B611" s="36"/>
      <c r="C611" s="37"/>
      <c r="D611" s="205" t="s">
        <v>247</v>
      </c>
      <c r="E611" s="37"/>
      <c r="F611" s="206" t="s">
        <v>1071</v>
      </c>
      <c r="G611" s="37"/>
      <c r="H611" s="37"/>
      <c r="I611" s="207"/>
      <c r="J611" s="37"/>
      <c r="K611" s="37"/>
      <c r="L611" s="40"/>
      <c r="M611" s="208"/>
      <c r="N611" s="209"/>
      <c r="O611" s="72"/>
      <c r="P611" s="72"/>
      <c r="Q611" s="72"/>
      <c r="R611" s="72"/>
      <c r="S611" s="72"/>
      <c r="T611" s="73"/>
      <c r="U611" s="35"/>
      <c r="V611" s="35"/>
      <c r="W611" s="35"/>
      <c r="X611" s="35"/>
      <c r="Y611" s="35"/>
      <c r="Z611" s="35"/>
      <c r="AA611" s="35"/>
      <c r="AB611" s="35"/>
      <c r="AC611" s="35"/>
      <c r="AD611" s="35"/>
      <c r="AE611" s="35"/>
      <c r="AT611" s="18" t="s">
        <v>247</v>
      </c>
      <c r="AU611" s="18" t="s">
        <v>86</v>
      </c>
    </row>
    <row r="612" spans="1:65" s="15" customFormat="1" ht="11.25">
      <c r="B612" s="238"/>
      <c r="C612" s="239"/>
      <c r="D612" s="212" t="s">
        <v>274</v>
      </c>
      <c r="E612" s="240" t="s">
        <v>1</v>
      </c>
      <c r="F612" s="241" t="s">
        <v>1065</v>
      </c>
      <c r="G612" s="239"/>
      <c r="H612" s="240" t="s">
        <v>1</v>
      </c>
      <c r="I612" s="242"/>
      <c r="J612" s="239"/>
      <c r="K612" s="239"/>
      <c r="L612" s="243"/>
      <c r="M612" s="244"/>
      <c r="N612" s="245"/>
      <c r="O612" s="245"/>
      <c r="P612" s="245"/>
      <c r="Q612" s="245"/>
      <c r="R612" s="245"/>
      <c r="S612" s="245"/>
      <c r="T612" s="246"/>
      <c r="AT612" s="247" t="s">
        <v>274</v>
      </c>
      <c r="AU612" s="247" t="s">
        <v>86</v>
      </c>
      <c r="AV612" s="15" t="s">
        <v>84</v>
      </c>
      <c r="AW612" s="15" t="s">
        <v>32</v>
      </c>
      <c r="AX612" s="15" t="s">
        <v>76</v>
      </c>
      <c r="AY612" s="247" t="s">
        <v>239</v>
      </c>
    </row>
    <row r="613" spans="1:65" s="13" customFormat="1" ht="11.25">
      <c r="B613" s="210"/>
      <c r="C613" s="211"/>
      <c r="D613" s="212" t="s">
        <v>274</v>
      </c>
      <c r="E613" s="226" t="s">
        <v>1</v>
      </c>
      <c r="F613" s="213" t="s">
        <v>1072</v>
      </c>
      <c r="G613" s="211"/>
      <c r="H613" s="214">
        <v>19.396000000000001</v>
      </c>
      <c r="I613" s="215"/>
      <c r="J613" s="211"/>
      <c r="K613" s="211"/>
      <c r="L613" s="216"/>
      <c r="M613" s="217"/>
      <c r="N613" s="218"/>
      <c r="O613" s="218"/>
      <c r="P613" s="218"/>
      <c r="Q613" s="218"/>
      <c r="R613" s="218"/>
      <c r="S613" s="218"/>
      <c r="T613" s="219"/>
      <c r="AT613" s="220" t="s">
        <v>274</v>
      </c>
      <c r="AU613" s="220" t="s">
        <v>86</v>
      </c>
      <c r="AV613" s="13" t="s">
        <v>86</v>
      </c>
      <c r="AW613" s="13" t="s">
        <v>32</v>
      </c>
      <c r="AX613" s="13" t="s">
        <v>76</v>
      </c>
      <c r="AY613" s="220" t="s">
        <v>239</v>
      </c>
    </row>
    <row r="614" spans="1:65" s="14" customFormat="1" ht="11.25">
      <c r="B614" s="227"/>
      <c r="C614" s="228"/>
      <c r="D614" s="212" t="s">
        <v>274</v>
      </c>
      <c r="E614" s="229" t="s">
        <v>1</v>
      </c>
      <c r="F614" s="230" t="s">
        <v>401</v>
      </c>
      <c r="G614" s="228"/>
      <c r="H614" s="231">
        <v>19.396000000000001</v>
      </c>
      <c r="I614" s="232"/>
      <c r="J614" s="228"/>
      <c r="K614" s="228"/>
      <c r="L614" s="233"/>
      <c r="M614" s="234"/>
      <c r="N614" s="235"/>
      <c r="O614" s="235"/>
      <c r="P614" s="235"/>
      <c r="Q614" s="235"/>
      <c r="R614" s="235"/>
      <c r="S614" s="235"/>
      <c r="T614" s="236"/>
      <c r="AT614" s="237" t="s">
        <v>274</v>
      </c>
      <c r="AU614" s="237" t="s">
        <v>86</v>
      </c>
      <c r="AV614" s="14" t="s">
        <v>110</v>
      </c>
      <c r="AW614" s="14" t="s">
        <v>32</v>
      </c>
      <c r="AX614" s="14" t="s">
        <v>84</v>
      </c>
      <c r="AY614" s="237" t="s">
        <v>239</v>
      </c>
    </row>
    <row r="615" spans="1:65" s="2" customFormat="1" ht="21.75" customHeight="1">
      <c r="A615" s="35"/>
      <c r="B615" s="36"/>
      <c r="C615" s="192" t="s">
        <v>1073</v>
      </c>
      <c r="D615" s="192" t="s">
        <v>241</v>
      </c>
      <c r="E615" s="193" t="s">
        <v>1074</v>
      </c>
      <c r="F615" s="194" t="s">
        <v>1075</v>
      </c>
      <c r="G615" s="195" t="s">
        <v>319</v>
      </c>
      <c r="H615" s="196">
        <v>8.1379999999999999</v>
      </c>
      <c r="I615" s="197"/>
      <c r="J615" s="198">
        <f>ROUND(I615*H615,2)</f>
        <v>0</v>
      </c>
      <c r="K615" s="194" t="s">
        <v>245</v>
      </c>
      <c r="L615" s="40"/>
      <c r="M615" s="199" t="s">
        <v>1</v>
      </c>
      <c r="N615" s="200" t="s">
        <v>41</v>
      </c>
      <c r="O615" s="72"/>
      <c r="P615" s="201">
        <f>O615*H615</f>
        <v>0</v>
      </c>
      <c r="Q615" s="201">
        <v>2.5018699999999998</v>
      </c>
      <c r="R615" s="201">
        <f>Q615*H615</f>
        <v>20.360218059999998</v>
      </c>
      <c r="S615" s="201">
        <v>0</v>
      </c>
      <c r="T615" s="202">
        <f>S615*H615</f>
        <v>0</v>
      </c>
      <c r="U615" s="35"/>
      <c r="V615" s="35"/>
      <c r="W615" s="35"/>
      <c r="X615" s="35"/>
      <c r="Y615" s="35"/>
      <c r="Z615" s="35"/>
      <c r="AA615" s="35"/>
      <c r="AB615" s="35"/>
      <c r="AC615" s="35"/>
      <c r="AD615" s="35"/>
      <c r="AE615" s="35"/>
      <c r="AR615" s="203" t="s">
        <v>110</v>
      </c>
      <c r="AT615" s="203" t="s">
        <v>241</v>
      </c>
      <c r="AU615" s="203" t="s">
        <v>86</v>
      </c>
      <c r="AY615" s="18" t="s">
        <v>239</v>
      </c>
      <c r="BE615" s="204">
        <f>IF(N615="základní",J615,0)</f>
        <v>0</v>
      </c>
      <c r="BF615" s="204">
        <f>IF(N615="snížená",J615,0)</f>
        <v>0</v>
      </c>
      <c r="BG615" s="204">
        <f>IF(N615="zákl. přenesená",J615,0)</f>
        <v>0</v>
      </c>
      <c r="BH615" s="204">
        <f>IF(N615="sníž. přenesená",J615,0)</f>
        <v>0</v>
      </c>
      <c r="BI615" s="204">
        <f>IF(N615="nulová",J615,0)</f>
        <v>0</v>
      </c>
      <c r="BJ615" s="18" t="s">
        <v>84</v>
      </c>
      <c r="BK615" s="204">
        <f>ROUND(I615*H615,2)</f>
        <v>0</v>
      </c>
      <c r="BL615" s="18" t="s">
        <v>110</v>
      </c>
      <c r="BM615" s="203" t="s">
        <v>1076</v>
      </c>
    </row>
    <row r="616" spans="1:65" s="2" customFormat="1" ht="11.25">
      <c r="A616" s="35"/>
      <c r="B616" s="36"/>
      <c r="C616" s="37"/>
      <c r="D616" s="205" t="s">
        <v>247</v>
      </c>
      <c r="E616" s="37"/>
      <c r="F616" s="206" t="s">
        <v>1077</v>
      </c>
      <c r="G616" s="37"/>
      <c r="H616" s="37"/>
      <c r="I616" s="207"/>
      <c r="J616" s="37"/>
      <c r="K616" s="37"/>
      <c r="L616" s="40"/>
      <c r="M616" s="208"/>
      <c r="N616" s="209"/>
      <c r="O616" s="72"/>
      <c r="P616" s="72"/>
      <c r="Q616" s="72"/>
      <c r="R616" s="72"/>
      <c r="S616" s="72"/>
      <c r="T616" s="73"/>
      <c r="U616" s="35"/>
      <c r="V616" s="35"/>
      <c r="W616" s="35"/>
      <c r="X616" s="35"/>
      <c r="Y616" s="35"/>
      <c r="Z616" s="35"/>
      <c r="AA616" s="35"/>
      <c r="AB616" s="35"/>
      <c r="AC616" s="35"/>
      <c r="AD616" s="35"/>
      <c r="AE616" s="35"/>
      <c r="AT616" s="18" t="s">
        <v>247</v>
      </c>
      <c r="AU616" s="18" t="s">
        <v>86</v>
      </c>
    </row>
    <row r="617" spans="1:65" s="13" customFormat="1" ht="11.25">
      <c r="B617" s="210"/>
      <c r="C617" s="211"/>
      <c r="D617" s="212" t="s">
        <v>274</v>
      </c>
      <c r="E617" s="226" t="s">
        <v>1</v>
      </c>
      <c r="F617" s="213" t="s">
        <v>1078</v>
      </c>
      <c r="G617" s="211"/>
      <c r="H617" s="214">
        <v>8.1379999999999999</v>
      </c>
      <c r="I617" s="215"/>
      <c r="J617" s="211"/>
      <c r="K617" s="211"/>
      <c r="L617" s="216"/>
      <c r="M617" s="217"/>
      <c r="N617" s="218"/>
      <c r="O617" s="218"/>
      <c r="P617" s="218"/>
      <c r="Q617" s="218"/>
      <c r="R617" s="218"/>
      <c r="S617" s="218"/>
      <c r="T617" s="219"/>
      <c r="AT617" s="220" t="s">
        <v>274</v>
      </c>
      <c r="AU617" s="220" t="s">
        <v>86</v>
      </c>
      <c r="AV617" s="13" t="s">
        <v>86</v>
      </c>
      <c r="AW617" s="13" t="s">
        <v>32</v>
      </c>
      <c r="AX617" s="13" t="s">
        <v>76</v>
      </c>
      <c r="AY617" s="220" t="s">
        <v>239</v>
      </c>
    </row>
    <row r="618" spans="1:65" s="14" customFormat="1" ht="11.25">
      <c r="B618" s="227"/>
      <c r="C618" s="228"/>
      <c r="D618" s="212" t="s">
        <v>274</v>
      </c>
      <c r="E618" s="229" t="s">
        <v>1</v>
      </c>
      <c r="F618" s="230" t="s">
        <v>401</v>
      </c>
      <c r="G618" s="228"/>
      <c r="H618" s="231">
        <v>8.1379999999999999</v>
      </c>
      <c r="I618" s="232"/>
      <c r="J618" s="228"/>
      <c r="K618" s="228"/>
      <c r="L618" s="233"/>
      <c r="M618" s="234"/>
      <c r="N618" s="235"/>
      <c r="O618" s="235"/>
      <c r="P618" s="235"/>
      <c r="Q618" s="235"/>
      <c r="R618" s="235"/>
      <c r="S618" s="235"/>
      <c r="T618" s="236"/>
      <c r="AT618" s="237" t="s">
        <v>274</v>
      </c>
      <c r="AU618" s="237" t="s">
        <v>86</v>
      </c>
      <c r="AV618" s="14" t="s">
        <v>110</v>
      </c>
      <c r="AW618" s="14" t="s">
        <v>32</v>
      </c>
      <c r="AX618" s="14" t="s">
        <v>84</v>
      </c>
      <c r="AY618" s="237" t="s">
        <v>239</v>
      </c>
    </row>
    <row r="619" spans="1:65" s="2" customFormat="1" ht="21.75" customHeight="1">
      <c r="A619" s="35"/>
      <c r="B619" s="36"/>
      <c r="C619" s="192" t="s">
        <v>1079</v>
      </c>
      <c r="D619" s="192" t="s">
        <v>241</v>
      </c>
      <c r="E619" s="193" t="s">
        <v>1080</v>
      </c>
      <c r="F619" s="194" t="s">
        <v>1081</v>
      </c>
      <c r="G619" s="195" t="s">
        <v>319</v>
      </c>
      <c r="H619" s="196">
        <v>29.216000000000001</v>
      </c>
      <c r="I619" s="197"/>
      <c r="J619" s="198">
        <f>ROUND(I619*H619,2)</f>
        <v>0</v>
      </c>
      <c r="K619" s="194" t="s">
        <v>245</v>
      </c>
      <c r="L619" s="40"/>
      <c r="M619" s="199" t="s">
        <v>1</v>
      </c>
      <c r="N619" s="200" t="s">
        <v>41</v>
      </c>
      <c r="O619" s="72"/>
      <c r="P619" s="201">
        <f>O619*H619</f>
        <v>0</v>
      </c>
      <c r="Q619" s="201">
        <v>2.5018699999999998</v>
      </c>
      <c r="R619" s="201">
        <f>Q619*H619</f>
        <v>73.094633919999993</v>
      </c>
      <c r="S619" s="201">
        <v>0</v>
      </c>
      <c r="T619" s="202">
        <f>S619*H619</f>
        <v>0</v>
      </c>
      <c r="U619" s="35"/>
      <c r="V619" s="35"/>
      <c r="W619" s="35"/>
      <c r="X619" s="35"/>
      <c r="Y619" s="35"/>
      <c r="Z619" s="35"/>
      <c r="AA619" s="35"/>
      <c r="AB619" s="35"/>
      <c r="AC619" s="35"/>
      <c r="AD619" s="35"/>
      <c r="AE619" s="35"/>
      <c r="AR619" s="203" t="s">
        <v>110</v>
      </c>
      <c r="AT619" s="203" t="s">
        <v>241</v>
      </c>
      <c r="AU619" s="203" t="s">
        <v>86</v>
      </c>
      <c r="AY619" s="18" t="s">
        <v>239</v>
      </c>
      <c r="BE619" s="204">
        <f>IF(N619="základní",J619,0)</f>
        <v>0</v>
      </c>
      <c r="BF619" s="204">
        <f>IF(N619="snížená",J619,0)</f>
        <v>0</v>
      </c>
      <c r="BG619" s="204">
        <f>IF(N619="zákl. přenesená",J619,0)</f>
        <v>0</v>
      </c>
      <c r="BH619" s="204">
        <f>IF(N619="sníž. přenesená",J619,0)</f>
        <v>0</v>
      </c>
      <c r="BI619" s="204">
        <f>IF(N619="nulová",J619,0)</f>
        <v>0</v>
      </c>
      <c r="BJ619" s="18" t="s">
        <v>84</v>
      </c>
      <c r="BK619" s="204">
        <f>ROUND(I619*H619,2)</f>
        <v>0</v>
      </c>
      <c r="BL619" s="18" t="s">
        <v>110</v>
      </c>
      <c r="BM619" s="203" t="s">
        <v>1082</v>
      </c>
    </row>
    <row r="620" spans="1:65" s="2" customFormat="1" ht="11.25">
      <c r="A620" s="35"/>
      <c r="B620" s="36"/>
      <c r="C620" s="37"/>
      <c r="D620" s="205" t="s">
        <v>247</v>
      </c>
      <c r="E620" s="37"/>
      <c r="F620" s="206" t="s">
        <v>1083</v>
      </c>
      <c r="G620" s="37"/>
      <c r="H620" s="37"/>
      <c r="I620" s="207"/>
      <c r="J620" s="37"/>
      <c r="K620" s="37"/>
      <c r="L620" s="40"/>
      <c r="M620" s="208"/>
      <c r="N620" s="209"/>
      <c r="O620" s="72"/>
      <c r="P620" s="72"/>
      <c r="Q620" s="72"/>
      <c r="R620" s="72"/>
      <c r="S620" s="72"/>
      <c r="T620" s="73"/>
      <c r="U620" s="35"/>
      <c r="V620" s="35"/>
      <c r="W620" s="35"/>
      <c r="X620" s="35"/>
      <c r="Y620" s="35"/>
      <c r="Z620" s="35"/>
      <c r="AA620" s="35"/>
      <c r="AB620" s="35"/>
      <c r="AC620" s="35"/>
      <c r="AD620" s="35"/>
      <c r="AE620" s="35"/>
      <c r="AT620" s="18" t="s">
        <v>247</v>
      </c>
      <c r="AU620" s="18" t="s">
        <v>86</v>
      </c>
    </row>
    <row r="621" spans="1:65" s="13" customFormat="1" ht="11.25">
      <c r="B621" s="210"/>
      <c r="C621" s="211"/>
      <c r="D621" s="212" t="s">
        <v>274</v>
      </c>
      <c r="E621" s="226" t="s">
        <v>1</v>
      </c>
      <c r="F621" s="213" t="s">
        <v>1084</v>
      </c>
      <c r="G621" s="211"/>
      <c r="H621" s="214">
        <v>29.216000000000001</v>
      </c>
      <c r="I621" s="215"/>
      <c r="J621" s="211"/>
      <c r="K621" s="211"/>
      <c r="L621" s="216"/>
      <c r="M621" s="217"/>
      <c r="N621" s="218"/>
      <c r="O621" s="218"/>
      <c r="P621" s="218"/>
      <c r="Q621" s="218"/>
      <c r="R621" s="218"/>
      <c r="S621" s="218"/>
      <c r="T621" s="219"/>
      <c r="AT621" s="220" t="s">
        <v>274</v>
      </c>
      <c r="AU621" s="220" t="s">
        <v>86</v>
      </c>
      <c r="AV621" s="13" t="s">
        <v>86</v>
      </c>
      <c r="AW621" s="13" t="s">
        <v>32</v>
      </c>
      <c r="AX621" s="13" t="s">
        <v>76</v>
      </c>
      <c r="AY621" s="220" t="s">
        <v>239</v>
      </c>
    </row>
    <row r="622" spans="1:65" s="15" customFormat="1" ht="11.25">
      <c r="B622" s="238"/>
      <c r="C622" s="239"/>
      <c r="D622" s="212" t="s">
        <v>274</v>
      </c>
      <c r="E622" s="240" t="s">
        <v>1</v>
      </c>
      <c r="F622" s="241" t="s">
        <v>1085</v>
      </c>
      <c r="G622" s="239"/>
      <c r="H622" s="240" t="s">
        <v>1</v>
      </c>
      <c r="I622" s="242"/>
      <c r="J622" s="239"/>
      <c r="K622" s="239"/>
      <c r="L622" s="243"/>
      <c r="M622" s="244"/>
      <c r="N622" s="245"/>
      <c r="O622" s="245"/>
      <c r="P622" s="245"/>
      <c r="Q622" s="245"/>
      <c r="R622" s="245"/>
      <c r="S622" s="245"/>
      <c r="T622" s="246"/>
      <c r="AT622" s="247" t="s">
        <v>274</v>
      </c>
      <c r="AU622" s="247" t="s">
        <v>86</v>
      </c>
      <c r="AV622" s="15" t="s">
        <v>84</v>
      </c>
      <c r="AW622" s="15" t="s">
        <v>32</v>
      </c>
      <c r="AX622" s="15" t="s">
        <v>76</v>
      </c>
      <c r="AY622" s="247" t="s">
        <v>239</v>
      </c>
    </row>
    <row r="623" spans="1:65" s="14" customFormat="1" ht="11.25">
      <c r="B623" s="227"/>
      <c r="C623" s="228"/>
      <c r="D623" s="212" t="s">
        <v>274</v>
      </c>
      <c r="E623" s="229" t="s">
        <v>1</v>
      </c>
      <c r="F623" s="230" t="s">
        <v>401</v>
      </c>
      <c r="G623" s="228"/>
      <c r="H623" s="231">
        <v>29.216000000000001</v>
      </c>
      <c r="I623" s="232"/>
      <c r="J623" s="228"/>
      <c r="K623" s="228"/>
      <c r="L623" s="233"/>
      <c r="M623" s="234"/>
      <c r="N623" s="235"/>
      <c r="O623" s="235"/>
      <c r="P623" s="235"/>
      <c r="Q623" s="235"/>
      <c r="R623" s="235"/>
      <c r="S623" s="235"/>
      <c r="T623" s="236"/>
      <c r="AT623" s="237" t="s">
        <v>274</v>
      </c>
      <c r="AU623" s="237" t="s">
        <v>86</v>
      </c>
      <c r="AV623" s="14" t="s">
        <v>110</v>
      </c>
      <c r="AW623" s="14" t="s">
        <v>32</v>
      </c>
      <c r="AX623" s="14" t="s">
        <v>84</v>
      </c>
      <c r="AY623" s="237" t="s">
        <v>239</v>
      </c>
    </row>
    <row r="624" spans="1:65" s="2" customFormat="1" ht="21.75" customHeight="1">
      <c r="A624" s="35"/>
      <c r="B624" s="36"/>
      <c r="C624" s="192" t="s">
        <v>1086</v>
      </c>
      <c r="D624" s="192" t="s">
        <v>241</v>
      </c>
      <c r="E624" s="193" t="s">
        <v>1087</v>
      </c>
      <c r="F624" s="194" t="s">
        <v>1088</v>
      </c>
      <c r="G624" s="195" t="s">
        <v>319</v>
      </c>
      <c r="H624" s="196">
        <v>6.069</v>
      </c>
      <c r="I624" s="197"/>
      <c r="J624" s="198">
        <f>ROUND(I624*H624,2)</f>
        <v>0</v>
      </c>
      <c r="K624" s="194" t="s">
        <v>245</v>
      </c>
      <c r="L624" s="40"/>
      <c r="M624" s="199" t="s">
        <v>1</v>
      </c>
      <c r="N624" s="200" t="s">
        <v>41</v>
      </c>
      <c r="O624" s="72"/>
      <c r="P624" s="201">
        <f>O624*H624</f>
        <v>0</v>
      </c>
      <c r="Q624" s="201">
        <v>0</v>
      </c>
      <c r="R624" s="201">
        <f>Q624*H624</f>
        <v>0</v>
      </c>
      <c r="S624" s="201">
        <v>0</v>
      </c>
      <c r="T624" s="202">
        <f>S624*H624</f>
        <v>0</v>
      </c>
      <c r="U624" s="35"/>
      <c r="V624" s="35"/>
      <c r="W624" s="35"/>
      <c r="X624" s="35"/>
      <c r="Y624" s="35"/>
      <c r="Z624" s="35"/>
      <c r="AA624" s="35"/>
      <c r="AB624" s="35"/>
      <c r="AC624" s="35"/>
      <c r="AD624" s="35"/>
      <c r="AE624" s="35"/>
      <c r="AR624" s="203" t="s">
        <v>110</v>
      </c>
      <c r="AT624" s="203" t="s">
        <v>241</v>
      </c>
      <c r="AU624" s="203" t="s">
        <v>86</v>
      </c>
      <c r="AY624" s="18" t="s">
        <v>239</v>
      </c>
      <c r="BE624" s="204">
        <f>IF(N624="základní",J624,0)</f>
        <v>0</v>
      </c>
      <c r="BF624" s="204">
        <f>IF(N624="snížená",J624,0)</f>
        <v>0</v>
      </c>
      <c r="BG624" s="204">
        <f>IF(N624="zákl. přenesená",J624,0)</f>
        <v>0</v>
      </c>
      <c r="BH624" s="204">
        <f>IF(N624="sníž. přenesená",J624,0)</f>
        <v>0</v>
      </c>
      <c r="BI624" s="204">
        <f>IF(N624="nulová",J624,0)</f>
        <v>0</v>
      </c>
      <c r="BJ624" s="18" t="s">
        <v>84</v>
      </c>
      <c r="BK624" s="204">
        <f>ROUND(I624*H624,2)</f>
        <v>0</v>
      </c>
      <c r="BL624" s="18" t="s">
        <v>110</v>
      </c>
      <c r="BM624" s="203" t="s">
        <v>1089</v>
      </c>
    </row>
    <row r="625" spans="1:65" s="2" customFormat="1" ht="11.25">
      <c r="A625" s="35"/>
      <c r="B625" s="36"/>
      <c r="C625" s="37"/>
      <c r="D625" s="205" t="s">
        <v>247</v>
      </c>
      <c r="E625" s="37"/>
      <c r="F625" s="206" t="s">
        <v>1090</v>
      </c>
      <c r="G625" s="37"/>
      <c r="H625" s="37"/>
      <c r="I625" s="207"/>
      <c r="J625" s="37"/>
      <c r="K625" s="37"/>
      <c r="L625" s="40"/>
      <c r="M625" s="208"/>
      <c r="N625" s="209"/>
      <c r="O625" s="72"/>
      <c r="P625" s="72"/>
      <c r="Q625" s="72"/>
      <c r="R625" s="72"/>
      <c r="S625" s="72"/>
      <c r="T625" s="73"/>
      <c r="U625" s="35"/>
      <c r="V625" s="35"/>
      <c r="W625" s="35"/>
      <c r="X625" s="35"/>
      <c r="Y625" s="35"/>
      <c r="Z625" s="35"/>
      <c r="AA625" s="35"/>
      <c r="AB625" s="35"/>
      <c r="AC625" s="35"/>
      <c r="AD625" s="35"/>
      <c r="AE625" s="35"/>
      <c r="AT625" s="18" t="s">
        <v>247</v>
      </c>
      <c r="AU625" s="18" t="s">
        <v>86</v>
      </c>
    </row>
    <row r="626" spans="1:65" s="2" customFormat="1" ht="21.75" customHeight="1">
      <c r="A626" s="35"/>
      <c r="B626" s="36"/>
      <c r="C626" s="192" t="s">
        <v>1091</v>
      </c>
      <c r="D626" s="192" t="s">
        <v>241</v>
      </c>
      <c r="E626" s="193" t="s">
        <v>1092</v>
      </c>
      <c r="F626" s="194" t="s">
        <v>1093</v>
      </c>
      <c r="G626" s="195" t="s">
        <v>319</v>
      </c>
      <c r="H626" s="196">
        <v>19.396000000000001</v>
      </c>
      <c r="I626" s="197"/>
      <c r="J626" s="198">
        <f>ROUND(I626*H626,2)</f>
        <v>0</v>
      </c>
      <c r="K626" s="194" t="s">
        <v>245</v>
      </c>
      <c r="L626" s="40"/>
      <c r="M626" s="199" t="s">
        <v>1</v>
      </c>
      <c r="N626" s="200" t="s">
        <v>41</v>
      </c>
      <c r="O626" s="72"/>
      <c r="P626" s="201">
        <f>O626*H626</f>
        <v>0</v>
      </c>
      <c r="Q626" s="201">
        <v>0</v>
      </c>
      <c r="R626" s="201">
        <f>Q626*H626</f>
        <v>0</v>
      </c>
      <c r="S626" s="201">
        <v>0</v>
      </c>
      <c r="T626" s="202">
        <f>S626*H626</f>
        <v>0</v>
      </c>
      <c r="U626" s="35"/>
      <c r="V626" s="35"/>
      <c r="W626" s="35"/>
      <c r="X626" s="35"/>
      <c r="Y626" s="35"/>
      <c r="Z626" s="35"/>
      <c r="AA626" s="35"/>
      <c r="AB626" s="35"/>
      <c r="AC626" s="35"/>
      <c r="AD626" s="35"/>
      <c r="AE626" s="35"/>
      <c r="AR626" s="203" t="s">
        <v>110</v>
      </c>
      <c r="AT626" s="203" t="s">
        <v>241</v>
      </c>
      <c r="AU626" s="203" t="s">
        <v>86</v>
      </c>
      <c r="AY626" s="18" t="s">
        <v>239</v>
      </c>
      <c r="BE626" s="204">
        <f>IF(N626="základní",J626,0)</f>
        <v>0</v>
      </c>
      <c r="BF626" s="204">
        <f>IF(N626="snížená",J626,0)</f>
        <v>0</v>
      </c>
      <c r="BG626" s="204">
        <f>IF(N626="zákl. přenesená",J626,0)</f>
        <v>0</v>
      </c>
      <c r="BH626" s="204">
        <f>IF(N626="sníž. přenesená",J626,0)</f>
        <v>0</v>
      </c>
      <c r="BI626" s="204">
        <f>IF(N626="nulová",J626,0)</f>
        <v>0</v>
      </c>
      <c r="BJ626" s="18" t="s">
        <v>84</v>
      </c>
      <c r="BK626" s="204">
        <f>ROUND(I626*H626,2)</f>
        <v>0</v>
      </c>
      <c r="BL626" s="18" t="s">
        <v>110</v>
      </c>
      <c r="BM626" s="203" t="s">
        <v>1094</v>
      </c>
    </row>
    <row r="627" spans="1:65" s="2" customFormat="1" ht="11.25">
      <c r="A627" s="35"/>
      <c r="B627" s="36"/>
      <c r="C627" s="37"/>
      <c r="D627" s="205" t="s">
        <v>247</v>
      </c>
      <c r="E627" s="37"/>
      <c r="F627" s="206" t="s">
        <v>1095</v>
      </c>
      <c r="G627" s="37"/>
      <c r="H627" s="37"/>
      <c r="I627" s="207"/>
      <c r="J627" s="37"/>
      <c r="K627" s="37"/>
      <c r="L627" s="40"/>
      <c r="M627" s="208"/>
      <c r="N627" s="209"/>
      <c r="O627" s="72"/>
      <c r="P627" s="72"/>
      <c r="Q627" s="72"/>
      <c r="R627" s="72"/>
      <c r="S627" s="72"/>
      <c r="T627" s="73"/>
      <c r="U627" s="35"/>
      <c r="V627" s="35"/>
      <c r="W627" s="35"/>
      <c r="X627" s="35"/>
      <c r="Y627" s="35"/>
      <c r="Z627" s="35"/>
      <c r="AA627" s="35"/>
      <c r="AB627" s="35"/>
      <c r="AC627" s="35"/>
      <c r="AD627" s="35"/>
      <c r="AE627" s="35"/>
      <c r="AT627" s="18" t="s">
        <v>247</v>
      </c>
      <c r="AU627" s="18" t="s">
        <v>86</v>
      </c>
    </row>
    <row r="628" spans="1:65" s="2" customFormat="1" ht="21.75" customHeight="1">
      <c r="A628" s="35"/>
      <c r="B628" s="36"/>
      <c r="C628" s="192" t="s">
        <v>1096</v>
      </c>
      <c r="D628" s="192" t="s">
        <v>241</v>
      </c>
      <c r="E628" s="193" t="s">
        <v>1097</v>
      </c>
      <c r="F628" s="194" t="s">
        <v>1098</v>
      </c>
      <c r="G628" s="195" t="s">
        <v>319</v>
      </c>
      <c r="H628" s="196">
        <v>8.1379999999999999</v>
      </c>
      <c r="I628" s="197"/>
      <c r="J628" s="198">
        <f>ROUND(I628*H628,2)</f>
        <v>0</v>
      </c>
      <c r="K628" s="194" t="s">
        <v>245</v>
      </c>
      <c r="L628" s="40"/>
      <c r="M628" s="199" t="s">
        <v>1</v>
      </c>
      <c r="N628" s="200" t="s">
        <v>41</v>
      </c>
      <c r="O628" s="72"/>
      <c r="P628" s="201">
        <f>O628*H628</f>
        <v>0</v>
      </c>
      <c r="Q628" s="201">
        <v>0</v>
      </c>
      <c r="R628" s="201">
        <f>Q628*H628</f>
        <v>0</v>
      </c>
      <c r="S628" s="201">
        <v>0</v>
      </c>
      <c r="T628" s="202">
        <f>S628*H628</f>
        <v>0</v>
      </c>
      <c r="U628" s="35"/>
      <c r="V628" s="35"/>
      <c r="W628" s="35"/>
      <c r="X628" s="35"/>
      <c r="Y628" s="35"/>
      <c r="Z628" s="35"/>
      <c r="AA628" s="35"/>
      <c r="AB628" s="35"/>
      <c r="AC628" s="35"/>
      <c r="AD628" s="35"/>
      <c r="AE628" s="35"/>
      <c r="AR628" s="203" t="s">
        <v>110</v>
      </c>
      <c r="AT628" s="203" t="s">
        <v>241</v>
      </c>
      <c r="AU628" s="203" t="s">
        <v>86</v>
      </c>
      <c r="AY628" s="18" t="s">
        <v>239</v>
      </c>
      <c r="BE628" s="204">
        <f>IF(N628="základní",J628,0)</f>
        <v>0</v>
      </c>
      <c r="BF628" s="204">
        <f>IF(N628="snížená",J628,0)</f>
        <v>0</v>
      </c>
      <c r="BG628" s="204">
        <f>IF(N628="zákl. přenesená",J628,0)</f>
        <v>0</v>
      </c>
      <c r="BH628" s="204">
        <f>IF(N628="sníž. přenesená",J628,0)</f>
        <v>0</v>
      </c>
      <c r="BI628" s="204">
        <f>IF(N628="nulová",J628,0)</f>
        <v>0</v>
      </c>
      <c r="BJ628" s="18" t="s">
        <v>84</v>
      </c>
      <c r="BK628" s="204">
        <f>ROUND(I628*H628,2)</f>
        <v>0</v>
      </c>
      <c r="BL628" s="18" t="s">
        <v>110</v>
      </c>
      <c r="BM628" s="203" t="s">
        <v>1099</v>
      </c>
    </row>
    <row r="629" spans="1:65" s="2" customFormat="1" ht="11.25">
      <c r="A629" s="35"/>
      <c r="B629" s="36"/>
      <c r="C629" s="37"/>
      <c r="D629" s="205" t="s">
        <v>247</v>
      </c>
      <c r="E629" s="37"/>
      <c r="F629" s="206" t="s">
        <v>1100</v>
      </c>
      <c r="G629" s="37"/>
      <c r="H629" s="37"/>
      <c r="I629" s="207"/>
      <c r="J629" s="37"/>
      <c r="K629" s="37"/>
      <c r="L629" s="40"/>
      <c r="M629" s="208"/>
      <c r="N629" s="209"/>
      <c r="O629" s="72"/>
      <c r="P629" s="72"/>
      <c r="Q629" s="72"/>
      <c r="R629" s="72"/>
      <c r="S629" s="72"/>
      <c r="T629" s="73"/>
      <c r="U629" s="35"/>
      <c r="V629" s="35"/>
      <c r="W629" s="35"/>
      <c r="X629" s="35"/>
      <c r="Y629" s="35"/>
      <c r="Z629" s="35"/>
      <c r="AA629" s="35"/>
      <c r="AB629" s="35"/>
      <c r="AC629" s="35"/>
      <c r="AD629" s="35"/>
      <c r="AE629" s="35"/>
      <c r="AT629" s="18" t="s">
        <v>247</v>
      </c>
      <c r="AU629" s="18" t="s">
        <v>86</v>
      </c>
    </row>
    <row r="630" spans="1:65" s="2" customFormat="1" ht="16.5" customHeight="1">
      <c r="A630" s="35"/>
      <c r="B630" s="36"/>
      <c r="C630" s="192" t="s">
        <v>1101</v>
      </c>
      <c r="D630" s="192" t="s">
        <v>241</v>
      </c>
      <c r="E630" s="193" t="s">
        <v>1102</v>
      </c>
      <c r="F630" s="194" t="s">
        <v>1103</v>
      </c>
      <c r="G630" s="195" t="s">
        <v>319</v>
      </c>
      <c r="H630" s="196">
        <v>97.929000000000002</v>
      </c>
      <c r="I630" s="197"/>
      <c r="J630" s="198">
        <f>ROUND(I630*H630,2)</f>
        <v>0</v>
      </c>
      <c r="K630" s="194" t="s">
        <v>287</v>
      </c>
      <c r="L630" s="40"/>
      <c r="M630" s="199" t="s">
        <v>1</v>
      </c>
      <c r="N630" s="200" t="s">
        <v>41</v>
      </c>
      <c r="O630" s="72"/>
      <c r="P630" s="201">
        <f>O630*H630</f>
        <v>0</v>
      </c>
      <c r="Q630" s="201">
        <v>9.1E-4</v>
      </c>
      <c r="R630" s="201">
        <f>Q630*H630</f>
        <v>8.9115390000000003E-2</v>
      </c>
      <c r="S630" s="201">
        <v>0</v>
      </c>
      <c r="T630" s="202">
        <f>S630*H630</f>
        <v>0</v>
      </c>
      <c r="U630" s="35"/>
      <c r="V630" s="35"/>
      <c r="W630" s="35"/>
      <c r="X630" s="35"/>
      <c r="Y630" s="35"/>
      <c r="Z630" s="35"/>
      <c r="AA630" s="35"/>
      <c r="AB630" s="35"/>
      <c r="AC630" s="35"/>
      <c r="AD630" s="35"/>
      <c r="AE630" s="35"/>
      <c r="AR630" s="203" t="s">
        <v>110</v>
      </c>
      <c r="AT630" s="203" t="s">
        <v>241</v>
      </c>
      <c r="AU630" s="203" t="s">
        <v>86</v>
      </c>
      <c r="AY630" s="18" t="s">
        <v>239</v>
      </c>
      <c r="BE630" s="204">
        <f>IF(N630="základní",J630,0)</f>
        <v>0</v>
      </c>
      <c r="BF630" s="204">
        <f>IF(N630="snížená",J630,0)</f>
        <v>0</v>
      </c>
      <c r="BG630" s="204">
        <f>IF(N630="zákl. přenesená",J630,0)</f>
        <v>0</v>
      </c>
      <c r="BH630" s="204">
        <f>IF(N630="sníž. přenesená",J630,0)</f>
        <v>0</v>
      </c>
      <c r="BI630" s="204">
        <f>IF(N630="nulová",J630,0)</f>
        <v>0</v>
      </c>
      <c r="BJ630" s="18" t="s">
        <v>84</v>
      </c>
      <c r="BK630" s="204">
        <f>ROUND(I630*H630,2)</f>
        <v>0</v>
      </c>
      <c r="BL630" s="18" t="s">
        <v>110</v>
      </c>
      <c r="BM630" s="203" t="s">
        <v>1104</v>
      </c>
    </row>
    <row r="631" spans="1:65" s="13" customFormat="1" ht="11.25">
      <c r="B631" s="210"/>
      <c r="C631" s="211"/>
      <c r="D631" s="212" t="s">
        <v>274</v>
      </c>
      <c r="E631" s="226" t="s">
        <v>1</v>
      </c>
      <c r="F631" s="213" t="s">
        <v>1105</v>
      </c>
      <c r="G631" s="211"/>
      <c r="H631" s="214">
        <v>97.929000000000002</v>
      </c>
      <c r="I631" s="215"/>
      <c r="J631" s="211"/>
      <c r="K631" s="211"/>
      <c r="L631" s="216"/>
      <c r="M631" s="217"/>
      <c r="N631" s="218"/>
      <c r="O631" s="218"/>
      <c r="P631" s="218"/>
      <c r="Q631" s="218"/>
      <c r="R631" s="218"/>
      <c r="S631" s="218"/>
      <c r="T631" s="219"/>
      <c r="AT631" s="220" t="s">
        <v>274</v>
      </c>
      <c r="AU631" s="220" t="s">
        <v>86</v>
      </c>
      <c r="AV631" s="13" t="s">
        <v>86</v>
      </c>
      <c r="AW631" s="13" t="s">
        <v>32</v>
      </c>
      <c r="AX631" s="13" t="s">
        <v>76</v>
      </c>
      <c r="AY631" s="220" t="s">
        <v>239</v>
      </c>
    </row>
    <row r="632" spans="1:65" s="14" customFormat="1" ht="11.25">
      <c r="B632" s="227"/>
      <c r="C632" s="228"/>
      <c r="D632" s="212" t="s">
        <v>274</v>
      </c>
      <c r="E632" s="229" t="s">
        <v>1</v>
      </c>
      <c r="F632" s="230" t="s">
        <v>401</v>
      </c>
      <c r="G632" s="228"/>
      <c r="H632" s="231">
        <v>97.929000000000002</v>
      </c>
      <c r="I632" s="232"/>
      <c r="J632" s="228"/>
      <c r="K632" s="228"/>
      <c r="L632" s="233"/>
      <c r="M632" s="234"/>
      <c r="N632" s="235"/>
      <c r="O632" s="235"/>
      <c r="P632" s="235"/>
      <c r="Q632" s="235"/>
      <c r="R632" s="235"/>
      <c r="S632" s="235"/>
      <c r="T632" s="236"/>
      <c r="AT632" s="237" t="s">
        <v>274</v>
      </c>
      <c r="AU632" s="237" t="s">
        <v>86</v>
      </c>
      <c r="AV632" s="14" t="s">
        <v>110</v>
      </c>
      <c r="AW632" s="14" t="s">
        <v>32</v>
      </c>
      <c r="AX632" s="14" t="s">
        <v>84</v>
      </c>
      <c r="AY632" s="237" t="s">
        <v>239</v>
      </c>
    </row>
    <row r="633" spans="1:65" s="2" customFormat="1" ht="16.5" customHeight="1">
      <c r="A633" s="35"/>
      <c r="B633" s="36"/>
      <c r="C633" s="192" t="s">
        <v>1106</v>
      </c>
      <c r="D633" s="192" t="s">
        <v>241</v>
      </c>
      <c r="E633" s="193" t="s">
        <v>1107</v>
      </c>
      <c r="F633" s="194" t="s">
        <v>1108</v>
      </c>
      <c r="G633" s="195" t="s">
        <v>344</v>
      </c>
      <c r="H633" s="196">
        <v>0.30099999999999999</v>
      </c>
      <c r="I633" s="197"/>
      <c r="J633" s="198">
        <f>ROUND(I633*H633,2)</f>
        <v>0</v>
      </c>
      <c r="K633" s="194" t="s">
        <v>245</v>
      </c>
      <c r="L633" s="40"/>
      <c r="M633" s="199" t="s">
        <v>1</v>
      </c>
      <c r="N633" s="200" t="s">
        <v>41</v>
      </c>
      <c r="O633" s="72"/>
      <c r="P633" s="201">
        <f>O633*H633</f>
        <v>0</v>
      </c>
      <c r="Q633" s="201">
        <v>1.06277</v>
      </c>
      <c r="R633" s="201">
        <f>Q633*H633</f>
        <v>0.31989376999999997</v>
      </c>
      <c r="S633" s="201">
        <v>0</v>
      </c>
      <c r="T633" s="202">
        <f>S633*H633</f>
        <v>0</v>
      </c>
      <c r="U633" s="35"/>
      <c r="V633" s="35"/>
      <c r="W633" s="35"/>
      <c r="X633" s="35"/>
      <c r="Y633" s="35"/>
      <c r="Z633" s="35"/>
      <c r="AA633" s="35"/>
      <c r="AB633" s="35"/>
      <c r="AC633" s="35"/>
      <c r="AD633" s="35"/>
      <c r="AE633" s="35"/>
      <c r="AR633" s="203" t="s">
        <v>110</v>
      </c>
      <c r="AT633" s="203" t="s">
        <v>241</v>
      </c>
      <c r="AU633" s="203" t="s">
        <v>86</v>
      </c>
      <c r="AY633" s="18" t="s">
        <v>239</v>
      </c>
      <c r="BE633" s="204">
        <f>IF(N633="základní",J633,0)</f>
        <v>0</v>
      </c>
      <c r="BF633" s="204">
        <f>IF(N633="snížená",J633,0)</f>
        <v>0</v>
      </c>
      <c r="BG633" s="204">
        <f>IF(N633="zákl. přenesená",J633,0)</f>
        <v>0</v>
      </c>
      <c r="BH633" s="204">
        <f>IF(N633="sníž. přenesená",J633,0)</f>
        <v>0</v>
      </c>
      <c r="BI633" s="204">
        <f>IF(N633="nulová",J633,0)</f>
        <v>0</v>
      </c>
      <c r="BJ633" s="18" t="s">
        <v>84</v>
      </c>
      <c r="BK633" s="204">
        <f>ROUND(I633*H633,2)</f>
        <v>0</v>
      </c>
      <c r="BL633" s="18" t="s">
        <v>110</v>
      </c>
      <c r="BM633" s="203" t="s">
        <v>1109</v>
      </c>
    </row>
    <row r="634" spans="1:65" s="2" customFormat="1" ht="11.25">
      <c r="A634" s="35"/>
      <c r="B634" s="36"/>
      <c r="C634" s="37"/>
      <c r="D634" s="205" t="s">
        <v>247</v>
      </c>
      <c r="E634" s="37"/>
      <c r="F634" s="206" t="s">
        <v>1110</v>
      </c>
      <c r="G634" s="37"/>
      <c r="H634" s="37"/>
      <c r="I634" s="207"/>
      <c r="J634" s="37"/>
      <c r="K634" s="37"/>
      <c r="L634" s="40"/>
      <c r="M634" s="208"/>
      <c r="N634" s="209"/>
      <c r="O634" s="72"/>
      <c r="P634" s="72"/>
      <c r="Q634" s="72"/>
      <c r="R634" s="72"/>
      <c r="S634" s="72"/>
      <c r="T634" s="73"/>
      <c r="U634" s="35"/>
      <c r="V634" s="35"/>
      <c r="W634" s="35"/>
      <c r="X634" s="35"/>
      <c r="Y634" s="35"/>
      <c r="Z634" s="35"/>
      <c r="AA634" s="35"/>
      <c r="AB634" s="35"/>
      <c r="AC634" s="35"/>
      <c r="AD634" s="35"/>
      <c r="AE634" s="35"/>
      <c r="AT634" s="18" t="s">
        <v>247</v>
      </c>
      <c r="AU634" s="18" t="s">
        <v>86</v>
      </c>
    </row>
    <row r="635" spans="1:65" s="13" customFormat="1" ht="22.5">
      <c r="B635" s="210"/>
      <c r="C635" s="211"/>
      <c r="D635" s="212" t="s">
        <v>274</v>
      </c>
      <c r="E635" s="226" t="s">
        <v>1</v>
      </c>
      <c r="F635" s="213" t="s">
        <v>1111</v>
      </c>
      <c r="G635" s="211"/>
      <c r="H635" s="214">
        <v>0.30099999999999999</v>
      </c>
      <c r="I635" s="215"/>
      <c r="J635" s="211"/>
      <c r="K635" s="211"/>
      <c r="L635" s="216"/>
      <c r="M635" s="217"/>
      <c r="N635" s="218"/>
      <c r="O635" s="218"/>
      <c r="P635" s="218"/>
      <c r="Q635" s="218"/>
      <c r="R635" s="218"/>
      <c r="S635" s="218"/>
      <c r="T635" s="219"/>
      <c r="AT635" s="220" t="s">
        <v>274</v>
      </c>
      <c r="AU635" s="220" t="s">
        <v>86</v>
      </c>
      <c r="AV635" s="13" t="s">
        <v>86</v>
      </c>
      <c r="AW635" s="13" t="s">
        <v>32</v>
      </c>
      <c r="AX635" s="13" t="s">
        <v>76</v>
      </c>
      <c r="AY635" s="220" t="s">
        <v>239</v>
      </c>
    </row>
    <row r="636" spans="1:65" s="14" customFormat="1" ht="11.25">
      <c r="B636" s="227"/>
      <c r="C636" s="228"/>
      <c r="D636" s="212" t="s">
        <v>274</v>
      </c>
      <c r="E636" s="229" t="s">
        <v>1</v>
      </c>
      <c r="F636" s="230" t="s">
        <v>401</v>
      </c>
      <c r="G636" s="228"/>
      <c r="H636" s="231">
        <v>0.30099999999999999</v>
      </c>
      <c r="I636" s="232"/>
      <c r="J636" s="228"/>
      <c r="K636" s="228"/>
      <c r="L636" s="233"/>
      <c r="M636" s="234"/>
      <c r="N636" s="235"/>
      <c r="O636" s="235"/>
      <c r="P636" s="235"/>
      <c r="Q636" s="235"/>
      <c r="R636" s="235"/>
      <c r="S636" s="235"/>
      <c r="T636" s="236"/>
      <c r="AT636" s="237" t="s">
        <v>274</v>
      </c>
      <c r="AU636" s="237" t="s">
        <v>86</v>
      </c>
      <c r="AV636" s="14" t="s">
        <v>110</v>
      </c>
      <c r="AW636" s="14" t="s">
        <v>32</v>
      </c>
      <c r="AX636" s="14" t="s">
        <v>84</v>
      </c>
      <c r="AY636" s="237" t="s">
        <v>239</v>
      </c>
    </row>
    <row r="637" spans="1:65" s="2" customFormat="1" ht="16.5" customHeight="1">
      <c r="A637" s="35"/>
      <c r="B637" s="36"/>
      <c r="C637" s="192" t="s">
        <v>1112</v>
      </c>
      <c r="D637" s="192" t="s">
        <v>241</v>
      </c>
      <c r="E637" s="193" t="s">
        <v>1107</v>
      </c>
      <c r="F637" s="194" t="s">
        <v>1108</v>
      </c>
      <c r="G637" s="195" t="s">
        <v>344</v>
      </c>
      <c r="H637" s="196">
        <v>2.395</v>
      </c>
      <c r="I637" s="197"/>
      <c r="J637" s="198">
        <f>ROUND(I637*H637,2)</f>
        <v>0</v>
      </c>
      <c r="K637" s="194" t="s">
        <v>245</v>
      </c>
      <c r="L637" s="40"/>
      <c r="M637" s="199" t="s">
        <v>1</v>
      </c>
      <c r="N637" s="200" t="s">
        <v>41</v>
      </c>
      <c r="O637" s="72"/>
      <c r="P637" s="201">
        <f>O637*H637</f>
        <v>0</v>
      </c>
      <c r="Q637" s="201">
        <v>1.06277</v>
      </c>
      <c r="R637" s="201">
        <f>Q637*H637</f>
        <v>2.54533415</v>
      </c>
      <c r="S637" s="201">
        <v>0</v>
      </c>
      <c r="T637" s="202">
        <f>S637*H637</f>
        <v>0</v>
      </c>
      <c r="U637" s="35"/>
      <c r="V637" s="35"/>
      <c r="W637" s="35"/>
      <c r="X637" s="35"/>
      <c r="Y637" s="35"/>
      <c r="Z637" s="35"/>
      <c r="AA637" s="35"/>
      <c r="AB637" s="35"/>
      <c r="AC637" s="35"/>
      <c r="AD637" s="35"/>
      <c r="AE637" s="35"/>
      <c r="AR637" s="203" t="s">
        <v>110</v>
      </c>
      <c r="AT637" s="203" t="s">
        <v>241</v>
      </c>
      <c r="AU637" s="203" t="s">
        <v>86</v>
      </c>
      <c r="AY637" s="18" t="s">
        <v>239</v>
      </c>
      <c r="BE637" s="204">
        <f>IF(N637="základní",J637,0)</f>
        <v>0</v>
      </c>
      <c r="BF637" s="204">
        <f>IF(N637="snížená",J637,0)</f>
        <v>0</v>
      </c>
      <c r="BG637" s="204">
        <f>IF(N637="zákl. přenesená",J637,0)</f>
        <v>0</v>
      </c>
      <c r="BH637" s="204">
        <f>IF(N637="sníž. přenesená",J637,0)</f>
        <v>0</v>
      </c>
      <c r="BI637" s="204">
        <f>IF(N637="nulová",J637,0)</f>
        <v>0</v>
      </c>
      <c r="BJ637" s="18" t="s">
        <v>84</v>
      </c>
      <c r="BK637" s="204">
        <f>ROUND(I637*H637,2)</f>
        <v>0</v>
      </c>
      <c r="BL637" s="18" t="s">
        <v>110</v>
      </c>
      <c r="BM637" s="203" t="s">
        <v>1113</v>
      </c>
    </row>
    <row r="638" spans="1:65" s="2" customFormat="1" ht="11.25">
      <c r="A638" s="35"/>
      <c r="B638" s="36"/>
      <c r="C638" s="37"/>
      <c r="D638" s="205" t="s">
        <v>247</v>
      </c>
      <c r="E638" s="37"/>
      <c r="F638" s="206" t="s">
        <v>1110</v>
      </c>
      <c r="G638" s="37"/>
      <c r="H638" s="37"/>
      <c r="I638" s="207"/>
      <c r="J638" s="37"/>
      <c r="K638" s="37"/>
      <c r="L638" s="40"/>
      <c r="M638" s="208"/>
      <c r="N638" s="209"/>
      <c r="O638" s="72"/>
      <c r="P638" s="72"/>
      <c r="Q638" s="72"/>
      <c r="R638" s="72"/>
      <c r="S638" s="72"/>
      <c r="T638" s="73"/>
      <c r="U638" s="35"/>
      <c r="V638" s="35"/>
      <c r="W638" s="35"/>
      <c r="X638" s="35"/>
      <c r="Y638" s="35"/>
      <c r="Z638" s="35"/>
      <c r="AA638" s="35"/>
      <c r="AB638" s="35"/>
      <c r="AC638" s="35"/>
      <c r="AD638" s="35"/>
      <c r="AE638" s="35"/>
      <c r="AT638" s="18" t="s">
        <v>247</v>
      </c>
      <c r="AU638" s="18" t="s">
        <v>86</v>
      </c>
    </row>
    <row r="639" spans="1:65" s="15" customFormat="1" ht="11.25">
      <c r="B639" s="238"/>
      <c r="C639" s="239"/>
      <c r="D639" s="212" t="s">
        <v>274</v>
      </c>
      <c r="E639" s="240" t="s">
        <v>1</v>
      </c>
      <c r="F639" s="241" t="s">
        <v>1065</v>
      </c>
      <c r="G639" s="239"/>
      <c r="H639" s="240" t="s">
        <v>1</v>
      </c>
      <c r="I639" s="242"/>
      <c r="J639" s="239"/>
      <c r="K639" s="239"/>
      <c r="L639" s="243"/>
      <c r="M639" s="244"/>
      <c r="N639" s="245"/>
      <c r="O639" s="245"/>
      <c r="P639" s="245"/>
      <c r="Q639" s="245"/>
      <c r="R639" s="245"/>
      <c r="S639" s="245"/>
      <c r="T639" s="246"/>
      <c r="AT639" s="247" t="s">
        <v>274</v>
      </c>
      <c r="AU639" s="247" t="s">
        <v>86</v>
      </c>
      <c r="AV639" s="15" t="s">
        <v>84</v>
      </c>
      <c r="AW639" s="15" t="s">
        <v>32</v>
      </c>
      <c r="AX639" s="15" t="s">
        <v>76</v>
      </c>
      <c r="AY639" s="247" t="s">
        <v>239</v>
      </c>
    </row>
    <row r="640" spans="1:65" s="13" customFormat="1" ht="11.25">
      <c r="B640" s="210"/>
      <c r="C640" s="211"/>
      <c r="D640" s="212" t="s">
        <v>274</v>
      </c>
      <c r="E640" s="226" t="s">
        <v>1</v>
      </c>
      <c r="F640" s="213" t="s">
        <v>1114</v>
      </c>
      <c r="G640" s="211"/>
      <c r="H640" s="214">
        <v>0.79900000000000004</v>
      </c>
      <c r="I640" s="215"/>
      <c r="J640" s="211"/>
      <c r="K640" s="211"/>
      <c r="L640" s="216"/>
      <c r="M640" s="217"/>
      <c r="N640" s="218"/>
      <c r="O640" s="218"/>
      <c r="P640" s="218"/>
      <c r="Q640" s="218"/>
      <c r="R640" s="218"/>
      <c r="S640" s="218"/>
      <c r="T640" s="219"/>
      <c r="AT640" s="220" t="s">
        <v>274</v>
      </c>
      <c r="AU640" s="220" t="s">
        <v>86</v>
      </c>
      <c r="AV640" s="13" t="s">
        <v>86</v>
      </c>
      <c r="AW640" s="13" t="s">
        <v>32</v>
      </c>
      <c r="AX640" s="13" t="s">
        <v>76</v>
      </c>
      <c r="AY640" s="220" t="s">
        <v>239</v>
      </c>
    </row>
    <row r="641" spans="1:65" s="13" customFormat="1" ht="11.25">
      <c r="B641" s="210"/>
      <c r="C641" s="211"/>
      <c r="D641" s="212" t="s">
        <v>274</v>
      </c>
      <c r="E641" s="226" t="s">
        <v>1</v>
      </c>
      <c r="F641" s="213" t="s">
        <v>1115</v>
      </c>
      <c r="G641" s="211"/>
      <c r="H641" s="214">
        <v>1.5960000000000001</v>
      </c>
      <c r="I641" s="215"/>
      <c r="J641" s="211"/>
      <c r="K641" s="211"/>
      <c r="L641" s="216"/>
      <c r="M641" s="217"/>
      <c r="N641" s="218"/>
      <c r="O641" s="218"/>
      <c r="P641" s="218"/>
      <c r="Q641" s="218"/>
      <c r="R641" s="218"/>
      <c r="S641" s="218"/>
      <c r="T641" s="219"/>
      <c r="AT641" s="220" t="s">
        <v>274</v>
      </c>
      <c r="AU641" s="220" t="s">
        <v>86</v>
      </c>
      <c r="AV641" s="13" t="s">
        <v>86</v>
      </c>
      <c r="AW641" s="13" t="s">
        <v>32</v>
      </c>
      <c r="AX641" s="13" t="s">
        <v>76</v>
      </c>
      <c r="AY641" s="220" t="s">
        <v>239</v>
      </c>
    </row>
    <row r="642" spans="1:65" s="14" customFormat="1" ht="11.25">
      <c r="B642" s="227"/>
      <c r="C642" s="228"/>
      <c r="D642" s="212" t="s">
        <v>274</v>
      </c>
      <c r="E642" s="229" t="s">
        <v>1</v>
      </c>
      <c r="F642" s="230" t="s">
        <v>401</v>
      </c>
      <c r="G642" s="228"/>
      <c r="H642" s="231">
        <v>2.395</v>
      </c>
      <c r="I642" s="232"/>
      <c r="J642" s="228"/>
      <c r="K642" s="228"/>
      <c r="L642" s="233"/>
      <c r="M642" s="234"/>
      <c r="N642" s="235"/>
      <c r="O642" s="235"/>
      <c r="P642" s="235"/>
      <c r="Q642" s="235"/>
      <c r="R642" s="235"/>
      <c r="S642" s="235"/>
      <c r="T642" s="236"/>
      <c r="AT642" s="237" t="s">
        <v>274</v>
      </c>
      <c r="AU642" s="237" t="s">
        <v>86</v>
      </c>
      <c r="AV642" s="14" t="s">
        <v>110</v>
      </c>
      <c r="AW642" s="14" t="s">
        <v>32</v>
      </c>
      <c r="AX642" s="14" t="s">
        <v>84</v>
      </c>
      <c r="AY642" s="237" t="s">
        <v>239</v>
      </c>
    </row>
    <row r="643" spans="1:65" s="2" customFormat="1" ht="16.5" customHeight="1">
      <c r="A643" s="35"/>
      <c r="B643" s="36"/>
      <c r="C643" s="192" t="s">
        <v>1116</v>
      </c>
      <c r="D643" s="192" t="s">
        <v>241</v>
      </c>
      <c r="E643" s="193" t="s">
        <v>1117</v>
      </c>
      <c r="F643" s="194" t="s">
        <v>1118</v>
      </c>
      <c r="G643" s="195" t="s">
        <v>244</v>
      </c>
      <c r="H643" s="196">
        <v>29.024999999999999</v>
      </c>
      <c r="I643" s="197"/>
      <c r="J643" s="198">
        <f>ROUND(I643*H643,2)</f>
        <v>0</v>
      </c>
      <c r="K643" s="194" t="s">
        <v>245</v>
      </c>
      <c r="L643" s="40"/>
      <c r="M643" s="199" t="s">
        <v>1</v>
      </c>
      <c r="N643" s="200" t="s">
        <v>41</v>
      </c>
      <c r="O643" s="72"/>
      <c r="P643" s="201">
        <f>O643*H643</f>
        <v>0</v>
      </c>
      <c r="Q643" s="201">
        <v>6.3E-2</v>
      </c>
      <c r="R643" s="201">
        <f>Q643*H643</f>
        <v>1.8285749999999998</v>
      </c>
      <c r="S643" s="201">
        <v>0</v>
      </c>
      <c r="T643" s="202">
        <f>S643*H643</f>
        <v>0</v>
      </c>
      <c r="U643" s="35"/>
      <c r="V643" s="35"/>
      <c r="W643" s="35"/>
      <c r="X643" s="35"/>
      <c r="Y643" s="35"/>
      <c r="Z643" s="35"/>
      <c r="AA643" s="35"/>
      <c r="AB643" s="35"/>
      <c r="AC643" s="35"/>
      <c r="AD643" s="35"/>
      <c r="AE643" s="35"/>
      <c r="AR643" s="203" t="s">
        <v>110</v>
      </c>
      <c r="AT643" s="203" t="s">
        <v>241</v>
      </c>
      <c r="AU643" s="203" t="s">
        <v>86</v>
      </c>
      <c r="AY643" s="18" t="s">
        <v>239</v>
      </c>
      <c r="BE643" s="204">
        <f>IF(N643="základní",J643,0)</f>
        <v>0</v>
      </c>
      <c r="BF643" s="204">
        <f>IF(N643="snížená",J643,0)</f>
        <v>0</v>
      </c>
      <c r="BG643" s="204">
        <f>IF(N643="zákl. přenesená",J643,0)</f>
        <v>0</v>
      </c>
      <c r="BH643" s="204">
        <f>IF(N643="sníž. přenesená",J643,0)</f>
        <v>0</v>
      </c>
      <c r="BI643" s="204">
        <f>IF(N643="nulová",J643,0)</f>
        <v>0</v>
      </c>
      <c r="BJ643" s="18" t="s">
        <v>84</v>
      </c>
      <c r="BK643" s="204">
        <f>ROUND(I643*H643,2)</f>
        <v>0</v>
      </c>
      <c r="BL643" s="18" t="s">
        <v>110</v>
      </c>
      <c r="BM643" s="203" t="s">
        <v>1119</v>
      </c>
    </row>
    <row r="644" spans="1:65" s="2" customFormat="1" ht="11.25">
      <c r="A644" s="35"/>
      <c r="B644" s="36"/>
      <c r="C644" s="37"/>
      <c r="D644" s="205" t="s">
        <v>247</v>
      </c>
      <c r="E644" s="37"/>
      <c r="F644" s="206" t="s">
        <v>1120</v>
      </c>
      <c r="G644" s="37"/>
      <c r="H644" s="37"/>
      <c r="I644" s="207"/>
      <c r="J644" s="37"/>
      <c r="K644" s="37"/>
      <c r="L644" s="40"/>
      <c r="M644" s="208"/>
      <c r="N644" s="209"/>
      <c r="O644" s="72"/>
      <c r="P644" s="72"/>
      <c r="Q644" s="72"/>
      <c r="R644" s="72"/>
      <c r="S644" s="72"/>
      <c r="T644" s="73"/>
      <c r="U644" s="35"/>
      <c r="V644" s="35"/>
      <c r="W644" s="35"/>
      <c r="X644" s="35"/>
      <c r="Y644" s="35"/>
      <c r="Z644" s="35"/>
      <c r="AA644" s="35"/>
      <c r="AB644" s="35"/>
      <c r="AC644" s="35"/>
      <c r="AD644" s="35"/>
      <c r="AE644" s="35"/>
      <c r="AT644" s="18" t="s">
        <v>247</v>
      </c>
      <c r="AU644" s="18" t="s">
        <v>86</v>
      </c>
    </row>
    <row r="645" spans="1:65" s="13" customFormat="1" ht="11.25">
      <c r="B645" s="210"/>
      <c r="C645" s="211"/>
      <c r="D645" s="212" t="s">
        <v>274</v>
      </c>
      <c r="E645" s="226" t="s">
        <v>1</v>
      </c>
      <c r="F645" s="213" t="s">
        <v>1121</v>
      </c>
      <c r="G645" s="211"/>
      <c r="H645" s="214">
        <v>29.024999999999999</v>
      </c>
      <c r="I645" s="215"/>
      <c r="J645" s="211"/>
      <c r="K645" s="211"/>
      <c r="L645" s="216"/>
      <c r="M645" s="217"/>
      <c r="N645" s="218"/>
      <c r="O645" s="218"/>
      <c r="P645" s="218"/>
      <c r="Q645" s="218"/>
      <c r="R645" s="218"/>
      <c r="S645" s="218"/>
      <c r="T645" s="219"/>
      <c r="AT645" s="220" t="s">
        <v>274</v>
      </c>
      <c r="AU645" s="220" t="s">
        <v>86</v>
      </c>
      <c r="AV645" s="13" t="s">
        <v>86</v>
      </c>
      <c r="AW645" s="13" t="s">
        <v>32</v>
      </c>
      <c r="AX645" s="13" t="s">
        <v>76</v>
      </c>
      <c r="AY645" s="220" t="s">
        <v>239</v>
      </c>
    </row>
    <row r="646" spans="1:65" s="14" customFormat="1" ht="11.25">
      <c r="B646" s="227"/>
      <c r="C646" s="228"/>
      <c r="D646" s="212" t="s">
        <v>274</v>
      </c>
      <c r="E646" s="229" t="s">
        <v>1</v>
      </c>
      <c r="F646" s="230" t="s">
        <v>401</v>
      </c>
      <c r="G646" s="228"/>
      <c r="H646" s="231">
        <v>29.024999999999999</v>
      </c>
      <c r="I646" s="232"/>
      <c r="J646" s="228"/>
      <c r="K646" s="228"/>
      <c r="L646" s="233"/>
      <c r="M646" s="234"/>
      <c r="N646" s="235"/>
      <c r="O646" s="235"/>
      <c r="P646" s="235"/>
      <c r="Q646" s="235"/>
      <c r="R646" s="235"/>
      <c r="S646" s="235"/>
      <c r="T646" s="236"/>
      <c r="AT646" s="237" t="s">
        <v>274</v>
      </c>
      <c r="AU646" s="237" t="s">
        <v>86</v>
      </c>
      <c r="AV646" s="14" t="s">
        <v>110</v>
      </c>
      <c r="AW646" s="14" t="s">
        <v>32</v>
      </c>
      <c r="AX646" s="14" t="s">
        <v>84</v>
      </c>
      <c r="AY646" s="237" t="s">
        <v>239</v>
      </c>
    </row>
    <row r="647" spans="1:65" s="2" customFormat="1" ht="16.5" customHeight="1">
      <c r="A647" s="35"/>
      <c r="B647" s="36"/>
      <c r="C647" s="192" t="s">
        <v>1122</v>
      </c>
      <c r="D647" s="192" t="s">
        <v>241</v>
      </c>
      <c r="E647" s="193" t="s">
        <v>1123</v>
      </c>
      <c r="F647" s="194" t="s">
        <v>1124</v>
      </c>
      <c r="G647" s="195" t="s">
        <v>244</v>
      </c>
      <c r="H647" s="196">
        <v>10.85</v>
      </c>
      <c r="I647" s="197"/>
      <c r="J647" s="198">
        <f>ROUND(I647*H647,2)</f>
        <v>0</v>
      </c>
      <c r="K647" s="194" t="s">
        <v>245</v>
      </c>
      <c r="L647" s="40"/>
      <c r="M647" s="199" t="s">
        <v>1</v>
      </c>
      <c r="N647" s="200" t="s">
        <v>41</v>
      </c>
      <c r="O647" s="72"/>
      <c r="P647" s="201">
        <f>O647*H647</f>
        <v>0</v>
      </c>
      <c r="Q647" s="201">
        <v>0.105</v>
      </c>
      <c r="R647" s="201">
        <f>Q647*H647</f>
        <v>1.1392499999999999</v>
      </c>
      <c r="S647" s="201">
        <v>0</v>
      </c>
      <c r="T647" s="202">
        <f>S647*H647</f>
        <v>0</v>
      </c>
      <c r="U647" s="35"/>
      <c r="V647" s="35"/>
      <c r="W647" s="35"/>
      <c r="X647" s="35"/>
      <c r="Y647" s="35"/>
      <c r="Z647" s="35"/>
      <c r="AA647" s="35"/>
      <c r="AB647" s="35"/>
      <c r="AC647" s="35"/>
      <c r="AD647" s="35"/>
      <c r="AE647" s="35"/>
      <c r="AR647" s="203" t="s">
        <v>110</v>
      </c>
      <c r="AT647" s="203" t="s">
        <v>241</v>
      </c>
      <c r="AU647" s="203" t="s">
        <v>86</v>
      </c>
      <c r="AY647" s="18" t="s">
        <v>239</v>
      </c>
      <c r="BE647" s="204">
        <f>IF(N647="základní",J647,0)</f>
        <v>0</v>
      </c>
      <c r="BF647" s="204">
        <f>IF(N647="snížená",J647,0)</f>
        <v>0</v>
      </c>
      <c r="BG647" s="204">
        <f>IF(N647="zákl. přenesená",J647,0)</f>
        <v>0</v>
      </c>
      <c r="BH647" s="204">
        <f>IF(N647="sníž. přenesená",J647,0)</f>
        <v>0</v>
      </c>
      <c r="BI647" s="204">
        <f>IF(N647="nulová",J647,0)</f>
        <v>0</v>
      </c>
      <c r="BJ647" s="18" t="s">
        <v>84</v>
      </c>
      <c r="BK647" s="204">
        <f>ROUND(I647*H647,2)</f>
        <v>0</v>
      </c>
      <c r="BL647" s="18" t="s">
        <v>110</v>
      </c>
      <c r="BM647" s="203" t="s">
        <v>1125</v>
      </c>
    </row>
    <row r="648" spans="1:65" s="2" customFormat="1" ht="11.25">
      <c r="A648" s="35"/>
      <c r="B648" s="36"/>
      <c r="C648" s="37"/>
      <c r="D648" s="205" t="s">
        <v>247</v>
      </c>
      <c r="E648" s="37"/>
      <c r="F648" s="206" t="s">
        <v>1126</v>
      </c>
      <c r="G648" s="37"/>
      <c r="H648" s="37"/>
      <c r="I648" s="207"/>
      <c r="J648" s="37"/>
      <c r="K648" s="37"/>
      <c r="L648" s="40"/>
      <c r="M648" s="208"/>
      <c r="N648" s="209"/>
      <c r="O648" s="72"/>
      <c r="P648" s="72"/>
      <c r="Q648" s="72"/>
      <c r="R648" s="72"/>
      <c r="S648" s="72"/>
      <c r="T648" s="73"/>
      <c r="U648" s="35"/>
      <c r="V648" s="35"/>
      <c r="W648" s="35"/>
      <c r="X648" s="35"/>
      <c r="Y648" s="35"/>
      <c r="Z648" s="35"/>
      <c r="AA648" s="35"/>
      <c r="AB648" s="35"/>
      <c r="AC648" s="35"/>
      <c r="AD648" s="35"/>
      <c r="AE648" s="35"/>
      <c r="AT648" s="18" t="s">
        <v>247</v>
      </c>
      <c r="AU648" s="18" t="s">
        <v>86</v>
      </c>
    </row>
    <row r="649" spans="1:65" s="13" customFormat="1" ht="11.25">
      <c r="B649" s="210"/>
      <c r="C649" s="211"/>
      <c r="D649" s="212" t="s">
        <v>274</v>
      </c>
      <c r="E649" s="226" t="s">
        <v>1</v>
      </c>
      <c r="F649" s="213" t="s">
        <v>1127</v>
      </c>
      <c r="G649" s="211"/>
      <c r="H649" s="214">
        <v>10.85</v>
      </c>
      <c r="I649" s="215"/>
      <c r="J649" s="211"/>
      <c r="K649" s="211"/>
      <c r="L649" s="216"/>
      <c r="M649" s="217"/>
      <c r="N649" s="218"/>
      <c r="O649" s="218"/>
      <c r="P649" s="218"/>
      <c r="Q649" s="218"/>
      <c r="R649" s="218"/>
      <c r="S649" s="218"/>
      <c r="T649" s="219"/>
      <c r="AT649" s="220" t="s">
        <v>274</v>
      </c>
      <c r="AU649" s="220" t="s">
        <v>86</v>
      </c>
      <c r="AV649" s="13" t="s">
        <v>86</v>
      </c>
      <c r="AW649" s="13" t="s">
        <v>32</v>
      </c>
      <c r="AX649" s="13" t="s">
        <v>76</v>
      </c>
      <c r="AY649" s="220" t="s">
        <v>239</v>
      </c>
    </row>
    <row r="650" spans="1:65" s="14" customFormat="1" ht="11.25">
      <c r="B650" s="227"/>
      <c r="C650" s="228"/>
      <c r="D650" s="212" t="s">
        <v>274</v>
      </c>
      <c r="E650" s="229" t="s">
        <v>1</v>
      </c>
      <c r="F650" s="230" t="s">
        <v>401</v>
      </c>
      <c r="G650" s="228"/>
      <c r="H650" s="231">
        <v>10.85</v>
      </c>
      <c r="I650" s="232"/>
      <c r="J650" s="228"/>
      <c r="K650" s="228"/>
      <c r="L650" s="233"/>
      <c r="M650" s="234"/>
      <c r="N650" s="235"/>
      <c r="O650" s="235"/>
      <c r="P650" s="235"/>
      <c r="Q650" s="235"/>
      <c r="R650" s="235"/>
      <c r="S650" s="235"/>
      <c r="T650" s="236"/>
      <c r="AT650" s="237" t="s">
        <v>274</v>
      </c>
      <c r="AU650" s="237" t="s">
        <v>86</v>
      </c>
      <c r="AV650" s="14" t="s">
        <v>110</v>
      </c>
      <c r="AW650" s="14" t="s">
        <v>32</v>
      </c>
      <c r="AX650" s="14" t="s">
        <v>84</v>
      </c>
      <c r="AY650" s="237" t="s">
        <v>239</v>
      </c>
    </row>
    <row r="651" spans="1:65" s="2" customFormat="1" ht="16.5" customHeight="1">
      <c r="A651" s="35"/>
      <c r="B651" s="36"/>
      <c r="C651" s="192" t="s">
        <v>1128</v>
      </c>
      <c r="D651" s="192" t="s">
        <v>241</v>
      </c>
      <c r="E651" s="193" t="s">
        <v>1129</v>
      </c>
      <c r="F651" s="194" t="s">
        <v>1130</v>
      </c>
      <c r="G651" s="195" t="s">
        <v>244</v>
      </c>
      <c r="H651" s="196">
        <v>1212.47</v>
      </c>
      <c r="I651" s="197"/>
      <c r="J651" s="198">
        <f>ROUND(I651*H651,2)</f>
        <v>0</v>
      </c>
      <c r="K651" s="194" t="s">
        <v>245</v>
      </c>
      <c r="L651" s="40"/>
      <c r="M651" s="199" t="s">
        <v>1</v>
      </c>
      <c r="N651" s="200" t="s">
        <v>41</v>
      </c>
      <c r="O651" s="72"/>
      <c r="P651" s="201">
        <f>O651*H651</f>
        <v>0</v>
      </c>
      <c r="Q651" s="201">
        <v>1.0200000000000001E-2</v>
      </c>
      <c r="R651" s="201">
        <f>Q651*H651</f>
        <v>12.367194000000001</v>
      </c>
      <c r="S651" s="201">
        <v>0</v>
      </c>
      <c r="T651" s="202">
        <f>S651*H651</f>
        <v>0</v>
      </c>
      <c r="U651" s="35"/>
      <c r="V651" s="35"/>
      <c r="W651" s="35"/>
      <c r="X651" s="35"/>
      <c r="Y651" s="35"/>
      <c r="Z651" s="35"/>
      <c r="AA651" s="35"/>
      <c r="AB651" s="35"/>
      <c r="AC651" s="35"/>
      <c r="AD651" s="35"/>
      <c r="AE651" s="35"/>
      <c r="AR651" s="203" t="s">
        <v>110</v>
      </c>
      <c r="AT651" s="203" t="s">
        <v>241</v>
      </c>
      <c r="AU651" s="203" t="s">
        <v>86</v>
      </c>
      <c r="AY651" s="18" t="s">
        <v>239</v>
      </c>
      <c r="BE651" s="204">
        <f>IF(N651="základní",J651,0)</f>
        <v>0</v>
      </c>
      <c r="BF651" s="204">
        <f>IF(N651="snížená",J651,0)</f>
        <v>0</v>
      </c>
      <c r="BG651" s="204">
        <f>IF(N651="zákl. přenesená",J651,0)</f>
        <v>0</v>
      </c>
      <c r="BH651" s="204">
        <f>IF(N651="sníž. přenesená",J651,0)</f>
        <v>0</v>
      </c>
      <c r="BI651" s="204">
        <f>IF(N651="nulová",J651,0)</f>
        <v>0</v>
      </c>
      <c r="BJ651" s="18" t="s">
        <v>84</v>
      </c>
      <c r="BK651" s="204">
        <f>ROUND(I651*H651,2)</f>
        <v>0</v>
      </c>
      <c r="BL651" s="18" t="s">
        <v>110</v>
      </c>
      <c r="BM651" s="203" t="s">
        <v>1131</v>
      </c>
    </row>
    <row r="652" spans="1:65" s="2" customFormat="1" ht="11.25">
      <c r="A652" s="35"/>
      <c r="B652" s="36"/>
      <c r="C652" s="37"/>
      <c r="D652" s="205" t="s">
        <v>247</v>
      </c>
      <c r="E652" s="37"/>
      <c r="F652" s="206" t="s">
        <v>1132</v>
      </c>
      <c r="G652" s="37"/>
      <c r="H652" s="37"/>
      <c r="I652" s="207"/>
      <c r="J652" s="37"/>
      <c r="K652" s="37"/>
      <c r="L652" s="40"/>
      <c r="M652" s="208"/>
      <c r="N652" s="209"/>
      <c r="O652" s="72"/>
      <c r="P652" s="72"/>
      <c r="Q652" s="72"/>
      <c r="R652" s="72"/>
      <c r="S652" s="72"/>
      <c r="T652" s="73"/>
      <c r="U652" s="35"/>
      <c r="V652" s="35"/>
      <c r="W652" s="35"/>
      <c r="X652" s="35"/>
      <c r="Y652" s="35"/>
      <c r="Z652" s="35"/>
      <c r="AA652" s="35"/>
      <c r="AB652" s="35"/>
      <c r="AC652" s="35"/>
      <c r="AD652" s="35"/>
      <c r="AE652" s="35"/>
      <c r="AT652" s="18" t="s">
        <v>247</v>
      </c>
      <c r="AU652" s="18" t="s">
        <v>86</v>
      </c>
    </row>
    <row r="653" spans="1:65" s="2" customFormat="1" ht="16.5" customHeight="1">
      <c r="A653" s="35"/>
      <c r="B653" s="36"/>
      <c r="C653" s="192" t="s">
        <v>1133</v>
      </c>
      <c r="D653" s="192" t="s">
        <v>241</v>
      </c>
      <c r="E653" s="193" t="s">
        <v>1134</v>
      </c>
      <c r="F653" s="194" t="s">
        <v>1135</v>
      </c>
      <c r="G653" s="195" t="s">
        <v>244</v>
      </c>
      <c r="H653" s="196">
        <v>88.08</v>
      </c>
      <c r="I653" s="197"/>
      <c r="J653" s="198">
        <f>ROUND(I653*H653,2)</f>
        <v>0</v>
      </c>
      <c r="K653" s="194" t="s">
        <v>245</v>
      </c>
      <c r="L653" s="40"/>
      <c r="M653" s="199" t="s">
        <v>1</v>
      </c>
      <c r="N653" s="200" t="s">
        <v>41</v>
      </c>
      <c r="O653" s="72"/>
      <c r="P653" s="201">
        <f>O653*H653</f>
        <v>0</v>
      </c>
      <c r="Q653" s="201">
        <v>2.0400000000000001E-2</v>
      </c>
      <c r="R653" s="201">
        <f>Q653*H653</f>
        <v>1.796832</v>
      </c>
      <c r="S653" s="201">
        <v>0</v>
      </c>
      <c r="T653" s="202">
        <f>S653*H653</f>
        <v>0</v>
      </c>
      <c r="U653" s="35"/>
      <c r="V653" s="35"/>
      <c r="W653" s="35"/>
      <c r="X653" s="35"/>
      <c r="Y653" s="35"/>
      <c r="Z653" s="35"/>
      <c r="AA653" s="35"/>
      <c r="AB653" s="35"/>
      <c r="AC653" s="35"/>
      <c r="AD653" s="35"/>
      <c r="AE653" s="35"/>
      <c r="AR653" s="203" t="s">
        <v>110</v>
      </c>
      <c r="AT653" s="203" t="s">
        <v>241</v>
      </c>
      <c r="AU653" s="203" t="s">
        <v>86</v>
      </c>
      <c r="AY653" s="18" t="s">
        <v>239</v>
      </c>
      <c r="BE653" s="204">
        <f>IF(N653="základní",J653,0)</f>
        <v>0</v>
      </c>
      <c r="BF653" s="204">
        <f>IF(N653="snížená",J653,0)</f>
        <v>0</v>
      </c>
      <c r="BG653" s="204">
        <f>IF(N653="zákl. přenesená",J653,0)</f>
        <v>0</v>
      </c>
      <c r="BH653" s="204">
        <f>IF(N653="sníž. přenesená",J653,0)</f>
        <v>0</v>
      </c>
      <c r="BI653" s="204">
        <f>IF(N653="nulová",J653,0)</f>
        <v>0</v>
      </c>
      <c r="BJ653" s="18" t="s">
        <v>84</v>
      </c>
      <c r="BK653" s="204">
        <f>ROUND(I653*H653,2)</f>
        <v>0</v>
      </c>
      <c r="BL653" s="18" t="s">
        <v>110</v>
      </c>
      <c r="BM653" s="203" t="s">
        <v>1136</v>
      </c>
    </row>
    <row r="654" spans="1:65" s="2" customFormat="1" ht="11.25">
      <c r="A654" s="35"/>
      <c r="B654" s="36"/>
      <c r="C654" s="37"/>
      <c r="D654" s="205" t="s">
        <v>247</v>
      </c>
      <c r="E654" s="37"/>
      <c r="F654" s="206" t="s">
        <v>1137</v>
      </c>
      <c r="G654" s="37"/>
      <c r="H654" s="37"/>
      <c r="I654" s="207"/>
      <c r="J654" s="37"/>
      <c r="K654" s="37"/>
      <c r="L654" s="40"/>
      <c r="M654" s="208"/>
      <c r="N654" s="209"/>
      <c r="O654" s="72"/>
      <c r="P654" s="72"/>
      <c r="Q654" s="72"/>
      <c r="R654" s="72"/>
      <c r="S654" s="72"/>
      <c r="T654" s="73"/>
      <c r="U654" s="35"/>
      <c r="V654" s="35"/>
      <c r="W654" s="35"/>
      <c r="X654" s="35"/>
      <c r="Y654" s="35"/>
      <c r="Z654" s="35"/>
      <c r="AA654" s="35"/>
      <c r="AB654" s="35"/>
      <c r="AC654" s="35"/>
      <c r="AD654" s="35"/>
      <c r="AE654" s="35"/>
      <c r="AT654" s="18" t="s">
        <v>247</v>
      </c>
      <c r="AU654" s="18" t="s">
        <v>86</v>
      </c>
    </row>
    <row r="655" spans="1:65" s="15" customFormat="1" ht="11.25">
      <c r="B655" s="238"/>
      <c r="C655" s="239"/>
      <c r="D655" s="212" t="s">
        <v>274</v>
      </c>
      <c r="E655" s="240" t="s">
        <v>1</v>
      </c>
      <c r="F655" s="241" t="s">
        <v>1065</v>
      </c>
      <c r="G655" s="239"/>
      <c r="H655" s="240" t="s">
        <v>1</v>
      </c>
      <c r="I655" s="242"/>
      <c r="J655" s="239"/>
      <c r="K655" s="239"/>
      <c r="L655" s="243"/>
      <c r="M655" s="244"/>
      <c r="N655" s="245"/>
      <c r="O655" s="245"/>
      <c r="P655" s="245"/>
      <c r="Q655" s="245"/>
      <c r="R655" s="245"/>
      <c r="S655" s="245"/>
      <c r="T655" s="246"/>
      <c r="AT655" s="247" t="s">
        <v>274</v>
      </c>
      <c r="AU655" s="247" t="s">
        <v>86</v>
      </c>
      <c r="AV655" s="15" t="s">
        <v>84</v>
      </c>
      <c r="AW655" s="15" t="s">
        <v>32</v>
      </c>
      <c r="AX655" s="15" t="s">
        <v>76</v>
      </c>
      <c r="AY655" s="247" t="s">
        <v>239</v>
      </c>
    </row>
    <row r="656" spans="1:65" s="13" customFormat="1" ht="11.25">
      <c r="B656" s="210"/>
      <c r="C656" s="211"/>
      <c r="D656" s="212" t="s">
        <v>274</v>
      </c>
      <c r="E656" s="226" t="s">
        <v>1</v>
      </c>
      <c r="F656" s="213" t="s">
        <v>1138</v>
      </c>
      <c r="G656" s="211"/>
      <c r="H656" s="214">
        <v>88.08</v>
      </c>
      <c r="I656" s="215"/>
      <c r="J656" s="211"/>
      <c r="K656" s="211"/>
      <c r="L656" s="216"/>
      <c r="M656" s="217"/>
      <c r="N656" s="218"/>
      <c r="O656" s="218"/>
      <c r="P656" s="218"/>
      <c r="Q656" s="218"/>
      <c r="R656" s="218"/>
      <c r="S656" s="218"/>
      <c r="T656" s="219"/>
      <c r="AT656" s="220" t="s">
        <v>274</v>
      </c>
      <c r="AU656" s="220" t="s">
        <v>86</v>
      </c>
      <c r="AV656" s="13" t="s">
        <v>86</v>
      </c>
      <c r="AW656" s="13" t="s">
        <v>32</v>
      </c>
      <c r="AX656" s="13" t="s">
        <v>76</v>
      </c>
      <c r="AY656" s="220" t="s">
        <v>239</v>
      </c>
    </row>
    <row r="657" spans="1:65" s="14" customFormat="1" ht="11.25">
      <c r="B657" s="227"/>
      <c r="C657" s="228"/>
      <c r="D657" s="212" t="s">
        <v>274</v>
      </c>
      <c r="E657" s="229" t="s">
        <v>1</v>
      </c>
      <c r="F657" s="230" t="s">
        <v>401</v>
      </c>
      <c r="G657" s="228"/>
      <c r="H657" s="231">
        <v>88.08</v>
      </c>
      <c r="I657" s="232"/>
      <c r="J657" s="228"/>
      <c r="K657" s="228"/>
      <c r="L657" s="233"/>
      <c r="M657" s="234"/>
      <c r="N657" s="235"/>
      <c r="O657" s="235"/>
      <c r="P657" s="235"/>
      <c r="Q657" s="235"/>
      <c r="R657" s="235"/>
      <c r="S657" s="235"/>
      <c r="T657" s="236"/>
      <c r="AT657" s="237" t="s">
        <v>274</v>
      </c>
      <c r="AU657" s="237" t="s">
        <v>86</v>
      </c>
      <c r="AV657" s="14" t="s">
        <v>110</v>
      </c>
      <c r="AW657" s="14" t="s">
        <v>32</v>
      </c>
      <c r="AX657" s="14" t="s">
        <v>84</v>
      </c>
      <c r="AY657" s="237" t="s">
        <v>239</v>
      </c>
    </row>
    <row r="658" spans="1:65" s="2" customFormat="1" ht="16.5" customHeight="1">
      <c r="A658" s="35"/>
      <c r="B658" s="36"/>
      <c r="C658" s="192" t="s">
        <v>1139</v>
      </c>
      <c r="D658" s="192" t="s">
        <v>241</v>
      </c>
      <c r="E658" s="193" t="s">
        <v>1140</v>
      </c>
      <c r="F658" s="194" t="s">
        <v>1141</v>
      </c>
      <c r="G658" s="195" t="s">
        <v>244</v>
      </c>
      <c r="H658" s="196">
        <v>1432.71</v>
      </c>
      <c r="I658" s="197"/>
      <c r="J658" s="198">
        <f>ROUND(I658*H658,2)</f>
        <v>0</v>
      </c>
      <c r="K658" s="194" t="s">
        <v>245</v>
      </c>
      <c r="L658" s="40"/>
      <c r="M658" s="199" t="s">
        <v>1</v>
      </c>
      <c r="N658" s="200" t="s">
        <v>41</v>
      </c>
      <c r="O658" s="72"/>
      <c r="P658" s="201">
        <f>O658*H658</f>
        <v>0</v>
      </c>
      <c r="Q658" s="201">
        <v>3.0599999999999999E-2</v>
      </c>
      <c r="R658" s="201">
        <f>Q658*H658</f>
        <v>43.840925999999996</v>
      </c>
      <c r="S658" s="201">
        <v>0</v>
      </c>
      <c r="T658" s="202">
        <f>S658*H658</f>
        <v>0</v>
      </c>
      <c r="U658" s="35"/>
      <c r="V658" s="35"/>
      <c r="W658" s="35"/>
      <c r="X658" s="35"/>
      <c r="Y658" s="35"/>
      <c r="Z658" s="35"/>
      <c r="AA658" s="35"/>
      <c r="AB658" s="35"/>
      <c r="AC658" s="35"/>
      <c r="AD658" s="35"/>
      <c r="AE658" s="35"/>
      <c r="AR658" s="203" t="s">
        <v>110</v>
      </c>
      <c r="AT658" s="203" t="s">
        <v>241</v>
      </c>
      <c r="AU658" s="203" t="s">
        <v>86</v>
      </c>
      <c r="AY658" s="18" t="s">
        <v>239</v>
      </c>
      <c r="BE658" s="204">
        <f>IF(N658="základní",J658,0)</f>
        <v>0</v>
      </c>
      <c r="BF658" s="204">
        <f>IF(N658="snížená",J658,0)</f>
        <v>0</v>
      </c>
      <c r="BG658" s="204">
        <f>IF(N658="zákl. přenesená",J658,0)</f>
        <v>0</v>
      </c>
      <c r="BH658" s="204">
        <f>IF(N658="sníž. přenesená",J658,0)</f>
        <v>0</v>
      </c>
      <c r="BI658" s="204">
        <f>IF(N658="nulová",J658,0)</f>
        <v>0</v>
      </c>
      <c r="BJ658" s="18" t="s">
        <v>84</v>
      </c>
      <c r="BK658" s="204">
        <f>ROUND(I658*H658,2)</f>
        <v>0</v>
      </c>
      <c r="BL658" s="18" t="s">
        <v>110</v>
      </c>
      <c r="BM658" s="203" t="s">
        <v>1142</v>
      </c>
    </row>
    <row r="659" spans="1:65" s="2" customFormat="1" ht="11.25">
      <c r="A659" s="35"/>
      <c r="B659" s="36"/>
      <c r="C659" s="37"/>
      <c r="D659" s="205" t="s">
        <v>247</v>
      </c>
      <c r="E659" s="37"/>
      <c r="F659" s="206" t="s">
        <v>1143</v>
      </c>
      <c r="G659" s="37"/>
      <c r="H659" s="37"/>
      <c r="I659" s="207"/>
      <c r="J659" s="37"/>
      <c r="K659" s="37"/>
      <c r="L659" s="40"/>
      <c r="M659" s="208"/>
      <c r="N659" s="209"/>
      <c r="O659" s="72"/>
      <c r="P659" s="72"/>
      <c r="Q659" s="72"/>
      <c r="R659" s="72"/>
      <c r="S659" s="72"/>
      <c r="T659" s="73"/>
      <c r="U659" s="35"/>
      <c r="V659" s="35"/>
      <c r="W659" s="35"/>
      <c r="X659" s="35"/>
      <c r="Y659" s="35"/>
      <c r="Z659" s="35"/>
      <c r="AA659" s="35"/>
      <c r="AB659" s="35"/>
      <c r="AC659" s="35"/>
      <c r="AD659" s="35"/>
      <c r="AE659" s="35"/>
      <c r="AT659" s="18" t="s">
        <v>247</v>
      </c>
      <c r="AU659" s="18" t="s">
        <v>86</v>
      </c>
    </row>
    <row r="660" spans="1:65" s="2" customFormat="1" ht="16.5" customHeight="1">
      <c r="A660" s="35"/>
      <c r="B660" s="36"/>
      <c r="C660" s="192" t="s">
        <v>1144</v>
      </c>
      <c r="D660" s="192" t="s">
        <v>241</v>
      </c>
      <c r="E660" s="193" t="s">
        <v>1145</v>
      </c>
      <c r="F660" s="194" t="s">
        <v>1146</v>
      </c>
      <c r="G660" s="195" t="s">
        <v>244</v>
      </c>
      <c r="H660" s="196">
        <v>51.24</v>
      </c>
      <c r="I660" s="197"/>
      <c r="J660" s="198">
        <f>ROUND(I660*H660,2)</f>
        <v>0</v>
      </c>
      <c r="K660" s="194" t="s">
        <v>245</v>
      </c>
      <c r="L660" s="40"/>
      <c r="M660" s="199" t="s">
        <v>1</v>
      </c>
      <c r="N660" s="200" t="s">
        <v>41</v>
      </c>
      <c r="O660" s="72"/>
      <c r="P660" s="201">
        <f>O660*H660</f>
        <v>0</v>
      </c>
      <c r="Q660" s="201">
        <v>5.0999999999999997E-2</v>
      </c>
      <c r="R660" s="201">
        <f>Q660*H660</f>
        <v>2.6132399999999998</v>
      </c>
      <c r="S660" s="201">
        <v>0</v>
      </c>
      <c r="T660" s="202">
        <f>S660*H660</f>
        <v>0</v>
      </c>
      <c r="U660" s="35"/>
      <c r="V660" s="35"/>
      <c r="W660" s="35"/>
      <c r="X660" s="35"/>
      <c r="Y660" s="35"/>
      <c r="Z660" s="35"/>
      <c r="AA660" s="35"/>
      <c r="AB660" s="35"/>
      <c r="AC660" s="35"/>
      <c r="AD660" s="35"/>
      <c r="AE660" s="35"/>
      <c r="AR660" s="203" t="s">
        <v>110</v>
      </c>
      <c r="AT660" s="203" t="s">
        <v>241</v>
      </c>
      <c r="AU660" s="203" t="s">
        <v>86</v>
      </c>
      <c r="AY660" s="18" t="s">
        <v>239</v>
      </c>
      <c r="BE660" s="204">
        <f>IF(N660="základní",J660,0)</f>
        <v>0</v>
      </c>
      <c r="BF660" s="204">
        <f>IF(N660="snížená",J660,0)</f>
        <v>0</v>
      </c>
      <c r="BG660" s="204">
        <f>IF(N660="zákl. přenesená",J660,0)</f>
        <v>0</v>
      </c>
      <c r="BH660" s="204">
        <f>IF(N660="sníž. přenesená",J660,0)</f>
        <v>0</v>
      </c>
      <c r="BI660" s="204">
        <f>IF(N660="nulová",J660,0)</f>
        <v>0</v>
      </c>
      <c r="BJ660" s="18" t="s">
        <v>84</v>
      </c>
      <c r="BK660" s="204">
        <f>ROUND(I660*H660,2)</f>
        <v>0</v>
      </c>
      <c r="BL660" s="18" t="s">
        <v>110</v>
      </c>
      <c r="BM660" s="203" t="s">
        <v>1147</v>
      </c>
    </row>
    <row r="661" spans="1:65" s="2" customFormat="1" ht="11.25">
      <c r="A661" s="35"/>
      <c r="B661" s="36"/>
      <c r="C661" s="37"/>
      <c r="D661" s="205" t="s">
        <v>247</v>
      </c>
      <c r="E661" s="37"/>
      <c r="F661" s="206" t="s">
        <v>1148</v>
      </c>
      <c r="G661" s="37"/>
      <c r="H661" s="37"/>
      <c r="I661" s="207"/>
      <c r="J661" s="37"/>
      <c r="K661" s="37"/>
      <c r="L661" s="40"/>
      <c r="M661" s="208"/>
      <c r="N661" s="209"/>
      <c r="O661" s="72"/>
      <c r="P661" s="72"/>
      <c r="Q661" s="72"/>
      <c r="R661" s="72"/>
      <c r="S661" s="72"/>
      <c r="T661" s="73"/>
      <c r="U661" s="35"/>
      <c r="V661" s="35"/>
      <c r="W661" s="35"/>
      <c r="X661" s="35"/>
      <c r="Y661" s="35"/>
      <c r="Z661" s="35"/>
      <c r="AA661" s="35"/>
      <c r="AB661" s="35"/>
      <c r="AC661" s="35"/>
      <c r="AD661" s="35"/>
      <c r="AE661" s="35"/>
      <c r="AT661" s="18" t="s">
        <v>247</v>
      </c>
      <c r="AU661" s="18" t="s">
        <v>86</v>
      </c>
    </row>
    <row r="662" spans="1:65" s="15" customFormat="1" ht="11.25">
      <c r="B662" s="238"/>
      <c r="C662" s="239"/>
      <c r="D662" s="212" t="s">
        <v>274</v>
      </c>
      <c r="E662" s="240" t="s">
        <v>1</v>
      </c>
      <c r="F662" s="241" t="s">
        <v>1065</v>
      </c>
      <c r="G662" s="239"/>
      <c r="H662" s="240" t="s">
        <v>1</v>
      </c>
      <c r="I662" s="242"/>
      <c r="J662" s="239"/>
      <c r="K662" s="239"/>
      <c r="L662" s="243"/>
      <c r="M662" s="244"/>
      <c r="N662" s="245"/>
      <c r="O662" s="245"/>
      <c r="P662" s="245"/>
      <c r="Q662" s="245"/>
      <c r="R662" s="245"/>
      <c r="S662" s="245"/>
      <c r="T662" s="246"/>
      <c r="AT662" s="247" t="s">
        <v>274</v>
      </c>
      <c r="AU662" s="247" t="s">
        <v>86</v>
      </c>
      <c r="AV662" s="15" t="s">
        <v>84</v>
      </c>
      <c r="AW662" s="15" t="s">
        <v>32</v>
      </c>
      <c r="AX662" s="15" t="s">
        <v>76</v>
      </c>
      <c r="AY662" s="247" t="s">
        <v>239</v>
      </c>
    </row>
    <row r="663" spans="1:65" s="13" customFormat="1" ht="11.25">
      <c r="B663" s="210"/>
      <c r="C663" s="211"/>
      <c r="D663" s="212" t="s">
        <v>274</v>
      </c>
      <c r="E663" s="226" t="s">
        <v>1</v>
      </c>
      <c r="F663" s="213" t="s">
        <v>1149</v>
      </c>
      <c r="G663" s="211"/>
      <c r="H663" s="214">
        <v>51.24</v>
      </c>
      <c r="I663" s="215"/>
      <c r="J663" s="211"/>
      <c r="K663" s="211"/>
      <c r="L663" s="216"/>
      <c r="M663" s="217"/>
      <c r="N663" s="218"/>
      <c r="O663" s="218"/>
      <c r="P663" s="218"/>
      <c r="Q663" s="218"/>
      <c r="R663" s="218"/>
      <c r="S663" s="218"/>
      <c r="T663" s="219"/>
      <c r="AT663" s="220" t="s">
        <v>274</v>
      </c>
      <c r="AU663" s="220" t="s">
        <v>86</v>
      </c>
      <c r="AV663" s="13" t="s">
        <v>86</v>
      </c>
      <c r="AW663" s="13" t="s">
        <v>32</v>
      </c>
      <c r="AX663" s="13" t="s">
        <v>76</v>
      </c>
      <c r="AY663" s="220" t="s">
        <v>239</v>
      </c>
    </row>
    <row r="664" spans="1:65" s="14" customFormat="1" ht="11.25">
      <c r="B664" s="227"/>
      <c r="C664" s="228"/>
      <c r="D664" s="212" t="s">
        <v>274</v>
      </c>
      <c r="E664" s="229" t="s">
        <v>1</v>
      </c>
      <c r="F664" s="230" t="s">
        <v>401</v>
      </c>
      <c r="G664" s="228"/>
      <c r="H664" s="231">
        <v>51.24</v>
      </c>
      <c r="I664" s="232"/>
      <c r="J664" s="228"/>
      <c r="K664" s="228"/>
      <c r="L664" s="233"/>
      <c r="M664" s="234"/>
      <c r="N664" s="235"/>
      <c r="O664" s="235"/>
      <c r="P664" s="235"/>
      <c r="Q664" s="235"/>
      <c r="R664" s="235"/>
      <c r="S664" s="235"/>
      <c r="T664" s="236"/>
      <c r="AT664" s="237" t="s">
        <v>274</v>
      </c>
      <c r="AU664" s="237" t="s">
        <v>86</v>
      </c>
      <c r="AV664" s="14" t="s">
        <v>110</v>
      </c>
      <c r="AW664" s="14" t="s">
        <v>32</v>
      </c>
      <c r="AX664" s="14" t="s">
        <v>84</v>
      </c>
      <c r="AY664" s="237" t="s">
        <v>239</v>
      </c>
    </row>
    <row r="665" spans="1:65" s="2" customFormat="1" ht="16.5" customHeight="1">
      <c r="A665" s="35"/>
      <c r="B665" s="36"/>
      <c r="C665" s="192" t="s">
        <v>1150</v>
      </c>
      <c r="D665" s="192" t="s">
        <v>241</v>
      </c>
      <c r="E665" s="193" t="s">
        <v>1151</v>
      </c>
      <c r="F665" s="194" t="s">
        <v>1152</v>
      </c>
      <c r="G665" s="195" t="s">
        <v>244</v>
      </c>
      <c r="H665" s="196">
        <v>1183</v>
      </c>
      <c r="I665" s="197"/>
      <c r="J665" s="198">
        <f>ROUND(I665*H665,2)</f>
        <v>0</v>
      </c>
      <c r="K665" s="194" t="s">
        <v>245</v>
      </c>
      <c r="L665" s="40"/>
      <c r="M665" s="199" t="s">
        <v>1</v>
      </c>
      <c r="N665" s="200" t="s">
        <v>41</v>
      </c>
      <c r="O665" s="72"/>
      <c r="P665" s="201">
        <f>O665*H665</f>
        <v>0</v>
      </c>
      <c r="Q665" s="201">
        <v>0.11</v>
      </c>
      <c r="R665" s="201">
        <f>Q665*H665</f>
        <v>130.13</v>
      </c>
      <c r="S665" s="201">
        <v>0</v>
      </c>
      <c r="T665" s="202">
        <f>S665*H665</f>
        <v>0</v>
      </c>
      <c r="U665" s="35"/>
      <c r="V665" s="35"/>
      <c r="W665" s="35"/>
      <c r="X665" s="35"/>
      <c r="Y665" s="35"/>
      <c r="Z665" s="35"/>
      <c r="AA665" s="35"/>
      <c r="AB665" s="35"/>
      <c r="AC665" s="35"/>
      <c r="AD665" s="35"/>
      <c r="AE665" s="35"/>
      <c r="AR665" s="203" t="s">
        <v>110</v>
      </c>
      <c r="AT665" s="203" t="s">
        <v>241</v>
      </c>
      <c r="AU665" s="203" t="s">
        <v>86</v>
      </c>
      <c r="AY665" s="18" t="s">
        <v>239</v>
      </c>
      <c r="BE665" s="204">
        <f>IF(N665="základní",J665,0)</f>
        <v>0</v>
      </c>
      <c r="BF665" s="204">
        <f>IF(N665="snížená",J665,0)</f>
        <v>0</v>
      </c>
      <c r="BG665" s="204">
        <f>IF(N665="zákl. přenesená",J665,0)</f>
        <v>0</v>
      </c>
      <c r="BH665" s="204">
        <f>IF(N665="sníž. přenesená",J665,0)</f>
        <v>0</v>
      </c>
      <c r="BI665" s="204">
        <f>IF(N665="nulová",J665,0)</f>
        <v>0</v>
      </c>
      <c r="BJ665" s="18" t="s">
        <v>84</v>
      </c>
      <c r="BK665" s="204">
        <f>ROUND(I665*H665,2)</f>
        <v>0</v>
      </c>
      <c r="BL665" s="18" t="s">
        <v>110</v>
      </c>
      <c r="BM665" s="203" t="s">
        <v>1153</v>
      </c>
    </row>
    <row r="666" spans="1:65" s="2" customFormat="1" ht="11.25">
      <c r="A666" s="35"/>
      <c r="B666" s="36"/>
      <c r="C666" s="37"/>
      <c r="D666" s="205" t="s">
        <v>247</v>
      </c>
      <c r="E666" s="37"/>
      <c r="F666" s="206" t="s">
        <v>1154</v>
      </c>
      <c r="G666" s="37"/>
      <c r="H666" s="37"/>
      <c r="I666" s="207"/>
      <c r="J666" s="37"/>
      <c r="K666" s="37"/>
      <c r="L666" s="40"/>
      <c r="M666" s="208"/>
      <c r="N666" s="209"/>
      <c r="O666" s="72"/>
      <c r="P666" s="72"/>
      <c r="Q666" s="72"/>
      <c r="R666" s="72"/>
      <c r="S666" s="72"/>
      <c r="T666" s="73"/>
      <c r="U666" s="35"/>
      <c r="V666" s="35"/>
      <c r="W666" s="35"/>
      <c r="X666" s="35"/>
      <c r="Y666" s="35"/>
      <c r="Z666" s="35"/>
      <c r="AA666" s="35"/>
      <c r="AB666" s="35"/>
      <c r="AC666" s="35"/>
      <c r="AD666" s="35"/>
      <c r="AE666" s="35"/>
      <c r="AT666" s="18" t="s">
        <v>247</v>
      </c>
      <c r="AU666" s="18" t="s">
        <v>86</v>
      </c>
    </row>
    <row r="667" spans="1:65" s="15" customFormat="1" ht="11.25">
      <c r="B667" s="238"/>
      <c r="C667" s="239"/>
      <c r="D667" s="212" t="s">
        <v>274</v>
      </c>
      <c r="E667" s="240" t="s">
        <v>1</v>
      </c>
      <c r="F667" s="241" t="s">
        <v>1065</v>
      </c>
      <c r="G667" s="239"/>
      <c r="H667" s="240" t="s">
        <v>1</v>
      </c>
      <c r="I667" s="242"/>
      <c r="J667" s="239"/>
      <c r="K667" s="239"/>
      <c r="L667" s="243"/>
      <c r="M667" s="244"/>
      <c r="N667" s="245"/>
      <c r="O667" s="245"/>
      <c r="P667" s="245"/>
      <c r="Q667" s="245"/>
      <c r="R667" s="245"/>
      <c r="S667" s="245"/>
      <c r="T667" s="246"/>
      <c r="AT667" s="247" t="s">
        <v>274</v>
      </c>
      <c r="AU667" s="247" t="s">
        <v>86</v>
      </c>
      <c r="AV667" s="15" t="s">
        <v>84</v>
      </c>
      <c r="AW667" s="15" t="s">
        <v>32</v>
      </c>
      <c r="AX667" s="15" t="s">
        <v>76</v>
      </c>
      <c r="AY667" s="247" t="s">
        <v>239</v>
      </c>
    </row>
    <row r="668" spans="1:65" s="13" customFormat="1" ht="11.25">
      <c r="B668" s="210"/>
      <c r="C668" s="211"/>
      <c r="D668" s="212" t="s">
        <v>274</v>
      </c>
      <c r="E668" s="226" t="s">
        <v>1</v>
      </c>
      <c r="F668" s="213" t="s">
        <v>1155</v>
      </c>
      <c r="G668" s="211"/>
      <c r="H668" s="214">
        <v>325.63</v>
      </c>
      <c r="I668" s="215"/>
      <c r="J668" s="211"/>
      <c r="K668" s="211"/>
      <c r="L668" s="216"/>
      <c r="M668" s="217"/>
      <c r="N668" s="218"/>
      <c r="O668" s="218"/>
      <c r="P668" s="218"/>
      <c r="Q668" s="218"/>
      <c r="R668" s="218"/>
      <c r="S668" s="218"/>
      <c r="T668" s="219"/>
      <c r="AT668" s="220" t="s">
        <v>274</v>
      </c>
      <c r="AU668" s="220" t="s">
        <v>86</v>
      </c>
      <c r="AV668" s="13" t="s">
        <v>86</v>
      </c>
      <c r="AW668" s="13" t="s">
        <v>32</v>
      </c>
      <c r="AX668" s="13" t="s">
        <v>76</v>
      </c>
      <c r="AY668" s="220" t="s">
        <v>239</v>
      </c>
    </row>
    <row r="669" spans="1:65" s="13" customFormat="1" ht="11.25">
      <c r="B669" s="210"/>
      <c r="C669" s="211"/>
      <c r="D669" s="212" t="s">
        <v>274</v>
      </c>
      <c r="E669" s="226" t="s">
        <v>1</v>
      </c>
      <c r="F669" s="213" t="s">
        <v>1156</v>
      </c>
      <c r="G669" s="211"/>
      <c r="H669" s="214">
        <v>80.92</v>
      </c>
      <c r="I669" s="215"/>
      <c r="J669" s="211"/>
      <c r="K669" s="211"/>
      <c r="L669" s="216"/>
      <c r="M669" s="217"/>
      <c r="N669" s="218"/>
      <c r="O669" s="218"/>
      <c r="P669" s="218"/>
      <c r="Q669" s="218"/>
      <c r="R669" s="218"/>
      <c r="S669" s="218"/>
      <c r="T669" s="219"/>
      <c r="AT669" s="220" t="s">
        <v>274</v>
      </c>
      <c r="AU669" s="220" t="s">
        <v>86</v>
      </c>
      <c r="AV669" s="13" t="s">
        <v>86</v>
      </c>
      <c r="AW669" s="13" t="s">
        <v>32</v>
      </c>
      <c r="AX669" s="13" t="s">
        <v>76</v>
      </c>
      <c r="AY669" s="220" t="s">
        <v>239</v>
      </c>
    </row>
    <row r="670" spans="1:65" s="13" customFormat="1" ht="22.5">
      <c r="B670" s="210"/>
      <c r="C670" s="211"/>
      <c r="D670" s="212" t="s">
        <v>274</v>
      </c>
      <c r="E670" s="226" t="s">
        <v>1</v>
      </c>
      <c r="F670" s="213" t="s">
        <v>1157</v>
      </c>
      <c r="G670" s="211"/>
      <c r="H670" s="214">
        <v>725.21</v>
      </c>
      <c r="I670" s="215"/>
      <c r="J670" s="211"/>
      <c r="K670" s="211"/>
      <c r="L670" s="216"/>
      <c r="M670" s="217"/>
      <c r="N670" s="218"/>
      <c r="O670" s="218"/>
      <c r="P670" s="218"/>
      <c r="Q670" s="218"/>
      <c r="R670" s="218"/>
      <c r="S670" s="218"/>
      <c r="T670" s="219"/>
      <c r="AT670" s="220" t="s">
        <v>274</v>
      </c>
      <c r="AU670" s="220" t="s">
        <v>86</v>
      </c>
      <c r="AV670" s="13" t="s">
        <v>86</v>
      </c>
      <c r="AW670" s="13" t="s">
        <v>32</v>
      </c>
      <c r="AX670" s="13" t="s">
        <v>76</v>
      </c>
      <c r="AY670" s="220" t="s">
        <v>239</v>
      </c>
    </row>
    <row r="671" spans="1:65" s="13" customFormat="1" ht="11.25">
      <c r="B671" s="210"/>
      <c r="C671" s="211"/>
      <c r="D671" s="212" t="s">
        <v>274</v>
      </c>
      <c r="E671" s="226" t="s">
        <v>1</v>
      </c>
      <c r="F671" s="213" t="s">
        <v>1149</v>
      </c>
      <c r="G671" s="211"/>
      <c r="H671" s="214">
        <v>51.24</v>
      </c>
      <c r="I671" s="215"/>
      <c r="J671" s="211"/>
      <c r="K671" s="211"/>
      <c r="L671" s="216"/>
      <c r="M671" s="217"/>
      <c r="N671" s="218"/>
      <c r="O671" s="218"/>
      <c r="P671" s="218"/>
      <c r="Q671" s="218"/>
      <c r="R671" s="218"/>
      <c r="S671" s="218"/>
      <c r="T671" s="219"/>
      <c r="AT671" s="220" t="s">
        <v>274</v>
      </c>
      <c r="AU671" s="220" t="s">
        <v>86</v>
      </c>
      <c r="AV671" s="13" t="s">
        <v>86</v>
      </c>
      <c r="AW671" s="13" t="s">
        <v>32</v>
      </c>
      <c r="AX671" s="13" t="s">
        <v>76</v>
      </c>
      <c r="AY671" s="220" t="s">
        <v>239</v>
      </c>
    </row>
    <row r="672" spans="1:65" s="14" customFormat="1" ht="11.25">
      <c r="B672" s="227"/>
      <c r="C672" s="228"/>
      <c r="D672" s="212" t="s">
        <v>274</v>
      </c>
      <c r="E672" s="229" t="s">
        <v>1</v>
      </c>
      <c r="F672" s="230" t="s">
        <v>401</v>
      </c>
      <c r="G672" s="228"/>
      <c r="H672" s="231">
        <v>1183</v>
      </c>
      <c r="I672" s="232"/>
      <c r="J672" s="228"/>
      <c r="K672" s="228"/>
      <c r="L672" s="233"/>
      <c r="M672" s="234"/>
      <c r="N672" s="235"/>
      <c r="O672" s="235"/>
      <c r="P672" s="235"/>
      <c r="Q672" s="235"/>
      <c r="R672" s="235"/>
      <c r="S672" s="235"/>
      <c r="T672" s="236"/>
      <c r="AT672" s="237" t="s">
        <v>274</v>
      </c>
      <c r="AU672" s="237" t="s">
        <v>86</v>
      </c>
      <c r="AV672" s="14" t="s">
        <v>110</v>
      </c>
      <c r="AW672" s="14" t="s">
        <v>32</v>
      </c>
      <c r="AX672" s="14" t="s">
        <v>84</v>
      </c>
      <c r="AY672" s="237" t="s">
        <v>239</v>
      </c>
    </row>
    <row r="673" spans="1:65" s="2" customFormat="1" ht="16.5" customHeight="1">
      <c r="A673" s="35"/>
      <c r="B673" s="36"/>
      <c r="C673" s="192" t="s">
        <v>1158</v>
      </c>
      <c r="D673" s="192" t="s">
        <v>241</v>
      </c>
      <c r="E673" s="193" t="s">
        <v>1159</v>
      </c>
      <c r="F673" s="194" t="s">
        <v>1160</v>
      </c>
      <c r="G673" s="195" t="s">
        <v>244</v>
      </c>
      <c r="H673" s="196">
        <v>7499.53</v>
      </c>
      <c r="I673" s="197"/>
      <c r="J673" s="198">
        <f>ROUND(I673*H673,2)</f>
        <v>0</v>
      </c>
      <c r="K673" s="194" t="s">
        <v>245</v>
      </c>
      <c r="L673" s="40"/>
      <c r="M673" s="199" t="s">
        <v>1</v>
      </c>
      <c r="N673" s="200" t="s">
        <v>41</v>
      </c>
      <c r="O673" s="72"/>
      <c r="P673" s="201">
        <f>O673*H673</f>
        <v>0</v>
      </c>
      <c r="Q673" s="201">
        <v>1.0999999999999999E-2</v>
      </c>
      <c r="R673" s="201">
        <f>Q673*H673</f>
        <v>82.494829999999993</v>
      </c>
      <c r="S673" s="201">
        <v>0</v>
      </c>
      <c r="T673" s="202">
        <f>S673*H673</f>
        <v>0</v>
      </c>
      <c r="U673" s="35"/>
      <c r="V673" s="35"/>
      <c r="W673" s="35"/>
      <c r="X673" s="35"/>
      <c r="Y673" s="35"/>
      <c r="Z673" s="35"/>
      <c r="AA673" s="35"/>
      <c r="AB673" s="35"/>
      <c r="AC673" s="35"/>
      <c r="AD673" s="35"/>
      <c r="AE673" s="35"/>
      <c r="AR673" s="203" t="s">
        <v>110</v>
      </c>
      <c r="AT673" s="203" t="s">
        <v>241</v>
      </c>
      <c r="AU673" s="203" t="s">
        <v>86</v>
      </c>
      <c r="AY673" s="18" t="s">
        <v>239</v>
      </c>
      <c r="BE673" s="204">
        <f>IF(N673="základní",J673,0)</f>
        <v>0</v>
      </c>
      <c r="BF673" s="204">
        <f>IF(N673="snížená",J673,0)</f>
        <v>0</v>
      </c>
      <c r="BG673" s="204">
        <f>IF(N673="zákl. přenesená",J673,0)</f>
        <v>0</v>
      </c>
      <c r="BH673" s="204">
        <f>IF(N673="sníž. přenesená",J673,0)</f>
        <v>0</v>
      </c>
      <c r="BI673" s="204">
        <f>IF(N673="nulová",J673,0)</f>
        <v>0</v>
      </c>
      <c r="BJ673" s="18" t="s">
        <v>84</v>
      </c>
      <c r="BK673" s="204">
        <f>ROUND(I673*H673,2)</f>
        <v>0</v>
      </c>
      <c r="BL673" s="18" t="s">
        <v>110</v>
      </c>
      <c r="BM673" s="203" t="s">
        <v>1161</v>
      </c>
    </row>
    <row r="674" spans="1:65" s="2" customFormat="1" ht="11.25">
      <c r="A674" s="35"/>
      <c r="B674" s="36"/>
      <c r="C674" s="37"/>
      <c r="D674" s="205" t="s">
        <v>247</v>
      </c>
      <c r="E674" s="37"/>
      <c r="F674" s="206" t="s">
        <v>1162</v>
      </c>
      <c r="G674" s="37"/>
      <c r="H674" s="37"/>
      <c r="I674" s="207"/>
      <c r="J674" s="37"/>
      <c r="K674" s="37"/>
      <c r="L674" s="40"/>
      <c r="M674" s="208"/>
      <c r="N674" s="209"/>
      <c r="O674" s="72"/>
      <c r="P674" s="72"/>
      <c r="Q674" s="72"/>
      <c r="R674" s="72"/>
      <c r="S674" s="72"/>
      <c r="T674" s="73"/>
      <c r="U674" s="35"/>
      <c r="V674" s="35"/>
      <c r="W674" s="35"/>
      <c r="X674" s="35"/>
      <c r="Y674" s="35"/>
      <c r="Z674" s="35"/>
      <c r="AA674" s="35"/>
      <c r="AB674" s="35"/>
      <c r="AC674" s="35"/>
      <c r="AD674" s="35"/>
      <c r="AE674" s="35"/>
      <c r="AT674" s="18" t="s">
        <v>247</v>
      </c>
      <c r="AU674" s="18" t="s">
        <v>86</v>
      </c>
    </row>
    <row r="675" spans="1:65" s="15" customFormat="1" ht="11.25">
      <c r="B675" s="238"/>
      <c r="C675" s="239"/>
      <c r="D675" s="212" t="s">
        <v>274</v>
      </c>
      <c r="E675" s="240" t="s">
        <v>1</v>
      </c>
      <c r="F675" s="241" t="s">
        <v>1065</v>
      </c>
      <c r="G675" s="239"/>
      <c r="H675" s="240" t="s">
        <v>1</v>
      </c>
      <c r="I675" s="242"/>
      <c r="J675" s="239"/>
      <c r="K675" s="239"/>
      <c r="L675" s="243"/>
      <c r="M675" s="244"/>
      <c r="N675" s="245"/>
      <c r="O675" s="245"/>
      <c r="P675" s="245"/>
      <c r="Q675" s="245"/>
      <c r="R675" s="245"/>
      <c r="S675" s="245"/>
      <c r="T675" s="246"/>
      <c r="AT675" s="247" t="s">
        <v>274</v>
      </c>
      <c r="AU675" s="247" t="s">
        <v>86</v>
      </c>
      <c r="AV675" s="15" t="s">
        <v>84</v>
      </c>
      <c r="AW675" s="15" t="s">
        <v>32</v>
      </c>
      <c r="AX675" s="15" t="s">
        <v>76</v>
      </c>
      <c r="AY675" s="247" t="s">
        <v>239</v>
      </c>
    </row>
    <row r="676" spans="1:65" s="13" customFormat="1" ht="11.25">
      <c r="B676" s="210"/>
      <c r="C676" s="211"/>
      <c r="D676" s="212" t="s">
        <v>274</v>
      </c>
      <c r="E676" s="226" t="s">
        <v>1</v>
      </c>
      <c r="F676" s="213" t="s">
        <v>1163</v>
      </c>
      <c r="G676" s="211"/>
      <c r="H676" s="214">
        <v>1953.78</v>
      </c>
      <c r="I676" s="215"/>
      <c r="J676" s="211"/>
      <c r="K676" s="211"/>
      <c r="L676" s="216"/>
      <c r="M676" s="217"/>
      <c r="N676" s="218"/>
      <c r="O676" s="218"/>
      <c r="P676" s="218"/>
      <c r="Q676" s="218"/>
      <c r="R676" s="218"/>
      <c r="S676" s="218"/>
      <c r="T676" s="219"/>
      <c r="AT676" s="220" t="s">
        <v>274</v>
      </c>
      <c r="AU676" s="220" t="s">
        <v>86</v>
      </c>
      <c r="AV676" s="13" t="s">
        <v>86</v>
      </c>
      <c r="AW676" s="13" t="s">
        <v>32</v>
      </c>
      <c r="AX676" s="13" t="s">
        <v>76</v>
      </c>
      <c r="AY676" s="220" t="s">
        <v>239</v>
      </c>
    </row>
    <row r="677" spans="1:65" s="13" customFormat="1" ht="11.25">
      <c r="B677" s="210"/>
      <c r="C677" s="211"/>
      <c r="D677" s="212" t="s">
        <v>274</v>
      </c>
      <c r="E677" s="226" t="s">
        <v>1</v>
      </c>
      <c r="F677" s="213" t="s">
        <v>1164</v>
      </c>
      <c r="G677" s="211"/>
      <c r="H677" s="214">
        <v>161.84</v>
      </c>
      <c r="I677" s="215"/>
      <c r="J677" s="211"/>
      <c r="K677" s="211"/>
      <c r="L677" s="216"/>
      <c r="M677" s="217"/>
      <c r="N677" s="218"/>
      <c r="O677" s="218"/>
      <c r="P677" s="218"/>
      <c r="Q677" s="218"/>
      <c r="R677" s="218"/>
      <c r="S677" s="218"/>
      <c r="T677" s="219"/>
      <c r="AT677" s="220" t="s">
        <v>274</v>
      </c>
      <c r="AU677" s="220" t="s">
        <v>86</v>
      </c>
      <c r="AV677" s="13" t="s">
        <v>86</v>
      </c>
      <c r="AW677" s="13" t="s">
        <v>32</v>
      </c>
      <c r="AX677" s="13" t="s">
        <v>76</v>
      </c>
      <c r="AY677" s="220" t="s">
        <v>239</v>
      </c>
    </row>
    <row r="678" spans="1:65" s="13" customFormat="1" ht="22.5">
      <c r="B678" s="210"/>
      <c r="C678" s="211"/>
      <c r="D678" s="212" t="s">
        <v>274</v>
      </c>
      <c r="E678" s="226" t="s">
        <v>1</v>
      </c>
      <c r="F678" s="213" t="s">
        <v>1165</v>
      </c>
      <c r="G678" s="211"/>
      <c r="H678" s="214">
        <v>5076.47</v>
      </c>
      <c r="I678" s="215"/>
      <c r="J678" s="211"/>
      <c r="K678" s="211"/>
      <c r="L678" s="216"/>
      <c r="M678" s="217"/>
      <c r="N678" s="218"/>
      <c r="O678" s="218"/>
      <c r="P678" s="218"/>
      <c r="Q678" s="218"/>
      <c r="R678" s="218"/>
      <c r="S678" s="218"/>
      <c r="T678" s="219"/>
      <c r="AT678" s="220" t="s">
        <v>274</v>
      </c>
      <c r="AU678" s="220" t="s">
        <v>86</v>
      </c>
      <c r="AV678" s="13" t="s">
        <v>86</v>
      </c>
      <c r="AW678" s="13" t="s">
        <v>32</v>
      </c>
      <c r="AX678" s="13" t="s">
        <v>76</v>
      </c>
      <c r="AY678" s="220" t="s">
        <v>239</v>
      </c>
    </row>
    <row r="679" spans="1:65" s="13" customFormat="1" ht="11.25">
      <c r="B679" s="210"/>
      <c r="C679" s="211"/>
      <c r="D679" s="212" t="s">
        <v>274</v>
      </c>
      <c r="E679" s="226" t="s">
        <v>1</v>
      </c>
      <c r="F679" s="213" t="s">
        <v>1166</v>
      </c>
      <c r="G679" s="211"/>
      <c r="H679" s="214">
        <v>307.44</v>
      </c>
      <c r="I679" s="215"/>
      <c r="J679" s="211"/>
      <c r="K679" s="211"/>
      <c r="L679" s="216"/>
      <c r="M679" s="217"/>
      <c r="N679" s="218"/>
      <c r="O679" s="218"/>
      <c r="P679" s="218"/>
      <c r="Q679" s="218"/>
      <c r="R679" s="218"/>
      <c r="S679" s="218"/>
      <c r="T679" s="219"/>
      <c r="AT679" s="220" t="s">
        <v>274</v>
      </c>
      <c r="AU679" s="220" t="s">
        <v>86</v>
      </c>
      <c r="AV679" s="13" t="s">
        <v>86</v>
      </c>
      <c r="AW679" s="13" t="s">
        <v>32</v>
      </c>
      <c r="AX679" s="13" t="s">
        <v>76</v>
      </c>
      <c r="AY679" s="220" t="s">
        <v>239</v>
      </c>
    </row>
    <row r="680" spans="1:65" s="14" customFormat="1" ht="11.25">
      <c r="B680" s="227"/>
      <c r="C680" s="228"/>
      <c r="D680" s="212" t="s">
        <v>274</v>
      </c>
      <c r="E680" s="229" t="s">
        <v>1</v>
      </c>
      <c r="F680" s="230" t="s">
        <v>401</v>
      </c>
      <c r="G680" s="228"/>
      <c r="H680" s="231">
        <v>7499.53</v>
      </c>
      <c r="I680" s="232"/>
      <c r="J680" s="228"/>
      <c r="K680" s="228"/>
      <c r="L680" s="233"/>
      <c r="M680" s="234"/>
      <c r="N680" s="235"/>
      <c r="O680" s="235"/>
      <c r="P680" s="235"/>
      <c r="Q680" s="235"/>
      <c r="R680" s="235"/>
      <c r="S680" s="235"/>
      <c r="T680" s="236"/>
      <c r="AT680" s="237" t="s">
        <v>274</v>
      </c>
      <c r="AU680" s="237" t="s">
        <v>86</v>
      </c>
      <c r="AV680" s="14" t="s">
        <v>110</v>
      </c>
      <c r="AW680" s="14" t="s">
        <v>32</v>
      </c>
      <c r="AX680" s="14" t="s">
        <v>84</v>
      </c>
      <c r="AY680" s="237" t="s">
        <v>239</v>
      </c>
    </row>
    <row r="681" spans="1:65" s="2" customFormat="1" ht="16.5" customHeight="1">
      <c r="A681" s="35"/>
      <c r="B681" s="36"/>
      <c r="C681" s="192" t="s">
        <v>1167</v>
      </c>
      <c r="D681" s="192" t="s">
        <v>241</v>
      </c>
      <c r="E681" s="193" t="s">
        <v>1168</v>
      </c>
      <c r="F681" s="194" t="s">
        <v>1169</v>
      </c>
      <c r="G681" s="195" t="s">
        <v>244</v>
      </c>
      <c r="H681" s="196">
        <v>2534.79</v>
      </c>
      <c r="I681" s="197"/>
      <c r="J681" s="198">
        <f>ROUND(I681*H681,2)</f>
        <v>0</v>
      </c>
      <c r="K681" s="194" t="s">
        <v>245</v>
      </c>
      <c r="L681" s="40"/>
      <c r="M681" s="199" t="s">
        <v>1</v>
      </c>
      <c r="N681" s="200" t="s">
        <v>41</v>
      </c>
      <c r="O681" s="72"/>
      <c r="P681" s="201">
        <f>O681*H681</f>
        <v>0</v>
      </c>
      <c r="Q681" s="201">
        <v>0</v>
      </c>
      <c r="R681" s="201">
        <f>Q681*H681</f>
        <v>0</v>
      </c>
      <c r="S681" s="201">
        <v>0</v>
      </c>
      <c r="T681" s="202">
        <f>S681*H681</f>
        <v>0</v>
      </c>
      <c r="U681" s="35"/>
      <c r="V681" s="35"/>
      <c r="W681" s="35"/>
      <c r="X681" s="35"/>
      <c r="Y681" s="35"/>
      <c r="Z681" s="35"/>
      <c r="AA681" s="35"/>
      <c r="AB681" s="35"/>
      <c r="AC681" s="35"/>
      <c r="AD681" s="35"/>
      <c r="AE681" s="35"/>
      <c r="AR681" s="203" t="s">
        <v>110</v>
      </c>
      <c r="AT681" s="203" t="s">
        <v>241</v>
      </c>
      <c r="AU681" s="203" t="s">
        <v>86</v>
      </c>
      <c r="AY681" s="18" t="s">
        <v>239</v>
      </c>
      <c r="BE681" s="204">
        <f>IF(N681="základní",J681,0)</f>
        <v>0</v>
      </c>
      <c r="BF681" s="204">
        <f>IF(N681="snížená",J681,0)</f>
        <v>0</v>
      </c>
      <c r="BG681" s="204">
        <f>IF(N681="zákl. přenesená",J681,0)</f>
        <v>0</v>
      </c>
      <c r="BH681" s="204">
        <f>IF(N681="sníž. přenesená",J681,0)</f>
        <v>0</v>
      </c>
      <c r="BI681" s="204">
        <f>IF(N681="nulová",J681,0)</f>
        <v>0</v>
      </c>
      <c r="BJ681" s="18" t="s">
        <v>84</v>
      </c>
      <c r="BK681" s="204">
        <f>ROUND(I681*H681,2)</f>
        <v>0</v>
      </c>
      <c r="BL681" s="18" t="s">
        <v>110</v>
      </c>
      <c r="BM681" s="203" t="s">
        <v>1170</v>
      </c>
    </row>
    <row r="682" spans="1:65" s="2" customFormat="1" ht="11.25">
      <c r="A682" s="35"/>
      <c r="B682" s="36"/>
      <c r="C682" s="37"/>
      <c r="D682" s="205" t="s">
        <v>247</v>
      </c>
      <c r="E682" s="37"/>
      <c r="F682" s="206" t="s">
        <v>1171</v>
      </c>
      <c r="G682" s="37"/>
      <c r="H682" s="37"/>
      <c r="I682" s="207"/>
      <c r="J682" s="37"/>
      <c r="K682" s="37"/>
      <c r="L682" s="40"/>
      <c r="M682" s="208"/>
      <c r="N682" s="209"/>
      <c r="O682" s="72"/>
      <c r="P682" s="72"/>
      <c r="Q682" s="72"/>
      <c r="R682" s="72"/>
      <c r="S682" s="72"/>
      <c r="T682" s="73"/>
      <c r="U682" s="35"/>
      <c r="V682" s="35"/>
      <c r="W682" s="35"/>
      <c r="X682" s="35"/>
      <c r="Y682" s="35"/>
      <c r="Z682" s="35"/>
      <c r="AA682" s="35"/>
      <c r="AB682" s="35"/>
      <c r="AC682" s="35"/>
      <c r="AD682" s="35"/>
      <c r="AE682" s="35"/>
      <c r="AT682" s="18" t="s">
        <v>247</v>
      </c>
      <c r="AU682" s="18" t="s">
        <v>86</v>
      </c>
    </row>
    <row r="683" spans="1:65" s="12" customFormat="1" ht="22.9" customHeight="1">
      <c r="B683" s="176"/>
      <c r="C683" s="177"/>
      <c r="D683" s="178" t="s">
        <v>75</v>
      </c>
      <c r="E683" s="190" t="s">
        <v>156</v>
      </c>
      <c r="F683" s="190" t="s">
        <v>1172</v>
      </c>
      <c r="G683" s="177"/>
      <c r="H683" s="177"/>
      <c r="I683" s="180"/>
      <c r="J683" s="191">
        <f>BK683</f>
        <v>0</v>
      </c>
      <c r="K683" s="177"/>
      <c r="L683" s="182"/>
      <c r="M683" s="183"/>
      <c r="N683" s="184"/>
      <c r="O683" s="184"/>
      <c r="P683" s="185">
        <f>SUM(P684:P687)</f>
        <v>0</v>
      </c>
      <c r="Q683" s="184"/>
      <c r="R683" s="185">
        <f>SUM(R684:R687)</f>
        <v>0.2</v>
      </c>
      <c r="S683" s="184"/>
      <c r="T683" s="186">
        <f>SUM(T684:T687)</f>
        <v>0</v>
      </c>
      <c r="AR683" s="187" t="s">
        <v>84</v>
      </c>
      <c r="AT683" s="188" t="s">
        <v>75</v>
      </c>
      <c r="AU683" s="188" t="s">
        <v>84</v>
      </c>
      <c r="AY683" s="187" t="s">
        <v>239</v>
      </c>
      <c r="BK683" s="189">
        <f>SUM(BK684:BK687)</f>
        <v>0</v>
      </c>
    </row>
    <row r="684" spans="1:65" s="2" customFormat="1" ht="16.5" customHeight="1">
      <c r="A684" s="35"/>
      <c r="B684" s="36"/>
      <c r="C684" s="192" t="s">
        <v>1173</v>
      </c>
      <c r="D684" s="192" t="s">
        <v>241</v>
      </c>
      <c r="E684" s="193" t="s">
        <v>1174</v>
      </c>
      <c r="F684" s="194" t="s">
        <v>1175</v>
      </c>
      <c r="G684" s="195" t="s">
        <v>251</v>
      </c>
      <c r="H684" s="196">
        <v>5</v>
      </c>
      <c r="I684" s="197"/>
      <c r="J684" s="198">
        <f>ROUND(I684*H684,2)</f>
        <v>0</v>
      </c>
      <c r="K684" s="194" t="s">
        <v>287</v>
      </c>
      <c r="L684" s="40"/>
      <c r="M684" s="199" t="s">
        <v>1</v>
      </c>
      <c r="N684" s="200" t="s">
        <v>41</v>
      </c>
      <c r="O684" s="72"/>
      <c r="P684" s="201">
        <f>O684*H684</f>
        <v>0</v>
      </c>
      <c r="Q684" s="201">
        <v>0.04</v>
      </c>
      <c r="R684" s="201">
        <f>Q684*H684</f>
        <v>0.2</v>
      </c>
      <c r="S684" s="201">
        <v>0</v>
      </c>
      <c r="T684" s="202">
        <f>S684*H684</f>
        <v>0</v>
      </c>
      <c r="U684" s="35"/>
      <c r="V684" s="35"/>
      <c r="W684" s="35"/>
      <c r="X684" s="35"/>
      <c r="Y684" s="35"/>
      <c r="Z684" s="35"/>
      <c r="AA684" s="35"/>
      <c r="AB684" s="35"/>
      <c r="AC684" s="35"/>
      <c r="AD684" s="35"/>
      <c r="AE684" s="35"/>
      <c r="AR684" s="203" t="s">
        <v>110</v>
      </c>
      <c r="AT684" s="203" t="s">
        <v>241</v>
      </c>
      <c r="AU684" s="203" t="s">
        <v>86</v>
      </c>
      <c r="AY684" s="18" t="s">
        <v>239</v>
      </c>
      <c r="BE684" s="204">
        <f>IF(N684="základní",J684,0)</f>
        <v>0</v>
      </c>
      <c r="BF684" s="204">
        <f>IF(N684="snížená",J684,0)</f>
        <v>0</v>
      </c>
      <c r="BG684" s="204">
        <f>IF(N684="zákl. přenesená",J684,0)</f>
        <v>0</v>
      </c>
      <c r="BH684" s="204">
        <f>IF(N684="sníž. přenesená",J684,0)</f>
        <v>0</v>
      </c>
      <c r="BI684" s="204">
        <f>IF(N684="nulová",J684,0)</f>
        <v>0</v>
      </c>
      <c r="BJ684" s="18" t="s">
        <v>84</v>
      </c>
      <c r="BK684" s="204">
        <f>ROUND(I684*H684,2)</f>
        <v>0</v>
      </c>
      <c r="BL684" s="18" t="s">
        <v>110</v>
      </c>
      <c r="BM684" s="203" t="s">
        <v>1176</v>
      </c>
    </row>
    <row r="685" spans="1:65" s="2" customFormat="1" ht="29.25">
      <c r="A685" s="35"/>
      <c r="B685" s="36"/>
      <c r="C685" s="37"/>
      <c r="D685" s="212" t="s">
        <v>294</v>
      </c>
      <c r="E685" s="37"/>
      <c r="F685" s="221" t="s">
        <v>1177</v>
      </c>
      <c r="G685" s="37"/>
      <c r="H685" s="37"/>
      <c r="I685" s="207"/>
      <c r="J685" s="37"/>
      <c r="K685" s="37"/>
      <c r="L685" s="40"/>
      <c r="M685" s="208"/>
      <c r="N685" s="209"/>
      <c r="O685" s="72"/>
      <c r="P685" s="72"/>
      <c r="Q685" s="72"/>
      <c r="R685" s="72"/>
      <c r="S685" s="72"/>
      <c r="T685" s="73"/>
      <c r="U685" s="35"/>
      <c r="V685" s="35"/>
      <c r="W685" s="35"/>
      <c r="X685" s="35"/>
      <c r="Y685" s="35"/>
      <c r="Z685" s="35"/>
      <c r="AA685" s="35"/>
      <c r="AB685" s="35"/>
      <c r="AC685" s="35"/>
      <c r="AD685" s="35"/>
      <c r="AE685" s="35"/>
      <c r="AT685" s="18" t="s">
        <v>294</v>
      </c>
      <c r="AU685" s="18" t="s">
        <v>86</v>
      </c>
    </row>
    <row r="686" spans="1:65" s="13" customFormat="1" ht="11.25">
      <c r="B686" s="210"/>
      <c r="C686" s="211"/>
      <c r="D686" s="212" t="s">
        <v>274</v>
      </c>
      <c r="E686" s="226" t="s">
        <v>1</v>
      </c>
      <c r="F686" s="213" t="s">
        <v>1178</v>
      </c>
      <c r="G686" s="211"/>
      <c r="H686" s="214">
        <v>5</v>
      </c>
      <c r="I686" s="215"/>
      <c r="J686" s="211"/>
      <c r="K686" s="211"/>
      <c r="L686" s="216"/>
      <c r="M686" s="217"/>
      <c r="N686" s="218"/>
      <c r="O686" s="218"/>
      <c r="P686" s="218"/>
      <c r="Q686" s="218"/>
      <c r="R686" s="218"/>
      <c r="S686" s="218"/>
      <c r="T686" s="219"/>
      <c r="AT686" s="220" t="s">
        <v>274</v>
      </c>
      <c r="AU686" s="220" t="s">
        <v>86</v>
      </c>
      <c r="AV686" s="13" t="s">
        <v>86</v>
      </c>
      <c r="AW686" s="13" t="s">
        <v>32</v>
      </c>
      <c r="AX686" s="13" t="s">
        <v>76</v>
      </c>
      <c r="AY686" s="220" t="s">
        <v>239</v>
      </c>
    </row>
    <row r="687" spans="1:65" s="14" customFormat="1" ht="11.25">
      <c r="B687" s="227"/>
      <c r="C687" s="228"/>
      <c r="D687" s="212" t="s">
        <v>274</v>
      </c>
      <c r="E687" s="229" t="s">
        <v>1</v>
      </c>
      <c r="F687" s="230" t="s">
        <v>401</v>
      </c>
      <c r="G687" s="228"/>
      <c r="H687" s="231">
        <v>5</v>
      </c>
      <c r="I687" s="232"/>
      <c r="J687" s="228"/>
      <c r="K687" s="228"/>
      <c r="L687" s="233"/>
      <c r="M687" s="234"/>
      <c r="N687" s="235"/>
      <c r="O687" s="235"/>
      <c r="P687" s="235"/>
      <c r="Q687" s="235"/>
      <c r="R687" s="235"/>
      <c r="S687" s="235"/>
      <c r="T687" s="236"/>
      <c r="AT687" s="237" t="s">
        <v>274</v>
      </c>
      <c r="AU687" s="237" t="s">
        <v>86</v>
      </c>
      <c r="AV687" s="14" t="s">
        <v>110</v>
      </c>
      <c r="AW687" s="14" t="s">
        <v>32</v>
      </c>
      <c r="AX687" s="14" t="s">
        <v>84</v>
      </c>
      <c r="AY687" s="237" t="s">
        <v>239</v>
      </c>
    </row>
    <row r="688" spans="1:65" s="12" customFormat="1" ht="22.9" customHeight="1">
      <c r="B688" s="176"/>
      <c r="C688" s="177"/>
      <c r="D688" s="178" t="s">
        <v>75</v>
      </c>
      <c r="E688" s="190" t="s">
        <v>159</v>
      </c>
      <c r="F688" s="190" t="s">
        <v>315</v>
      </c>
      <c r="G688" s="177"/>
      <c r="H688" s="177"/>
      <c r="I688" s="180"/>
      <c r="J688" s="191">
        <f>BK688</f>
        <v>0</v>
      </c>
      <c r="K688" s="177"/>
      <c r="L688" s="182"/>
      <c r="M688" s="183"/>
      <c r="N688" s="184"/>
      <c r="O688" s="184"/>
      <c r="P688" s="185">
        <f>P689+SUM(P690:P847)</f>
        <v>0</v>
      </c>
      <c r="Q688" s="184"/>
      <c r="R688" s="185">
        <f>R689+SUM(R690:R847)</f>
        <v>1.2055167900000001</v>
      </c>
      <c r="S688" s="184"/>
      <c r="T688" s="186">
        <f>T689+SUM(T690:T847)</f>
        <v>923.59837800000014</v>
      </c>
      <c r="AR688" s="187" t="s">
        <v>84</v>
      </c>
      <c r="AT688" s="188" t="s">
        <v>75</v>
      </c>
      <c r="AU688" s="188" t="s">
        <v>84</v>
      </c>
      <c r="AY688" s="187" t="s">
        <v>239</v>
      </c>
      <c r="BK688" s="189">
        <f>BK689+SUM(BK690:BK847)</f>
        <v>0</v>
      </c>
    </row>
    <row r="689" spans="1:65" s="2" customFormat="1" ht="16.5" customHeight="1">
      <c r="A689" s="35"/>
      <c r="B689" s="36"/>
      <c r="C689" s="192" t="s">
        <v>1179</v>
      </c>
      <c r="D689" s="192" t="s">
        <v>241</v>
      </c>
      <c r="E689" s="193" t="s">
        <v>1180</v>
      </c>
      <c r="F689" s="194" t="s">
        <v>1181</v>
      </c>
      <c r="G689" s="195" t="s">
        <v>244</v>
      </c>
      <c r="H689" s="196">
        <v>893.375</v>
      </c>
      <c r="I689" s="197"/>
      <c r="J689" s="198">
        <f>ROUND(I689*H689,2)</f>
        <v>0</v>
      </c>
      <c r="K689" s="194" t="s">
        <v>245</v>
      </c>
      <c r="L689" s="40"/>
      <c r="M689" s="199" t="s">
        <v>1</v>
      </c>
      <c r="N689" s="200" t="s">
        <v>41</v>
      </c>
      <c r="O689" s="72"/>
      <c r="P689" s="201">
        <f>O689*H689</f>
        <v>0</v>
      </c>
      <c r="Q689" s="201">
        <v>6.8999999999999997E-4</v>
      </c>
      <c r="R689" s="201">
        <f>Q689*H689</f>
        <v>0.61642874999999997</v>
      </c>
      <c r="S689" s="201">
        <v>0</v>
      </c>
      <c r="T689" s="202">
        <f>S689*H689</f>
        <v>0</v>
      </c>
      <c r="U689" s="35"/>
      <c r="V689" s="35"/>
      <c r="W689" s="35"/>
      <c r="X689" s="35"/>
      <c r="Y689" s="35"/>
      <c r="Z689" s="35"/>
      <c r="AA689" s="35"/>
      <c r="AB689" s="35"/>
      <c r="AC689" s="35"/>
      <c r="AD689" s="35"/>
      <c r="AE689" s="35"/>
      <c r="AR689" s="203" t="s">
        <v>110</v>
      </c>
      <c r="AT689" s="203" t="s">
        <v>241</v>
      </c>
      <c r="AU689" s="203" t="s">
        <v>86</v>
      </c>
      <c r="AY689" s="18" t="s">
        <v>239</v>
      </c>
      <c r="BE689" s="204">
        <f>IF(N689="základní",J689,0)</f>
        <v>0</v>
      </c>
      <c r="BF689" s="204">
        <f>IF(N689="snížená",J689,0)</f>
        <v>0</v>
      </c>
      <c r="BG689" s="204">
        <f>IF(N689="zákl. přenesená",J689,0)</f>
        <v>0</v>
      </c>
      <c r="BH689" s="204">
        <f>IF(N689="sníž. přenesená",J689,0)</f>
        <v>0</v>
      </c>
      <c r="BI689" s="204">
        <f>IF(N689="nulová",J689,0)</f>
        <v>0</v>
      </c>
      <c r="BJ689" s="18" t="s">
        <v>84</v>
      </c>
      <c r="BK689" s="204">
        <f>ROUND(I689*H689,2)</f>
        <v>0</v>
      </c>
      <c r="BL689" s="18" t="s">
        <v>110</v>
      </c>
      <c r="BM689" s="203" t="s">
        <v>1182</v>
      </c>
    </row>
    <row r="690" spans="1:65" s="2" customFormat="1" ht="11.25">
      <c r="A690" s="35"/>
      <c r="B690" s="36"/>
      <c r="C690" s="37"/>
      <c r="D690" s="205" t="s">
        <v>247</v>
      </c>
      <c r="E690" s="37"/>
      <c r="F690" s="206" t="s">
        <v>1183</v>
      </c>
      <c r="G690" s="37"/>
      <c r="H690" s="37"/>
      <c r="I690" s="207"/>
      <c r="J690" s="37"/>
      <c r="K690" s="37"/>
      <c r="L690" s="40"/>
      <c r="M690" s="208"/>
      <c r="N690" s="209"/>
      <c r="O690" s="72"/>
      <c r="P690" s="72"/>
      <c r="Q690" s="72"/>
      <c r="R690" s="72"/>
      <c r="S690" s="72"/>
      <c r="T690" s="73"/>
      <c r="U690" s="35"/>
      <c r="V690" s="35"/>
      <c r="W690" s="35"/>
      <c r="X690" s="35"/>
      <c r="Y690" s="35"/>
      <c r="Z690" s="35"/>
      <c r="AA690" s="35"/>
      <c r="AB690" s="35"/>
      <c r="AC690" s="35"/>
      <c r="AD690" s="35"/>
      <c r="AE690" s="35"/>
      <c r="AT690" s="18" t="s">
        <v>247</v>
      </c>
      <c r="AU690" s="18" t="s">
        <v>86</v>
      </c>
    </row>
    <row r="691" spans="1:65" s="15" customFormat="1" ht="11.25">
      <c r="B691" s="238"/>
      <c r="C691" s="239"/>
      <c r="D691" s="212" t="s">
        <v>274</v>
      </c>
      <c r="E691" s="240" t="s">
        <v>1</v>
      </c>
      <c r="F691" s="241" t="s">
        <v>1184</v>
      </c>
      <c r="G691" s="239"/>
      <c r="H691" s="240" t="s">
        <v>1</v>
      </c>
      <c r="I691" s="242"/>
      <c r="J691" s="239"/>
      <c r="K691" s="239"/>
      <c r="L691" s="243"/>
      <c r="M691" s="244"/>
      <c r="N691" s="245"/>
      <c r="O691" s="245"/>
      <c r="P691" s="245"/>
      <c r="Q691" s="245"/>
      <c r="R691" s="245"/>
      <c r="S691" s="245"/>
      <c r="T691" s="246"/>
      <c r="AT691" s="247" t="s">
        <v>274</v>
      </c>
      <c r="AU691" s="247" t="s">
        <v>86</v>
      </c>
      <c r="AV691" s="15" t="s">
        <v>84</v>
      </c>
      <c r="AW691" s="15" t="s">
        <v>32</v>
      </c>
      <c r="AX691" s="15" t="s">
        <v>76</v>
      </c>
      <c r="AY691" s="247" t="s">
        <v>239</v>
      </c>
    </row>
    <row r="692" spans="1:65" s="13" customFormat="1" ht="11.25">
      <c r="B692" s="210"/>
      <c r="C692" s="211"/>
      <c r="D692" s="212" t="s">
        <v>274</v>
      </c>
      <c r="E692" s="226" t="s">
        <v>1</v>
      </c>
      <c r="F692" s="213" t="s">
        <v>1185</v>
      </c>
      <c r="G692" s="211"/>
      <c r="H692" s="214">
        <v>476</v>
      </c>
      <c r="I692" s="215"/>
      <c r="J692" s="211"/>
      <c r="K692" s="211"/>
      <c r="L692" s="216"/>
      <c r="M692" s="217"/>
      <c r="N692" s="218"/>
      <c r="O692" s="218"/>
      <c r="P692" s="218"/>
      <c r="Q692" s="218"/>
      <c r="R692" s="218"/>
      <c r="S692" s="218"/>
      <c r="T692" s="219"/>
      <c r="AT692" s="220" t="s">
        <v>274</v>
      </c>
      <c r="AU692" s="220" t="s">
        <v>86</v>
      </c>
      <c r="AV692" s="13" t="s">
        <v>86</v>
      </c>
      <c r="AW692" s="13" t="s">
        <v>32</v>
      </c>
      <c r="AX692" s="13" t="s">
        <v>76</v>
      </c>
      <c r="AY692" s="220" t="s">
        <v>239</v>
      </c>
    </row>
    <row r="693" spans="1:65" s="13" customFormat="1" ht="11.25">
      <c r="B693" s="210"/>
      <c r="C693" s="211"/>
      <c r="D693" s="212" t="s">
        <v>274</v>
      </c>
      <c r="E693" s="226" t="s">
        <v>1</v>
      </c>
      <c r="F693" s="213" t="s">
        <v>1186</v>
      </c>
      <c r="G693" s="211"/>
      <c r="H693" s="214">
        <v>417.375</v>
      </c>
      <c r="I693" s="215"/>
      <c r="J693" s="211"/>
      <c r="K693" s="211"/>
      <c r="L693" s="216"/>
      <c r="M693" s="217"/>
      <c r="N693" s="218"/>
      <c r="O693" s="218"/>
      <c r="P693" s="218"/>
      <c r="Q693" s="218"/>
      <c r="R693" s="218"/>
      <c r="S693" s="218"/>
      <c r="T693" s="219"/>
      <c r="AT693" s="220" t="s">
        <v>274</v>
      </c>
      <c r="AU693" s="220" t="s">
        <v>86</v>
      </c>
      <c r="AV693" s="13" t="s">
        <v>86</v>
      </c>
      <c r="AW693" s="13" t="s">
        <v>32</v>
      </c>
      <c r="AX693" s="13" t="s">
        <v>76</v>
      </c>
      <c r="AY693" s="220" t="s">
        <v>239</v>
      </c>
    </row>
    <row r="694" spans="1:65" s="14" customFormat="1" ht="11.25">
      <c r="B694" s="227"/>
      <c r="C694" s="228"/>
      <c r="D694" s="212" t="s">
        <v>274</v>
      </c>
      <c r="E694" s="229" t="s">
        <v>1</v>
      </c>
      <c r="F694" s="230" t="s">
        <v>401</v>
      </c>
      <c r="G694" s="228"/>
      <c r="H694" s="231">
        <v>893.375</v>
      </c>
      <c r="I694" s="232"/>
      <c r="J694" s="228"/>
      <c r="K694" s="228"/>
      <c r="L694" s="233"/>
      <c r="M694" s="234"/>
      <c r="N694" s="235"/>
      <c r="O694" s="235"/>
      <c r="P694" s="235"/>
      <c r="Q694" s="235"/>
      <c r="R694" s="235"/>
      <c r="S694" s="235"/>
      <c r="T694" s="236"/>
      <c r="AT694" s="237" t="s">
        <v>274</v>
      </c>
      <c r="AU694" s="237" t="s">
        <v>86</v>
      </c>
      <c r="AV694" s="14" t="s">
        <v>110</v>
      </c>
      <c r="AW694" s="14" t="s">
        <v>32</v>
      </c>
      <c r="AX694" s="14" t="s">
        <v>84</v>
      </c>
      <c r="AY694" s="237" t="s">
        <v>239</v>
      </c>
    </row>
    <row r="695" spans="1:65" s="2" customFormat="1" ht="21.75" customHeight="1">
      <c r="A695" s="35"/>
      <c r="B695" s="36"/>
      <c r="C695" s="192" t="s">
        <v>1187</v>
      </c>
      <c r="D695" s="192" t="s">
        <v>241</v>
      </c>
      <c r="E695" s="193" t="s">
        <v>1188</v>
      </c>
      <c r="F695" s="194" t="s">
        <v>1189</v>
      </c>
      <c r="G695" s="195" t="s">
        <v>244</v>
      </c>
      <c r="H695" s="196">
        <v>983.73</v>
      </c>
      <c r="I695" s="197"/>
      <c r="J695" s="198">
        <f>ROUND(I695*H695,2)</f>
        <v>0</v>
      </c>
      <c r="K695" s="194" t="s">
        <v>245</v>
      </c>
      <c r="L695" s="40"/>
      <c r="M695" s="199" t="s">
        <v>1</v>
      </c>
      <c r="N695" s="200" t="s">
        <v>41</v>
      </c>
      <c r="O695" s="72"/>
      <c r="P695" s="201">
        <f>O695*H695</f>
        <v>0</v>
      </c>
      <c r="Q695" s="201">
        <v>0</v>
      </c>
      <c r="R695" s="201">
        <f>Q695*H695</f>
        <v>0</v>
      </c>
      <c r="S695" s="201">
        <v>0</v>
      </c>
      <c r="T695" s="202">
        <f>S695*H695</f>
        <v>0</v>
      </c>
      <c r="U695" s="35"/>
      <c r="V695" s="35"/>
      <c r="W695" s="35"/>
      <c r="X695" s="35"/>
      <c r="Y695" s="35"/>
      <c r="Z695" s="35"/>
      <c r="AA695" s="35"/>
      <c r="AB695" s="35"/>
      <c r="AC695" s="35"/>
      <c r="AD695" s="35"/>
      <c r="AE695" s="35"/>
      <c r="AR695" s="203" t="s">
        <v>110</v>
      </c>
      <c r="AT695" s="203" t="s">
        <v>241</v>
      </c>
      <c r="AU695" s="203" t="s">
        <v>86</v>
      </c>
      <c r="AY695" s="18" t="s">
        <v>239</v>
      </c>
      <c r="BE695" s="204">
        <f>IF(N695="základní",J695,0)</f>
        <v>0</v>
      </c>
      <c r="BF695" s="204">
        <f>IF(N695="snížená",J695,0)</f>
        <v>0</v>
      </c>
      <c r="BG695" s="204">
        <f>IF(N695="zákl. přenesená",J695,0)</f>
        <v>0</v>
      </c>
      <c r="BH695" s="204">
        <f>IF(N695="sníž. přenesená",J695,0)</f>
        <v>0</v>
      </c>
      <c r="BI695" s="204">
        <f>IF(N695="nulová",J695,0)</f>
        <v>0</v>
      </c>
      <c r="BJ695" s="18" t="s">
        <v>84</v>
      </c>
      <c r="BK695" s="204">
        <f>ROUND(I695*H695,2)</f>
        <v>0</v>
      </c>
      <c r="BL695" s="18" t="s">
        <v>110</v>
      </c>
      <c r="BM695" s="203" t="s">
        <v>1190</v>
      </c>
    </row>
    <row r="696" spans="1:65" s="2" customFormat="1" ht="11.25">
      <c r="A696" s="35"/>
      <c r="B696" s="36"/>
      <c r="C696" s="37"/>
      <c r="D696" s="205" t="s">
        <v>247</v>
      </c>
      <c r="E696" s="37"/>
      <c r="F696" s="206" t="s">
        <v>1191</v>
      </c>
      <c r="G696" s="37"/>
      <c r="H696" s="37"/>
      <c r="I696" s="207"/>
      <c r="J696" s="37"/>
      <c r="K696" s="37"/>
      <c r="L696" s="40"/>
      <c r="M696" s="208"/>
      <c r="N696" s="209"/>
      <c r="O696" s="72"/>
      <c r="P696" s="72"/>
      <c r="Q696" s="72"/>
      <c r="R696" s="72"/>
      <c r="S696" s="72"/>
      <c r="T696" s="73"/>
      <c r="U696" s="35"/>
      <c r="V696" s="35"/>
      <c r="W696" s="35"/>
      <c r="X696" s="35"/>
      <c r="Y696" s="35"/>
      <c r="Z696" s="35"/>
      <c r="AA696" s="35"/>
      <c r="AB696" s="35"/>
      <c r="AC696" s="35"/>
      <c r="AD696" s="35"/>
      <c r="AE696" s="35"/>
      <c r="AT696" s="18" t="s">
        <v>247</v>
      </c>
      <c r="AU696" s="18" t="s">
        <v>86</v>
      </c>
    </row>
    <row r="697" spans="1:65" s="15" customFormat="1" ht="11.25">
      <c r="B697" s="238"/>
      <c r="C697" s="239"/>
      <c r="D697" s="212" t="s">
        <v>274</v>
      </c>
      <c r="E697" s="240" t="s">
        <v>1</v>
      </c>
      <c r="F697" s="241" t="s">
        <v>1192</v>
      </c>
      <c r="G697" s="239"/>
      <c r="H697" s="240" t="s">
        <v>1</v>
      </c>
      <c r="I697" s="242"/>
      <c r="J697" s="239"/>
      <c r="K697" s="239"/>
      <c r="L697" s="243"/>
      <c r="M697" s="244"/>
      <c r="N697" s="245"/>
      <c r="O697" s="245"/>
      <c r="P697" s="245"/>
      <c r="Q697" s="245"/>
      <c r="R697" s="245"/>
      <c r="S697" s="245"/>
      <c r="T697" s="246"/>
      <c r="AT697" s="247" t="s">
        <v>274</v>
      </c>
      <c r="AU697" s="247" t="s">
        <v>86</v>
      </c>
      <c r="AV697" s="15" t="s">
        <v>84</v>
      </c>
      <c r="AW697" s="15" t="s">
        <v>32</v>
      </c>
      <c r="AX697" s="15" t="s">
        <v>76</v>
      </c>
      <c r="AY697" s="247" t="s">
        <v>239</v>
      </c>
    </row>
    <row r="698" spans="1:65" s="13" customFormat="1" ht="11.25">
      <c r="B698" s="210"/>
      <c r="C698" s="211"/>
      <c r="D698" s="212" t="s">
        <v>274</v>
      </c>
      <c r="E698" s="226" t="s">
        <v>1</v>
      </c>
      <c r="F698" s="213" t="s">
        <v>1193</v>
      </c>
      <c r="G698" s="211"/>
      <c r="H698" s="214">
        <v>430.65</v>
      </c>
      <c r="I698" s="215"/>
      <c r="J698" s="211"/>
      <c r="K698" s="211"/>
      <c r="L698" s="216"/>
      <c r="M698" s="217"/>
      <c r="N698" s="218"/>
      <c r="O698" s="218"/>
      <c r="P698" s="218"/>
      <c r="Q698" s="218"/>
      <c r="R698" s="218"/>
      <c r="S698" s="218"/>
      <c r="T698" s="219"/>
      <c r="AT698" s="220" t="s">
        <v>274</v>
      </c>
      <c r="AU698" s="220" t="s">
        <v>86</v>
      </c>
      <c r="AV698" s="13" t="s">
        <v>86</v>
      </c>
      <c r="AW698" s="13" t="s">
        <v>32</v>
      </c>
      <c r="AX698" s="13" t="s">
        <v>76</v>
      </c>
      <c r="AY698" s="220" t="s">
        <v>239</v>
      </c>
    </row>
    <row r="699" spans="1:65" s="13" customFormat="1" ht="11.25">
      <c r="B699" s="210"/>
      <c r="C699" s="211"/>
      <c r="D699" s="212" t="s">
        <v>274</v>
      </c>
      <c r="E699" s="226" t="s">
        <v>1</v>
      </c>
      <c r="F699" s="213" t="s">
        <v>1194</v>
      </c>
      <c r="G699" s="211"/>
      <c r="H699" s="214">
        <v>389.125</v>
      </c>
      <c r="I699" s="215"/>
      <c r="J699" s="211"/>
      <c r="K699" s="211"/>
      <c r="L699" s="216"/>
      <c r="M699" s="217"/>
      <c r="N699" s="218"/>
      <c r="O699" s="218"/>
      <c r="P699" s="218"/>
      <c r="Q699" s="218"/>
      <c r="R699" s="218"/>
      <c r="S699" s="218"/>
      <c r="T699" s="219"/>
      <c r="AT699" s="220" t="s">
        <v>274</v>
      </c>
      <c r="AU699" s="220" t="s">
        <v>86</v>
      </c>
      <c r="AV699" s="13" t="s">
        <v>86</v>
      </c>
      <c r="AW699" s="13" t="s">
        <v>32</v>
      </c>
      <c r="AX699" s="13" t="s">
        <v>76</v>
      </c>
      <c r="AY699" s="220" t="s">
        <v>239</v>
      </c>
    </row>
    <row r="700" spans="1:65" s="16" customFormat="1" ht="11.25">
      <c r="B700" s="258"/>
      <c r="C700" s="259"/>
      <c r="D700" s="212" t="s">
        <v>274</v>
      </c>
      <c r="E700" s="260" t="s">
        <v>1</v>
      </c>
      <c r="F700" s="261" t="s">
        <v>1195</v>
      </c>
      <c r="G700" s="259"/>
      <c r="H700" s="262">
        <v>819.77499999999998</v>
      </c>
      <c r="I700" s="263"/>
      <c r="J700" s="259"/>
      <c r="K700" s="259"/>
      <c r="L700" s="264"/>
      <c r="M700" s="265"/>
      <c r="N700" s="266"/>
      <c r="O700" s="266"/>
      <c r="P700" s="266"/>
      <c r="Q700" s="266"/>
      <c r="R700" s="266"/>
      <c r="S700" s="266"/>
      <c r="T700" s="267"/>
      <c r="AT700" s="268" t="s">
        <v>274</v>
      </c>
      <c r="AU700" s="268" t="s">
        <v>86</v>
      </c>
      <c r="AV700" s="16" t="s">
        <v>108</v>
      </c>
      <c r="AW700" s="16" t="s">
        <v>32</v>
      </c>
      <c r="AX700" s="16" t="s">
        <v>76</v>
      </c>
      <c r="AY700" s="268" t="s">
        <v>239</v>
      </c>
    </row>
    <row r="701" spans="1:65" s="13" customFormat="1" ht="11.25">
      <c r="B701" s="210"/>
      <c r="C701" s="211"/>
      <c r="D701" s="212" t="s">
        <v>274</v>
      </c>
      <c r="E701" s="226" t="s">
        <v>1</v>
      </c>
      <c r="F701" s="213" t="s">
        <v>1196</v>
      </c>
      <c r="G701" s="211"/>
      <c r="H701" s="214">
        <v>163.95500000000001</v>
      </c>
      <c r="I701" s="215"/>
      <c r="J701" s="211"/>
      <c r="K701" s="211"/>
      <c r="L701" s="216"/>
      <c r="M701" s="217"/>
      <c r="N701" s="218"/>
      <c r="O701" s="218"/>
      <c r="P701" s="218"/>
      <c r="Q701" s="218"/>
      <c r="R701" s="218"/>
      <c r="S701" s="218"/>
      <c r="T701" s="219"/>
      <c r="AT701" s="220" t="s">
        <v>274</v>
      </c>
      <c r="AU701" s="220" t="s">
        <v>86</v>
      </c>
      <c r="AV701" s="13" t="s">
        <v>86</v>
      </c>
      <c r="AW701" s="13" t="s">
        <v>32</v>
      </c>
      <c r="AX701" s="13" t="s">
        <v>76</v>
      </c>
      <c r="AY701" s="220" t="s">
        <v>239</v>
      </c>
    </row>
    <row r="702" spans="1:65" s="14" customFormat="1" ht="11.25">
      <c r="B702" s="227"/>
      <c r="C702" s="228"/>
      <c r="D702" s="212" t="s">
        <v>274</v>
      </c>
      <c r="E702" s="229" t="s">
        <v>1</v>
      </c>
      <c r="F702" s="230" t="s">
        <v>401</v>
      </c>
      <c r="G702" s="228"/>
      <c r="H702" s="231">
        <v>983.73</v>
      </c>
      <c r="I702" s="232"/>
      <c r="J702" s="228"/>
      <c r="K702" s="228"/>
      <c r="L702" s="233"/>
      <c r="M702" s="234"/>
      <c r="N702" s="235"/>
      <c r="O702" s="235"/>
      <c r="P702" s="235"/>
      <c r="Q702" s="235"/>
      <c r="R702" s="235"/>
      <c r="S702" s="235"/>
      <c r="T702" s="236"/>
      <c r="AT702" s="237" t="s">
        <v>274</v>
      </c>
      <c r="AU702" s="237" t="s">
        <v>86</v>
      </c>
      <c r="AV702" s="14" t="s">
        <v>110</v>
      </c>
      <c r="AW702" s="14" t="s">
        <v>32</v>
      </c>
      <c r="AX702" s="14" t="s">
        <v>84</v>
      </c>
      <c r="AY702" s="237" t="s">
        <v>239</v>
      </c>
    </row>
    <row r="703" spans="1:65" s="2" customFormat="1" ht="24.2" customHeight="1">
      <c r="A703" s="35"/>
      <c r="B703" s="36"/>
      <c r="C703" s="192" t="s">
        <v>1197</v>
      </c>
      <c r="D703" s="192" t="s">
        <v>241</v>
      </c>
      <c r="E703" s="193" t="s">
        <v>1198</v>
      </c>
      <c r="F703" s="194" t="s">
        <v>1199</v>
      </c>
      <c r="G703" s="195" t="s">
        <v>244</v>
      </c>
      <c r="H703" s="196">
        <v>59023.8</v>
      </c>
      <c r="I703" s="197"/>
      <c r="J703" s="198">
        <f>ROUND(I703*H703,2)</f>
        <v>0</v>
      </c>
      <c r="K703" s="194" t="s">
        <v>245</v>
      </c>
      <c r="L703" s="40"/>
      <c r="M703" s="199" t="s">
        <v>1</v>
      </c>
      <c r="N703" s="200" t="s">
        <v>41</v>
      </c>
      <c r="O703" s="72"/>
      <c r="P703" s="201">
        <f>O703*H703</f>
        <v>0</v>
      </c>
      <c r="Q703" s="201">
        <v>0</v>
      </c>
      <c r="R703" s="201">
        <f>Q703*H703</f>
        <v>0</v>
      </c>
      <c r="S703" s="201">
        <v>0</v>
      </c>
      <c r="T703" s="202">
        <f>S703*H703</f>
        <v>0</v>
      </c>
      <c r="U703" s="35"/>
      <c r="V703" s="35"/>
      <c r="W703" s="35"/>
      <c r="X703" s="35"/>
      <c r="Y703" s="35"/>
      <c r="Z703" s="35"/>
      <c r="AA703" s="35"/>
      <c r="AB703" s="35"/>
      <c r="AC703" s="35"/>
      <c r="AD703" s="35"/>
      <c r="AE703" s="35"/>
      <c r="AR703" s="203" t="s">
        <v>110</v>
      </c>
      <c r="AT703" s="203" t="s">
        <v>241</v>
      </c>
      <c r="AU703" s="203" t="s">
        <v>86</v>
      </c>
      <c r="AY703" s="18" t="s">
        <v>239</v>
      </c>
      <c r="BE703" s="204">
        <f>IF(N703="základní",J703,0)</f>
        <v>0</v>
      </c>
      <c r="BF703" s="204">
        <f>IF(N703="snížená",J703,0)</f>
        <v>0</v>
      </c>
      <c r="BG703" s="204">
        <f>IF(N703="zákl. přenesená",J703,0)</f>
        <v>0</v>
      </c>
      <c r="BH703" s="204">
        <f>IF(N703="sníž. přenesená",J703,0)</f>
        <v>0</v>
      </c>
      <c r="BI703" s="204">
        <f>IF(N703="nulová",J703,0)</f>
        <v>0</v>
      </c>
      <c r="BJ703" s="18" t="s">
        <v>84</v>
      </c>
      <c r="BK703" s="204">
        <f>ROUND(I703*H703,2)</f>
        <v>0</v>
      </c>
      <c r="BL703" s="18" t="s">
        <v>110</v>
      </c>
      <c r="BM703" s="203" t="s">
        <v>1200</v>
      </c>
    </row>
    <row r="704" spans="1:65" s="2" customFormat="1" ht="11.25">
      <c r="A704" s="35"/>
      <c r="B704" s="36"/>
      <c r="C704" s="37"/>
      <c r="D704" s="205" t="s">
        <v>247</v>
      </c>
      <c r="E704" s="37"/>
      <c r="F704" s="206" t="s">
        <v>1201</v>
      </c>
      <c r="G704" s="37"/>
      <c r="H704" s="37"/>
      <c r="I704" s="207"/>
      <c r="J704" s="37"/>
      <c r="K704" s="37"/>
      <c r="L704" s="40"/>
      <c r="M704" s="208"/>
      <c r="N704" s="209"/>
      <c r="O704" s="72"/>
      <c r="P704" s="72"/>
      <c r="Q704" s="72"/>
      <c r="R704" s="72"/>
      <c r="S704" s="72"/>
      <c r="T704" s="73"/>
      <c r="U704" s="35"/>
      <c r="V704" s="35"/>
      <c r="W704" s="35"/>
      <c r="X704" s="35"/>
      <c r="Y704" s="35"/>
      <c r="Z704" s="35"/>
      <c r="AA704" s="35"/>
      <c r="AB704" s="35"/>
      <c r="AC704" s="35"/>
      <c r="AD704" s="35"/>
      <c r="AE704" s="35"/>
      <c r="AT704" s="18" t="s">
        <v>247</v>
      </c>
      <c r="AU704" s="18" t="s">
        <v>86</v>
      </c>
    </row>
    <row r="705" spans="1:65" s="13" customFormat="1" ht="11.25">
      <c r="B705" s="210"/>
      <c r="C705" s="211"/>
      <c r="D705" s="212" t="s">
        <v>274</v>
      </c>
      <c r="E705" s="211"/>
      <c r="F705" s="213" t="s">
        <v>1202</v>
      </c>
      <c r="G705" s="211"/>
      <c r="H705" s="214">
        <v>59023.8</v>
      </c>
      <c r="I705" s="215"/>
      <c r="J705" s="211"/>
      <c r="K705" s="211"/>
      <c r="L705" s="216"/>
      <c r="M705" s="217"/>
      <c r="N705" s="218"/>
      <c r="O705" s="218"/>
      <c r="P705" s="218"/>
      <c r="Q705" s="218"/>
      <c r="R705" s="218"/>
      <c r="S705" s="218"/>
      <c r="T705" s="219"/>
      <c r="AT705" s="220" t="s">
        <v>274</v>
      </c>
      <c r="AU705" s="220" t="s">
        <v>86</v>
      </c>
      <c r="AV705" s="13" t="s">
        <v>86</v>
      </c>
      <c r="AW705" s="13" t="s">
        <v>4</v>
      </c>
      <c r="AX705" s="13" t="s">
        <v>84</v>
      </c>
      <c r="AY705" s="220" t="s">
        <v>239</v>
      </c>
    </row>
    <row r="706" spans="1:65" s="2" customFormat="1" ht="21.75" customHeight="1">
      <c r="A706" s="35"/>
      <c r="B706" s="36"/>
      <c r="C706" s="192" t="s">
        <v>1203</v>
      </c>
      <c r="D706" s="192" t="s">
        <v>241</v>
      </c>
      <c r="E706" s="193" t="s">
        <v>1204</v>
      </c>
      <c r="F706" s="194" t="s">
        <v>1205</v>
      </c>
      <c r="G706" s="195" t="s">
        <v>244</v>
      </c>
      <c r="H706" s="196">
        <v>983.73</v>
      </c>
      <c r="I706" s="197"/>
      <c r="J706" s="198">
        <f>ROUND(I706*H706,2)</f>
        <v>0</v>
      </c>
      <c r="K706" s="194" t="s">
        <v>245</v>
      </c>
      <c r="L706" s="40"/>
      <c r="M706" s="199" t="s">
        <v>1</v>
      </c>
      <c r="N706" s="200" t="s">
        <v>41</v>
      </c>
      <c r="O706" s="72"/>
      <c r="P706" s="201">
        <f>O706*H706</f>
        <v>0</v>
      </c>
      <c r="Q706" s="201">
        <v>0</v>
      </c>
      <c r="R706" s="201">
        <f>Q706*H706</f>
        <v>0</v>
      </c>
      <c r="S706" s="201">
        <v>0</v>
      </c>
      <c r="T706" s="202">
        <f>S706*H706</f>
        <v>0</v>
      </c>
      <c r="U706" s="35"/>
      <c r="V706" s="35"/>
      <c r="W706" s="35"/>
      <c r="X706" s="35"/>
      <c r="Y706" s="35"/>
      <c r="Z706" s="35"/>
      <c r="AA706" s="35"/>
      <c r="AB706" s="35"/>
      <c r="AC706" s="35"/>
      <c r="AD706" s="35"/>
      <c r="AE706" s="35"/>
      <c r="AR706" s="203" t="s">
        <v>110</v>
      </c>
      <c r="AT706" s="203" t="s">
        <v>241</v>
      </c>
      <c r="AU706" s="203" t="s">
        <v>86</v>
      </c>
      <c r="AY706" s="18" t="s">
        <v>239</v>
      </c>
      <c r="BE706" s="204">
        <f>IF(N706="základní",J706,0)</f>
        <v>0</v>
      </c>
      <c r="BF706" s="204">
        <f>IF(N706="snížená",J706,0)</f>
        <v>0</v>
      </c>
      <c r="BG706" s="204">
        <f>IF(N706="zákl. přenesená",J706,0)</f>
        <v>0</v>
      </c>
      <c r="BH706" s="204">
        <f>IF(N706="sníž. přenesená",J706,0)</f>
        <v>0</v>
      </c>
      <c r="BI706" s="204">
        <f>IF(N706="nulová",J706,0)</f>
        <v>0</v>
      </c>
      <c r="BJ706" s="18" t="s">
        <v>84</v>
      </c>
      <c r="BK706" s="204">
        <f>ROUND(I706*H706,2)</f>
        <v>0</v>
      </c>
      <c r="BL706" s="18" t="s">
        <v>110</v>
      </c>
      <c r="BM706" s="203" t="s">
        <v>1206</v>
      </c>
    </row>
    <row r="707" spans="1:65" s="2" customFormat="1" ht="11.25">
      <c r="A707" s="35"/>
      <c r="B707" s="36"/>
      <c r="C707" s="37"/>
      <c r="D707" s="205" t="s">
        <v>247</v>
      </c>
      <c r="E707" s="37"/>
      <c r="F707" s="206" t="s">
        <v>1207</v>
      </c>
      <c r="G707" s="37"/>
      <c r="H707" s="37"/>
      <c r="I707" s="207"/>
      <c r="J707" s="37"/>
      <c r="K707" s="37"/>
      <c r="L707" s="40"/>
      <c r="M707" s="208"/>
      <c r="N707" s="209"/>
      <c r="O707" s="72"/>
      <c r="P707" s="72"/>
      <c r="Q707" s="72"/>
      <c r="R707" s="72"/>
      <c r="S707" s="72"/>
      <c r="T707" s="73"/>
      <c r="U707" s="35"/>
      <c r="V707" s="35"/>
      <c r="W707" s="35"/>
      <c r="X707" s="35"/>
      <c r="Y707" s="35"/>
      <c r="Z707" s="35"/>
      <c r="AA707" s="35"/>
      <c r="AB707" s="35"/>
      <c r="AC707" s="35"/>
      <c r="AD707" s="35"/>
      <c r="AE707" s="35"/>
      <c r="AT707" s="18" t="s">
        <v>247</v>
      </c>
      <c r="AU707" s="18" t="s">
        <v>86</v>
      </c>
    </row>
    <row r="708" spans="1:65" s="15" customFormat="1" ht="11.25">
      <c r="B708" s="238"/>
      <c r="C708" s="239"/>
      <c r="D708" s="212" t="s">
        <v>274</v>
      </c>
      <c r="E708" s="240" t="s">
        <v>1</v>
      </c>
      <c r="F708" s="241" t="s">
        <v>1192</v>
      </c>
      <c r="G708" s="239"/>
      <c r="H708" s="240" t="s">
        <v>1</v>
      </c>
      <c r="I708" s="242"/>
      <c r="J708" s="239"/>
      <c r="K708" s="239"/>
      <c r="L708" s="243"/>
      <c r="M708" s="244"/>
      <c r="N708" s="245"/>
      <c r="O708" s="245"/>
      <c r="P708" s="245"/>
      <c r="Q708" s="245"/>
      <c r="R708" s="245"/>
      <c r="S708" s="245"/>
      <c r="T708" s="246"/>
      <c r="AT708" s="247" t="s">
        <v>274</v>
      </c>
      <c r="AU708" s="247" t="s">
        <v>86</v>
      </c>
      <c r="AV708" s="15" t="s">
        <v>84</v>
      </c>
      <c r="AW708" s="15" t="s">
        <v>32</v>
      </c>
      <c r="AX708" s="15" t="s">
        <v>76</v>
      </c>
      <c r="AY708" s="247" t="s">
        <v>239</v>
      </c>
    </row>
    <row r="709" spans="1:65" s="13" customFormat="1" ht="11.25">
      <c r="B709" s="210"/>
      <c r="C709" s="211"/>
      <c r="D709" s="212" t="s">
        <v>274</v>
      </c>
      <c r="E709" s="226" t="s">
        <v>1</v>
      </c>
      <c r="F709" s="213" t="s">
        <v>1193</v>
      </c>
      <c r="G709" s="211"/>
      <c r="H709" s="214">
        <v>430.65</v>
      </c>
      <c r="I709" s="215"/>
      <c r="J709" s="211"/>
      <c r="K709" s="211"/>
      <c r="L709" s="216"/>
      <c r="M709" s="217"/>
      <c r="N709" s="218"/>
      <c r="O709" s="218"/>
      <c r="P709" s="218"/>
      <c r="Q709" s="218"/>
      <c r="R709" s="218"/>
      <c r="S709" s="218"/>
      <c r="T709" s="219"/>
      <c r="AT709" s="220" t="s">
        <v>274</v>
      </c>
      <c r="AU709" s="220" t="s">
        <v>86</v>
      </c>
      <c r="AV709" s="13" t="s">
        <v>86</v>
      </c>
      <c r="AW709" s="13" t="s">
        <v>32</v>
      </c>
      <c r="AX709" s="13" t="s">
        <v>76</v>
      </c>
      <c r="AY709" s="220" t="s">
        <v>239</v>
      </c>
    </row>
    <row r="710" spans="1:65" s="13" customFormat="1" ht="11.25">
      <c r="B710" s="210"/>
      <c r="C710" s="211"/>
      <c r="D710" s="212" t="s">
        <v>274</v>
      </c>
      <c r="E710" s="226" t="s">
        <v>1</v>
      </c>
      <c r="F710" s="213" t="s">
        <v>1194</v>
      </c>
      <c r="G710" s="211"/>
      <c r="H710" s="214">
        <v>389.125</v>
      </c>
      <c r="I710" s="215"/>
      <c r="J710" s="211"/>
      <c r="K710" s="211"/>
      <c r="L710" s="216"/>
      <c r="M710" s="217"/>
      <c r="N710" s="218"/>
      <c r="O710" s="218"/>
      <c r="P710" s="218"/>
      <c r="Q710" s="218"/>
      <c r="R710" s="218"/>
      <c r="S710" s="218"/>
      <c r="T710" s="219"/>
      <c r="AT710" s="220" t="s">
        <v>274</v>
      </c>
      <c r="AU710" s="220" t="s">
        <v>86</v>
      </c>
      <c r="AV710" s="13" t="s">
        <v>86</v>
      </c>
      <c r="AW710" s="13" t="s">
        <v>32</v>
      </c>
      <c r="AX710" s="13" t="s">
        <v>76</v>
      </c>
      <c r="AY710" s="220" t="s">
        <v>239</v>
      </c>
    </row>
    <row r="711" spans="1:65" s="16" customFormat="1" ht="11.25">
      <c r="B711" s="258"/>
      <c r="C711" s="259"/>
      <c r="D711" s="212" t="s">
        <v>274</v>
      </c>
      <c r="E711" s="260" t="s">
        <v>1</v>
      </c>
      <c r="F711" s="261" t="s">
        <v>1195</v>
      </c>
      <c r="G711" s="259"/>
      <c r="H711" s="262">
        <v>819.77499999999998</v>
      </c>
      <c r="I711" s="263"/>
      <c r="J711" s="259"/>
      <c r="K711" s="259"/>
      <c r="L711" s="264"/>
      <c r="M711" s="265"/>
      <c r="N711" s="266"/>
      <c r="O711" s="266"/>
      <c r="P711" s="266"/>
      <c r="Q711" s="266"/>
      <c r="R711" s="266"/>
      <c r="S711" s="266"/>
      <c r="T711" s="267"/>
      <c r="AT711" s="268" t="s">
        <v>274</v>
      </c>
      <c r="AU711" s="268" t="s">
        <v>86</v>
      </c>
      <c r="AV711" s="16" t="s">
        <v>108</v>
      </c>
      <c r="AW711" s="16" t="s">
        <v>32</v>
      </c>
      <c r="AX711" s="16" t="s">
        <v>76</v>
      </c>
      <c r="AY711" s="268" t="s">
        <v>239</v>
      </c>
    </row>
    <row r="712" spans="1:65" s="13" customFormat="1" ht="11.25">
      <c r="B712" s="210"/>
      <c r="C712" s="211"/>
      <c r="D712" s="212" t="s">
        <v>274</v>
      </c>
      <c r="E712" s="226" t="s">
        <v>1</v>
      </c>
      <c r="F712" s="213" t="s">
        <v>1196</v>
      </c>
      <c r="G712" s="211"/>
      <c r="H712" s="214">
        <v>163.95500000000001</v>
      </c>
      <c r="I712" s="215"/>
      <c r="J712" s="211"/>
      <c r="K712" s="211"/>
      <c r="L712" s="216"/>
      <c r="M712" s="217"/>
      <c r="N712" s="218"/>
      <c r="O712" s="218"/>
      <c r="P712" s="218"/>
      <c r="Q712" s="218"/>
      <c r="R712" s="218"/>
      <c r="S712" s="218"/>
      <c r="T712" s="219"/>
      <c r="AT712" s="220" t="s">
        <v>274</v>
      </c>
      <c r="AU712" s="220" t="s">
        <v>86</v>
      </c>
      <c r="AV712" s="13" t="s">
        <v>86</v>
      </c>
      <c r="AW712" s="13" t="s">
        <v>32</v>
      </c>
      <c r="AX712" s="13" t="s">
        <v>76</v>
      </c>
      <c r="AY712" s="220" t="s">
        <v>239</v>
      </c>
    </row>
    <row r="713" spans="1:65" s="14" customFormat="1" ht="11.25">
      <c r="B713" s="227"/>
      <c r="C713" s="228"/>
      <c r="D713" s="212" t="s">
        <v>274</v>
      </c>
      <c r="E713" s="229" t="s">
        <v>1</v>
      </c>
      <c r="F713" s="230" t="s">
        <v>401</v>
      </c>
      <c r="G713" s="228"/>
      <c r="H713" s="231">
        <v>983.73</v>
      </c>
      <c r="I713" s="232"/>
      <c r="J713" s="228"/>
      <c r="K713" s="228"/>
      <c r="L713" s="233"/>
      <c r="M713" s="234"/>
      <c r="N713" s="235"/>
      <c r="O713" s="235"/>
      <c r="P713" s="235"/>
      <c r="Q713" s="235"/>
      <c r="R713" s="235"/>
      <c r="S713" s="235"/>
      <c r="T713" s="236"/>
      <c r="AT713" s="237" t="s">
        <v>274</v>
      </c>
      <c r="AU713" s="237" t="s">
        <v>86</v>
      </c>
      <c r="AV713" s="14" t="s">
        <v>110</v>
      </c>
      <c r="AW713" s="14" t="s">
        <v>32</v>
      </c>
      <c r="AX713" s="14" t="s">
        <v>84</v>
      </c>
      <c r="AY713" s="237" t="s">
        <v>239</v>
      </c>
    </row>
    <row r="714" spans="1:65" s="2" customFormat="1" ht="16.5" customHeight="1">
      <c r="A714" s="35"/>
      <c r="B714" s="36"/>
      <c r="C714" s="192" t="s">
        <v>1208</v>
      </c>
      <c r="D714" s="192" t="s">
        <v>241</v>
      </c>
      <c r="E714" s="193" t="s">
        <v>1209</v>
      </c>
      <c r="F714" s="194" t="s">
        <v>1210</v>
      </c>
      <c r="G714" s="195" t="s">
        <v>244</v>
      </c>
      <c r="H714" s="196">
        <v>983.73</v>
      </c>
      <c r="I714" s="197"/>
      <c r="J714" s="198">
        <f>ROUND(I714*H714,2)</f>
        <v>0</v>
      </c>
      <c r="K714" s="194" t="s">
        <v>245</v>
      </c>
      <c r="L714" s="40"/>
      <c r="M714" s="199" t="s">
        <v>1</v>
      </c>
      <c r="N714" s="200" t="s">
        <v>41</v>
      </c>
      <c r="O714" s="72"/>
      <c r="P714" s="201">
        <f>O714*H714</f>
        <v>0</v>
      </c>
      <c r="Q714" s="201">
        <v>0</v>
      </c>
      <c r="R714" s="201">
        <f>Q714*H714</f>
        <v>0</v>
      </c>
      <c r="S714" s="201">
        <v>0</v>
      </c>
      <c r="T714" s="202">
        <f>S714*H714</f>
        <v>0</v>
      </c>
      <c r="U714" s="35"/>
      <c r="V714" s="35"/>
      <c r="W714" s="35"/>
      <c r="X714" s="35"/>
      <c r="Y714" s="35"/>
      <c r="Z714" s="35"/>
      <c r="AA714" s="35"/>
      <c r="AB714" s="35"/>
      <c r="AC714" s="35"/>
      <c r="AD714" s="35"/>
      <c r="AE714" s="35"/>
      <c r="AR714" s="203" t="s">
        <v>110</v>
      </c>
      <c r="AT714" s="203" t="s">
        <v>241</v>
      </c>
      <c r="AU714" s="203" t="s">
        <v>86</v>
      </c>
      <c r="AY714" s="18" t="s">
        <v>239</v>
      </c>
      <c r="BE714" s="204">
        <f>IF(N714="základní",J714,0)</f>
        <v>0</v>
      </c>
      <c r="BF714" s="204">
        <f>IF(N714="snížená",J714,0)</f>
        <v>0</v>
      </c>
      <c r="BG714" s="204">
        <f>IF(N714="zákl. přenesená",J714,0)</f>
        <v>0</v>
      </c>
      <c r="BH714" s="204">
        <f>IF(N714="sníž. přenesená",J714,0)</f>
        <v>0</v>
      </c>
      <c r="BI714" s="204">
        <f>IF(N714="nulová",J714,0)</f>
        <v>0</v>
      </c>
      <c r="BJ714" s="18" t="s">
        <v>84</v>
      </c>
      <c r="BK714" s="204">
        <f>ROUND(I714*H714,2)</f>
        <v>0</v>
      </c>
      <c r="BL714" s="18" t="s">
        <v>110</v>
      </c>
      <c r="BM714" s="203" t="s">
        <v>1211</v>
      </c>
    </row>
    <row r="715" spans="1:65" s="2" customFormat="1" ht="11.25">
      <c r="A715" s="35"/>
      <c r="B715" s="36"/>
      <c r="C715" s="37"/>
      <c r="D715" s="205" t="s">
        <v>247</v>
      </c>
      <c r="E715" s="37"/>
      <c r="F715" s="206" t="s">
        <v>1212</v>
      </c>
      <c r="G715" s="37"/>
      <c r="H715" s="37"/>
      <c r="I715" s="207"/>
      <c r="J715" s="37"/>
      <c r="K715" s="37"/>
      <c r="L715" s="40"/>
      <c r="M715" s="208"/>
      <c r="N715" s="209"/>
      <c r="O715" s="72"/>
      <c r="P715" s="72"/>
      <c r="Q715" s="72"/>
      <c r="R715" s="72"/>
      <c r="S715" s="72"/>
      <c r="T715" s="73"/>
      <c r="U715" s="35"/>
      <c r="V715" s="35"/>
      <c r="W715" s="35"/>
      <c r="X715" s="35"/>
      <c r="Y715" s="35"/>
      <c r="Z715" s="35"/>
      <c r="AA715" s="35"/>
      <c r="AB715" s="35"/>
      <c r="AC715" s="35"/>
      <c r="AD715" s="35"/>
      <c r="AE715" s="35"/>
      <c r="AT715" s="18" t="s">
        <v>247</v>
      </c>
      <c r="AU715" s="18" t="s">
        <v>86</v>
      </c>
    </row>
    <row r="716" spans="1:65" s="15" customFormat="1" ht="11.25">
      <c r="B716" s="238"/>
      <c r="C716" s="239"/>
      <c r="D716" s="212" t="s">
        <v>274</v>
      </c>
      <c r="E716" s="240" t="s">
        <v>1</v>
      </c>
      <c r="F716" s="241" t="s">
        <v>1192</v>
      </c>
      <c r="G716" s="239"/>
      <c r="H716" s="240" t="s">
        <v>1</v>
      </c>
      <c r="I716" s="242"/>
      <c r="J716" s="239"/>
      <c r="K716" s="239"/>
      <c r="L716" s="243"/>
      <c r="M716" s="244"/>
      <c r="N716" s="245"/>
      <c r="O716" s="245"/>
      <c r="P716" s="245"/>
      <c r="Q716" s="245"/>
      <c r="R716" s="245"/>
      <c r="S716" s="245"/>
      <c r="T716" s="246"/>
      <c r="AT716" s="247" t="s">
        <v>274</v>
      </c>
      <c r="AU716" s="247" t="s">
        <v>86</v>
      </c>
      <c r="AV716" s="15" t="s">
        <v>84</v>
      </c>
      <c r="AW716" s="15" t="s">
        <v>32</v>
      </c>
      <c r="AX716" s="15" t="s">
        <v>76</v>
      </c>
      <c r="AY716" s="247" t="s">
        <v>239</v>
      </c>
    </row>
    <row r="717" spans="1:65" s="13" customFormat="1" ht="11.25">
      <c r="B717" s="210"/>
      <c r="C717" s="211"/>
      <c r="D717" s="212" t="s">
        <v>274</v>
      </c>
      <c r="E717" s="226" t="s">
        <v>1</v>
      </c>
      <c r="F717" s="213" t="s">
        <v>1193</v>
      </c>
      <c r="G717" s="211"/>
      <c r="H717" s="214">
        <v>430.65</v>
      </c>
      <c r="I717" s="215"/>
      <c r="J717" s="211"/>
      <c r="K717" s="211"/>
      <c r="L717" s="216"/>
      <c r="M717" s="217"/>
      <c r="N717" s="218"/>
      <c r="O717" s="218"/>
      <c r="P717" s="218"/>
      <c r="Q717" s="218"/>
      <c r="R717" s="218"/>
      <c r="S717" s="218"/>
      <c r="T717" s="219"/>
      <c r="AT717" s="220" t="s">
        <v>274</v>
      </c>
      <c r="AU717" s="220" t="s">
        <v>86</v>
      </c>
      <c r="AV717" s="13" t="s">
        <v>86</v>
      </c>
      <c r="AW717" s="13" t="s">
        <v>32</v>
      </c>
      <c r="AX717" s="13" t="s">
        <v>76</v>
      </c>
      <c r="AY717" s="220" t="s">
        <v>239</v>
      </c>
    </row>
    <row r="718" spans="1:65" s="13" customFormat="1" ht="11.25">
      <c r="B718" s="210"/>
      <c r="C718" s="211"/>
      <c r="D718" s="212" t="s">
        <v>274</v>
      </c>
      <c r="E718" s="226" t="s">
        <v>1</v>
      </c>
      <c r="F718" s="213" t="s">
        <v>1194</v>
      </c>
      <c r="G718" s="211"/>
      <c r="H718" s="214">
        <v>389.125</v>
      </c>
      <c r="I718" s="215"/>
      <c r="J718" s="211"/>
      <c r="K718" s="211"/>
      <c r="L718" s="216"/>
      <c r="M718" s="217"/>
      <c r="N718" s="218"/>
      <c r="O718" s="218"/>
      <c r="P718" s="218"/>
      <c r="Q718" s="218"/>
      <c r="R718" s="218"/>
      <c r="S718" s="218"/>
      <c r="T718" s="219"/>
      <c r="AT718" s="220" t="s">
        <v>274</v>
      </c>
      <c r="AU718" s="220" t="s">
        <v>86</v>
      </c>
      <c r="AV718" s="13" t="s">
        <v>86</v>
      </c>
      <c r="AW718" s="13" t="s">
        <v>32</v>
      </c>
      <c r="AX718" s="13" t="s">
        <v>76</v>
      </c>
      <c r="AY718" s="220" t="s">
        <v>239</v>
      </c>
    </row>
    <row r="719" spans="1:65" s="16" customFormat="1" ht="11.25">
      <c r="B719" s="258"/>
      <c r="C719" s="259"/>
      <c r="D719" s="212" t="s">
        <v>274</v>
      </c>
      <c r="E719" s="260" t="s">
        <v>1</v>
      </c>
      <c r="F719" s="261" t="s">
        <v>1195</v>
      </c>
      <c r="G719" s="259"/>
      <c r="H719" s="262">
        <v>819.77499999999998</v>
      </c>
      <c r="I719" s="263"/>
      <c r="J719" s="259"/>
      <c r="K719" s="259"/>
      <c r="L719" s="264"/>
      <c r="M719" s="265"/>
      <c r="N719" s="266"/>
      <c r="O719" s="266"/>
      <c r="P719" s="266"/>
      <c r="Q719" s="266"/>
      <c r="R719" s="266"/>
      <c r="S719" s="266"/>
      <c r="T719" s="267"/>
      <c r="AT719" s="268" t="s">
        <v>274</v>
      </c>
      <c r="AU719" s="268" t="s">
        <v>86</v>
      </c>
      <c r="AV719" s="16" t="s">
        <v>108</v>
      </c>
      <c r="AW719" s="16" t="s">
        <v>32</v>
      </c>
      <c r="AX719" s="16" t="s">
        <v>76</v>
      </c>
      <c r="AY719" s="268" t="s">
        <v>239</v>
      </c>
    </row>
    <row r="720" spans="1:65" s="13" customFormat="1" ht="11.25">
      <c r="B720" s="210"/>
      <c r="C720" s="211"/>
      <c r="D720" s="212" t="s">
        <v>274</v>
      </c>
      <c r="E720" s="226" t="s">
        <v>1</v>
      </c>
      <c r="F720" s="213" t="s">
        <v>1196</v>
      </c>
      <c r="G720" s="211"/>
      <c r="H720" s="214">
        <v>163.95500000000001</v>
      </c>
      <c r="I720" s="215"/>
      <c r="J720" s="211"/>
      <c r="K720" s="211"/>
      <c r="L720" s="216"/>
      <c r="M720" s="217"/>
      <c r="N720" s="218"/>
      <c r="O720" s="218"/>
      <c r="P720" s="218"/>
      <c r="Q720" s="218"/>
      <c r="R720" s="218"/>
      <c r="S720" s="218"/>
      <c r="T720" s="219"/>
      <c r="AT720" s="220" t="s">
        <v>274</v>
      </c>
      <c r="AU720" s="220" t="s">
        <v>86</v>
      </c>
      <c r="AV720" s="13" t="s">
        <v>86</v>
      </c>
      <c r="AW720" s="13" t="s">
        <v>32</v>
      </c>
      <c r="AX720" s="13" t="s">
        <v>76</v>
      </c>
      <c r="AY720" s="220" t="s">
        <v>239</v>
      </c>
    </row>
    <row r="721" spans="1:65" s="14" customFormat="1" ht="11.25">
      <c r="B721" s="227"/>
      <c r="C721" s="228"/>
      <c r="D721" s="212" t="s">
        <v>274</v>
      </c>
      <c r="E721" s="229" t="s">
        <v>1</v>
      </c>
      <c r="F721" s="230" t="s">
        <v>401</v>
      </c>
      <c r="G721" s="228"/>
      <c r="H721" s="231">
        <v>983.73</v>
      </c>
      <c r="I721" s="232"/>
      <c r="J721" s="228"/>
      <c r="K721" s="228"/>
      <c r="L721" s="233"/>
      <c r="M721" s="234"/>
      <c r="N721" s="235"/>
      <c r="O721" s="235"/>
      <c r="P721" s="235"/>
      <c r="Q721" s="235"/>
      <c r="R721" s="235"/>
      <c r="S721" s="235"/>
      <c r="T721" s="236"/>
      <c r="AT721" s="237" t="s">
        <v>274</v>
      </c>
      <c r="AU721" s="237" t="s">
        <v>86</v>
      </c>
      <c r="AV721" s="14" t="s">
        <v>110</v>
      </c>
      <c r="AW721" s="14" t="s">
        <v>32</v>
      </c>
      <c r="AX721" s="14" t="s">
        <v>84</v>
      </c>
      <c r="AY721" s="237" t="s">
        <v>239</v>
      </c>
    </row>
    <row r="722" spans="1:65" s="2" customFormat="1" ht="16.5" customHeight="1">
      <c r="A722" s="35"/>
      <c r="B722" s="36"/>
      <c r="C722" s="192" t="s">
        <v>1213</v>
      </c>
      <c r="D722" s="192" t="s">
        <v>241</v>
      </c>
      <c r="E722" s="193" t="s">
        <v>1214</v>
      </c>
      <c r="F722" s="194" t="s">
        <v>1215</v>
      </c>
      <c r="G722" s="195" t="s">
        <v>244</v>
      </c>
      <c r="H722" s="196">
        <v>59023.8</v>
      </c>
      <c r="I722" s="197"/>
      <c r="J722" s="198">
        <f>ROUND(I722*H722,2)</f>
        <v>0</v>
      </c>
      <c r="K722" s="194" t="s">
        <v>245</v>
      </c>
      <c r="L722" s="40"/>
      <c r="M722" s="199" t="s">
        <v>1</v>
      </c>
      <c r="N722" s="200" t="s">
        <v>41</v>
      </c>
      <c r="O722" s="72"/>
      <c r="P722" s="201">
        <f>O722*H722</f>
        <v>0</v>
      </c>
      <c r="Q722" s="201">
        <v>0</v>
      </c>
      <c r="R722" s="201">
        <f>Q722*H722</f>
        <v>0</v>
      </c>
      <c r="S722" s="201">
        <v>0</v>
      </c>
      <c r="T722" s="202">
        <f>S722*H722</f>
        <v>0</v>
      </c>
      <c r="U722" s="35"/>
      <c r="V722" s="35"/>
      <c r="W722" s="35"/>
      <c r="X722" s="35"/>
      <c r="Y722" s="35"/>
      <c r="Z722" s="35"/>
      <c r="AA722" s="35"/>
      <c r="AB722" s="35"/>
      <c r="AC722" s="35"/>
      <c r="AD722" s="35"/>
      <c r="AE722" s="35"/>
      <c r="AR722" s="203" t="s">
        <v>110</v>
      </c>
      <c r="AT722" s="203" t="s">
        <v>241</v>
      </c>
      <c r="AU722" s="203" t="s">
        <v>86</v>
      </c>
      <c r="AY722" s="18" t="s">
        <v>239</v>
      </c>
      <c r="BE722" s="204">
        <f>IF(N722="základní",J722,0)</f>
        <v>0</v>
      </c>
      <c r="BF722" s="204">
        <f>IF(N722="snížená",J722,0)</f>
        <v>0</v>
      </c>
      <c r="BG722" s="204">
        <f>IF(N722="zákl. přenesená",J722,0)</f>
        <v>0</v>
      </c>
      <c r="BH722" s="204">
        <f>IF(N722="sníž. přenesená",J722,0)</f>
        <v>0</v>
      </c>
      <c r="BI722" s="204">
        <f>IF(N722="nulová",J722,0)</f>
        <v>0</v>
      </c>
      <c r="BJ722" s="18" t="s">
        <v>84</v>
      </c>
      <c r="BK722" s="204">
        <f>ROUND(I722*H722,2)</f>
        <v>0</v>
      </c>
      <c r="BL722" s="18" t="s">
        <v>110</v>
      </c>
      <c r="BM722" s="203" t="s">
        <v>1216</v>
      </c>
    </row>
    <row r="723" spans="1:65" s="2" customFormat="1" ht="11.25">
      <c r="A723" s="35"/>
      <c r="B723" s="36"/>
      <c r="C723" s="37"/>
      <c r="D723" s="205" t="s">
        <v>247</v>
      </c>
      <c r="E723" s="37"/>
      <c r="F723" s="206" t="s">
        <v>1217</v>
      </c>
      <c r="G723" s="37"/>
      <c r="H723" s="37"/>
      <c r="I723" s="207"/>
      <c r="J723" s="37"/>
      <c r="K723" s="37"/>
      <c r="L723" s="40"/>
      <c r="M723" s="208"/>
      <c r="N723" s="209"/>
      <c r="O723" s="72"/>
      <c r="P723" s="72"/>
      <c r="Q723" s="72"/>
      <c r="R723" s="72"/>
      <c r="S723" s="72"/>
      <c r="T723" s="73"/>
      <c r="U723" s="35"/>
      <c r="V723" s="35"/>
      <c r="W723" s="35"/>
      <c r="X723" s="35"/>
      <c r="Y723" s="35"/>
      <c r="Z723" s="35"/>
      <c r="AA723" s="35"/>
      <c r="AB723" s="35"/>
      <c r="AC723" s="35"/>
      <c r="AD723" s="35"/>
      <c r="AE723" s="35"/>
      <c r="AT723" s="18" t="s">
        <v>247</v>
      </c>
      <c r="AU723" s="18" t="s">
        <v>86</v>
      </c>
    </row>
    <row r="724" spans="1:65" s="13" customFormat="1" ht="11.25">
      <c r="B724" s="210"/>
      <c r="C724" s="211"/>
      <c r="D724" s="212" t="s">
        <v>274</v>
      </c>
      <c r="E724" s="211"/>
      <c r="F724" s="213" t="s">
        <v>1202</v>
      </c>
      <c r="G724" s="211"/>
      <c r="H724" s="214">
        <v>59023.8</v>
      </c>
      <c r="I724" s="215"/>
      <c r="J724" s="211"/>
      <c r="K724" s="211"/>
      <c r="L724" s="216"/>
      <c r="M724" s="217"/>
      <c r="N724" s="218"/>
      <c r="O724" s="218"/>
      <c r="P724" s="218"/>
      <c r="Q724" s="218"/>
      <c r="R724" s="218"/>
      <c r="S724" s="218"/>
      <c r="T724" s="219"/>
      <c r="AT724" s="220" t="s">
        <v>274</v>
      </c>
      <c r="AU724" s="220" t="s">
        <v>86</v>
      </c>
      <c r="AV724" s="13" t="s">
        <v>86</v>
      </c>
      <c r="AW724" s="13" t="s">
        <v>4</v>
      </c>
      <c r="AX724" s="13" t="s">
        <v>84</v>
      </c>
      <c r="AY724" s="220" t="s">
        <v>239</v>
      </c>
    </row>
    <row r="725" spans="1:65" s="2" customFormat="1" ht="16.5" customHeight="1">
      <c r="A725" s="35"/>
      <c r="B725" s="36"/>
      <c r="C725" s="192" t="s">
        <v>1218</v>
      </c>
      <c r="D725" s="192" t="s">
        <v>241</v>
      </c>
      <c r="E725" s="193" t="s">
        <v>1219</v>
      </c>
      <c r="F725" s="194" t="s">
        <v>1220</v>
      </c>
      <c r="G725" s="195" t="s">
        <v>244</v>
      </c>
      <c r="H725" s="196">
        <v>983.73</v>
      </c>
      <c r="I725" s="197"/>
      <c r="J725" s="198">
        <f>ROUND(I725*H725,2)</f>
        <v>0</v>
      </c>
      <c r="K725" s="194" t="s">
        <v>245</v>
      </c>
      <c r="L725" s="40"/>
      <c r="M725" s="199" t="s">
        <v>1</v>
      </c>
      <c r="N725" s="200" t="s">
        <v>41</v>
      </c>
      <c r="O725" s="72"/>
      <c r="P725" s="201">
        <f>O725*H725</f>
        <v>0</v>
      </c>
      <c r="Q725" s="201">
        <v>0</v>
      </c>
      <c r="R725" s="201">
        <f>Q725*H725</f>
        <v>0</v>
      </c>
      <c r="S725" s="201">
        <v>0</v>
      </c>
      <c r="T725" s="202">
        <f>S725*H725</f>
        <v>0</v>
      </c>
      <c r="U725" s="35"/>
      <c r="V725" s="35"/>
      <c r="W725" s="35"/>
      <c r="X725" s="35"/>
      <c r="Y725" s="35"/>
      <c r="Z725" s="35"/>
      <c r="AA725" s="35"/>
      <c r="AB725" s="35"/>
      <c r="AC725" s="35"/>
      <c r="AD725" s="35"/>
      <c r="AE725" s="35"/>
      <c r="AR725" s="203" t="s">
        <v>110</v>
      </c>
      <c r="AT725" s="203" t="s">
        <v>241</v>
      </c>
      <c r="AU725" s="203" t="s">
        <v>86</v>
      </c>
      <c r="AY725" s="18" t="s">
        <v>239</v>
      </c>
      <c r="BE725" s="204">
        <f>IF(N725="základní",J725,0)</f>
        <v>0</v>
      </c>
      <c r="BF725" s="204">
        <f>IF(N725="snížená",J725,0)</f>
        <v>0</v>
      </c>
      <c r="BG725" s="204">
        <f>IF(N725="zákl. přenesená",J725,0)</f>
        <v>0</v>
      </c>
      <c r="BH725" s="204">
        <f>IF(N725="sníž. přenesená",J725,0)</f>
        <v>0</v>
      </c>
      <c r="BI725" s="204">
        <f>IF(N725="nulová",J725,0)</f>
        <v>0</v>
      </c>
      <c r="BJ725" s="18" t="s">
        <v>84</v>
      </c>
      <c r="BK725" s="204">
        <f>ROUND(I725*H725,2)</f>
        <v>0</v>
      </c>
      <c r="BL725" s="18" t="s">
        <v>110</v>
      </c>
      <c r="BM725" s="203" t="s">
        <v>1221</v>
      </c>
    </row>
    <row r="726" spans="1:65" s="2" customFormat="1" ht="11.25">
      <c r="A726" s="35"/>
      <c r="B726" s="36"/>
      <c r="C726" s="37"/>
      <c r="D726" s="205" t="s">
        <v>247</v>
      </c>
      <c r="E726" s="37"/>
      <c r="F726" s="206" t="s">
        <v>1222</v>
      </c>
      <c r="G726" s="37"/>
      <c r="H726" s="37"/>
      <c r="I726" s="207"/>
      <c r="J726" s="37"/>
      <c r="K726" s="37"/>
      <c r="L726" s="40"/>
      <c r="M726" s="208"/>
      <c r="N726" s="209"/>
      <c r="O726" s="72"/>
      <c r="P726" s="72"/>
      <c r="Q726" s="72"/>
      <c r="R726" s="72"/>
      <c r="S726" s="72"/>
      <c r="T726" s="73"/>
      <c r="U726" s="35"/>
      <c r="V726" s="35"/>
      <c r="W726" s="35"/>
      <c r="X726" s="35"/>
      <c r="Y726" s="35"/>
      <c r="Z726" s="35"/>
      <c r="AA726" s="35"/>
      <c r="AB726" s="35"/>
      <c r="AC726" s="35"/>
      <c r="AD726" s="35"/>
      <c r="AE726" s="35"/>
      <c r="AT726" s="18" t="s">
        <v>247</v>
      </c>
      <c r="AU726" s="18" t="s">
        <v>86</v>
      </c>
    </row>
    <row r="727" spans="1:65" s="15" customFormat="1" ht="11.25">
      <c r="B727" s="238"/>
      <c r="C727" s="239"/>
      <c r="D727" s="212" t="s">
        <v>274</v>
      </c>
      <c r="E727" s="240" t="s">
        <v>1</v>
      </c>
      <c r="F727" s="241" t="s">
        <v>1192</v>
      </c>
      <c r="G727" s="239"/>
      <c r="H727" s="240" t="s">
        <v>1</v>
      </c>
      <c r="I727" s="242"/>
      <c r="J727" s="239"/>
      <c r="K727" s="239"/>
      <c r="L727" s="243"/>
      <c r="M727" s="244"/>
      <c r="N727" s="245"/>
      <c r="O727" s="245"/>
      <c r="P727" s="245"/>
      <c r="Q727" s="245"/>
      <c r="R727" s="245"/>
      <c r="S727" s="245"/>
      <c r="T727" s="246"/>
      <c r="AT727" s="247" t="s">
        <v>274</v>
      </c>
      <c r="AU727" s="247" t="s">
        <v>86</v>
      </c>
      <c r="AV727" s="15" t="s">
        <v>84</v>
      </c>
      <c r="AW727" s="15" t="s">
        <v>32</v>
      </c>
      <c r="AX727" s="15" t="s">
        <v>76</v>
      </c>
      <c r="AY727" s="247" t="s">
        <v>239</v>
      </c>
    </row>
    <row r="728" spans="1:65" s="13" customFormat="1" ht="11.25">
      <c r="B728" s="210"/>
      <c r="C728" s="211"/>
      <c r="D728" s="212" t="s">
        <v>274</v>
      </c>
      <c r="E728" s="226" t="s">
        <v>1</v>
      </c>
      <c r="F728" s="213" t="s">
        <v>1193</v>
      </c>
      <c r="G728" s="211"/>
      <c r="H728" s="214">
        <v>430.65</v>
      </c>
      <c r="I728" s="215"/>
      <c r="J728" s="211"/>
      <c r="K728" s="211"/>
      <c r="L728" s="216"/>
      <c r="M728" s="217"/>
      <c r="N728" s="218"/>
      <c r="O728" s="218"/>
      <c r="P728" s="218"/>
      <c r="Q728" s="218"/>
      <c r="R728" s="218"/>
      <c r="S728" s="218"/>
      <c r="T728" s="219"/>
      <c r="AT728" s="220" t="s">
        <v>274</v>
      </c>
      <c r="AU728" s="220" t="s">
        <v>86</v>
      </c>
      <c r="AV728" s="13" t="s">
        <v>86</v>
      </c>
      <c r="AW728" s="13" t="s">
        <v>32</v>
      </c>
      <c r="AX728" s="13" t="s">
        <v>76</v>
      </c>
      <c r="AY728" s="220" t="s">
        <v>239</v>
      </c>
    </row>
    <row r="729" spans="1:65" s="13" customFormat="1" ht="11.25">
      <c r="B729" s="210"/>
      <c r="C729" s="211"/>
      <c r="D729" s="212" t="s">
        <v>274</v>
      </c>
      <c r="E729" s="226" t="s">
        <v>1</v>
      </c>
      <c r="F729" s="213" t="s">
        <v>1194</v>
      </c>
      <c r="G729" s="211"/>
      <c r="H729" s="214">
        <v>389.125</v>
      </c>
      <c r="I729" s="215"/>
      <c r="J729" s="211"/>
      <c r="K729" s="211"/>
      <c r="L729" s="216"/>
      <c r="M729" s="217"/>
      <c r="N729" s="218"/>
      <c r="O729" s="218"/>
      <c r="P729" s="218"/>
      <c r="Q729" s="218"/>
      <c r="R729" s="218"/>
      <c r="S729" s="218"/>
      <c r="T729" s="219"/>
      <c r="AT729" s="220" t="s">
        <v>274</v>
      </c>
      <c r="AU729" s="220" t="s">
        <v>86</v>
      </c>
      <c r="AV729" s="13" t="s">
        <v>86</v>
      </c>
      <c r="AW729" s="13" t="s">
        <v>32</v>
      </c>
      <c r="AX729" s="13" t="s">
        <v>76</v>
      </c>
      <c r="AY729" s="220" t="s">
        <v>239</v>
      </c>
    </row>
    <row r="730" spans="1:65" s="16" customFormat="1" ht="11.25">
      <c r="B730" s="258"/>
      <c r="C730" s="259"/>
      <c r="D730" s="212" t="s">
        <v>274</v>
      </c>
      <c r="E730" s="260" t="s">
        <v>1</v>
      </c>
      <c r="F730" s="261" t="s">
        <v>1195</v>
      </c>
      <c r="G730" s="259"/>
      <c r="H730" s="262">
        <v>819.77499999999998</v>
      </c>
      <c r="I730" s="263"/>
      <c r="J730" s="259"/>
      <c r="K730" s="259"/>
      <c r="L730" s="264"/>
      <c r="M730" s="265"/>
      <c r="N730" s="266"/>
      <c r="O730" s="266"/>
      <c r="P730" s="266"/>
      <c r="Q730" s="266"/>
      <c r="R730" s="266"/>
      <c r="S730" s="266"/>
      <c r="T730" s="267"/>
      <c r="AT730" s="268" t="s">
        <v>274</v>
      </c>
      <c r="AU730" s="268" t="s">
        <v>86</v>
      </c>
      <c r="AV730" s="16" t="s">
        <v>108</v>
      </c>
      <c r="AW730" s="16" t="s">
        <v>32</v>
      </c>
      <c r="AX730" s="16" t="s">
        <v>76</v>
      </c>
      <c r="AY730" s="268" t="s">
        <v>239</v>
      </c>
    </row>
    <row r="731" spans="1:65" s="13" customFormat="1" ht="11.25">
      <c r="B731" s="210"/>
      <c r="C731" s="211"/>
      <c r="D731" s="212" t="s">
        <v>274</v>
      </c>
      <c r="E731" s="226" t="s">
        <v>1</v>
      </c>
      <c r="F731" s="213" t="s">
        <v>1196</v>
      </c>
      <c r="G731" s="211"/>
      <c r="H731" s="214">
        <v>163.95500000000001</v>
      </c>
      <c r="I731" s="215"/>
      <c r="J731" s="211"/>
      <c r="K731" s="211"/>
      <c r="L731" s="216"/>
      <c r="M731" s="217"/>
      <c r="N731" s="218"/>
      <c r="O731" s="218"/>
      <c r="P731" s="218"/>
      <c r="Q731" s="218"/>
      <c r="R731" s="218"/>
      <c r="S731" s="218"/>
      <c r="T731" s="219"/>
      <c r="AT731" s="220" t="s">
        <v>274</v>
      </c>
      <c r="AU731" s="220" t="s">
        <v>86</v>
      </c>
      <c r="AV731" s="13" t="s">
        <v>86</v>
      </c>
      <c r="AW731" s="13" t="s">
        <v>32</v>
      </c>
      <c r="AX731" s="13" t="s">
        <v>76</v>
      </c>
      <c r="AY731" s="220" t="s">
        <v>239</v>
      </c>
    </row>
    <row r="732" spans="1:65" s="14" customFormat="1" ht="11.25">
      <c r="B732" s="227"/>
      <c r="C732" s="228"/>
      <c r="D732" s="212" t="s">
        <v>274</v>
      </c>
      <c r="E732" s="229" t="s">
        <v>1</v>
      </c>
      <c r="F732" s="230" t="s">
        <v>401</v>
      </c>
      <c r="G732" s="228"/>
      <c r="H732" s="231">
        <v>983.73</v>
      </c>
      <c r="I732" s="232"/>
      <c r="J732" s="228"/>
      <c r="K732" s="228"/>
      <c r="L732" s="233"/>
      <c r="M732" s="234"/>
      <c r="N732" s="235"/>
      <c r="O732" s="235"/>
      <c r="P732" s="235"/>
      <c r="Q732" s="235"/>
      <c r="R732" s="235"/>
      <c r="S732" s="235"/>
      <c r="T732" s="236"/>
      <c r="AT732" s="237" t="s">
        <v>274</v>
      </c>
      <c r="AU732" s="237" t="s">
        <v>86</v>
      </c>
      <c r="AV732" s="14" t="s">
        <v>110</v>
      </c>
      <c r="AW732" s="14" t="s">
        <v>32</v>
      </c>
      <c r="AX732" s="14" t="s">
        <v>84</v>
      </c>
      <c r="AY732" s="237" t="s">
        <v>239</v>
      </c>
    </row>
    <row r="733" spans="1:65" s="2" customFormat="1" ht="21.75" customHeight="1">
      <c r="A733" s="35"/>
      <c r="B733" s="36"/>
      <c r="C733" s="192" t="s">
        <v>1223</v>
      </c>
      <c r="D733" s="192" t="s">
        <v>241</v>
      </c>
      <c r="E733" s="193" t="s">
        <v>1224</v>
      </c>
      <c r="F733" s="194" t="s">
        <v>1225</v>
      </c>
      <c r="G733" s="195" t="s">
        <v>244</v>
      </c>
      <c r="H733" s="196">
        <v>725.32</v>
      </c>
      <c r="I733" s="197"/>
      <c r="J733" s="198">
        <f>ROUND(I733*H733,2)</f>
        <v>0</v>
      </c>
      <c r="K733" s="194" t="s">
        <v>245</v>
      </c>
      <c r="L733" s="40"/>
      <c r="M733" s="199" t="s">
        <v>1</v>
      </c>
      <c r="N733" s="200" t="s">
        <v>41</v>
      </c>
      <c r="O733" s="72"/>
      <c r="P733" s="201">
        <f>O733*H733</f>
        <v>0</v>
      </c>
      <c r="Q733" s="201">
        <v>0</v>
      </c>
      <c r="R733" s="201">
        <f>Q733*H733</f>
        <v>0</v>
      </c>
      <c r="S733" s="201">
        <v>0</v>
      </c>
      <c r="T733" s="202">
        <f>S733*H733</f>
        <v>0</v>
      </c>
      <c r="U733" s="35"/>
      <c r="V733" s="35"/>
      <c r="W733" s="35"/>
      <c r="X733" s="35"/>
      <c r="Y733" s="35"/>
      <c r="Z733" s="35"/>
      <c r="AA733" s="35"/>
      <c r="AB733" s="35"/>
      <c r="AC733" s="35"/>
      <c r="AD733" s="35"/>
      <c r="AE733" s="35"/>
      <c r="AR733" s="203" t="s">
        <v>110</v>
      </c>
      <c r="AT733" s="203" t="s">
        <v>241</v>
      </c>
      <c r="AU733" s="203" t="s">
        <v>86</v>
      </c>
      <c r="AY733" s="18" t="s">
        <v>239</v>
      </c>
      <c r="BE733" s="204">
        <f>IF(N733="základní",J733,0)</f>
        <v>0</v>
      </c>
      <c r="BF733" s="204">
        <f>IF(N733="snížená",J733,0)</f>
        <v>0</v>
      </c>
      <c r="BG733" s="204">
        <f>IF(N733="zákl. přenesená",J733,0)</f>
        <v>0</v>
      </c>
      <c r="BH733" s="204">
        <f>IF(N733="sníž. přenesená",J733,0)</f>
        <v>0</v>
      </c>
      <c r="BI733" s="204">
        <f>IF(N733="nulová",J733,0)</f>
        <v>0</v>
      </c>
      <c r="BJ733" s="18" t="s">
        <v>84</v>
      </c>
      <c r="BK733" s="204">
        <f>ROUND(I733*H733,2)</f>
        <v>0</v>
      </c>
      <c r="BL733" s="18" t="s">
        <v>110</v>
      </c>
      <c r="BM733" s="203" t="s">
        <v>1226</v>
      </c>
    </row>
    <row r="734" spans="1:65" s="2" customFormat="1" ht="11.25">
      <c r="A734" s="35"/>
      <c r="B734" s="36"/>
      <c r="C734" s="37"/>
      <c r="D734" s="205" t="s">
        <v>247</v>
      </c>
      <c r="E734" s="37"/>
      <c r="F734" s="206" t="s">
        <v>1227</v>
      </c>
      <c r="G734" s="37"/>
      <c r="H734" s="37"/>
      <c r="I734" s="207"/>
      <c r="J734" s="37"/>
      <c r="K734" s="37"/>
      <c r="L734" s="40"/>
      <c r="M734" s="208"/>
      <c r="N734" s="209"/>
      <c r="O734" s="72"/>
      <c r="P734" s="72"/>
      <c r="Q734" s="72"/>
      <c r="R734" s="72"/>
      <c r="S734" s="72"/>
      <c r="T734" s="73"/>
      <c r="U734" s="35"/>
      <c r="V734" s="35"/>
      <c r="W734" s="35"/>
      <c r="X734" s="35"/>
      <c r="Y734" s="35"/>
      <c r="Z734" s="35"/>
      <c r="AA734" s="35"/>
      <c r="AB734" s="35"/>
      <c r="AC734" s="35"/>
      <c r="AD734" s="35"/>
      <c r="AE734" s="35"/>
      <c r="AT734" s="18" t="s">
        <v>247</v>
      </c>
      <c r="AU734" s="18" t="s">
        <v>86</v>
      </c>
    </row>
    <row r="735" spans="1:65" s="13" customFormat="1" ht="11.25">
      <c r="B735" s="210"/>
      <c r="C735" s="211"/>
      <c r="D735" s="212" t="s">
        <v>274</v>
      </c>
      <c r="E735" s="226" t="s">
        <v>1</v>
      </c>
      <c r="F735" s="213" t="s">
        <v>1228</v>
      </c>
      <c r="G735" s="211"/>
      <c r="H735" s="214">
        <v>725.32</v>
      </c>
      <c r="I735" s="215"/>
      <c r="J735" s="211"/>
      <c r="K735" s="211"/>
      <c r="L735" s="216"/>
      <c r="M735" s="217"/>
      <c r="N735" s="218"/>
      <c r="O735" s="218"/>
      <c r="P735" s="218"/>
      <c r="Q735" s="218"/>
      <c r="R735" s="218"/>
      <c r="S735" s="218"/>
      <c r="T735" s="219"/>
      <c r="AT735" s="220" t="s">
        <v>274</v>
      </c>
      <c r="AU735" s="220" t="s">
        <v>86</v>
      </c>
      <c r="AV735" s="13" t="s">
        <v>86</v>
      </c>
      <c r="AW735" s="13" t="s">
        <v>32</v>
      </c>
      <c r="AX735" s="13" t="s">
        <v>76</v>
      </c>
      <c r="AY735" s="220" t="s">
        <v>239</v>
      </c>
    </row>
    <row r="736" spans="1:65" s="14" customFormat="1" ht="11.25">
      <c r="B736" s="227"/>
      <c r="C736" s="228"/>
      <c r="D736" s="212" t="s">
        <v>274</v>
      </c>
      <c r="E736" s="229" t="s">
        <v>1</v>
      </c>
      <c r="F736" s="230" t="s">
        <v>401</v>
      </c>
      <c r="G736" s="228"/>
      <c r="H736" s="231">
        <v>725.32</v>
      </c>
      <c r="I736" s="232"/>
      <c r="J736" s="228"/>
      <c r="K736" s="228"/>
      <c r="L736" s="233"/>
      <c r="M736" s="234"/>
      <c r="N736" s="235"/>
      <c r="O736" s="235"/>
      <c r="P736" s="235"/>
      <c r="Q736" s="235"/>
      <c r="R736" s="235"/>
      <c r="S736" s="235"/>
      <c r="T736" s="236"/>
      <c r="AT736" s="237" t="s">
        <v>274</v>
      </c>
      <c r="AU736" s="237" t="s">
        <v>86</v>
      </c>
      <c r="AV736" s="14" t="s">
        <v>110</v>
      </c>
      <c r="AW736" s="14" t="s">
        <v>32</v>
      </c>
      <c r="AX736" s="14" t="s">
        <v>84</v>
      </c>
      <c r="AY736" s="237" t="s">
        <v>239</v>
      </c>
    </row>
    <row r="737" spans="1:65" s="2" customFormat="1" ht="21.75" customHeight="1">
      <c r="A737" s="35"/>
      <c r="B737" s="36"/>
      <c r="C737" s="192" t="s">
        <v>1229</v>
      </c>
      <c r="D737" s="192" t="s">
        <v>241</v>
      </c>
      <c r="E737" s="193" t="s">
        <v>1224</v>
      </c>
      <c r="F737" s="194" t="s">
        <v>1225</v>
      </c>
      <c r="G737" s="195" t="s">
        <v>244</v>
      </c>
      <c r="H737" s="196">
        <v>1441.28</v>
      </c>
      <c r="I737" s="197"/>
      <c r="J737" s="198">
        <f>ROUND(I737*H737,2)</f>
        <v>0</v>
      </c>
      <c r="K737" s="194" t="s">
        <v>245</v>
      </c>
      <c r="L737" s="40"/>
      <c r="M737" s="199" t="s">
        <v>1</v>
      </c>
      <c r="N737" s="200" t="s">
        <v>41</v>
      </c>
      <c r="O737" s="72"/>
      <c r="P737" s="201">
        <f>O737*H737</f>
        <v>0</v>
      </c>
      <c r="Q737" s="201">
        <v>0</v>
      </c>
      <c r="R737" s="201">
        <f>Q737*H737</f>
        <v>0</v>
      </c>
      <c r="S737" s="201">
        <v>0</v>
      </c>
      <c r="T737" s="202">
        <f>S737*H737</f>
        <v>0</v>
      </c>
      <c r="U737" s="35"/>
      <c r="V737" s="35"/>
      <c r="W737" s="35"/>
      <c r="X737" s="35"/>
      <c r="Y737" s="35"/>
      <c r="Z737" s="35"/>
      <c r="AA737" s="35"/>
      <c r="AB737" s="35"/>
      <c r="AC737" s="35"/>
      <c r="AD737" s="35"/>
      <c r="AE737" s="35"/>
      <c r="AR737" s="203" t="s">
        <v>110</v>
      </c>
      <c r="AT737" s="203" t="s">
        <v>241</v>
      </c>
      <c r="AU737" s="203" t="s">
        <v>86</v>
      </c>
      <c r="AY737" s="18" t="s">
        <v>239</v>
      </c>
      <c r="BE737" s="204">
        <f>IF(N737="základní",J737,0)</f>
        <v>0</v>
      </c>
      <c r="BF737" s="204">
        <f>IF(N737="snížená",J737,0)</f>
        <v>0</v>
      </c>
      <c r="BG737" s="204">
        <f>IF(N737="zákl. přenesená",J737,0)</f>
        <v>0</v>
      </c>
      <c r="BH737" s="204">
        <f>IF(N737="sníž. přenesená",J737,0)</f>
        <v>0</v>
      </c>
      <c r="BI737" s="204">
        <f>IF(N737="nulová",J737,0)</f>
        <v>0</v>
      </c>
      <c r="BJ737" s="18" t="s">
        <v>84</v>
      </c>
      <c r="BK737" s="204">
        <f>ROUND(I737*H737,2)</f>
        <v>0</v>
      </c>
      <c r="BL737" s="18" t="s">
        <v>110</v>
      </c>
      <c r="BM737" s="203" t="s">
        <v>1230</v>
      </c>
    </row>
    <row r="738" spans="1:65" s="2" customFormat="1" ht="11.25">
      <c r="A738" s="35"/>
      <c r="B738" s="36"/>
      <c r="C738" s="37"/>
      <c r="D738" s="205" t="s">
        <v>247</v>
      </c>
      <c r="E738" s="37"/>
      <c r="F738" s="206" t="s">
        <v>1227</v>
      </c>
      <c r="G738" s="37"/>
      <c r="H738" s="37"/>
      <c r="I738" s="207"/>
      <c r="J738" s="37"/>
      <c r="K738" s="37"/>
      <c r="L738" s="40"/>
      <c r="M738" s="208"/>
      <c r="N738" s="209"/>
      <c r="O738" s="72"/>
      <c r="P738" s="72"/>
      <c r="Q738" s="72"/>
      <c r="R738" s="72"/>
      <c r="S738" s="72"/>
      <c r="T738" s="73"/>
      <c r="U738" s="35"/>
      <c r="V738" s="35"/>
      <c r="W738" s="35"/>
      <c r="X738" s="35"/>
      <c r="Y738" s="35"/>
      <c r="Z738" s="35"/>
      <c r="AA738" s="35"/>
      <c r="AB738" s="35"/>
      <c r="AC738" s="35"/>
      <c r="AD738" s="35"/>
      <c r="AE738" s="35"/>
      <c r="AT738" s="18" t="s">
        <v>247</v>
      </c>
      <c r="AU738" s="18" t="s">
        <v>86</v>
      </c>
    </row>
    <row r="739" spans="1:65" s="13" customFormat="1" ht="11.25">
      <c r="B739" s="210"/>
      <c r="C739" s="211"/>
      <c r="D739" s="212" t="s">
        <v>274</v>
      </c>
      <c r="E739" s="226" t="s">
        <v>1</v>
      </c>
      <c r="F739" s="213" t="s">
        <v>1231</v>
      </c>
      <c r="G739" s="211"/>
      <c r="H739" s="214">
        <v>1441.28</v>
      </c>
      <c r="I739" s="215"/>
      <c r="J739" s="211"/>
      <c r="K739" s="211"/>
      <c r="L739" s="216"/>
      <c r="M739" s="217"/>
      <c r="N739" s="218"/>
      <c r="O739" s="218"/>
      <c r="P739" s="218"/>
      <c r="Q739" s="218"/>
      <c r="R739" s="218"/>
      <c r="S739" s="218"/>
      <c r="T739" s="219"/>
      <c r="AT739" s="220" t="s">
        <v>274</v>
      </c>
      <c r="AU739" s="220" t="s">
        <v>86</v>
      </c>
      <c r="AV739" s="13" t="s">
        <v>86</v>
      </c>
      <c r="AW739" s="13" t="s">
        <v>32</v>
      </c>
      <c r="AX739" s="13" t="s">
        <v>76</v>
      </c>
      <c r="AY739" s="220" t="s">
        <v>239</v>
      </c>
    </row>
    <row r="740" spans="1:65" s="14" customFormat="1" ht="11.25">
      <c r="B740" s="227"/>
      <c r="C740" s="228"/>
      <c r="D740" s="212" t="s">
        <v>274</v>
      </c>
      <c r="E740" s="229" t="s">
        <v>1</v>
      </c>
      <c r="F740" s="230" t="s">
        <v>401</v>
      </c>
      <c r="G740" s="228"/>
      <c r="H740" s="231">
        <v>1441.28</v>
      </c>
      <c r="I740" s="232"/>
      <c r="J740" s="228"/>
      <c r="K740" s="228"/>
      <c r="L740" s="233"/>
      <c r="M740" s="234"/>
      <c r="N740" s="235"/>
      <c r="O740" s="235"/>
      <c r="P740" s="235"/>
      <c r="Q740" s="235"/>
      <c r="R740" s="235"/>
      <c r="S740" s="235"/>
      <c r="T740" s="236"/>
      <c r="AT740" s="237" t="s">
        <v>274</v>
      </c>
      <c r="AU740" s="237" t="s">
        <v>86</v>
      </c>
      <c r="AV740" s="14" t="s">
        <v>110</v>
      </c>
      <c r="AW740" s="14" t="s">
        <v>32</v>
      </c>
      <c r="AX740" s="14" t="s">
        <v>84</v>
      </c>
      <c r="AY740" s="237" t="s">
        <v>239</v>
      </c>
    </row>
    <row r="741" spans="1:65" s="2" customFormat="1" ht="24.2" customHeight="1">
      <c r="A741" s="35"/>
      <c r="B741" s="36"/>
      <c r="C741" s="192" t="s">
        <v>1232</v>
      </c>
      <c r="D741" s="192" t="s">
        <v>241</v>
      </c>
      <c r="E741" s="193" t="s">
        <v>1233</v>
      </c>
      <c r="F741" s="194" t="s">
        <v>1234</v>
      </c>
      <c r="G741" s="195" t="s">
        <v>244</v>
      </c>
      <c r="H741" s="196">
        <v>129.35</v>
      </c>
      <c r="I741" s="197"/>
      <c r="J741" s="198">
        <f>ROUND(I741*H741,2)</f>
        <v>0</v>
      </c>
      <c r="K741" s="194" t="s">
        <v>245</v>
      </c>
      <c r="L741" s="40"/>
      <c r="M741" s="199" t="s">
        <v>1</v>
      </c>
      <c r="N741" s="200" t="s">
        <v>41</v>
      </c>
      <c r="O741" s="72"/>
      <c r="P741" s="201">
        <f>O741*H741</f>
        <v>0</v>
      </c>
      <c r="Q741" s="201">
        <v>0</v>
      </c>
      <c r="R741" s="201">
        <f>Q741*H741</f>
        <v>0</v>
      </c>
      <c r="S741" s="201">
        <v>0</v>
      </c>
      <c r="T741" s="202">
        <f>S741*H741</f>
        <v>0</v>
      </c>
      <c r="U741" s="35"/>
      <c r="V741" s="35"/>
      <c r="W741" s="35"/>
      <c r="X741" s="35"/>
      <c r="Y741" s="35"/>
      <c r="Z741" s="35"/>
      <c r="AA741" s="35"/>
      <c r="AB741" s="35"/>
      <c r="AC741" s="35"/>
      <c r="AD741" s="35"/>
      <c r="AE741" s="35"/>
      <c r="AR741" s="203" t="s">
        <v>110</v>
      </c>
      <c r="AT741" s="203" t="s">
        <v>241</v>
      </c>
      <c r="AU741" s="203" t="s">
        <v>86</v>
      </c>
      <c r="AY741" s="18" t="s">
        <v>239</v>
      </c>
      <c r="BE741" s="204">
        <f>IF(N741="základní",J741,0)</f>
        <v>0</v>
      </c>
      <c r="BF741" s="204">
        <f>IF(N741="snížená",J741,0)</f>
        <v>0</v>
      </c>
      <c r="BG741" s="204">
        <f>IF(N741="zákl. přenesená",J741,0)</f>
        <v>0</v>
      </c>
      <c r="BH741" s="204">
        <f>IF(N741="sníž. přenesená",J741,0)</f>
        <v>0</v>
      </c>
      <c r="BI741" s="204">
        <f>IF(N741="nulová",J741,0)</f>
        <v>0</v>
      </c>
      <c r="BJ741" s="18" t="s">
        <v>84</v>
      </c>
      <c r="BK741" s="204">
        <f>ROUND(I741*H741,2)</f>
        <v>0</v>
      </c>
      <c r="BL741" s="18" t="s">
        <v>110</v>
      </c>
      <c r="BM741" s="203" t="s">
        <v>1235</v>
      </c>
    </row>
    <row r="742" spans="1:65" s="2" customFormat="1" ht="11.25">
      <c r="A742" s="35"/>
      <c r="B742" s="36"/>
      <c r="C742" s="37"/>
      <c r="D742" s="205" t="s">
        <v>247</v>
      </c>
      <c r="E742" s="37"/>
      <c r="F742" s="206" t="s">
        <v>1236</v>
      </c>
      <c r="G742" s="37"/>
      <c r="H742" s="37"/>
      <c r="I742" s="207"/>
      <c r="J742" s="37"/>
      <c r="K742" s="37"/>
      <c r="L742" s="40"/>
      <c r="M742" s="208"/>
      <c r="N742" s="209"/>
      <c r="O742" s="72"/>
      <c r="P742" s="72"/>
      <c r="Q742" s="72"/>
      <c r="R742" s="72"/>
      <c r="S742" s="72"/>
      <c r="T742" s="73"/>
      <c r="U742" s="35"/>
      <c r="V742" s="35"/>
      <c r="W742" s="35"/>
      <c r="X742" s="35"/>
      <c r="Y742" s="35"/>
      <c r="Z742" s="35"/>
      <c r="AA742" s="35"/>
      <c r="AB742" s="35"/>
      <c r="AC742" s="35"/>
      <c r="AD742" s="35"/>
      <c r="AE742" s="35"/>
      <c r="AT742" s="18" t="s">
        <v>247</v>
      </c>
      <c r="AU742" s="18" t="s">
        <v>86</v>
      </c>
    </row>
    <row r="743" spans="1:65" s="13" customFormat="1" ht="11.25">
      <c r="B743" s="210"/>
      <c r="C743" s="211"/>
      <c r="D743" s="212" t="s">
        <v>274</v>
      </c>
      <c r="E743" s="226" t="s">
        <v>1</v>
      </c>
      <c r="F743" s="213" t="s">
        <v>899</v>
      </c>
      <c r="G743" s="211"/>
      <c r="H743" s="214">
        <v>129.35</v>
      </c>
      <c r="I743" s="215"/>
      <c r="J743" s="211"/>
      <c r="K743" s="211"/>
      <c r="L743" s="216"/>
      <c r="M743" s="217"/>
      <c r="N743" s="218"/>
      <c r="O743" s="218"/>
      <c r="P743" s="218"/>
      <c r="Q743" s="218"/>
      <c r="R743" s="218"/>
      <c r="S743" s="218"/>
      <c r="T743" s="219"/>
      <c r="AT743" s="220" t="s">
        <v>274</v>
      </c>
      <c r="AU743" s="220" t="s">
        <v>86</v>
      </c>
      <c r="AV743" s="13" t="s">
        <v>86</v>
      </c>
      <c r="AW743" s="13" t="s">
        <v>32</v>
      </c>
      <c r="AX743" s="13" t="s">
        <v>76</v>
      </c>
      <c r="AY743" s="220" t="s">
        <v>239</v>
      </c>
    </row>
    <row r="744" spans="1:65" s="14" customFormat="1" ht="11.25">
      <c r="B744" s="227"/>
      <c r="C744" s="228"/>
      <c r="D744" s="212" t="s">
        <v>274</v>
      </c>
      <c r="E744" s="229" t="s">
        <v>1</v>
      </c>
      <c r="F744" s="230" t="s">
        <v>401</v>
      </c>
      <c r="G744" s="228"/>
      <c r="H744" s="231">
        <v>129.35</v>
      </c>
      <c r="I744" s="232"/>
      <c r="J744" s="228"/>
      <c r="K744" s="228"/>
      <c r="L744" s="233"/>
      <c r="M744" s="234"/>
      <c r="N744" s="235"/>
      <c r="O744" s="235"/>
      <c r="P744" s="235"/>
      <c r="Q744" s="235"/>
      <c r="R744" s="235"/>
      <c r="S744" s="235"/>
      <c r="T744" s="236"/>
      <c r="AT744" s="237" t="s">
        <v>274</v>
      </c>
      <c r="AU744" s="237" t="s">
        <v>86</v>
      </c>
      <c r="AV744" s="14" t="s">
        <v>110</v>
      </c>
      <c r="AW744" s="14" t="s">
        <v>32</v>
      </c>
      <c r="AX744" s="14" t="s">
        <v>84</v>
      </c>
      <c r="AY744" s="237" t="s">
        <v>239</v>
      </c>
    </row>
    <row r="745" spans="1:65" s="2" customFormat="1" ht="24.2" customHeight="1">
      <c r="A745" s="35"/>
      <c r="B745" s="36"/>
      <c r="C745" s="192" t="s">
        <v>1237</v>
      </c>
      <c r="D745" s="192" t="s">
        <v>241</v>
      </c>
      <c r="E745" s="193" t="s">
        <v>1233</v>
      </c>
      <c r="F745" s="194" t="s">
        <v>1234</v>
      </c>
      <c r="G745" s="195" t="s">
        <v>244</v>
      </c>
      <c r="H745" s="196">
        <v>20</v>
      </c>
      <c r="I745" s="197"/>
      <c r="J745" s="198">
        <f>ROUND(I745*H745,2)</f>
        <v>0</v>
      </c>
      <c r="K745" s="194" t="s">
        <v>245</v>
      </c>
      <c r="L745" s="40"/>
      <c r="M745" s="199" t="s">
        <v>1</v>
      </c>
      <c r="N745" s="200" t="s">
        <v>41</v>
      </c>
      <c r="O745" s="72"/>
      <c r="P745" s="201">
        <f>O745*H745</f>
        <v>0</v>
      </c>
      <c r="Q745" s="201">
        <v>0</v>
      </c>
      <c r="R745" s="201">
        <f>Q745*H745</f>
        <v>0</v>
      </c>
      <c r="S745" s="201">
        <v>0</v>
      </c>
      <c r="T745" s="202">
        <f>S745*H745</f>
        <v>0</v>
      </c>
      <c r="U745" s="35"/>
      <c r="V745" s="35"/>
      <c r="W745" s="35"/>
      <c r="X745" s="35"/>
      <c r="Y745" s="35"/>
      <c r="Z745" s="35"/>
      <c r="AA745" s="35"/>
      <c r="AB745" s="35"/>
      <c r="AC745" s="35"/>
      <c r="AD745" s="35"/>
      <c r="AE745" s="35"/>
      <c r="AR745" s="203" t="s">
        <v>110</v>
      </c>
      <c r="AT745" s="203" t="s">
        <v>241</v>
      </c>
      <c r="AU745" s="203" t="s">
        <v>86</v>
      </c>
      <c r="AY745" s="18" t="s">
        <v>239</v>
      </c>
      <c r="BE745" s="204">
        <f>IF(N745="základní",J745,0)</f>
        <v>0</v>
      </c>
      <c r="BF745" s="204">
        <f>IF(N745="snížená",J745,0)</f>
        <v>0</v>
      </c>
      <c r="BG745" s="204">
        <f>IF(N745="zákl. přenesená",J745,0)</f>
        <v>0</v>
      </c>
      <c r="BH745" s="204">
        <f>IF(N745="sníž. přenesená",J745,0)</f>
        <v>0</v>
      </c>
      <c r="BI745" s="204">
        <f>IF(N745="nulová",J745,0)</f>
        <v>0</v>
      </c>
      <c r="BJ745" s="18" t="s">
        <v>84</v>
      </c>
      <c r="BK745" s="204">
        <f>ROUND(I745*H745,2)</f>
        <v>0</v>
      </c>
      <c r="BL745" s="18" t="s">
        <v>110</v>
      </c>
      <c r="BM745" s="203" t="s">
        <v>1238</v>
      </c>
    </row>
    <row r="746" spans="1:65" s="2" customFormat="1" ht="11.25">
      <c r="A746" s="35"/>
      <c r="B746" s="36"/>
      <c r="C746" s="37"/>
      <c r="D746" s="205" t="s">
        <v>247</v>
      </c>
      <c r="E746" s="37"/>
      <c r="F746" s="206" t="s">
        <v>1236</v>
      </c>
      <c r="G746" s="37"/>
      <c r="H746" s="37"/>
      <c r="I746" s="207"/>
      <c r="J746" s="37"/>
      <c r="K746" s="37"/>
      <c r="L746" s="40"/>
      <c r="M746" s="208"/>
      <c r="N746" s="209"/>
      <c r="O746" s="72"/>
      <c r="P746" s="72"/>
      <c r="Q746" s="72"/>
      <c r="R746" s="72"/>
      <c r="S746" s="72"/>
      <c r="T746" s="73"/>
      <c r="U746" s="35"/>
      <c r="V746" s="35"/>
      <c r="W746" s="35"/>
      <c r="X746" s="35"/>
      <c r="Y746" s="35"/>
      <c r="Z746" s="35"/>
      <c r="AA746" s="35"/>
      <c r="AB746" s="35"/>
      <c r="AC746" s="35"/>
      <c r="AD746" s="35"/>
      <c r="AE746" s="35"/>
      <c r="AT746" s="18" t="s">
        <v>247</v>
      </c>
      <c r="AU746" s="18" t="s">
        <v>86</v>
      </c>
    </row>
    <row r="747" spans="1:65" s="2" customFormat="1" ht="16.5" customHeight="1">
      <c r="A747" s="35"/>
      <c r="B747" s="36"/>
      <c r="C747" s="192" t="s">
        <v>1239</v>
      </c>
      <c r="D747" s="192" t="s">
        <v>241</v>
      </c>
      <c r="E747" s="193" t="s">
        <v>1240</v>
      </c>
      <c r="F747" s="194" t="s">
        <v>1241</v>
      </c>
      <c r="G747" s="195" t="s">
        <v>513</v>
      </c>
      <c r="H747" s="196">
        <v>8.26</v>
      </c>
      <c r="I747" s="197"/>
      <c r="J747" s="198">
        <f>ROUND(I747*H747,2)</f>
        <v>0</v>
      </c>
      <c r="K747" s="194" t="s">
        <v>245</v>
      </c>
      <c r="L747" s="40"/>
      <c r="M747" s="199" t="s">
        <v>1</v>
      </c>
      <c r="N747" s="200" t="s">
        <v>41</v>
      </c>
      <c r="O747" s="72"/>
      <c r="P747" s="201">
        <f>O747*H747</f>
        <v>0</v>
      </c>
      <c r="Q747" s="201">
        <v>0</v>
      </c>
      <c r="R747" s="201">
        <f>Q747*H747</f>
        <v>0</v>
      </c>
      <c r="S747" s="201">
        <v>0</v>
      </c>
      <c r="T747" s="202">
        <f>S747*H747</f>
        <v>0</v>
      </c>
      <c r="U747" s="35"/>
      <c r="V747" s="35"/>
      <c r="W747" s="35"/>
      <c r="X747" s="35"/>
      <c r="Y747" s="35"/>
      <c r="Z747" s="35"/>
      <c r="AA747" s="35"/>
      <c r="AB747" s="35"/>
      <c r="AC747" s="35"/>
      <c r="AD747" s="35"/>
      <c r="AE747" s="35"/>
      <c r="AR747" s="203" t="s">
        <v>110</v>
      </c>
      <c r="AT747" s="203" t="s">
        <v>241</v>
      </c>
      <c r="AU747" s="203" t="s">
        <v>86</v>
      </c>
      <c r="AY747" s="18" t="s">
        <v>239</v>
      </c>
      <c r="BE747" s="204">
        <f>IF(N747="základní",J747,0)</f>
        <v>0</v>
      </c>
      <c r="BF747" s="204">
        <f>IF(N747="snížená",J747,0)</f>
        <v>0</v>
      </c>
      <c r="BG747" s="204">
        <f>IF(N747="zákl. přenesená",J747,0)</f>
        <v>0</v>
      </c>
      <c r="BH747" s="204">
        <f>IF(N747="sníž. přenesená",J747,0)</f>
        <v>0</v>
      </c>
      <c r="BI747" s="204">
        <f>IF(N747="nulová",J747,0)</f>
        <v>0</v>
      </c>
      <c r="BJ747" s="18" t="s">
        <v>84</v>
      </c>
      <c r="BK747" s="204">
        <f>ROUND(I747*H747,2)</f>
        <v>0</v>
      </c>
      <c r="BL747" s="18" t="s">
        <v>110</v>
      </c>
      <c r="BM747" s="203" t="s">
        <v>1242</v>
      </c>
    </row>
    <row r="748" spans="1:65" s="2" customFormat="1" ht="11.25">
      <c r="A748" s="35"/>
      <c r="B748" s="36"/>
      <c r="C748" s="37"/>
      <c r="D748" s="205" t="s">
        <v>247</v>
      </c>
      <c r="E748" s="37"/>
      <c r="F748" s="206" t="s">
        <v>1243</v>
      </c>
      <c r="G748" s="37"/>
      <c r="H748" s="37"/>
      <c r="I748" s="207"/>
      <c r="J748" s="37"/>
      <c r="K748" s="37"/>
      <c r="L748" s="40"/>
      <c r="M748" s="208"/>
      <c r="N748" s="209"/>
      <c r="O748" s="72"/>
      <c r="P748" s="72"/>
      <c r="Q748" s="72"/>
      <c r="R748" s="72"/>
      <c r="S748" s="72"/>
      <c r="T748" s="73"/>
      <c r="U748" s="35"/>
      <c r="V748" s="35"/>
      <c r="W748" s="35"/>
      <c r="X748" s="35"/>
      <c r="Y748" s="35"/>
      <c r="Z748" s="35"/>
      <c r="AA748" s="35"/>
      <c r="AB748" s="35"/>
      <c r="AC748" s="35"/>
      <c r="AD748" s="35"/>
      <c r="AE748" s="35"/>
      <c r="AT748" s="18" t="s">
        <v>247</v>
      </c>
      <c r="AU748" s="18" t="s">
        <v>86</v>
      </c>
    </row>
    <row r="749" spans="1:65" s="2" customFormat="1" ht="16.5" customHeight="1">
      <c r="A749" s="35"/>
      <c r="B749" s="36"/>
      <c r="C749" s="192" t="s">
        <v>1244</v>
      </c>
      <c r="D749" s="192" t="s">
        <v>241</v>
      </c>
      <c r="E749" s="193" t="s">
        <v>1245</v>
      </c>
      <c r="F749" s="194" t="s">
        <v>1246</v>
      </c>
      <c r="G749" s="195" t="s">
        <v>513</v>
      </c>
      <c r="H749" s="196">
        <v>247.8</v>
      </c>
      <c r="I749" s="197"/>
      <c r="J749" s="198">
        <f>ROUND(I749*H749,2)</f>
        <v>0</v>
      </c>
      <c r="K749" s="194" t="s">
        <v>245</v>
      </c>
      <c r="L749" s="40"/>
      <c r="M749" s="199" t="s">
        <v>1</v>
      </c>
      <c r="N749" s="200" t="s">
        <v>41</v>
      </c>
      <c r="O749" s="72"/>
      <c r="P749" s="201">
        <f>O749*H749</f>
        <v>0</v>
      </c>
      <c r="Q749" s="201">
        <v>0</v>
      </c>
      <c r="R749" s="201">
        <f>Q749*H749</f>
        <v>0</v>
      </c>
      <c r="S749" s="201">
        <v>0</v>
      </c>
      <c r="T749" s="202">
        <f>S749*H749</f>
        <v>0</v>
      </c>
      <c r="U749" s="35"/>
      <c r="V749" s="35"/>
      <c r="W749" s="35"/>
      <c r="X749" s="35"/>
      <c r="Y749" s="35"/>
      <c r="Z749" s="35"/>
      <c r="AA749" s="35"/>
      <c r="AB749" s="35"/>
      <c r="AC749" s="35"/>
      <c r="AD749" s="35"/>
      <c r="AE749" s="35"/>
      <c r="AR749" s="203" t="s">
        <v>110</v>
      </c>
      <c r="AT749" s="203" t="s">
        <v>241</v>
      </c>
      <c r="AU749" s="203" t="s">
        <v>86</v>
      </c>
      <c r="AY749" s="18" t="s">
        <v>239</v>
      </c>
      <c r="BE749" s="204">
        <f>IF(N749="základní",J749,0)</f>
        <v>0</v>
      </c>
      <c r="BF749" s="204">
        <f>IF(N749="snížená",J749,0)</f>
        <v>0</v>
      </c>
      <c r="BG749" s="204">
        <f>IF(N749="zákl. přenesená",J749,0)</f>
        <v>0</v>
      </c>
      <c r="BH749" s="204">
        <f>IF(N749="sníž. přenesená",J749,0)</f>
        <v>0</v>
      </c>
      <c r="BI749" s="204">
        <f>IF(N749="nulová",J749,0)</f>
        <v>0</v>
      </c>
      <c r="BJ749" s="18" t="s">
        <v>84</v>
      </c>
      <c r="BK749" s="204">
        <f>ROUND(I749*H749,2)</f>
        <v>0</v>
      </c>
      <c r="BL749" s="18" t="s">
        <v>110</v>
      </c>
      <c r="BM749" s="203" t="s">
        <v>1247</v>
      </c>
    </row>
    <row r="750" spans="1:65" s="2" customFormat="1" ht="11.25">
      <c r="A750" s="35"/>
      <c r="B750" s="36"/>
      <c r="C750" s="37"/>
      <c r="D750" s="205" t="s">
        <v>247</v>
      </c>
      <c r="E750" s="37"/>
      <c r="F750" s="206" t="s">
        <v>1248</v>
      </c>
      <c r="G750" s="37"/>
      <c r="H750" s="37"/>
      <c r="I750" s="207"/>
      <c r="J750" s="37"/>
      <c r="K750" s="37"/>
      <c r="L750" s="40"/>
      <c r="M750" s="208"/>
      <c r="N750" s="209"/>
      <c r="O750" s="72"/>
      <c r="P750" s="72"/>
      <c r="Q750" s="72"/>
      <c r="R750" s="72"/>
      <c r="S750" s="72"/>
      <c r="T750" s="73"/>
      <c r="U750" s="35"/>
      <c r="V750" s="35"/>
      <c r="W750" s="35"/>
      <c r="X750" s="35"/>
      <c r="Y750" s="35"/>
      <c r="Z750" s="35"/>
      <c r="AA750" s="35"/>
      <c r="AB750" s="35"/>
      <c r="AC750" s="35"/>
      <c r="AD750" s="35"/>
      <c r="AE750" s="35"/>
      <c r="AT750" s="18" t="s">
        <v>247</v>
      </c>
      <c r="AU750" s="18" t="s">
        <v>86</v>
      </c>
    </row>
    <row r="751" spans="1:65" s="13" customFormat="1" ht="11.25">
      <c r="B751" s="210"/>
      <c r="C751" s="211"/>
      <c r="D751" s="212" t="s">
        <v>274</v>
      </c>
      <c r="E751" s="211"/>
      <c r="F751" s="213" t="s">
        <v>1249</v>
      </c>
      <c r="G751" s="211"/>
      <c r="H751" s="214">
        <v>247.8</v>
      </c>
      <c r="I751" s="215"/>
      <c r="J751" s="211"/>
      <c r="K751" s="211"/>
      <c r="L751" s="216"/>
      <c r="M751" s="217"/>
      <c r="N751" s="218"/>
      <c r="O751" s="218"/>
      <c r="P751" s="218"/>
      <c r="Q751" s="218"/>
      <c r="R751" s="218"/>
      <c r="S751" s="218"/>
      <c r="T751" s="219"/>
      <c r="AT751" s="220" t="s">
        <v>274</v>
      </c>
      <c r="AU751" s="220" t="s">
        <v>86</v>
      </c>
      <c r="AV751" s="13" t="s">
        <v>86</v>
      </c>
      <c r="AW751" s="13" t="s">
        <v>4</v>
      </c>
      <c r="AX751" s="13" t="s">
        <v>84</v>
      </c>
      <c r="AY751" s="220" t="s">
        <v>239</v>
      </c>
    </row>
    <row r="752" spans="1:65" s="2" customFormat="1" ht="16.5" customHeight="1">
      <c r="A752" s="35"/>
      <c r="B752" s="36"/>
      <c r="C752" s="192" t="s">
        <v>1250</v>
      </c>
      <c r="D752" s="192" t="s">
        <v>241</v>
      </c>
      <c r="E752" s="193" t="s">
        <v>1251</v>
      </c>
      <c r="F752" s="194" t="s">
        <v>1252</v>
      </c>
      <c r="G752" s="195" t="s">
        <v>513</v>
      </c>
      <c r="H752" s="196">
        <v>8.26</v>
      </c>
      <c r="I752" s="197"/>
      <c r="J752" s="198">
        <f>ROUND(I752*H752,2)</f>
        <v>0</v>
      </c>
      <c r="K752" s="194" t="s">
        <v>245</v>
      </c>
      <c r="L752" s="40"/>
      <c r="M752" s="199" t="s">
        <v>1</v>
      </c>
      <c r="N752" s="200" t="s">
        <v>41</v>
      </c>
      <c r="O752" s="72"/>
      <c r="P752" s="201">
        <f>O752*H752</f>
        <v>0</v>
      </c>
      <c r="Q752" s="201">
        <v>0</v>
      </c>
      <c r="R752" s="201">
        <f>Q752*H752</f>
        <v>0</v>
      </c>
      <c r="S752" s="201">
        <v>0</v>
      </c>
      <c r="T752" s="202">
        <f>S752*H752</f>
        <v>0</v>
      </c>
      <c r="U752" s="35"/>
      <c r="V752" s="35"/>
      <c r="W752" s="35"/>
      <c r="X752" s="35"/>
      <c r="Y752" s="35"/>
      <c r="Z752" s="35"/>
      <c r="AA752" s="35"/>
      <c r="AB752" s="35"/>
      <c r="AC752" s="35"/>
      <c r="AD752" s="35"/>
      <c r="AE752" s="35"/>
      <c r="AR752" s="203" t="s">
        <v>110</v>
      </c>
      <c r="AT752" s="203" t="s">
        <v>241</v>
      </c>
      <c r="AU752" s="203" t="s">
        <v>86</v>
      </c>
      <c r="AY752" s="18" t="s">
        <v>239</v>
      </c>
      <c r="BE752" s="204">
        <f>IF(N752="základní",J752,0)</f>
        <v>0</v>
      </c>
      <c r="BF752" s="204">
        <f>IF(N752="snížená",J752,0)</f>
        <v>0</v>
      </c>
      <c r="BG752" s="204">
        <f>IF(N752="zákl. přenesená",J752,0)</f>
        <v>0</v>
      </c>
      <c r="BH752" s="204">
        <f>IF(N752="sníž. přenesená",J752,0)</f>
        <v>0</v>
      </c>
      <c r="BI752" s="204">
        <f>IF(N752="nulová",J752,0)</f>
        <v>0</v>
      </c>
      <c r="BJ752" s="18" t="s">
        <v>84</v>
      </c>
      <c r="BK752" s="204">
        <f>ROUND(I752*H752,2)</f>
        <v>0</v>
      </c>
      <c r="BL752" s="18" t="s">
        <v>110</v>
      </c>
      <c r="BM752" s="203" t="s">
        <v>1253</v>
      </c>
    </row>
    <row r="753" spans="1:65" s="2" customFormat="1" ht="11.25">
      <c r="A753" s="35"/>
      <c r="B753" s="36"/>
      <c r="C753" s="37"/>
      <c r="D753" s="205" t="s">
        <v>247</v>
      </c>
      <c r="E753" s="37"/>
      <c r="F753" s="206" t="s">
        <v>1254</v>
      </c>
      <c r="G753" s="37"/>
      <c r="H753" s="37"/>
      <c r="I753" s="207"/>
      <c r="J753" s="37"/>
      <c r="K753" s="37"/>
      <c r="L753" s="40"/>
      <c r="M753" s="208"/>
      <c r="N753" s="209"/>
      <c r="O753" s="72"/>
      <c r="P753" s="72"/>
      <c r="Q753" s="72"/>
      <c r="R753" s="72"/>
      <c r="S753" s="72"/>
      <c r="T753" s="73"/>
      <c r="U753" s="35"/>
      <c r="V753" s="35"/>
      <c r="W753" s="35"/>
      <c r="X753" s="35"/>
      <c r="Y753" s="35"/>
      <c r="Z753" s="35"/>
      <c r="AA753" s="35"/>
      <c r="AB753" s="35"/>
      <c r="AC753" s="35"/>
      <c r="AD753" s="35"/>
      <c r="AE753" s="35"/>
      <c r="AT753" s="18" t="s">
        <v>247</v>
      </c>
      <c r="AU753" s="18" t="s">
        <v>86</v>
      </c>
    </row>
    <row r="754" spans="1:65" s="2" customFormat="1" ht="16.5" customHeight="1">
      <c r="A754" s="35"/>
      <c r="B754" s="36"/>
      <c r="C754" s="192" t="s">
        <v>1255</v>
      </c>
      <c r="D754" s="192" t="s">
        <v>241</v>
      </c>
      <c r="E754" s="193" t="s">
        <v>1256</v>
      </c>
      <c r="F754" s="194" t="s">
        <v>1257</v>
      </c>
      <c r="G754" s="195" t="s">
        <v>244</v>
      </c>
      <c r="H754" s="196">
        <v>1726.7760000000001</v>
      </c>
      <c r="I754" s="197"/>
      <c r="J754" s="198">
        <f>ROUND(I754*H754,2)</f>
        <v>0</v>
      </c>
      <c r="K754" s="194" t="s">
        <v>245</v>
      </c>
      <c r="L754" s="40"/>
      <c r="M754" s="199" t="s">
        <v>1</v>
      </c>
      <c r="N754" s="200" t="s">
        <v>41</v>
      </c>
      <c r="O754" s="72"/>
      <c r="P754" s="201">
        <f>O754*H754</f>
        <v>0</v>
      </c>
      <c r="Q754" s="201">
        <v>4.0000000000000003E-5</v>
      </c>
      <c r="R754" s="201">
        <f>Q754*H754</f>
        <v>6.9071040000000014E-2</v>
      </c>
      <c r="S754" s="201">
        <v>0</v>
      </c>
      <c r="T754" s="202">
        <f>S754*H754</f>
        <v>0</v>
      </c>
      <c r="U754" s="35"/>
      <c r="V754" s="35"/>
      <c r="W754" s="35"/>
      <c r="X754" s="35"/>
      <c r="Y754" s="35"/>
      <c r="Z754" s="35"/>
      <c r="AA754" s="35"/>
      <c r="AB754" s="35"/>
      <c r="AC754" s="35"/>
      <c r="AD754" s="35"/>
      <c r="AE754" s="35"/>
      <c r="AR754" s="203" t="s">
        <v>110</v>
      </c>
      <c r="AT754" s="203" t="s">
        <v>241</v>
      </c>
      <c r="AU754" s="203" t="s">
        <v>86</v>
      </c>
      <c r="AY754" s="18" t="s">
        <v>239</v>
      </c>
      <c r="BE754" s="204">
        <f>IF(N754="základní",J754,0)</f>
        <v>0</v>
      </c>
      <c r="BF754" s="204">
        <f>IF(N754="snížená",J754,0)</f>
        <v>0</v>
      </c>
      <c r="BG754" s="204">
        <f>IF(N754="zákl. přenesená",J754,0)</f>
        <v>0</v>
      </c>
      <c r="BH754" s="204">
        <f>IF(N754="sníž. přenesená",J754,0)</f>
        <v>0</v>
      </c>
      <c r="BI754" s="204">
        <f>IF(N754="nulová",J754,0)</f>
        <v>0</v>
      </c>
      <c r="BJ754" s="18" t="s">
        <v>84</v>
      </c>
      <c r="BK754" s="204">
        <f>ROUND(I754*H754,2)</f>
        <v>0</v>
      </c>
      <c r="BL754" s="18" t="s">
        <v>110</v>
      </c>
      <c r="BM754" s="203" t="s">
        <v>1258</v>
      </c>
    </row>
    <row r="755" spans="1:65" s="2" customFormat="1" ht="11.25">
      <c r="A755" s="35"/>
      <c r="B755" s="36"/>
      <c r="C755" s="37"/>
      <c r="D755" s="205" t="s">
        <v>247</v>
      </c>
      <c r="E755" s="37"/>
      <c r="F755" s="206" t="s">
        <v>1259</v>
      </c>
      <c r="G755" s="37"/>
      <c r="H755" s="37"/>
      <c r="I755" s="207"/>
      <c r="J755" s="37"/>
      <c r="K755" s="37"/>
      <c r="L755" s="40"/>
      <c r="M755" s="208"/>
      <c r="N755" s="209"/>
      <c r="O755" s="72"/>
      <c r="P755" s="72"/>
      <c r="Q755" s="72"/>
      <c r="R755" s="72"/>
      <c r="S755" s="72"/>
      <c r="T755" s="73"/>
      <c r="U755" s="35"/>
      <c r="V755" s="35"/>
      <c r="W755" s="35"/>
      <c r="X755" s="35"/>
      <c r="Y755" s="35"/>
      <c r="Z755" s="35"/>
      <c r="AA755" s="35"/>
      <c r="AB755" s="35"/>
      <c r="AC755" s="35"/>
      <c r="AD755" s="35"/>
      <c r="AE755" s="35"/>
      <c r="AT755" s="18" t="s">
        <v>247</v>
      </c>
      <c r="AU755" s="18" t="s">
        <v>86</v>
      </c>
    </row>
    <row r="756" spans="1:65" s="2" customFormat="1" ht="16.5" customHeight="1">
      <c r="A756" s="35"/>
      <c r="B756" s="36"/>
      <c r="C756" s="192" t="s">
        <v>1260</v>
      </c>
      <c r="D756" s="192" t="s">
        <v>241</v>
      </c>
      <c r="E756" s="193" t="s">
        <v>1261</v>
      </c>
      <c r="F756" s="194" t="s">
        <v>1262</v>
      </c>
      <c r="G756" s="195" t="s">
        <v>244</v>
      </c>
      <c r="H756" s="196">
        <v>12</v>
      </c>
      <c r="I756" s="197"/>
      <c r="J756" s="198">
        <f>ROUND(I756*H756,2)</f>
        <v>0</v>
      </c>
      <c r="K756" s="194" t="s">
        <v>245</v>
      </c>
      <c r="L756" s="40"/>
      <c r="M756" s="199" t="s">
        <v>1</v>
      </c>
      <c r="N756" s="200" t="s">
        <v>41</v>
      </c>
      <c r="O756" s="72"/>
      <c r="P756" s="201">
        <f>O756*H756</f>
        <v>0</v>
      </c>
      <c r="Q756" s="201">
        <v>1.58E-3</v>
      </c>
      <c r="R756" s="201">
        <f>Q756*H756</f>
        <v>1.8960000000000001E-2</v>
      </c>
      <c r="S756" s="201">
        <v>0</v>
      </c>
      <c r="T756" s="202">
        <f>S756*H756</f>
        <v>0</v>
      </c>
      <c r="U756" s="35"/>
      <c r="V756" s="35"/>
      <c r="W756" s="35"/>
      <c r="X756" s="35"/>
      <c r="Y756" s="35"/>
      <c r="Z756" s="35"/>
      <c r="AA756" s="35"/>
      <c r="AB756" s="35"/>
      <c r="AC756" s="35"/>
      <c r="AD756" s="35"/>
      <c r="AE756" s="35"/>
      <c r="AR756" s="203" t="s">
        <v>110</v>
      </c>
      <c r="AT756" s="203" t="s">
        <v>241</v>
      </c>
      <c r="AU756" s="203" t="s">
        <v>86</v>
      </c>
      <c r="AY756" s="18" t="s">
        <v>239</v>
      </c>
      <c r="BE756" s="204">
        <f>IF(N756="základní",J756,0)</f>
        <v>0</v>
      </c>
      <c r="BF756" s="204">
        <f>IF(N756="snížená",J756,0)</f>
        <v>0</v>
      </c>
      <c r="BG756" s="204">
        <f>IF(N756="zákl. přenesená",J756,0)</f>
        <v>0</v>
      </c>
      <c r="BH756" s="204">
        <f>IF(N756="sníž. přenesená",J756,0)</f>
        <v>0</v>
      </c>
      <c r="BI756" s="204">
        <f>IF(N756="nulová",J756,0)</f>
        <v>0</v>
      </c>
      <c r="BJ756" s="18" t="s">
        <v>84</v>
      </c>
      <c r="BK756" s="204">
        <f>ROUND(I756*H756,2)</f>
        <v>0</v>
      </c>
      <c r="BL756" s="18" t="s">
        <v>110</v>
      </c>
      <c r="BM756" s="203" t="s">
        <v>1263</v>
      </c>
    </row>
    <row r="757" spans="1:65" s="2" customFormat="1" ht="11.25">
      <c r="A757" s="35"/>
      <c r="B757" s="36"/>
      <c r="C757" s="37"/>
      <c r="D757" s="205" t="s">
        <v>247</v>
      </c>
      <c r="E757" s="37"/>
      <c r="F757" s="206" t="s">
        <v>1264</v>
      </c>
      <c r="G757" s="37"/>
      <c r="H757" s="37"/>
      <c r="I757" s="207"/>
      <c r="J757" s="37"/>
      <c r="K757" s="37"/>
      <c r="L757" s="40"/>
      <c r="M757" s="208"/>
      <c r="N757" s="209"/>
      <c r="O757" s="72"/>
      <c r="P757" s="72"/>
      <c r="Q757" s="72"/>
      <c r="R757" s="72"/>
      <c r="S757" s="72"/>
      <c r="T757" s="73"/>
      <c r="U757" s="35"/>
      <c r="V757" s="35"/>
      <c r="W757" s="35"/>
      <c r="X757" s="35"/>
      <c r="Y757" s="35"/>
      <c r="Z757" s="35"/>
      <c r="AA757" s="35"/>
      <c r="AB757" s="35"/>
      <c r="AC757" s="35"/>
      <c r="AD757" s="35"/>
      <c r="AE757" s="35"/>
      <c r="AT757" s="18" t="s">
        <v>247</v>
      </c>
      <c r="AU757" s="18" t="s">
        <v>86</v>
      </c>
    </row>
    <row r="758" spans="1:65" s="2" customFormat="1" ht="16.5" customHeight="1">
      <c r="A758" s="35"/>
      <c r="B758" s="36"/>
      <c r="C758" s="192" t="s">
        <v>1265</v>
      </c>
      <c r="D758" s="192" t="s">
        <v>241</v>
      </c>
      <c r="E758" s="193" t="s">
        <v>1266</v>
      </c>
      <c r="F758" s="194" t="s">
        <v>1267</v>
      </c>
      <c r="G758" s="195" t="s">
        <v>244</v>
      </c>
      <c r="H758" s="196">
        <v>65.5</v>
      </c>
      <c r="I758" s="197"/>
      <c r="J758" s="198">
        <f>ROUND(I758*H758,2)</f>
        <v>0</v>
      </c>
      <c r="K758" s="194" t="s">
        <v>245</v>
      </c>
      <c r="L758" s="40"/>
      <c r="M758" s="199" t="s">
        <v>1</v>
      </c>
      <c r="N758" s="200" t="s">
        <v>41</v>
      </c>
      <c r="O758" s="72"/>
      <c r="P758" s="201">
        <f>O758*H758</f>
        <v>0</v>
      </c>
      <c r="Q758" s="201">
        <v>5.2500000000000003E-3</v>
      </c>
      <c r="R758" s="201">
        <f>Q758*H758</f>
        <v>0.34387500000000004</v>
      </c>
      <c r="S758" s="201">
        <v>0</v>
      </c>
      <c r="T758" s="202">
        <f>S758*H758</f>
        <v>0</v>
      </c>
      <c r="U758" s="35"/>
      <c r="V758" s="35"/>
      <c r="W758" s="35"/>
      <c r="X758" s="35"/>
      <c r="Y758" s="35"/>
      <c r="Z758" s="35"/>
      <c r="AA758" s="35"/>
      <c r="AB758" s="35"/>
      <c r="AC758" s="35"/>
      <c r="AD758" s="35"/>
      <c r="AE758" s="35"/>
      <c r="AR758" s="203" t="s">
        <v>110</v>
      </c>
      <c r="AT758" s="203" t="s">
        <v>241</v>
      </c>
      <c r="AU758" s="203" t="s">
        <v>86</v>
      </c>
      <c r="AY758" s="18" t="s">
        <v>239</v>
      </c>
      <c r="BE758" s="204">
        <f>IF(N758="základní",J758,0)</f>
        <v>0</v>
      </c>
      <c r="BF758" s="204">
        <f>IF(N758="snížená",J758,0)</f>
        <v>0</v>
      </c>
      <c r="BG758" s="204">
        <f>IF(N758="zákl. přenesená",J758,0)</f>
        <v>0</v>
      </c>
      <c r="BH758" s="204">
        <f>IF(N758="sníž. přenesená",J758,0)</f>
        <v>0</v>
      </c>
      <c r="BI758" s="204">
        <f>IF(N758="nulová",J758,0)</f>
        <v>0</v>
      </c>
      <c r="BJ758" s="18" t="s">
        <v>84</v>
      </c>
      <c r="BK758" s="204">
        <f>ROUND(I758*H758,2)</f>
        <v>0</v>
      </c>
      <c r="BL758" s="18" t="s">
        <v>110</v>
      </c>
      <c r="BM758" s="203" t="s">
        <v>1268</v>
      </c>
    </row>
    <row r="759" spans="1:65" s="2" customFormat="1" ht="11.25">
      <c r="A759" s="35"/>
      <c r="B759" s="36"/>
      <c r="C759" s="37"/>
      <c r="D759" s="205" t="s">
        <v>247</v>
      </c>
      <c r="E759" s="37"/>
      <c r="F759" s="206" t="s">
        <v>1269</v>
      </c>
      <c r="G759" s="37"/>
      <c r="H759" s="37"/>
      <c r="I759" s="207"/>
      <c r="J759" s="37"/>
      <c r="K759" s="37"/>
      <c r="L759" s="40"/>
      <c r="M759" s="208"/>
      <c r="N759" s="209"/>
      <c r="O759" s="72"/>
      <c r="P759" s="72"/>
      <c r="Q759" s="72"/>
      <c r="R759" s="72"/>
      <c r="S759" s="72"/>
      <c r="T759" s="73"/>
      <c r="U759" s="35"/>
      <c r="V759" s="35"/>
      <c r="W759" s="35"/>
      <c r="X759" s="35"/>
      <c r="Y759" s="35"/>
      <c r="Z759" s="35"/>
      <c r="AA759" s="35"/>
      <c r="AB759" s="35"/>
      <c r="AC759" s="35"/>
      <c r="AD759" s="35"/>
      <c r="AE759" s="35"/>
      <c r="AT759" s="18" t="s">
        <v>247</v>
      </c>
      <c r="AU759" s="18" t="s">
        <v>86</v>
      </c>
    </row>
    <row r="760" spans="1:65" s="2" customFormat="1" ht="16.5" customHeight="1">
      <c r="A760" s="35"/>
      <c r="B760" s="36"/>
      <c r="C760" s="192" t="s">
        <v>1270</v>
      </c>
      <c r="D760" s="192" t="s">
        <v>241</v>
      </c>
      <c r="E760" s="193" t="s">
        <v>324</v>
      </c>
      <c r="F760" s="194" t="s">
        <v>325</v>
      </c>
      <c r="G760" s="195" t="s">
        <v>319</v>
      </c>
      <c r="H760" s="196">
        <v>2.8820000000000001</v>
      </c>
      <c r="I760" s="197"/>
      <c r="J760" s="198">
        <f>ROUND(I760*H760,2)</f>
        <v>0</v>
      </c>
      <c r="K760" s="194" t="s">
        <v>245</v>
      </c>
      <c r="L760" s="40"/>
      <c r="M760" s="199" t="s">
        <v>1</v>
      </c>
      <c r="N760" s="200" t="s">
        <v>41</v>
      </c>
      <c r="O760" s="72"/>
      <c r="P760" s="201">
        <f>O760*H760</f>
        <v>0</v>
      </c>
      <c r="Q760" s="201">
        <v>0</v>
      </c>
      <c r="R760" s="201">
        <f>Q760*H760</f>
        <v>0</v>
      </c>
      <c r="S760" s="201">
        <v>2.4</v>
      </c>
      <c r="T760" s="202">
        <f>S760*H760</f>
        <v>6.9168000000000003</v>
      </c>
      <c r="U760" s="35"/>
      <c r="V760" s="35"/>
      <c r="W760" s="35"/>
      <c r="X760" s="35"/>
      <c r="Y760" s="35"/>
      <c r="Z760" s="35"/>
      <c r="AA760" s="35"/>
      <c r="AB760" s="35"/>
      <c r="AC760" s="35"/>
      <c r="AD760" s="35"/>
      <c r="AE760" s="35"/>
      <c r="AR760" s="203" t="s">
        <v>110</v>
      </c>
      <c r="AT760" s="203" t="s">
        <v>241</v>
      </c>
      <c r="AU760" s="203" t="s">
        <v>86</v>
      </c>
      <c r="AY760" s="18" t="s">
        <v>239</v>
      </c>
      <c r="BE760" s="204">
        <f>IF(N760="základní",J760,0)</f>
        <v>0</v>
      </c>
      <c r="BF760" s="204">
        <f>IF(N760="snížená",J760,0)</f>
        <v>0</v>
      </c>
      <c r="BG760" s="204">
        <f>IF(N760="zákl. přenesená",J760,0)</f>
        <v>0</v>
      </c>
      <c r="BH760" s="204">
        <f>IF(N760="sníž. přenesená",J760,0)</f>
        <v>0</v>
      </c>
      <c r="BI760" s="204">
        <f>IF(N760="nulová",J760,0)</f>
        <v>0</v>
      </c>
      <c r="BJ760" s="18" t="s">
        <v>84</v>
      </c>
      <c r="BK760" s="204">
        <f>ROUND(I760*H760,2)</f>
        <v>0</v>
      </c>
      <c r="BL760" s="18" t="s">
        <v>110</v>
      </c>
      <c r="BM760" s="203" t="s">
        <v>1271</v>
      </c>
    </row>
    <row r="761" spans="1:65" s="2" customFormat="1" ht="11.25">
      <c r="A761" s="35"/>
      <c r="B761" s="36"/>
      <c r="C761" s="37"/>
      <c r="D761" s="205" t="s">
        <v>247</v>
      </c>
      <c r="E761" s="37"/>
      <c r="F761" s="206" t="s">
        <v>327</v>
      </c>
      <c r="G761" s="37"/>
      <c r="H761" s="37"/>
      <c r="I761" s="207"/>
      <c r="J761" s="37"/>
      <c r="K761" s="37"/>
      <c r="L761" s="40"/>
      <c r="M761" s="208"/>
      <c r="N761" s="209"/>
      <c r="O761" s="72"/>
      <c r="P761" s="72"/>
      <c r="Q761" s="72"/>
      <c r="R761" s="72"/>
      <c r="S761" s="72"/>
      <c r="T761" s="73"/>
      <c r="U761" s="35"/>
      <c r="V761" s="35"/>
      <c r="W761" s="35"/>
      <c r="X761" s="35"/>
      <c r="Y761" s="35"/>
      <c r="Z761" s="35"/>
      <c r="AA761" s="35"/>
      <c r="AB761" s="35"/>
      <c r="AC761" s="35"/>
      <c r="AD761" s="35"/>
      <c r="AE761" s="35"/>
      <c r="AT761" s="18" t="s">
        <v>247</v>
      </c>
      <c r="AU761" s="18" t="s">
        <v>86</v>
      </c>
    </row>
    <row r="762" spans="1:65" s="15" customFormat="1" ht="11.25">
      <c r="B762" s="238"/>
      <c r="C762" s="239"/>
      <c r="D762" s="212" t="s">
        <v>274</v>
      </c>
      <c r="E762" s="240" t="s">
        <v>1</v>
      </c>
      <c r="F762" s="241" t="s">
        <v>1272</v>
      </c>
      <c r="G762" s="239"/>
      <c r="H762" s="240" t="s">
        <v>1</v>
      </c>
      <c r="I762" s="242"/>
      <c r="J762" s="239"/>
      <c r="K762" s="239"/>
      <c r="L762" s="243"/>
      <c r="M762" s="244"/>
      <c r="N762" s="245"/>
      <c r="O762" s="245"/>
      <c r="P762" s="245"/>
      <c r="Q762" s="245"/>
      <c r="R762" s="245"/>
      <c r="S762" s="245"/>
      <c r="T762" s="246"/>
      <c r="AT762" s="247" t="s">
        <v>274</v>
      </c>
      <c r="AU762" s="247" t="s">
        <v>86</v>
      </c>
      <c r="AV762" s="15" t="s">
        <v>84</v>
      </c>
      <c r="AW762" s="15" t="s">
        <v>32</v>
      </c>
      <c r="AX762" s="15" t="s">
        <v>76</v>
      </c>
      <c r="AY762" s="247" t="s">
        <v>239</v>
      </c>
    </row>
    <row r="763" spans="1:65" s="13" customFormat="1" ht="11.25">
      <c r="B763" s="210"/>
      <c r="C763" s="211"/>
      <c r="D763" s="212" t="s">
        <v>274</v>
      </c>
      <c r="E763" s="226" t="s">
        <v>1</v>
      </c>
      <c r="F763" s="213" t="s">
        <v>1273</v>
      </c>
      <c r="G763" s="211"/>
      <c r="H763" s="214">
        <v>2.8820000000000001</v>
      </c>
      <c r="I763" s="215"/>
      <c r="J763" s="211"/>
      <c r="K763" s="211"/>
      <c r="L763" s="216"/>
      <c r="M763" s="217"/>
      <c r="N763" s="218"/>
      <c r="O763" s="218"/>
      <c r="P763" s="218"/>
      <c r="Q763" s="218"/>
      <c r="R763" s="218"/>
      <c r="S763" s="218"/>
      <c r="T763" s="219"/>
      <c r="AT763" s="220" t="s">
        <v>274</v>
      </c>
      <c r="AU763" s="220" t="s">
        <v>86</v>
      </c>
      <c r="AV763" s="13" t="s">
        <v>86</v>
      </c>
      <c r="AW763" s="13" t="s">
        <v>32</v>
      </c>
      <c r="AX763" s="13" t="s">
        <v>76</v>
      </c>
      <c r="AY763" s="220" t="s">
        <v>239</v>
      </c>
    </row>
    <row r="764" spans="1:65" s="14" customFormat="1" ht="11.25">
      <c r="B764" s="227"/>
      <c r="C764" s="228"/>
      <c r="D764" s="212" t="s">
        <v>274</v>
      </c>
      <c r="E764" s="229" t="s">
        <v>1</v>
      </c>
      <c r="F764" s="230" t="s">
        <v>401</v>
      </c>
      <c r="G764" s="228"/>
      <c r="H764" s="231">
        <v>2.8820000000000001</v>
      </c>
      <c r="I764" s="232"/>
      <c r="J764" s="228"/>
      <c r="K764" s="228"/>
      <c r="L764" s="233"/>
      <c r="M764" s="234"/>
      <c r="N764" s="235"/>
      <c r="O764" s="235"/>
      <c r="P764" s="235"/>
      <c r="Q764" s="235"/>
      <c r="R764" s="235"/>
      <c r="S764" s="235"/>
      <c r="T764" s="236"/>
      <c r="AT764" s="237" t="s">
        <v>274</v>
      </c>
      <c r="AU764" s="237" t="s">
        <v>86</v>
      </c>
      <c r="AV764" s="14" t="s">
        <v>110</v>
      </c>
      <c r="AW764" s="14" t="s">
        <v>32</v>
      </c>
      <c r="AX764" s="14" t="s">
        <v>84</v>
      </c>
      <c r="AY764" s="237" t="s">
        <v>239</v>
      </c>
    </row>
    <row r="765" spans="1:65" s="2" customFormat="1" ht="16.5" customHeight="1">
      <c r="A765" s="35"/>
      <c r="B765" s="36"/>
      <c r="C765" s="192" t="s">
        <v>1274</v>
      </c>
      <c r="D765" s="192" t="s">
        <v>241</v>
      </c>
      <c r="E765" s="193" t="s">
        <v>1275</v>
      </c>
      <c r="F765" s="194" t="s">
        <v>1276</v>
      </c>
      <c r="G765" s="195" t="s">
        <v>244</v>
      </c>
      <c r="H765" s="196">
        <v>154.4</v>
      </c>
      <c r="I765" s="197"/>
      <c r="J765" s="198">
        <f>ROUND(I765*H765,2)</f>
        <v>0</v>
      </c>
      <c r="K765" s="194" t="s">
        <v>245</v>
      </c>
      <c r="L765" s="40"/>
      <c r="M765" s="199" t="s">
        <v>1</v>
      </c>
      <c r="N765" s="200" t="s">
        <v>41</v>
      </c>
      <c r="O765" s="72"/>
      <c r="P765" s="201">
        <f>O765*H765</f>
        <v>0</v>
      </c>
      <c r="Q765" s="201">
        <v>0</v>
      </c>
      <c r="R765" s="201">
        <f>Q765*H765</f>
        <v>0</v>
      </c>
      <c r="S765" s="201">
        <v>0.20799999999999999</v>
      </c>
      <c r="T765" s="202">
        <f>S765*H765</f>
        <v>32.115200000000002</v>
      </c>
      <c r="U765" s="35"/>
      <c r="V765" s="35"/>
      <c r="W765" s="35"/>
      <c r="X765" s="35"/>
      <c r="Y765" s="35"/>
      <c r="Z765" s="35"/>
      <c r="AA765" s="35"/>
      <c r="AB765" s="35"/>
      <c r="AC765" s="35"/>
      <c r="AD765" s="35"/>
      <c r="AE765" s="35"/>
      <c r="AR765" s="203" t="s">
        <v>110</v>
      </c>
      <c r="AT765" s="203" t="s">
        <v>241</v>
      </c>
      <c r="AU765" s="203" t="s">
        <v>86</v>
      </c>
      <c r="AY765" s="18" t="s">
        <v>239</v>
      </c>
      <c r="BE765" s="204">
        <f>IF(N765="základní",J765,0)</f>
        <v>0</v>
      </c>
      <c r="BF765" s="204">
        <f>IF(N765="snížená",J765,0)</f>
        <v>0</v>
      </c>
      <c r="BG765" s="204">
        <f>IF(N765="zákl. přenesená",J765,0)</f>
        <v>0</v>
      </c>
      <c r="BH765" s="204">
        <f>IF(N765="sníž. přenesená",J765,0)</f>
        <v>0</v>
      </c>
      <c r="BI765" s="204">
        <f>IF(N765="nulová",J765,0)</f>
        <v>0</v>
      </c>
      <c r="BJ765" s="18" t="s">
        <v>84</v>
      </c>
      <c r="BK765" s="204">
        <f>ROUND(I765*H765,2)</f>
        <v>0</v>
      </c>
      <c r="BL765" s="18" t="s">
        <v>110</v>
      </c>
      <c r="BM765" s="203" t="s">
        <v>1277</v>
      </c>
    </row>
    <row r="766" spans="1:65" s="2" customFormat="1" ht="11.25">
      <c r="A766" s="35"/>
      <c r="B766" s="36"/>
      <c r="C766" s="37"/>
      <c r="D766" s="205" t="s">
        <v>247</v>
      </c>
      <c r="E766" s="37"/>
      <c r="F766" s="206" t="s">
        <v>1278</v>
      </c>
      <c r="G766" s="37"/>
      <c r="H766" s="37"/>
      <c r="I766" s="207"/>
      <c r="J766" s="37"/>
      <c r="K766" s="37"/>
      <c r="L766" s="40"/>
      <c r="M766" s="208"/>
      <c r="N766" s="209"/>
      <c r="O766" s="72"/>
      <c r="P766" s="72"/>
      <c r="Q766" s="72"/>
      <c r="R766" s="72"/>
      <c r="S766" s="72"/>
      <c r="T766" s="73"/>
      <c r="U766" s="35"/>
      <c r="V766" s="35"/>
      <c r="W766" s="35"/>
      <c r="X766" s="35"/>
      <c r="Y766" s="35"/>
      <c r="Z766" s="35"/>
      <c r="AA766" s="35"/>
      <c r="AB766" s="35"/>
      <c r="AC766" s="35"/>
      <c r="AD766" s="35"/>
      <c r="AE766" s="35"/>
      <c r="AT766" s="18" t="s">
        <v>247</v>
      </c>
      <c r="AU766" s="18" t="s">
        <v>86</v>
      </c>
    </row>
    <row r="767" spans="1:65" s="13" customFormat="1" ht="11.25">
      <c r="B767" s="210"/>
      <c r="C767" s="211"/>
      <c r="D767" s="212" t="s">
        <v>274</v>
      </c>
      <c r="E767" s="226" t="s">
        <v>1</v>
      </c>
      <c r="F767" s="213" t="s">
        <v>1279</v>
      </c>
      <c r="G767" s="211"/>
      <c r="H767" s="214">
        <v>154.4</v>
      </c>
      <c r="I767" s="215"/>
      <c r="J767" s="211"/>
      <c r="K767" s="211"/>
      <c r="L767" s="216"/>
      <c r="M767" s="217"/>
      <c r="N767" s="218"/>
      <c r="O767" s="218"/>
      <c r="P767" s="218"/>
      <c r="Q767" s="218"/>
      <c r="R767" s="218"/>
      <c r="S767" s="218"/>
      <c r="T767" s="219"/>
      <c r="AT767" s="220" t="s">
        <v>274</v>
      </c>
      <c r="AU767" s="220" t="s">
        <v>86</v>
      </c>
      <c r="AV767" s="13" t="s">
        <v>86</v>
      </c>
      <c r="AW767" s="13" t="s">
        <v>32</v>
      </c>
      <c r="AX767" s="13" t="s">
        <v>76</v>
      </c>
      <c r="AY767" s="220" t="s">
        <v>239</v>
      </c>
    </row>
    <row r="768" spans="1:65" s="14" customFormat="1" ht="11.25">
      <c r="B768" s="227"/>
      <c r="C768" s="228"/>
      <c r="D768" s="212" t="s">
        <v>274</v>
      </c>
      <c r="E768" s="229" t="s">
        <v>1</v>
      </c>
      <c r="F768" s="230" t="s">
        <v>401</v>
      </c>
      <c r="G768" s="228"/>
      <c r="H768" s="231">
        <v>154.4</v>
      </c>
      <c r="I768" s="232"/>
      <c r="J768" s="228"/>
      <c r="K768" s="228"/>
      <c r="L768" s="233"/>
      <c r="M768" s="234"/>
      <c r="N768" s="235"/>
      <c r="O768" s="235"/>
      <c r="P768" s="235"/>
      <c r="Q768" s="235"/>
      <c r="R768" s="235"/>
      <c r="S768" s="235"/>
      <c r="T768" s="236"/>
      <c r="AT768" s="237" t="s">
        <v>274</v>
      </c>
      <c r="AU768" s="237" t="s">
        <v>86</v>
      </c>
      <c r="AV768" s="14" t="s">
        <v>110</v>
      </c>
      <c r="AW768" s="14" t="s">
        <v>32</v>
      </c>
      <c r="AX768" s="14" t="s">
        <v>84</v>
      </c>
      <c r="AY768" s="237" t="s">
        <v>239</v>
      </c>
    </row>
    <row r="769" spans="1:65" s="2" customFormat="1" ht="16.5" customHeight="1">
      <c r="A769" s="35"/>
      <c r="B769" s="36"/>
      <c r="C769" s="192" t="s">
        <v>1280</v>
      </c>
      <c r="D769" s="192" t="s">
        <v>241</v>
      </c>
      <c r="E769" s="193" t="s">
        <v>1281</v>
      </c>
      <c r="F769" s="194" t="s">
        <v>1282</v>
      </c>
      <c r="G769" s="195" t="s">
        <v>244</v>
      </c>
      <c r="H769" s="196">
        <v>174.578</v>
      </c>
      <c r="I769" s="197"/>
      <c r="J769" s="198">
        <f>ROUND(I769*H769,2)</f>
        <v>0</v>
      </c>
      <c r="K769" s="194" t="s">
        <v>245</v>
      </c>
      <c r="L769" s="40"/>
      <c r="M769" s="199" t="s">
        <v>1</v>
      </c>
      <c r="N769" s="200" t="s">
        <v>41</v>
      </c>
      <c r="O769" s="72"/>
      <c r="P769" s="201">
        <f>O769*H769</f>
        <v>0</v>
      </c>
      <c r="Q769" s="201">
        <v>0</v>
      </c>
      <c r="R769" s="201">
        <f>Q769*H769</f>
        <v>0</v>
      </c>
      <c r="S769" s="201">
        <v>0.308</v>
      </c>
      <c r="T769" s="202">
        <f>S769*H769</f>
        <v>53.770023999999999</v>
      </c>
      <c r="U769" s="35"/>
      <c r="V769" s="35"/>
      <c r="W769" s="35"/>
      <c r="X769" s="35"/>
      <c r="Y769" s="35"/>
      <c r="Z769" s="35"/>
      <c r="AA769" s="35"/>
      <c r="AB769" s="35"/>
      <c r="AC769" s="35"/>
      <c r="AD769" s="35"/>
      <c r="AE769" s="35"/>
      <c r="AR769" s="203" t="s">
        <v>110</v>
      </c>
      <c r="AT769" s="203" t="s">
        <v>241</v>
      </c>
      <c r="AU769" s="203" t="s">
        <v>86</v>
      </c>
      <c r="AY769" s="18" t="s">
        <v>239</v>
      </c>
      <c r="BE769" s="204">
        <f>IF(N769="základní",J769,0)</f>
        <v>0</v>
      </c>
      <c r="BF769" s="204">
        <f>IF(N769="snížená",J769,0)</f>
        <v>0</v>
      </c>
      <c r="BG769" s="204">
        <f>IF(N769="zákl. přenesená",J769,0)</f>
        <v>0</v>
      </c>
      <c r="BH769" s="204">
        <f>IF(N769="sníž. přenesená",J769,0)</f>
        <v>0</v>
      </c>
      <c r="BI769" s="204">
        <f>IF(N769="nulová",J769,0)</f>
        <v>0</v>
      </c>
      <c r="BJ769" s="18" t="s">
        <v>84</v>
      </c>
      <c r="BK769" s="204">
        <f>ROUND(I769*H769,2)</f>
        <v>0</v>
      </c>
      <c r="BL769" s="18" t="s">
        <v>110</v>
      </c>
      <c r="BM769" s="203" t="s">
        <v>1283</v>
      </c>
    </row>
    <row r="770" spans="1:65" s="2" customFormat="1" ht="11.25">
      <c r="A770" s="35"/>
      <c r="B770" s="36"/>
      <c r="C770" s="37"/>
      <c r="D770" s="205" t="s">
        <v>247</v>
      </c>
      <c r="E770" s="37"/>
      <c r="F770" s="206" t="s">
        <v>1284</v>
      </c>
      <c r="G770" s="37"/>
      <c r="H770" s="37"/>
      <c r="I770" s="207"/>
      <c r="J770" s="37"/>
      <c r="K770" s="37"/>
      <c r="L770" s="40"/>
      <c r="M770" s="208"/>
      <c r="N770" s="209"/>
      <c r="O770" s="72"/>
      <c r="P770" s="72"/>
      <c r="Q770" s="72"/>
      <c r="R770" s="72"/>
      <c r="S770" s="72"/>
      <c r="T770" s="73"/>
      <c r="U770" s="35"/>
      <c r="V770" s="35"/>
      <c r="W770" s="35"/>
      <c r="X770" s="35"/>
      <c r="Y770" s="35"/>
      <c r="Z770" s="35"/>
      <c r="AA770" s="35"/>
      <c r="AB770" s="35"/>
      <c r="AC770" s="35"/>
      <c r="AD770" s="35"/>
      <c r="AE770" s="35"/>
      <c r="AT770" s="18" t="s">
        <v>247</v>
      </c>
      <c r="AU770" s="18" t="s">
        <v>86</v>
      </c>
    </row>
    <row r="771" spans="1:65" s="13" customFormat="1" ht="11.25">
      <c r="B771" s="210"/>
      <c r="C771" s="211"/>
      <c r="D771" s="212" t="s">
        <v>274</v>
      </c>
      <c r="E771" s="226" t="s">
        <v>1</v>
      </c>
      <c r="F771" s="213" t="s">
        <v>1285</v>
      </c>
      <c r="G771" s="211"/>
      <c r="H771" s="214">
        <v>174.578</v>
      </c>
      <c r="I771" s="215"/>
      <c r="J771" s="211"/>
      <c r="K771" s="211"/>
      <c r="L771" s="216"/>
      <c r="M771" s="217"/>
      <c r="N771" s="218"/>
      <c r="O771" s="218"/>
      <c r="P771" s="218"/>
      <c r="Q771" s="218"/>
      <c r="R771" s="218"/>
      <c r="S771" s="218"/>
      <c r="T771" s="219"/>
      <c r="AT771" s="220" t="s">
        <v>274</v>
      </c>
      <c r="AU771" s="220" t="s">
        <v>86</v>
      </c>
      <c r="AV771" s="13" t="s">
        <v>86</v>
      </c>
      <c r="AW771" s="13" t="s">
        <v>32</v>
      </c>
      <c r="AX771" s="13" t="s">
        <v>76</v>
      </c>
      <c r="AY771" s="220" t="s">
        <v>239</v>
      </c>
    </row>
    <row r="772" spans="1:65" s="14" customFormat="1" ht="11.25">
      <c r="B772" s="227"/>
      <c r="C772" s="228"/>
      <c r="D772" s="212" t="s">
        <v>274</v>
      </c>
      <c r="E772" s="229" t="s">
        <v>1</v>
      </c>
      <c r="F772" s="230" t="s">
        <v>401</v>
      </c>
      <c r="G772" s="228"/>
      <c r="H772" s="231">
        <v>174.578</v>
      </c>
      <c r="I772" s="232"/>
      <c r="J772" s="228"/>
      <c r="K772" s="228"/>
      <c r="L772" s="233"/>
      <c r="M772" s="234"/>
      <c r="N772" s="235"/>
      <c r="O772" s="235"/>
      <c r="P772" s="235"/>
      <c r="Q772" s="235"/>
      <c r="R772" s="235"/>
      <c r="S772" s="235"/>
      <c r="T772" s="236"/>
      <c r="AT772" s="237" t="s">
        <v>274</v>
      </c>
      <c r="AU772" s="237" t="s">
        <v>86</v>
      </c>
      <c r="AV772" s="14" t="s">
        <v>110</v>
      </c>
      <c r="AW772" s="14" t="s">
        <v>32</v>
      </c>
      <c r="AX772" s="14" t="s">
        <v>84</v>
      </c>
      <c r="AY772" s="237" t="s">
        <v>239</v>
      </c>
    </row>
    <row r="773" spans="1:65" s="2" customFormat="1" ht="16.5" customHeight="1">
      <c r="A773" s="35"/>
      <c r="B773" s="36"/>
      <c r="C773" s="192" t="s">
        <v>1286</v>
      </c>
      <c r="D773" s="192" t="s">
        <v>241</v>
      </c>
      <c r="E773" s="193" t="s">
        <v>1287</v>
      </c>
      <c r="F773" s="194" t="s">
        <v>1288</v>
      </c>
      <c r="G773" s="195" t="s">
        <v>319</v>
      </c>
      <c r="H773" s="196">
        <v>19.762</v>
      </c>
      <c r="I773" s="197"/>
      <c r="J773" s="198">
        <f>ROUND(I773*H773,2)</f>
        <v>0</v>
      </c>
      <c r="K773" s="194" t="s">
        <v>245</v>
      </c>
      <c r="L773" s="40"/>
      <c r="M773" s="199" t="s">
        <v>1</v>
      </c>
      <c r="N773" s="200" t="s">
        <v>41</v>
      </c>
      <c r="O773" s="72"/>
      <c r="P773" s="201">
        <f>O773*H773</f>
        <v>0</v>
      </c>
      <c r="Q773" s="201">
        <v>0</v>
      </c>
      <c r="R773" s="201">
        <f>Q773*H773</f>
        <v>0</v>
      </c>
      <c r="S773" s="201">
        <v>1.8</v>
      </c>
      <c r="T773" s="202">
        <f>S773*H773</f>
        <v>35.571600000000004</v>
      </c>
      <c r="U773" s="35"/>
      <c r="V773" s="35"/>
      <c r="W773" s="35"/>
      <c r="X773" s="35"/>
      <c r="Y773" s="35"/>
      <c r="Z773" s="35"/>
      <c r="AA773" s="35"/>
      <c r="AB773" s="35"/>
      <c r="AC773" s="35"/>
      <c r="AD773" s="35"/>
      <c r="AE773" s="35"/>
      <c r="AR773" s="203" t="s">
        <v>110</v>
      </c>
      <c r="AT773" s="203" t="s">
        <v>241</v>
      </c>
      <c r="AU773" s="203" t="s">
        <v>86</v>
      </c>
      <c r="AY773" s="18" t="s">
        <v>239</v>
      </c>
      <c r="BE773" s="204">
        <f>IF(N773="základní",J773,0)</f>
        <v>0</v>
      </c>
      <c r="BF773" s="204">
        <f>IF(N773="snížená",J773,0)</f>
        <v>0</v>
      </c>
      <c r="BG773" s="204">
        <f>IF(N773="zákl. přenesená",J773,0)</f>
        <v>0</v>
      </c>
      <c r="BH773" s="204">
        <f>IF(N773="sníž. přenesená",J773,0)</f>
        <v>0</v>
      </c>
      <c r="BI773" s="204">
        <f>IF(N773="nulová",J773,0)</f>
        <v>0</v>
      </c>
      <c r="BJ773" s="18" t="s">
        <v>84</v>
      </c>
      <c r="BK773" s="204">
        <f>ROUND(I773*H773,2)</f>
        <v>0</v>
      </c>
      <c r="BL773" s="18" t="s">
        <v>110</v>
      </c>
      <c r="BM773" s="203" t="s">
        <v>1289</v>
      </c>
    </row>
    <row r="774" spans="1:65" s="2" customFormat="1" ht="11.25">
      <c r="A774" s="35"/>
      <c r="B774" s="36"/>
      <c r="C774" s="37"/>
      <c r="D774" s="205" t="s">
        <v>247</v>
      </c>
      <c r="E774" s="37"/>
      <c r="F774" s="206" t="s">
        <v>1290</v>
      </c>
      <c r="G774" s="37"/>
      <c r="H774" s="37"/>
      <c r="I774" s="207"/>
      <c r="J774" s="37"/>
      <c r="K774" s="37"/>
      <c r="L774" s="40"/>
      <c r="M774" s="208"/>
      <c r="N774" s="209"/>
      <c r="O774" s="72"/>
      <c r="P774" s="72"/>
      <c r="Q774" s="72"/>
      <c r="R774" s="72"/>
      <c r="S774" s="72"/>
      <c r="T774" s="73"/>
      <c r="U774" s="35"/>
      <c r="V774" s="35"/>
      <c r="W774" s="35"/>
      <c r="X774" s="35"/>
      <c r="Y774" s="35"/>
      <c r="Z774" s="35"/>
      <c r="AA774" s="35"/>
      <c r="AB774" s="35"/>
      <c r="AC774" s="35"/>
      <c r="AD774" s="35"/>
      <c r="AE774" s="35"/>
      <c r="AT774" s="18" t="s">
        <v>247</v>
      </c>
      <c r="AU774" s="18" t="s">
        <v>86</v>
      </c>
    </row>
    <row r="775" spans="1:65" s="13" customFormat="1" ht="11.25">
      <c r="B775" s="210"/>
      <c r="C775" s="211"/>
      <c r="D775" s="212" t="s">
        <v>274</v>
      </c>
      <c r="E775" s="211"/>
      <c r="F775" s="213" t="s">
        <v>1291</v>
      </c>
      <c r="G775" s="211"/>
      <c r="H775" s="214">
        <v>19.762</v>
      </c>
      <c r="I775" s="215"/>
      <c r="J775" s="211"/>
      <c r="K775" s="211"/>
      <c r="L775" s="216"/>
      <c r="M775" s="217"/>
      <c r="N775" s="218"/>
      <c r="O775" s="218"/>
      <c r="P775" s="218"/>
      <c r="Q775" s="218"/>
      <c r="R775" s="218"/>
      <c r="S775" s="218"/>
      <c r="T775" s="219"/>
      <c r="AT775" s="220" t="s">
        <v>274</v>
      </c>
      <c r="AU775" s="220" t="s">
        <v>86</v>
      </c>
      <c r="AV775" s="13" t="s">
        <v>86</v>
      </c>
      <c r="AW775" s="13" t="s">
        <v>4</v>
      </c>
      <c r="AX775" s="13" t="s">
        <v>84</v>
      </c>
      <c r="AY775" s="220" t="s">
        <v>239</v>
      </c>
    </row>
    <row r="776" spans="1:65" s="2" customFormat="1" ht="16.5" customHeight="1">
      <c r="A776" s="35"/>
      <c r="B776" s="36"/>
      <c r="C776" s="192" t="s">
        <v>1292</v>
      </c>
      <c r="D776" s="192" t="s">
        <v>241</v>
      </c>
      <c r="E776" s="193" t="s">
        <v>1293</v>
      </c>
      <c r="F776" s="194" t="s">
        <v>1294</v>
      </c>
      <c r="G776" s="195" t="s">
        <v>319</v>
      </c>
      <c r="H776" s="196">
        <v>131.745</v>
      </c>
      <c r="I776" s="197"/>
      <c r="J776" s="198">
        <f>ROUND(I776*H776,2)</f>
        <v>0</v>
      </c>
      <c r="K776" s="194" t="s">
        <v>245</v>
      </c>
      <c r="L776" s="40"/>
      <c r="M776" s="199" t="s">
        <v>1</v>
      </c>
      <c r="N776" s="200" t="s">
        <v>41</v>
      </c>
      <c r="O776" s="72"/>
      <c r="P776" s="201">
        <f>O776*H776</f>
        <v>0</v>
      </c>
      <c r="Q776" s="201">
        <v>0</v>
      </c>
      <c r="R776" s="201">
        <f>Q776*H776</f>
        <v>0</v>
      </c>
      <c r="S776" s="201">
        <v>1.8</v>
      </c>
      <c r="T776" s="202">
        <f>S776*H776</f>
        <v>237.14100000000002</v>
      </c>
      <c r="U776" s="35"/>
      <c r="V776" s="35"/>
      <c r="W776" s="35"/>
      <c r="X776" s="35"/>
      <c r="Y776" s="35"/>
      <c r="Z776" s="35"/>
      <c r="AA776" s="35"/>
      <c r="AB776" s="35"/>
      <c r="AC776" s="35"/>
      <c r="AD776" s="35"/>
      <c r="AE776" s="35"/>
      <c r="AR776" s="203" t="s">
        <v>110</v>
      </c>
      <c r="AT776" s="203" t="s">
        <v>241</v>
      </c>
      <c r="AU776" s="203" t="s">
        <v>86</v>
      </c>
      <c r="AY776" s="18" t="s">
        <v>239</v>
      </c>
      <c r="BE776" s="204">
        <f>IF(N776="základní",J776,0)</f>
        <v>0</v>
      </c>
      <c r="BF776" s="204">
        <f>IF(N776="snížená",J776,0)</f>
        <v>0</v>
      </c>
      <c r="BG776" s="204">
        <f>IF(N776="zákl. přenesená",J776,0)</f>
        <v>0</v>
      </c>
      <c r="BH776" s="204">
        <f>IF(N776="sníž. přenesená",J776,0)</f>
        <v>0</v>
      </c>
      <c r="BI776" s="204">
        <f>IF(N776="nulová",J776,0)</f>
        <v>0</v>
      </c>
      <c r="BJ776" s="18" t="s">
        <v>84</v>
      </c>
      <c r="BK776" s="204">
        <f>ROUND(I776*H776,2)</f>
        <v>0</v>
      </c>
      <c r="BL776" s="18" t="s">
        <v>110</v>
      </c>
      <c r="BM776" s="203" t="s">
        <v>1295</v>
      </c>
    </row>
    <row r="777" spans="1:65" s="2" customFormat="1" ht="11.25">
      <c r="A777" s="35"/>
      <c r="B777" s="36"/>
      <c r="C777" s="37"/>
      <c r="D777" s="205" t="s">
        <v>247</v>
      </c>
      <c r="E777" s="37"/>
      <c r="F777" s="206" t="s">
        <v>1296</v>
      </c>
      <c r="G777" s="37"/>
      <c r="H777" s="37"/>
      <c r="I777" s="207"/>
      <c r="J777" s="37"/>
      <c r="K777" s="37"/>
      <c r="L777" s="40"/>
      <c r="M777" s="208"/>
      <c r="N777" s="209"/>
      <c r="O777" s="72"/>
      <c r="P777" s="72"/>
      <c r="Q777" s="72"/>
      <c r="R777" s="72"/>
      <c r="S777" s="72"/>
      <c r="T777" s="73"/>
      <c r="U777" s="35"/>
      <c r="V777" s="35"/>
      <c r="W777" s="35"/>
      <c r="X777" s="35"/>
      <c r="Y777" s="35"/>
      <c r="Z777" s="35"/>
      <c r="AA777" s="35"/>
      <c r="AB777" s="35"/>
      <c r="AC777" s="35"/>
      <c r="AD777" s="35"/>
      <c r="AE777" s="35"/>
      <c r="AT777" s="18" t="s">
        <v>247</v>
      </c>
      <c r="AU777" s="18" t="s">
        <v>86</v>
      </c>
    </row>
    <row r="778" spans="1:65" s="13" customFormat="1" ht="11.25">
      <c r="B778" s="210"/>
      <c r="C778" s="211"/>
      <c r="D778" s="212" t="s">
        <v>274</v>
      </c>
      <c r="E778" s="226" t="s">
        <v>1</v>
      </c>
      <c r="F778" s="213" t="s">
        <v>1297</v>
      </c>
      <c r="G778" s="211"/>
      <c r="H778" s="214">
        <v>131.745</v>
      </c>
      <c r="I778" s="215"/>
      <c r="J778" s="211"/>
      <c r="K778" s="211"/>
      <c r="L778" s="216"/>
      <c r="M778" s="217"/>
      <c r="N778" s="218"/>
      <c r="O778" s="218"/>
      <c r="P778" s="218"/>
      <c r="Q778" s="218"/>
      <c r="R778" s="218"/>
      <c r="S778" s="218"/>
      <c r="T778" s="219"/>
      <c r="AT778" s="220" t="s">
        <v>274</v>
      </c>
      <c r="AU778" s="220" t="s">
        <v>86</v>
      </c>
      <c r="AV778" s="13" t="s">
        <v>86</v>
      </c>
      <c r="AW778" s="13" t="s">
        <v>32</v>
      </c>
      <c r="AX778" s="13" t="s">
        <v>76</v>
      </c>
      <c r="AY778" s="220" t="s">
        <v>239</v>
      </c>
    </row>
    <row r="779" spans="1:65" s="14" customFormat="1" ht="11.25">
      <c r="B779" s="227"/>
      <c r="C779" s="228"/>
      <c r="D779" s="212" t="s">
        <v>274</v>
      </c>
      <c r="E779" s="229" t="s">
        <v>1</v>
      </c>
      <c r="F779" s="230" t="s">
        <v>401</v>
      </c>
      <c r="G779" s="228"/>
      <c r="H779" s="231">
        <v>131.745</v>
      </c>
      <c r="I779" s="232"/>
      <c r="J779" s="228"/>
      <c r="K779" s="228"/>
      <c r="L779" s="233"/>
      <c r="M779" s="234"/>
      <c r="N779" s="235"/>
      <c r="O779" s="235"/>
      <c r="P779" s="235"/>
      <c r="Q779" s="235"/>
      <c r="R779" s="235"/>
      <c r="S779" s="235"/>
      <c r="T779" s="236"/>
      <c r="AT779" s="237" t="s">
        <v>274</v>
      </c>
      <c r="AU779" s="237" t="s">
        <v>86</v>
      </c>
      <c r="AV779" s="14" t="s">
        <v>110</v>
      </c>
      <c r="AW779" s="14" t="s">
        <v>32</v>
      </c>
      <c r="AX779" s="14" t="s">
        <v>84</v>
      </c>
      <c r="AY779" s="237" t="s">
        <v>239</v>
      </c>
    </row>
    <row r="780" spans="1:65" s="2" customFormat="1" ht="16.5" customHeight="1">
      <c r="A780" s="35"/>
      <c r="B780" s="36"/>
      <c r="C780" s="192" t="s">
        <v>1298</v>
      </c>
      <c r="D780" s="192" t="s">
        <v>241</v>
      </c>
      <c r="E780" s="193" t="s">
        <v>1299</v>
      </c>
      <c r="F780" s="194" t="s">
        <v>1300</v>
      </c>
      <c r="G780" s="195" t="s">
        <v>319</v>
      </c>
      <c r="H780" s="196">
        <v>17.25</v>
      </c>
      <c r="I780" s="197"/>
      <c r="J780" s="198">
        <f>ROUND(I780*H780,2)</f>
        <v>0</v>
      </c>
      <c r="K780" s="194" t="s">
        <v>245</v>
      </c>
      <c r="L780" s="40"/>
      <c r="M780" s="199" t="s">
        <v>1</v>
      </c>
      <c r="N780" s="200" t="s">
        <v>41</v>
      </c>
      <c r="O780" s="72"/>
      <c r="P780" s="201">
        <f>O780*H780</f>
        <v>0</v>
      </c>
      <c r="Q780" s="201">
        <v>0</v>
      </c>
      <c r="R780" s="201">
        <f>Q780*H780</f>
        <v>0</v>
      </c>
      <c r="S780" s="201">
        <v>2.4</v>
      </c>
      <c r="T780" s="202">
        <f>S780*H780</f>
        <v>41.4</v>
      </c>
      <c r="U780" s="35"/>
      <c r="V780" s="35"/>
      <c r="W780" s="35"/>
      <c r="X780" s="35"/>
      <c r="Y780" s="35"/>
      <c r="Z780" s="35"/>
      <c r="AA780" s="35"/>
      <c r="AB780" s="35"/>
      <c r="AC780" s="35"/>
      <c r="AD780" s="35"/>
      <c r="AE780" s="35"/>
      <c r="AR780" s="203" t="s">
        <v>110</v>
      </c>
      <c r="AT780" s="203" t="s">
        <v>241</v>
      </c>
      <c r="AU780" s="203" t="s">
        <v>86</v>
      </c>
      <c r="AY780" s="18" t="s">
        <v>239</v>
      </c>
      <c r="BE780" s="204">
        <f>IF(N780="základní",J780,0)</f>
        <v>0</v>
      </c>
      <c r="BF780" s="204">
        <f>IF(N780="snížená",J780,0)</f>
        <v>0</v>
      </c>
      <c r="BG780" s="204">
        <f>IF(N780="zákl. přenesená",J780,0)</f>
        <v>0</v>
      </c>
      <c r="BH780" s="204">
        <f>IF(N780="sníž. přenesená",J780,0)</f>
        <v>0</v>
      </c>
      <c r="BI780" s="204">
        <f>IF(N780="nulová",J780,0)</f>
        <v>0</v>
      </c>
      <c r="BJ780" s="18" t="s">
        <v>84</v>
      </c>
      <c r="BK780" s="204">
        <f>ROUND(I780*H780,2)</f>
        <v>0</v>
      </c>
      <c r="BL780" s="18" t="s">
        <v>110</v>
      </c>
      <c r="BM780" s="203" t="s">
        <v>1301</v>
      </c>
    </row>
    <row r="781" spans="1:65" s="2" customFormat="1" ht="11.25">
      <c r="A781" s="35"/>
      <c r="B781" s="36"/>
      <c r="C781" s="37"/>
      <c r="D781" s="205" t="s">
        <v>247</v>
      </c>
      <c r="E781" s="37"/>
      <c r="F781" s="206" t="s">
        <v>1302</v>
      </c>
      <c r="G781" s="37"/>
      <c r="H781" s="37"/>
      <c r="I781" s="207"/>
      <c r="J781" s="37"/>
      <c r="K781" s="37"/>
      <c r="L781" s="40"/>
      <c r="M781" s="208"/>
      <c r="N781" s="209"/>
      <c r="O781" s="72"/>
      <c r="P781" s="72"/>
      <c r="Q781" s="72"/>
      <c r="R781" s="72"/>
      <c r="S781" s="72"/>
      <c r="T781" s="73"/>
      <c r="U781" s="35"/>
      <c r="V781" s="35"/>
      <c r="W781" s="35"/>
      <c r="X781" s="35"/>
      <c r="Y781" s="35"/>
      <c r="Z781" s="35"/>
      <c r="AA781" s="35"/>
      <c r="AB781" s="35"/>
      <c r="AC781" s="35"/>
      <c r="AD781" s="35"/>
      <c r="AE781" s="35"/>
      <c r="AT781" s="18" t="s">
        <v>247</v>
      </c>
      <c r="AU781" s="18" t="s">
        <v>86</v>
      </c>
    </row>
    <row r="782" spans="1:65" s="2" customFormat="1" ht="16.5" customHeight="1">
      <c r="A782" s="35"/>
      <c r="B782" s="36"/>
      <c r="C782" s="192" t="s">
        <v>1303</v>
      </c>
      <c r="D782" s="192" t="s">
        <v>241</v>
      </c>
      <c r="E782" s="193" t="s">
        <v>1304</v>
      </c>
      <c r="F782" s="194" t="s">
        <v>1305</v>
      </c>
      <c r="G782" s="195" t="s">
        <v>319</v>
      </c>
      <c r="H782" s="196">
        <v>8.3800000000000008</v>
      </c>
      <c r="I782" s="197"/>
      <c r="J782" s="198">
        <f>ROUND(I782*H782,2)</f>
        <v>0</v>
      </c>
      <c r="K782" s="194" t="s">
        <v>245</v>
      </c>
      <c r="L782" s="40"/>
      <c r="M782" s="199" t="s">
        <v>1</v>
      </c>
      <c r="N782" s="200" t="s">
        <v>41</v>
      </c>
      <c r="O782" s="72"/>
      <c r="P782" s="201">
        <f>O782*H782</f>
        <v>0</v>
      </c>
      <c r="Q782" s="201">
        <v>0</v>
      </c>
      <c r="R782" s="201">
        <f>Q782*H782</f>
        <v>0</v>
      </c>
      <c r="S782" s="201">
        <v>2.4</v>
      </c>
      <c r="T782" s="202">
        <f>S782*H782</f>
        <v>20.112000000000002</v>
      </c>
      <c r="U782" s="35"/>
      <c r="V782" s="35"/>
      <c r="W782" s="35"/>
      <c r="X782" s="35"/>
      <c r="Y782" s="35"/>
      <c r="Z782" s="35"/>
      <c r="AA782" s="35"/>
      <c r="AB782" s="35"/>
      <c r="AC782" s="35"/>
      <c r="AD782" s="35"/>
      <c r="AE782" s="35"/>
      <c r="AR782" s="203" t="s">
        <v>110</v>
      </c>
      <c r="AT782" s="203" t="s">
        <v>241</v>
      </c>
      <c r="AU782" s="203" t="s">
        <v>86</v>
      </c>
      <c r="AY782" s="18" t="s">
        <v>239</v>
      </c>
      <c r="BE782" s="204">
        <f>IF(N782="základní",J782,0)</f>
        <v>0</v>
      </c>
      <c r="BF782" s="204">
        <f>IF(N782="snížená",J782,0)</f>
        <v>0</v>
      </c>
      <c r="BG782" s="204">
        <f>IF(N782="zákl. přenesená",J782,0)</f>
        <v>0</v>
      </c>
      <c r="BH782" s="204">
        <f>IF(N782="sníž. přenesená",J782,0)</f>
        <v>0</v>
      </c>
      <c r="BI782" s="204">
        <f>IF(N782="nulová",J782,0)</f>
        <v>0</v>
      </c>
      <c r="BJ782" s="18" t="s">
        <v>84</v>
      </c>
      <c r="BK782" s="204">
        <f>ROUND(I782*H782,2)</f>
        <v>0</v>
      </c>
      <c r="BL782" s="18" t="s">
        <v>110</v>
      </c>
      <c r="BM782" s="203" t="s">
        <v>1306</v>
      </c>
    </row>
    <row r="783" spans="1:65" s="2" customFormat="1" ht="11.25">
      <c r="A783" s="35"/>
      <c r="B783" s="36"/>
      <c r="C783" s="37"/>
      <c r="D783" s="205" t="s">
        <v>247</v>
      </c>
      <c r="E783" s="37"/>
      <c r="F783" s="206" t="s">
        <v>1307</v>
      </c>
      <c r="G783" s="37"/>
      <c r="H783" s="37"/>
      <c r="I783" s="207"/>
      <c r="J783" s="37"/>
      <c r="K783" s="37"/>
      <c r="L783" s="40"/>
      <c r="M783" s="208"/>
      <c r="N783" s="209"/>
      <c r="O783" s="72"/>
      <c r="P783" s="72"/>
      <c r="Q783" s="72"/>
      <c r="R783" s="72"/>
      <c r="S783" s="72"/>
      <c r="T783" s="73"/>
      <c r="U783" s="35"/>
      <c r="V783" s="35"/>
      <c r="W783" s="35"/>
      <c r="X783" s="35"/>
      <c r="Y783" s="35"/>
      <c r="Z783" s="35"/>
      <c r="AA783" s="35"/>
      <c r="AB783" s="35"/>
      <c r="AC783" s="35"/>
      <c r="AD783" s="35"/>
      <c r="AE783" s="35"/>
      <c r="AT783" s="18" t="s">
        <v>247</v>
      </c>
      <c r="AU783" s="18" t="s">
        <v>86</v>
      </c>
    </row>
    <row r="784" spans="1:65" s="13" customFormat="1" ht="11.25">
      <c r="B784" s="210"/>
      <c r="C784" s="211"/>
      <c r="D784" s="212" t="s">
        <v>274</v>
      </c>
      <c r="E784" s="226" t="s">
        <v>1</v>
      </c>
      <c r="F784" s="213" t="s">
        <v>1308</v>
      </c>
      <c r="G784" s="211"/>
      <c r="H784" s="214">
        <v>8.3800000000000008</v>
      </c>
      <c r="I784" s="215"/>
      <c r="J784" s="211"/>
      <c r="K784" s="211"/>
      <c r="L784" s="216"/>
      <c r="M784" s="217"/>
      <c r="N784" s="218"/>
      <c r="O784" s="218"/>
      <c r="P784" s="218"/>
      <c r="Q784" s="218"/>
      <c r="R784" s="218"/>
      <c r="S784" s="218"/>
      <c r="T784" s="219"/>
      <c r="AT784" s="220" t="s">
        <v>274</v>
      </c>
      <c r="AU784" s="220" t="s">
        <v>86</v>
      </c>
      <c r="AV784" s="13" t="s">
        <v>86</v>
      </c>
      <c r="AW784" s="13" t="s">
        <v>32</v>
      </c>
      <c r="AX784" s="13" t="s">
        <v>76</v>
      </c>
      <c r="AY784" s="220" t="s">
        <v>239</v>
      </c>
    </row>
    <row r="785" spans="1:65" s="14" customFormat="1" ht="11.25">
      <c r="B785" s="227"/>
      <c r="C785" s="228"/>
      <c r="D785" s="212" t="s">
        <v>274</v>
      </c>
      <c r="E785" s="229" t="s">
        <v>1</v>
      </c>
      <c r="F785" s="230" t="s">
        <v>401</v>
      </c>
      <c r="G785" s="228"/>
      <c r="H785" s="231">
        <v>8.3800000000000008</v>
      </c>
      <c r="I785" s="232"/>
      <c r="J785" s="228"/>
      <c r="K785" s="228"/>
      <c r="L785" s="233"/>
      <c r="M785" s="234"/>
      <c r="N785" s="235"/>
      <c r="O785" s="235"/>
      <c r="P785" s="235"/>
      <c r="Q785" s="235"/>
      <c r="R785" s="235"/>
      <c r="S785" s="235"/>
      <c r="T785" s="236"/>
      <c r="AT785" s="237" t="s">
        <v>274</v>
      </c>
      <c r="AU785" s="237" t="s">
        <v>86</v>
      </c>
      <c r="AV785" s="14" t="s">
        <v>110</v>
      </c>
      <c r="AW785" s="14" t="s">
        <v>32</v>
      </c>
      <c r="AX785" s="14" t="s">
        <v>84</v>
      </c>
      <c r="AY785" s="237" t="s">
        <v>239</v>
      </c>
    </row>
    <row r="786" spans="1:65" s="2" customFormat="1" ht="21.75" customHeight="1">
      <c r="A786" s="35"/>
      <c r="B786" s="36"/>
      <c r="C786" s="192" t="s">
        <v>1309</v>
      </c>
      <c r="D786" s="192" t="s">
        <v>241</v>
      </c>
      <c r="E786" s="193" t="s">
        <v>1310</v>
      </c>
      <c r="F786" s="194" t="s">
        <v>1311</v>
      </c>
      <c r="G786" s="195" t="s">
        <v>319</v>
      </c>
      <c r="H786" s="196">
        <v>52.021000000000001</v>
      </c>
      <c r="I786" s="197"/>
      <c r="J786" s="198">
        <f>ROUND(I786*H786,2)</f>
        <v>0</v>
      </c>
      <c r="K786" s="194" t="s">
        <v>245</v>
      </c>
      <c r="L786" s="40"/>
      <c r="M786" s="199" t="s">
        <v>1</v>
      </c>
      <c r="N786" s="200" t="s">
        <v>41</v>
      </c>
      <c r="O786" s="72"/>
      <c r="P786" s="201">
        <f>O786*H786</f>
        <v>0</v>
      </c>
      <c r="Q786" s="201">
        <v>0</v>
      </c>
      <c r="R786" s="201">
        <f>Q786*H786</f>
        <v>0</v>
      </c>
      <c r="S786" s="201">
        <v>2.2000000000000002</v>
      </c>
      <c r="T786" s="202">
        <f>S786*H786</f>
        <v>114.4462</v>
      </c>
      <c r="U786" s="35"/>
      <c r="V786" s="35"/>
      <c r="W786" s="35"/>
      <c r="X786" s="35"/>
      <c r="Y786" s="35"/>
      <c r="Z786" s="35"/>
      <c r="AA786" s="35"/>
      <c r="AB786" s="35"/>
      <c r="AC786" s="35"/>
      <c r="AD786" s="35"/>
      <c r="AE786" s="35"/>
      <c r="AR786" s="203" t="s">
        <v>110</v>
      </c>
      <c r="AT786" s="203" t="s">
        <v>241</v>
      </c>
      <c r="AU786" s="203" t="s">
        <v>86</v>
      </c>
      <c r="AY786" s="18" t="s">
        <v>239</v>
      </c>
      <c r="BE786" s="204">
        <f>IF(N786="základní",J786,0)</f>
        <v>0</v>
      </c>
      <c r="BF786" s="204">
        <f>IF(N786="snížená",J786,0)</f>
        <v>0</v>
      </c>
      <c r="BG786" s="204">
        <f>IF(N786="zákl. přenesená",J786,0)</f>
        <v>0</v>
      </c>
      <c r="BH786" s="204">
        <f>IF(N786="sníž. přenesená",J786,0)</f>
        <v>0</v>
      </c>
      <c r="BI786" s="204">
        <f>IF(N786="nulová",J786,0)</f>
        <v>0</v>
      </c>
      <c r="BJ786" s="18" t="s">
        <v>84</v>
      </c>
      <c r="BK786" s="204">
        <f>ROUND(I786*H786,2)</f>
        <v>0</v>
      </c>
      <c r="BL786" s="18" t="s">
        <v>110</v>
      </c>
      <c r="BM786" s="203" t="s">
        <v>1312</v>
      </c>
    </row>
    <row r="787" spans="1:65" s="2" customFormat="1" ht="11.25">
      <c r="A787" s="35"/>
      <c r="B787" s="36"/>
      <c r="C787" s="37"/>
      <c r="D787" s="205" t="s">
        <v>247</v>
      </c>
      <c r="E787" s="37"/>
      <c r="F787" s="206" t="s">
        <v>1313</v>
      </c>
      <c r="G787" s="37"/>
      <c r="H787" s="37"/>
      <c r="I787" s="207"/>
      <c r="J787" s="37"/>
      <c r="K787" s="37"/>
      <c r="L787" s="40"/>
      <c r="M787" s="208"/>
      <c r="N787" s="209"/>
      <c r="O787" s="72"/>
      <c r="P787" s="72"/>
      <c r="Q787" s="72"/>
      <c r="R787" s="72"/>
      <c r="S787" s="72"/>
      <c r="T787" s="73"/>
      <c r="U787" s="35"/>
      <c r="V787" s="35"/>
      <c r="W787" s="35"/>
      <c r="X787" s="35"/>
      <c r="Y787" s="35"/>
      <c r="Z787" s="35"/>
      <c r="AA787" s="35"/>
      <c r="AB787" s="35"/>
      <c r="AC787" s="35"/>
      <c r="AD787" s="35"/>
      <c r="AE787" s="35"/>
      <c r="AT787" s="18" t="s">
        <v>247</v>
      </c>
      <c r="AU787" s="18" t="s">
        <v>86</v>
      </c>
    </row>
    <row r="788" spans="1:65" s="13" customFormat="1" ht="11.25">
      <c r="B788" s="210"/>
      <c r="C788" s="211"/>
      <c r="D788" s="212" t="s">
        <v>274</v>
      </c>
      <c r="E788" s="226" t="s">
        <v>1</v>
      </c>
      <c r="F788" s="213" t="s">
        <v>1314</v>
      </c>
      <c r="G788" s="211"/>
      <c r="H788" s="214">
        <v>52.021000000000001</v>
      </c>
      <c r="I788" s="215"/>
      <c r="J788" s="211"/>
      <c r="K788" s="211"/>
      <c r="L788" s="216"/>
      <c r="M788" s="217"/>
      <c r="N788" s="218"/>
      <c r="O788" s="218"/>
      <c r="P788" s="218"/>
      <c r="Q788" s="218"/>
      <c r="R788" s="218"/>
      <c r="S788" s="218"/>
      <c r="T788" s="219"/>
      <c r="AT788" s="220" t="s">
        <v>274</v>
      </c>
      <c r="AU788" s="220" t="s">
        <v>86</v>
      </c>
      <c r="AV788" s="13" t="s">
        <v>86</v>
      </c>
      <c r="AW788" s="13" t="s">
        <v>32</v>
      </c>
      <c r="AX788" s="13" t="s">
        <v>76</v>
      </c>
      <c r="AY788" s="220" t="s">
        <v>239</v>
      </c>
    </row>
    <row r="789" spans="1:65" s="14" customFormat="1" ht="11.25">
      <c r="B789" s="227"/>
      <c r="C789" s="228"/>
      <c r="D789" s="212" t="s">
        <v>274</v>
      </c>
      <c r="E789" s="229" t="s">
        <v>1</v>
      </c>
      <c r="F789" s="230" t="s">
        <v>401</v>
      </c>
      <c r="G789" s="228"/>
      <c r="H789" s="231">
        <v>52.021000000000001</v>
      </c>
      <c r="I789" s="232"/>
      <c r="J789" s="228"/>
      <c r="K789" s="228"/>
      <c r="L789" s="233"/>
      <c r="M789" s="234"/>
      <c r="N789" s="235"/>
      <c r="O789" s="235"/>
      <c r="P789" s="235"/>
      <c r="Q789" s="235"/>
      <c r="R789" s="235"/>
      <c r="S789" s="235"/>
      <c r="T789" s="236"/>
      <c r="AT789" s="237" t="s">
        <v>274</v>
      </c>
      <c r="AU789" s="237" t="s">
        <v>86</v>
      </c>
      <c r="AV789" s="14" t="s">
        <v>110</v>
      </c>
      <c r="AW789" s="14" t="s">
        <v>32</v>
      </c>
      <c r="AX789" s="14" t="s">
        <v>84</v>
      </c>
      <c r="AY789" s="237" t="s">
        <v>239</v>
      </c>
    </row>
    <row r="790" spans="1:65" s="2" customFormat="1" ht="21.75" customHeight="1">
      <c r="A790" s="35"/>
      <c r="B790" s="36"/>
      <c r="C790" s="192" t="s">
        <v>1315</v>
      </c>
      <c r="D790" s="192" t="s">
        <v>241</v>
      </c>
      <c r="E790" s="193" t="s">
        <v>1316</v>
      </c>
      <c r="F790" s="194" t="s">
        <v>1317</v>
      </c>
      <c r="G790" s="195" t="s">
        <v>319</v>
      </c>
      <c r="H790" s="196">
        <v>32.113</v>
      </c>
      <c r="I790" s="197"/>
      <c r="J790" s="198">
        <f>ROUND(I790*H790,2)</f>
        <v>0</v>
      </c>
      <c r="K790" s="194" t="s">
        <v>245</v>
      </c>
      <c r="L790" s="40"/>
      <c r="M790" s="199" t="s">
        <v>1</v>
      </c>
      <c r="N790" s="200" t="s">
        <v>41</v>
      </c>
      <c r="O790" s="72"/>
      <c r="P790" s="201">
        <f>O790*H790</f>
        <v>0</v>
      </c>
      <c r="Q790" s="201">
        <v>0</v>
      </c>
      <c r="R790" s="201">
        <f>Q790*H790</f>
        <v>0</v>
      </c>
      <c r="S790" s="201">
        <v>2.2000000000000002</v>
      </c>
      <c r="T790" s="202">
        <f>S790*H790</f>
        <v>70.648600000000002</v>
      </c>
      <c r="U790" s="35"/>
      <c r="V790" s="35"/>
      <c r="W790" s="35"/>
      <c r="X790" s="35"/>
      <c r="Y790" s="35"/>
      <c r="Z790" s="35"/>
      <c r="AA790" s="35"/>
      <c r="AB790" s="35"/>
      <c r="AC790" s="35"/>
      <c r="AD790" s="35"/>
      <c r="AE790" s="35"/>
      <c r="AR790" s="203" t="s">
        <v>110</v>
      </c>
      <c r="AT790" s="203" t="s">
        <v>241</v>
      </c>
      <c r="AU790" s="203" t="s">
        <v>86</v>
      </c>
      <c r="AY790" s="18" t="s">
        <v>239</v>
      </c>
      <c r="BE790" s="204">
        <f>IF(N790="základní",J790,0)</f>
        <v>0</v>
      </c>
      <c r="BF790" s="204">
        <f>IF(N790="snížená",J790,0)</f>
        <v>0</v>
      </c>
      <c r="BG790" s="204">
        <f>IF(N790="zákl. přenesená",J790,0)</f>
        <v>0</v>
      </c>
      <c r="BH790" s="204">
        <f>IF(N790="sníž. přenesená",J790,0)</f>
        <v>0</v>
      </c>
      <c r="BI790" s="204">
        <f>IF(N790="nulová",J790,0)</f>
        <v>0</v>
      </c>
      <c r="BJ790" s="18" t="s">
        <v>84</v>
      </c>
      <c r="BK790" s="204">
        <f>ROUND(I790*H790,2)</f>
        <v>0</v>
      </c>
      <c r="BL790" s="18" t="s">
        <v>110</v>
      </c>
      <c r="BM790" s="203" t="s">
        <v>1318</v>
      </c>
    </row>
    <row r="791" spans="1:65" s="2" customFormat="1" ht="11.25">
      <c r="A791" s="35"/>
      <c r="B791" s="36"/>
      <c r="C791" s="37"/>
      <c r="D791" s="205" t="s">
        <v>247</v>
      </c>
      <c r="E791" s="37"/>
      <c r="F791" s="206" t="s">
        <v>1319</v>
      </c>
      <c r="G791" s="37"/>
      <c r="H791" s="37"/>
      <c r="I791" s="207"/>
      <c r="J791" s="37"/>
      <c r="K791" s="37"/>
      <c r="L791" s="40"/>
      <c r="M791" s="208"/>
      <c r="N791" s="209"/>
      <c r="O791" s="72"/>
      <c r="P791" s="72"/>
      <c r="Q791" s="72"/>
      <c r="R791" s="72"/>
      <c r="S791" s="72"/>
      <c r="T791" s="73"/>
      <c r="U791" s="35"/>
      <c r="V791" s="35"/>
      <c r="W791" s="35"/>
      <c r="X791" s="35"/>
      <c r="Y791" s="35"/>
      <c r="Z791" s="35"/>
      <c r="AA791" s="35"/>
      <c r="AB791" s="35"/>
      <c r="AC791" s="35"/>
      <c r="AD791" s="35"/>
      <c r="AE791" s="35"/>
      <c r="AT791" s="18" t="s">
        <v>247</v>
      </c>
      <c r="AU791" s="18" t="s">
        <v>86</v>
      </c>
    </row>
    <row r="792" spans="1:65" s="13" customFormat="1" ht="11.25">
      <c r="B792" s="210"/>
      <c r="C792" s="211"/>
      <c r="D792" s="212" t="s">
        <v>274</v>
      </c>
      <c r="E792" s="226" t="s">
        <v>1</v>
      </c>
      <c r="F792" s="213" t="s">
        <v>1320</v>
      </c>
      <c r="G792" s="211"/>
      <c r="H792" s="214">
        <v>24.613</v>
      </c>
      <c r="I792" s="215"/>
      <c r="J792" s="211"/>
      <c r="K792" s="211"/>
      <c r="L792" s="216"/>
      <c r="M792" s="217"/>
      <c r="N792" s="218"/>
      <c r="O792" s="218"/>
      <c r="P792" s="218"/>
      <c r="Q792" s="218"/>
      <c r="R792" s="218"/>
      <c r="S792" s="218"/>
      <c r="T792" s="219"/>
      <c r="AT792" s="220" t="s">
        <v>274</v>
      </c>
      <c r="AU792" s="220" t="s">
        <v>86</v>
      </c>
      <c r="AV792" s="13" t="s">
        <v>86</v>
      </c>
      <c r="AW792" s="13" t="s">
        <v>32</v>
      </c>
      <c r="AX792" s="13" t="s">
        <v>76</v>
      </c>
      <c r="AY792" s="220" t="s">
        <v>239</v>
      </c>
    </row>
    <row r="793" spans="1:65" s="13" customFormat="1" ht="11.25">
      <c r="B793" s="210"/>
      <c r="C793" s="211"/>
      <c r="D793" s="212" t="s">
        <v>274</v>
      </c>
      <c r="E793" s="226" t="s">
        <v>1</v>
      </c>
      <c r="F793" s="213" t="s">
        <v>1321</v>
      </c>
      <c r="G793" s="211"/>
      <c r="H793" s="214">
        <v>7.5</v>
      </c>
      <c r="I793" s="215"/>
      <c r="J793" s="211"/>
      <c r="K793" s="211"/>
      <c r="L793" s="216"/>
      <c r="M793" s="217"/>
      <c r="N793" s="218"/>
      <c r="O793" s="218"/>
      <c r="P793" s="218"/>
      <c r="Q793" s="218"/>
      <c r="R793" s="218"/>
      <c r="S793" s="218"/>
      <c r="T793" s="219"/>
      <c r="AT793" s="220" t="s">
        <v>274</v>
      </c>
      <c r="AU793" s="220" t="s">
        <v>86</v>
      </c>
      <c r="AV793" s="13" t="s">
        <v>86</v>
      </c>
      <c r="AW793" s="13" t="s">
        <v>32</v>
      </c>
      <c r="AX793" s="13" t="s">
        <v>76</v>
      </c>
      <c r="AY793" s="220" t="s">
        <v>239</v>
      </c>
    </row>
    <row r="794" spans="1:65" s="14" customFormat="1" ht="11.25">
      <c r="B794" s="227"/>
      <c r="C794" s="228"/>
      <c r="D794" s="212" t="s">
        <v>274</v>
      </c>
      <c r="E794" s="229" t="s">
        <v>1</v>
      </c>
      <c r="F794" s="230" t="s">
        <v>401</v>
      </c>
      <c r="G794" s="228"/>
      <c r="H794" s="231">
        <v>32.113</v>
      </c>
      <c r="I794" s="232"/>
      <c r="J794" s="228"/>
      <c r="K794" s="228"/>
      <c r="L794" s="233"/>
      <c r="M794" s="234"/>
      <c r="N794" s="235"/>
      <c r="O794" s="235"/>
      <c r="P794" s="235"/>
      <c r="Q794" s="235"/>
      <c r="R794" s="235"/>
      <c r="S794" s="235"/>
      <c r="T794" s="236"/>
      <c r="AT794" s="237" t="s">
        <v>274</v>
      </c>
      <c r="AU794" s="237" t="s">
        <v>86</v>
      </c>
      <c r="AV794" s="14" t="s">
        <v>110</v>
      </c>
      <c r="AW794" s="14" t="s">
        <v>32</v>
      </c>
      <c r="AX794" s="14" t="s">
        <v>84</v>
      </c>
      <c r="AY794" s="237" t="s">
        <v>239</v>
      </c>
    </row>
    <row r="795" spans="1:65" s="2" customFormat="1" ht="21.75" customHeight="1">
      <c r="A795" s="35"/>
      <c r="B795" s="36"/>
      <c r="C795" s="192" t="s">
        <v>1322</v>
      </c>
      <c r="D795" s="192" t="s">
        <v>241</v>
      </c>
      <c r="E795" s="193" t="s">
        <v>1323</v>
      </c>
      <c r="F795" s="194" t="s">
        <v>1324</v>
      </c>
      <c r="G795" s="195" t="s">
        <v>319</v>
      </c>
      <c r="H795" s="196">
        <v>62.424999999999997</v>
      </c>
      <c r="I795" s="197"/>
      <c r="J795" s="198">
        <f>ROUND(I795*H795,2)</f>
        <v>0</v>
      </c>
      <c r="K795" s="194" t="s">
        <v>245</v>
      </c>
      <c r="L795" s="40"/>
      <c r="M795" s="199" t="s">
        <v>1</v>
      </c>
      <c r="N795" s="200" t="s">
        <v>41</v>
      </c>
      <c r="O795" s="72"/>
      <c r="P795" s="201">
        <f>O795*H795</f>
        <v>0</v>
      </c>
      <c r="Q795" s="201">
        <v>0</v>
      </c>
      <c r="R795" s="201">
        <f>Q795*H795</f>
        <v>0</v>
      </c>
      <c r="S795" s="201">
        <v>2.2000000000000002</v>
      </c>
      <c r="T795" s="202">
        <f>S795*H795</f>
        <v>137.33500000000001</v>
      </c>
      <c r="U795" s="35"/>
      <c r="V795" s="35"/>
      <c r="W795" s="35"/>
      <c r="X795" s="35"/>
      <c r="Y795" s="35"/>
      <c r="Z795" s="35"/>
      <c r="AA795" s="35"/>
      <c r="AB795" s="35"/>
      <c r="AC795" s="35"/>
      <c r="AD795" s="35"/>
      <c r="AE795" s="35"/>
      <c r="AR795" s="203" t="s">
        <v>110</v>
      </c>
      <c r="AT795" s="203" t="s">
        <v>241</v>
      </c>
      <c r="AU795" s="203" t="s">
        <v>86</v>
      </c>
      <c r="AY795" s="18" t="s">
        <v>239</v>
      </c>
      <c r="BE795" s="204">
        <f>IF(N795="základní",J795,0)</f>
        <v>0</v>
      </c>
      <c r="BF795" s="204">
        <f>IF(N795="snížená",J795,0)</f>
        <v>0</v>
      </c>
      <c r="BG795" s="204">
        <f>IF(N795="zákl. přenesená",J795,0)</f>
        <v>0</v>
      </c>
      <c r="BH795" s="204">
        <f>IF(N795="sníž. přenesená",J795,0)</f>
        <v>0</v>
      </c>
      <c r="BI795" s="204">
        <f>IF(N795="nulová",J795,0)</f>
        <v>0</v>
      </c>
      <c r="BJ795" s="18" t="s">
        <v>84</v>
      </c>
      <c r="BK795" s="204">
        <f>ROUND(I795*H795,2)</f>
        <v>0</v>
      </c>
      <c r="BL795" s="18" t="s">
        <v>110</v>
      </c>
      <c r="BM795" s="203" t="s">
        <v>1325</v>
      </c>
    </row>
    <row r="796" spans="1:65" s="2" customFormat="1" ht="11.25">
      <c r="A796" s="35"/>
      <c r="B796" s="36"/>
      <c r="C796" s="37"/>
      <c r="D796" s="205" t="s">
        <v>247</v>
      </c>
      <c r="E796" s="37"/>
      <c r="F796" s="206" t="s">
        <v>1326</v>
      </c>
      <c r="G796" s="37"/>
      <c r="H796" s="37"/>
      <c r="I796" s="207"/>
      <c r="J796" s="37"/>
      <c r="K796" s="37"/>
      <c r="L796" s="40"/>
      <c r="M796" s="208"/>
      <c r="N796" s="209"/>
      <c r="O796" s="72"/>
      <c r="P796" s="72"/>
      <c r="Q796" s="72"/>
      <c r="R796" s="72"/>
      <c r="S796" s="72"/>
      <c r="T796" s="73"/>
      <c r="U796" s="35"/>
      <c r="V796" s="35"/>
      <c r="W796" s="35"/>
      <c r="X796" s="35"/>
      <c r="Y796" s="35"/>
      <c r="Z796" s="35"/>
      <c r="AA796" s="35"/>
      <c r="AB796" s="35"/>
      <c r="AC796" s="35"/>
      <c r="AD796" s="35"/>
      <c r="AE796" s="35"/>
      <c r="AT796" s="18" t="s">
        <v>247</v>
      </c>
      <c r="AU796" s="18" t="s">
        <v>86</v>
      </c>
    </row>
    <row r="797" spans="1:65" s="13" customFormat="1" ht="11.25">
      <c r="B797" s="210"/>
      <c r="C797" s="211"/>
      <c r="D797" s="212" t="s">
        <v>274</v>
      </c>
      <c r="E797" s="226" t="s">
        <v>1</v>
      </c>
      <c r="F797" s="213" t="s">
        <v>1327</v>
      </c>
      <c r="G797" s="211"/>
      <c r="H797" s="214">
        <v>62.424999999999997</v>
      </c>
      <c r="I797" s="215"/>
      <c r="J797" s="211"/>
      <c r="K797" s="211"/>
      <c r="L797" s="216"/>
      <c r="M797" s="217"/>
      <c r="N797" s="218"/>
      <c r="O797" s="218"/>
      <c r="P797" s="218"/>
      <c r="Q797" s="218"/>
      <c r="R797" s="218"/>
      <c r="S797" s="218"/>
      <c r="T797" s="219"/>
      <c r="AT797" s="220" t="s">
        <v>274</v>
      </c>
      <c r="AU797" s="220" t="s">
        <v>86</v>
      </c>
      <c r="AV797" s="13" t="s">
        <v>86</v>
      </c>
      <c r="AW797" s="13" t="s">
        <v>32</v>
      </c>
      <c r="AX797" s="13" t="s">
        <v>76</v>
      </c>
      <c r="AY797" s="220" t="s">
        <v>239</v>
      </c>
    </row>
    <row r="798" spans="1:65" s="14" customFormat="1" ht="11.25">
      <c r="B798" s="227"/>
      <c r="C798" s="228"/>
      <c r="D798" s="212" t="s">
        <v>274</v>
      </c>
      <c r="E798" s="229" t="s">
        <v>1</v>
      </c>
      <c r="F798" s="230" t="s">
        <v>401</v>
      </c>
      <c r="G798" s="228"/>
      <c r="H798" s="231">
        <v>62.424999999999997</v>
      </c>
      <c r="I798" s="232"/>
      <c r="J798" s="228"/>
      <c r="K798" s="228"/>
      <c r="L798" s="233"/>
      <c r="M798" s="234"/>
      <c r="N798" s="235"/>
      <c r="O798" s="235"/>
      <c r="P798" s="235"/>
      <c r="Q798" s="235"/>
      <c r="R798" s="235"/>
      <c r="S798" s="235"/>
      <c r="T798" s="236"/>
      <c r="AT798" s="237" t="s">
        <v>274</v>
      </c>
      <c r="AU798" s="237" t="s">
        <v>86</v>
      </c>
      <c r="AV798" s="14" t="s">
        <v>110</v>
      </c>
      <c r="AW798" s="14" t="s">
        <v>32</v>
      </c>
      <c r="AX798" s="14" t="s">
        <v>84</v>
      </c>
      <c r="AY798" s="237" t="s">
        <v>239</v>
      </c>
    </row>
    <row r="799" spans="1:65" s="2" customFormat="1" ht="16.5" customHeight="1">
      <c r="A799" s="35"/>
      <c r="B799" s="36"/>
      <c r="C799" s="192" t="s">
        <v>1328</v>
      </c>
      <c r="D799" s="192" t="s">
        <v>241</v>
      </c>
      <c r="E799" s="193" t="s">
        <v>1329</v>
      </c>
      <c r="F799" s="194" t="s">
        <v>1330</v>
      </c>
      <c r="G799" s="195" t="s">
        <v>319</v>
      </c>
      <c r="H799" s="196">
        <v>52.021000000000001</v>
      </c>
      <c r="I799" s="197"/>
      <c r="J799" s="198">
        <f>ROUND(I799*H799,2)</f>
        <v>0</v>
      </c>
      <c r="K799" s="194" t="s">
        <v>245</v>
      </c>
      <c r="L799" s="40"/>
      <c r="M799" s="199" t="s">
        <v>1</v>
      </c>
      <c r="N799" s="200" t="s">
        <v>41</v>
      </c>
      <c r="O799" s="72"/>
      <c r="P799" s="201">
        <f>O799*H799</f>
        <v>0</v>
      </c>
      <c r="Q799" s="201">
        <v>0</v>
      </c>
      <c r="R799" s="201">
        <f>Q799*H799</f>
        <v>0</v>
      </c>
      <c r="S799" s="201">
        <v>4.3999999999999997E-2</v>
      </c>
      <c r="T799" s="202">
        <f>S799*H799</f>
        <v>2.2889239999999997</v>
      </c>
      <c r="U799" s="35"/>
      <c r="V799" s="35"/>
      <c r="W799" s="35"/>
      <c r="X799" s="35"/>
      <c r="Y799" s="35"/>
      <c r="Z799" s="35"/>
      <c r="AA799" s="35"/>
      <c r="AB799" s="35"/>
      <c r="AC799" s="35"/>
      <c r="AD799" s="35"/>
      <c r="AE799" s="35"/>
      <c r="AR799" s="203" t="s">
        <v>110</v>
      </c>
      <c r="AT799" s="203" t="s">
        <v>241</v>
      </c>
      <c r="AU799" s="203" t="s">
        <v>86</v>
      </c>
      <c r="AY799" s="18" t="s">
        <v>239</v>
      </c>
      <c r="BE799" s="204">
        <f>IF(N799="základní",J799,0)</f>
        <v>0</v>
      </c>
      <c r="BF799" s="204">
        <f>IF(N799="snížená",J799,0)</f>
        <v>0</v>
      </c>
      <c r="BG799" s="204">
        <f>IF(N799="zákl. přenesená",J799,0)</f>
        <v>0</v>
      </c>
      <c r="BH799" s="204">
        <f>IF(N799="sníž. přenesená",J799,0)</f>
        <v>0</v>
      </c>
      <c r="BI799" s="204">
        <f>IF(N799="nulová",J799,0)</f>
        <v>0</v>
      </c>
      <c r="BJ799" s="18" t="s">
        <v>84</v>
      </c>
      <c r="BK799" s="204">
        <f>ROUND(I799*H799,2)</f>
        <v>0</v>
      </c>
      <c r="BL799" s="18" t="s">
        <v>110</v>
      </c>
      <c r="BM799" s="203" t="s">
        <v>1331</v>
      </c>
    </row>
    <row r="800" spans="1:65" s="2" customFormat="1" ht="11.25">
      <c r="A800" s="35"/>
      <c r="B800" s="36"/>
      <c r="C800" s="37"/>
      <c r="D800" s="205" t="s">
        <v>247</v>
      </c>
      <c r="E800" s="37"/>
      <c r="F800" s="206" t="s">
        <v>1332</v>
      </c>
      <c r="G800" s="37"/>
      <c r="H800" s="37"/>
      <c r="I800" s="207"/>
      <c r="J800" s="37"/>
      <c r="K800" s="37"/>
      <c r="L800" s="40"/>
      <c r="M800" s="208"/>
      <c r="N800" s="209"/>
      <c r="O800" s="72"/>
      <c r="P800" s="72"/>
      <c r="Q800" s="72"/>
      <c r="R800" s="72"/>
      <c r="S800" s="72"/>
      <c r="T800" s="73"/>
      <c r="U800" s="35"/>
      <c r="V800" s="35"/>
      <c r="W800" s="35"/>
      <c r="X800" s="35"/>
      <c r="Y800" s="35"/>
      <c r="Z800" s="35"/>
      <c r="AA800" s="35"/>
      <c r="AB800" s="35"/>
      <c r="AC800" s="35"/>
      <c r="AD800" s="35"/>
      <c r="AE800" s="35"/>
      <c r="AT800" s="18" t="s">
        <v>247</v>
      </c>
      <c r="AU800" s="18" t="s">
        <v>86</v>
      </c>
    </row>
    <row r="801" spans="1:65" s="2" customFormat="1" ht="16.5" customHeight="1">
      <c r="A801" s="35"/>
      <c r="B801" s="36"/>
      <c r="C801" s="192" t="s">
        <v>1333</v>
      </c>
      <c r="D801" s="192" t="s">
        <v>241</v>
      </c>
      <c r="E801" s="193" t="s">
        <v>1334</v>
      </c>
      <c r="F801" s="194" t="s">
        <v>1335</v>
      </c>
      <c r="G801" s="195" t="s">
        <v>319</v>
      </c>
      <c r="H801" s="196">
        <v>32.113</v>
      </c>
      <c r="I801" s="197"/>
      <c r="J801" s="198">
        <f>ROUND(I801*H801,2)</f>
        <v>0</v>
      </c>
      <c r="K801" s="194" t="s">
        <v>245</v>
      </c>
      <c r="L801" s="40"/>
      <c r="M801" s="199" t="s">
        <v>1</v>
      </c>
      <c r="N801" s="200" t="s">
        <v>41</v>
      </c>
      <c r="O801" s="72"/>
      <c r="P801" s="201">
        <f>O801*H801</f>
        <v>0</v>
      </c>
      <c r="Q801" s="201">
        <v>0</v>
      </c>
      <c r="R801" s="201">
        <f>Q801*H801</f>
        <v>0</v>
      </c>
      <c r="S801" s="201">
        <v>2.9000000000000001E-2</v>
      </c>
      <c r="T801" s="202">
        <f>S801*H801</f>
        <v>0.93127700000000002</v>
      </c>
      <c r="U801" s="35"/>
      <c r="V801" s="35"/>
      <c r="W801" s="35"/>
      <c r="X801" s="35"/>
      <c r="Y801" s="35"/>
      <c r="Z801" s="35"/>
      <c r="AA801" s="35"/>
      <c r="AB801" s="35"/>
      <c r="AC801" s="35"/>
      <c r="AD801" s="35"/>
      <c r="AE801" s="35"/>
      <c r="AR801" s="203" t="s">
        <v>110</v>
      </c>
      <c r="AT801" s="203" t="s">
        <v>241</v>
      </c>
      <c r="AU801" s="203" t="s">
        <v>86</v>
      </c>
      <c r="AY801" s="18" t="s">
        <v>239</v>
      </c>
      <c r="BE801" s="204">
        <f>IF(N801="základní",J801,0)</f>
        <v>0</v>
      </c>
      <c r="BF801" s="204">
        <f>IF(N801="snížená",J801,0)</f>
        <v>0</v>
      </c>
      <c r="BG801" s="204">
        <f>IF(N801="zákl. přenesená",J801,0)</f>
        <v>0</v>
      </c>
      <c r="BH801" s="204">
        <f>IF(N801="sníž. přenesená",J801,0)</f>
        <v>0</v>
      </c>
      <c r="BI801" s="204">
        <f>IF(N801="nulová",J801,0)</f>
        <v>0</v>
      </c>
      <c r="BJ801" s="18" t="s">
        <v>84</v>
      </c>
      <c r="BK801" s="204">
        <f>ROUND(I801*H801,2)</f>
        <v>0</v>
      </c>
      <c r="BL801" s="18" t="s">
        <v>110</v>
      </c>
      <c r="BM801" s="203" t="s">
        <v>1336</v>
      </c>
    </row>
    <row r="802" spans="1:65" s="2" customFormat="1" ht="11.25">
      <c r="A802" s="35"/>
      <c r="B802" s="36"/>
      <c r="C802" s="37"/>
      <c r="D802" s="205" t="s">
        <v>247</v>
      </c>
      <c r="E802" s="37"/>
      <c r="F802" s="206" t="s">
        <v>1337</v>
      </c>
      <c r="G802" s="37"/>
      <c r="H802" s="37"/>
      <c r="I802" s="207"/>
      <c r="J802" s="37"/>
      <c r="K802" s="37"/>
      <c r="L802" s="40"/>
      <c r="M802" s="208"/>
      <c r="N802" s="209"/>
      <c r="O802" s="72"/>
      <c r="P802" s="72"/>
      <c r="Q802" s="72"/>
      <c r="R802" s="72"/>
      <c r="S802" s="72"/>
      <c r="T802" s="73"/>
      <c r="U802" s="35"/>
      <c r="V802" s="35"/>
      <c r="W802" s="35"/>
      <c r="X802" s="35"/>
      <c r="Y802" s="35"/>
      <c r="Z802" s="35"/>
      <c r="AA802" s="35"/>
      <c r="AB802" s="35"/>
      <c r="AC802" s="35"/>
      <c r="AD802" s="35"/>
      <c r="AE802" s="35"/>
      <c r="AT802" s="18" t="s">
        <v>247</v>
      </c>
      <c r="AU802" s="18" t="s">
        <v>86</v>
      </c>
    </row>
    <row r="803" spans="1:65" s="2" customFormat="1" ht="16.5" customHeight="1">
      <c r="A803" s="35"/>
      <c r="B803" s="36"/>
      <c r="C803" s="192" t="s">
        <v>1338</v>
      </c>
      <c r="D803" s="192" t="s">
        <v>241</v>
      </c>
      <c r="E803" s="193" t="s">
        <v>1334</v>
      </c>
      <c r="F803" s="194" t="s">
        <v>1335</v>
      </c>
      <c r="G803" s="195" t="s">
        <v>319</v>
      </c>
      <c r="H803" s="196">
        <v>62.424999999999997</v>
      </c>
      <c r="I803" s="197"/>
      <c r="J803" s="198">
        <f>ROUND(I803*H803,2)</f>
        <v>0</v>
      </c>
      <c r="K803" s="194" t="s">
        <v>245</v>
      </c>
      <c r="L803" s="40"/>
      <c r="M803" s="199" t="s">
        <v>1</v>
      </c>
      <c r="N803" s="200" t="s">
        <v>41</v>
      </c>
      <c r="O803" s="72"/>
      <c r="P803" s="201">
        <f>O803*H803</f>
        <v>0</v>
      </c>
      <c r="Q803" s="201">
        <v>0</v>
      </c>
      <c r="R803" s="201">
        <f>Q803*H803</f>
        <v>0</v>
      </c>
      <c r="S803" s="201">
        <v>2.9000000000000001E-2</v>
      </c>
      <c r="T803" s="202">
        <f>S803*H803</f>
        <v>1.810325</v>
      </c>
      <c r="U803" s="35"/>
      <c r="V803" s="35"/>
      <c r="W803" s="35"/>
      <c r="X803" s="35"/>
      <c r="Y803" s="35"/>
      <c r="Z803" s="35"/>
      <c r="AA803" s="35"/>
      <c r="AB803" s="35"/>
      <c r="AC803" s="35"/>
      <c r="AD803" s="35"/>
      <c r="AE803" s="35"/>
      <c r="AR803" s="203" t="s">
        <v>110</v>
      </c>
      <c r="AT803" s="203" t="s">
        <v>241</v>
      </c>
      <c r="AU803" s="203" t="s">
        <v>86</v>
      </c>
      <c r="AY803" s="18" t="s">
        <v>239</v>
      </c>
      <c r="BE803" s="204">
        <f>IF(N803="základní",J803,0)</f>
        <v>0</v>
      </c>
      <c r="BF803" s="204">
        <f>IF(N803="snížená",J803,0)</f>
        <v>0</v>
      </c>
      <c r="BG803" s="204">
        <f>IF(N803="zákl. přenesená",J803,0)</f>
        <v>0</v>
      </c>
      <c r="BH803" s="204">
        <f>IF(N803="sníž. přenesená",J803,0)</f>
        <v>0</v>
      </c>
      <c r="BI803" s="204">
        <f>IF(N803="nulová",J803,0)</f>
        <v>0</v>
      </c>
      <c r="BJ803" s="18" t="s">
        <v>84</v>
      </c>
      <c r="BK803" s="204">
        <f>ROUND(I803*H803,2)</f>
        <v>0</v>
      </c>
      <c r="BL803" s="18" t="s">
        <v>110</v>
      </c>
      <c r="BM803" s="203" t="s">
        <v>1339</v>
      </c>
    </row>
    <row r="804" spans="1:65" s="2" customFormat="1" ht="11.25">
      <c r="A804" s="35"/>
      <c r="B804" s="36"/>
      <c r="C804" s="37"/>
      <c r="D804" s="205" t="s">
        <v>247</v>
      </c>
      <c r="E804" s="37"/>
      <c r="F804" s="206" t="s">
        <v>1337</v>
      </c>
      <c r="G804" s="37"/>
      <c r="H804" s="37"/>
      <c r="I804" s="207"/>
      <c r="J804" s="37"/>
      <c r="K804" s="37"/>
      <c r="L804" s="40"/>
      <c r="M804" s="208"/>
      <c r="N804" s="209"/>
      <c r="O804" s="72"/>
      <c r="P804" s="72"/>
      <c r="Q804" s="72"/>
      <c r="R804" s="72"/>
      <c r="S804" s="72"/>
      <c r="T804" s="73"/>
      <c r="U804" s="35"/>
      <c r="V804" s="35"/>
      <c r="W804" s="35"/>
      <c r="X804" s="35"/>
      <c r="Y804" s="35"/>
      <c r="Z804" s="35"/>
      <c r="AA804" s="35"/>
      <c r="AB804" s="35"/>
      <c r="AC804" s="35"/>
      <c r="AD804" s="35"/>
      <c r="AE804" s="35"/>
      <c r="AT804" s="18" t="s">
        <v>247</v>
      </c>
      <c r="AU804" s="18" t="s">
        <v>86</v>
      </c>
    </row>
    <row r="805" spans="1:65" s="2" customFormat="1" ht="16.5" customHeight="1">
      <c r="A805" s="35"/>
      <c r="B805" s="36"/>
      <c r="C805" s="192" t="s">
        <v>1340</v>
      </c>
      <c r="D805" s="192" t="s">
        <v>241</v>
      </c>
      <c r="E805" s="193" t="s">
        <v>1341</v>
      </c>
      <c r="F805" s="194" t="s">
        <v>1342</v>
      </c>
      <c r="G805" s="195" t="s">
        <v>319</v>
      </c>
      <c r="H805" s="196">
        <v>52.021000000000001</v>
      </c>
      <c r="I805" s="197"/>
      <c r="J805" s="198">
        <f>ROUND(I805*H805,2)</f>
        <v>0</v>
      </c>
      <c r="K805" s="194" t="s">
        <v>245</v>
      </c>
      <c r="L805" s="40"/>
      <c r="M805" s="199" t="s">
        <v>1</v>
      </c>
      <c r="N805" s="200" t="s">
        <v>41</v>
      </c>
      <c r="O805" s="72"/>
      <c r="P805" s="201">
        <f>O805*H805</f>
        <v>0</v>
      </c>
      <c r="Q805" s="201">
        <v>0</v>
      </c>
      <c r="R805" s="201">
        <f>Q805*H805</f>
        <v>0</v>
      </c>
      <c r="S805" s="201">
        <v>1.4</v>
      </c>
      <c r="T805" s="202">
        <f>S805*H805</f>
        <v>72.829399999999993</v>
      </c>
      <c r="U805" s="35"/>
      <c r="V805" s="35"/>
      <c r="W805" s="35"/>
      <c r="X805" s="35"/>
      <c r="Y805" s="35"/>
      <c r="Z805" s="35"/>
      <c r="AA805" s="35"/>
      <c r="AB805" s="35"/>
      <c r="AC805" s="35"/>
      <c r="AD805" s="35"/>
      <c r="AE805" s="35"/>
      <c r="AR805" s="203" t="s">
        <v>110</v>
      </c>
      <c r="AT805" s="203" t="s">
        <v>241</v>
      </c>
      <c r="AU805" s="203" t="s">
        <v>86</v>
      </c>
      <c r="AY805" s="18" t="s">
        <v>239</v>
      </c>
      <c r="BE805" s="204">
        <f>IF(N805="základní",J805,0)</f>
        <v>0</v>
      </c>
      <c r="BF805" s="204">
        <f>IF(N805="snížená",J805,0)</f>
        <v>0</v>
      </c>
      <c r="BG805" s="204">
        <f>IF(N805="zákl. přenesená",J805,0)</f>
        <v>0</v>
      </c>
      <c r="BH805" s="204">
        <f>IF(N805="sníž. přenesená",J805,0)</f>
        <v>0</v>
      </c>
      <c r="BI805" s="204">
        <f>IF(N805="nulová",J805,0)</f>
        <v>0</v>
      </c>
      <c r="BJ805" s="18" t="s">
        <v>84</v>
      </c>
      <c r="BK805" s="204">
        <f>ROUND(I805*H805,2)</f>
        <v>0</v>
      </c>
      <c r="BL805" s="18" t="s">
        <v>110</v>
      </c>
      <c r="BM805" s="203" t="s">
        <v>1343</v>
      </c>
    </row>
    <row r="806" spans="1:65" s="2" customFormat="1" ht="11.25">
      <c r="A806" s="35"/>
      <c r="B806" s="36"/>
      <c r="C806" s="37"/>
      <c r="D806" s="205" t="s">
        <v>247</v>
      </c>
      <c r="E806" s="37"/>
      <c r="F806" s="206" t="s">
        <v>1344</v>
      </c>
      <c r="G806" s="37"/>
      <c r="H806" s="37"/>
      <c r="I806" s="207"/>
      <c r="J806" s="37"/>
      <c r="K806" s="37"/>
      <c r="L806" s="40"/>
      <c r="M806" s="208"/>
      <c r="N806" s="209"/>
      <c r="O806" s="72"/>
      <c r="P806" s="72"/>
      <c r="Q806" s="72"/>
      <c r="R806" s="72"/>
      <c r="S806" s="72"/>
      <c r="T806" s="73"/>
      <c r="U806" s="35"/>
      <c r="V806" s="35"/>
      <c r="W806" s="35"/>
      <c r="X806" s="35"/>
      <c r="Y806" s="35"/>
      <c r="Z806" s="35"/>
      <c r="AA806" s="35"/>
      <c r="AB806" s="35"/>
      <c r="AC806" s="35"/>
      <c r="AD806" s="35"/>
      <c r="AE806" s="35"/>
      <c r="AT806" s="18" t="s">
        <v>247</v>
      </c>
      <c r="AU806" s="18" t="s">
        <v>86</v>
      </c>
    </row>
    <row r="807" spans="1:65" s="13" customFormat="1" ht="11.25">
      <c r="B807" s="210"/>
      <c r="C807" s="211"/>
      <c r="D807" s="212" t="s">
        <v>274</v>
      </c>
      <c r="E807" s="226" t="s">
        <v>1</v>
      </c>
      <c r="F807" s="213" t="s">
        <v>1314</v>
      </c>
      <c r="G807" s="211"/>
      <c r="H807" s="214">
        <v>52.021000000000001</v>
      </c>
      <c r="I807" s="215"/>
      <c r="J807" s="211"/>
      <c r="K807" s="211"/>
      <c r="L807" s="216"/>
      <c r="M807" s="217"/>
      <c r="N807" s="218"/>
      <c r="O807" s="218"/>
      <c r="P807" s="218"/>
      <c r="Q807" s="218"/>
      <c r="R807" s="218"/>
      <c r="S807" s="218"/>
      <c r="T807" s="219"/>
      <c r="AT807" s="220" t="s">
        <v>274</v>
      </c>
      <c r="AU807" s="220" t="s">
        <v>86</v>
      </c>
      <c r="AV807" s="13" t="s">
        <v>86</v>
      </c>
      <c r="AW807" s="13" t="s">
        <v>32</v>
      </c>
      <c r="AX807" s="13" t="s">
        <v>76</v>
      </c>
      <c r="AY807" s="220" t="s">
        <v>239</v>
      </c>
    </row>
    <row r="808" spans="1:65" s="14" customFormat="1" ht="11.25">
      <c r="B808" s="227"/>
      <c r="C808" s="228"/>
      <c r="D808" s="212" t="s">
        <v>274</v>
      </c>
      <c r="E808" s="229" t="s">
        <v>1</v>
      </c>
      <c r="F808" s="230" t="s">
        <v>401</v>
      </c>
      <c r="G808" s="228"/>
      <c r="H808" s="231">
        <v>52.021000000000001</v>
      </c>
      <c r="I808" s="232"/>
      <c r="J808" s="228"/>
      <c r="K808" s="228"/>
      <c r="L808" s="233"/>
      <c r="M808" s="234"/>
      <c r="N808" s="235"/>
      <c r="O808" s="235"/>
      <c r="P808" s="235"/>
      <c r="Q808" s="235"/>
      <c r="R808" s="235"/>
      <c r="S808" s="235"/>
      <c r="T808" s="236"/>
      <c r="AT808" s="237" t="s">
        <v>274</v>
      </c>
      <c r="AU808" s="237" t="s">
        <v>86</v>
      </c>
      <c r="AV808" s="14" t="s">
        <v>110</v>
      </c>
      <c r="AW808" s="14" t="s">
        <v>32</v>
      </c>
      <c r="AX808" s="14" t="s">
        <v>84</v>
      </c>
      <c r="AY808" s="237" t="s">
        <v>239</v>
      </c>
    </row>
    <row r="809" spans="1:65" s="2" customFormat="1" ht="16.5" customHeight="1">
      <c r="A809" s="35"/>
      <c r="B809" s="36"/>
      <c r="C809" s="192" t="s">
        <v>1345</v>
      </c>
      <c r="D809" s="192" t="s">
        <v>241</v>
      </c>
      <c r="E809" s="193" t="s">
        <v>1346</v>
      </c>
      <c r="F809" s="194" t="s">
        <v>1347</v>
      </c>
      <c r="G809" s="195" t="s">
        <v>244</v>
      </c>
      <c r="H809" s="196">
        <v>200.2</v>
      </c>
      <c r="I809" s="197"/>
      <c r="J809" s="198">
        <f>ROUND(I809*H809,2)</f>
        <v>0</v>
      </c>
      <c r="K809" s="194" t="s">
        <v>245</v>
      </c>
      <c r="L809" s="40"/>
      <c r="M809" s="199" t="s">
        <v>1</v>
      </c>
      <c r="N809" s="200" t="s">
        <v>41</v>
      </c>
      <c r="O809" s="72"/>
      <c r="P809" s="201">
        <f>O809*H809</f>
        <v>0</v>
      </c>
      <c r="Q809" s="201">
        <v>0</v>
      </c>
      <c r="R809" s="201">
        <f>Q809*H809</f>
        <v>0</v>
      </c>
      <c r="S809" s="201">
        <v>1.7999999999999999E-2</v>
      </c>
      <c r="T809" s="202">
        <f>S809*H809</f>
        <v>3.6035999999999997</v>
      </c>
      <c r="U809" s="35"/>
      <c r="V809" s="35"/>
      <c r="W809" s="35"/>
      <c r="X809" s="35"/>
      <c r="Y809" s="35"/>
      <c r="Z809" s="35"/>
      <c r="AA809" s="35"/>
      <c r="AB809" s="35"/>
      <c r="AC809" s="35"/>
      <c r="AD809" s="35"/>
      <c r="AE809" s="35"/>
      <c r="AR809" s="203" t="s">
        <v>110</v>
      </c>
      <c r="AT809" s="203" t="s">
        <v>241</v>
      </c>
      <c r="AU809" s="203" t="s">
        <v>86</v>
      </c>
      <c r="AY809" s="18" t="s">
        <v>239</v>
      </c>
      <c r="BE809" s="204">
        <f>IF(N809="základní",J809,0)</f>
        <v>0</v>
      </c>
      <c r="BF809" s="204">
        <f>IF(N809="snížená",J809,0)</f>
        <v>0</v>
      </c>
      <c r="BG809" s="204">
        <f>IF(N809="zákl. přenesená",J809,0)</f>
        <v>0</v>
      </c>
      <c r="BH809" s="204">
        <f>IF(N809="sníž. přenesená",J809,0)</f>
        <v>0</v>
      </c>
      <c r="BI809" s="204">
        <f>IF(N809="nulová",J809,0)</f>
        <v>0</v>
      </c>
      <c r="BJ809" s="18" t="s">
        <v>84</v>
      </c>
      <c r="BK809" s="204">
        <f>ROUND(I809*H809,2)</f>
        <v>0</v>
      </c>
      <c r="BL809" s="18" t="s">
        <v>110</v>
      </c>
      <c r="BM809" s="203" t="s">
        <v>1348</v>
      </c>
    </row>
    <row r="810" spans="1:65" s="2" customFormat="1" ht="11.25">
      <c r="A810" s="35"/>
      <c r="B810" s="36"/>
      <c r="C810" s="37"/>
      <c r="D810" s="205" t="s">
        <v>247</v>
      </c>
      <c r="E810" s="37"/>
      <c r="F810" s="206" t="s">
        <v>1349</v>
      </c>
      <c r="G810" s="37"/>
      <c r="H810" s="37"/>
      <c r="I810" s="207"/>
      <c r="J810" s="37"/>
      <c r="K810" s="37"/>
      <c r="L810" s="40"/>
      <c r="M810" s="208"/>
      <c r="N810" s="209"/>
      <c r="O810" s="72"/>
      <c r="P810" s="72"/>
      <c r="Q810" s="72"/>
      <c r="R810" s="72"/>
      <c r="S810" s="72"/>
      <c r="T810" s="73"/>
      <c r="U810" s="35"/>
      <c r="V810" s="35"/>
      <c r="W810" s="35"/>
      <c r="X810" s="35"/>
      <c r="Y810" s="35"/>
      <c r="Z810" s="35"/>
      <c r="AA810" s="35"/>
      <c r="AB810" s="35"/>
      <c r="AC810" s="35"/>
      <c r="AD810" s="35"/>
      <c r="AE810" s="35"/>
      <c r="AT810" s="18" t="s">
        <v>247</v>
      </c>
      <c r="AU810" s="18" t="s">
        <v>86</v>
      </c>
    </row>
    <row r="811" spans="1:65" s="2" customFormat="1" ht="16.5" customHeight="1">
      <c r="A811" s="35"/>
      <c r="B811" s="36"/>
      <c r="C811" s="192" t="s">
        <v>1350</v>
      </c>
      <c r="D811" s="192" t="s">
        <v>241</v>
      </c>
      <c r="E811" s="193" t="s">
        <v>1351</v>
      </c>
      <c r="F811" s="194" t="s">
        <v>1352</v>
      </c>
      <c r="G811" s="195" t="s">
        <v>244</v>
      </c>
      <c r="H811" s="196">
        <v>33</v>
      </c>
      <c r="I811" s="197"/>
      <c r="J811" s="198">
        <f>ROUND(I811*H811,2)</f>
        <v>0</v>
      </c>
      <c r="K811" s="194" t="s">
        <v>245</v>
      </c>
      <c r="L811" s="40"/>
      <c r="M811" s="199" t="s">
        <v>1</v>
      </c>
      <c r="N811" s="200" t="s">
        <v>41</v>
      </c>
      <c r="O811" s="72"/>
      <c r="P811" s="201">
        <f>O811*H811</f>
        <v>0</v>
      </c>
      <c r="Q811" s="201">
        <v>0</v>
      </c>
      <c r="R811" s="201">
        <f>Q811*H811</f>
        <v>0</v>
      </c>
      <c r="S811" s="201">
        <v>1.9E-2</v>
      </c>
      <c r="T811" s="202">
        <f>S811*H811</f>
        <v>0.627</v>
      </c>
      <c r="U811" s="35"/>
      <c r="V811" s="35"/>
      <c r="W811" s="35"/>
      <c r="X811" s="35"/>
      <c r="Y811" s="35"/>
      <c r="Z811" s="35"/>
      <c r="AA811" s="35"/>
      <c r="AB811" s="35"/>
      <c r="AC811" s="35"/>
      <c r="AD811" s="35"/>
      <c r="AE811" s="35"/>
      <c r="AR811" s="203" t="s">
        <v>110</v>
      </c>
      <c r="AT811" s="203" t="s">
        <v>241</v>
      </c>
      <c r="AU811" s="203" t="s">
        <v>86</v>
      </c>
      <c r="AY811" s="18" t="s">
        <v>239</v>
      </c>
      <c r="BE811" s="204">
        <f>IF(N811="základní",J811,0)</f>
        <v>0</v>
      </c>
      <c r="BF811" s="204">
        <f>IF(N811="snížená",J811,0)</f>
        <v>0</v>
      </c>
      <c r="BG811" s="204">
        <f>IF(N811="zákl. přenesená",J811,0)</f>
        <v>0</v>
      </c>
      <c r="BH811" s="204">
        <f>IF(N811="sníž. přenesená",J811,0)</f>
        <v>0</v>
      </c>
      <c r="BI811" s="204">
        <f>IF(N811="nulová",J811,0)</f>
        <v>0</v>
      </c>
      <c r="BJ811" s="18" t="s">
        <v>84</v>
      </c>
      <c r="BK811" s="204">
        <f>ROUND(I811*H811,2)</f>
        <v>0</v>
      </c>
      <c r="BL811" s="18" t="s">
        <v>110</v>
      </c>
      <c r="BM811" s="203" t="s">
        <v>1353</v>
      </c>
    </row>
    <row r="812" spans="1:65" s="2" customFormat="1" ht="11.25">
      <c r="A812" s="35"/>
      <c r="B812" s="36"/>
      <c r="C812" s="37"/>
      <c r="D812" s="205" t="s">
        <v>247</v>
      </c>
      <c r="E812" s="37"/>
      <c r="F812" s="206" t="s">
        <v>1354</v>
      </c>
      <c r="G812" s="37"/>
      <c r="H812" s="37"/>
      <c r="I812" s="207"/>
      <c r="J812" s="37"/>
      <c r="K812" s="37"/>
      <c r="L812" s="40"/>
      <c r="M812" s="208"/>
      <c r="N812" s="209"/>
      <c r="O812" s="72"/>
      <c r="P812" s="72"/>
      <c r="Q812" s="72"/>
      <c r="R812" s="72"/>
      <c r="S812" s="72"/>
      <c r="T812" s="73"/>
      <c r="U812" s="35"/>
      <c r="V812" s="35"/>
      <c r="W812" s="35"/>
      <c r="X812" s="35"/>
      <c r="Y812" s="35"/>
      <c r="Z812" s="35"/>
      <c r="AA812" s="35"/>
      <c r="AB812" s="35"/>
      <c r="AC812" s="35"/>
      <c r="AD812" s="35"/>
      <c r="AE812" s="35"/>
      <c r="AT812" s="18" t="s">
        <v>247</v>
      </c>
      <c r="AU812" s="18" t="s">
        <v>86</v>
      </c>
    </row>
    <row r="813" spans="1:65" s="2" customFormat="1" ht="16.5" customHeight="1">
      <c r="A813" s="35"/>
      <c r="B813" s="36"/>
      <c r="C813" s="192" t="s">
        <v>1355</v>
      </c>
      <c r="D813" s="192" t="s">
        <v>241</v>
      </c>
      <c r="E813" s="193" t="s">
        <v>1356</v>
      </c>
      <c r="F813" s="194" t="s">
        <v>1357</v>
      </c>
      <c r="G813" s="195" t="s">
        <v>244</v>
      </c>
      <c r="H813" s="196">
        <v>96.83</v>
      </c>
      <c r="I813" s="197"/>
      <c r="J813" s="198">
        <f>ROUND(I813*H813,2)</f>
        <v>0</v>
      </c>
      <c r="K813" s="194" t="s">
        <v>287</v>
      </c>
      <c r="L813" s="40"/>
      <c r="M813" s="199" t="s">
        <v>1</v>
      </c>
      <c r="N813" s="200" t="s">
        <v>41</v>
      </c>
      <c r="O813" s="72"/>
      <c r="P813" s="201">
        <f>O813*H813</f>
        <v>0</v>
      </c>
      <c r="Q813" s="201">
        <v>0</v>
      </c>
      <c r="R813" s="201">
        <f>Q813*H813</f>
        <v>0</v>
      </c>
      <c r="S813" s="201">
        <v>6.2E-2</v>
      </c>
      <c r="T813" s="202">
        <f>S813*H813</f>
        <v>6.0034599999999996</v>
      </c>
      <c r="U813" s="35"/>
      <c r="V813" s="35"/>
      <c r="W813" s="35"/>
      <c r="X813" s="35"/>
      <c r="Y813" s="35"/>
      <c r="Z813" s="35"/>
      <c r="AA813" s="35"/>
      <c r="AB813" s="35"/>
      <c r="AC813" s="35"/>
      <c r="AD813" s="35"/>
      <c r="AE813" s="35"/>
      <c r="AR813" s="203" t="s">
        <v>110</v>
      </c>
      <c r="AT813" s="203" t="s">
        <v>241</v>
      </c>
      <c r="AU813" s="203" t="s">
        <v>86</v>
      </c>
      <c r="AY813" s="18" t="s">
        <v>239</v>
      </c>
      <c r="BE813" s="204">
        <f>IF(N813="základní",J813,0)</f>
        <v>0</v>
      </c>
      <c r="BF813" s="204">
        <f>IF(N813="snížená",J813,0)</f>
        <v>0</v>
      </c>
      <c r="BG813" s="204">
        <f>IF(N813="zákl. přenesená",J813,0)</f>
        <v>0</v>
      </c>
      <c r="BH813" s="204">
        <f>IF(N813="sníž. přenesená",J813,0)</f>
        <v>0</v>
      </c>
      <c r="BI813" s="204">
        <f>IF(N813="nulová",J813,0)</f>
        <v>0</v>
      </c>
      <c r="BJ813" s="18" t="s">
        <v>84</v>
      </c>
      <c r="BK813" s="204">
        <f>ROUND(I813*H813,2)</f>
        <v>0</v>
      </c>
      <c r="BL813" s="18" t="s">
        <v>110</v>
      </c>
      <c r="BM813" s="203" t="s">
        <v>1358</v>
      </c>
    </row>
    <row r="814" spans="1:65" s="2" customFormat="1" ht="117">
      <c r="A814" s="35"/>
      <c r="B814" s="36"/>
      <c r="C814" s="37"/>
      <c r="D814" s="212" t="s">
        <v>294</v>
      </c>
      <c r="E814" s="37"/>
      <c r="F814" s="221" t="s">
        <v>1359</v>
      </c>
      <c r="G814" s="37"/>
      <c r="H814" s="37"/>
      <c r="I814" s="207"/>
      <c r="J814" s="37"/>
      <c r="K814" s="37"/>
      <c r="L814" s="40"/>
      <c r="M814" s="208"/>
      <c r="N814" s="209"/>
      <c r="O814" s="72"/>
      <c r="P814" s="72"/>
      <c r="Q814" s="72"/>
      <c r="R814" s="72"/>
      <c r="S814" s="72"/>
      <c r="T814" s="73"/>
      <c r="U814" s="35"/>
      <c r="V814" s="35"/>
      <c r="W814" s="35"/>
      <c r="X814" s="35"/>
      <c r="Y814" s="35"/>
      <c r="Z814" s="35"/>
      <c r="AA814" s="35"/>
      <c r="AB814" s="35"/>
      <c r="AC814" s="35"/>
      <c r="AD814" s="35"/>
      <c r="AE814" s="35"/>
      <c r="AT814" s="18" t="s">
        <v>294</v>
      </c>
      <c r="AU814" s="18" t="s">
        <v>86</v>
      </c>
    </row>
    <row r="815" spans="1:65" s="2" customFormat="1" ht="16.5" customHeight="1">
      <c r="A815" s="35"/>
      <c r="B815" s="36"/>
      <c r="C815" s="192" t="s">
        <v>1360</v>
      </c>
      <c r="D815" s="192" t="s">
        <v>241</v>
      </c>
      <c r="E815" s="193" t="s">
        <v>1361</v>
      </c>
      <c r="F815" s="194" t="s">
        <v>1362</v>
      </c>
      <c r="G815" s="195" t="s">
        <v>244</v>
      </c>
      <c r="H815" s="196">
        <v>110</v>
      </c>
      <c r="I815" s="197"/>
      <c r="J815" s="198">
        <f>ROUND(I815*H815,2)</f>
        <v>0</v>
      </c>
      <c r="K815" s="194" t="s">
        <v>245</v>
      </c>
      <c r="L815" s="40"/>
      <c r="M815" s="199" t="s">
        <v>1</v>
      </c>
      <c r="N815" s="200" t="s">
        <v>41</v>
      </c>
      <c r="O815" s="72"/>
      <c r="P815" s="201">
        <f>O815*H815</f>
        <v>0</v>
      </c>
      <c r="Q815" s="201">
        <v>0</v>
      </c>
      <c r="R815" s="201">
        <f>Q815*H815</f>
        <v>0</v>
      </c>
      <c r="S815" s="201">
        <v>7.5999999999999998E-2</v>
      </c>
      <c r="T815" s="202">
        <f>S815*H815</f>
        <v>8.36</v>
      </c>
      <c r="U815" s="35"/>
      <c r="V815" s="35"/>
      <c r="W815" s="35"/>
      <c r="X815" s="35"/>
      <c r="Y815" s="35"/>
      <c r="Z815" s="35"/>
      <c r="AA815" s="35"/>
      <c r="AB815" s="35"/>
      <c r="AC815" s="35"/>
      <c r="AD815" s="35"/>
      <c r="AE815" s="35"/>
      <c r="AR815" s="203" t="s">
        <v>110</v>
      </c>
      <c r="AT815" s="203" t="s">
        <v>241</v>
      </c>
      <c r="AU815" s="203" t="s">
        <v>86</v>
      </c>
      <c r="AY815" s="18" t="s">
        <v>239</v>
      </c>
      <c r="BE815" s="204">
        <f>IF(N815="základní",J815,0)</f>
        <v>0</v>
      </c>
      <c r="BF815" s="204">
        <f>IF(N815="snížená",J815,0)</f>
        <v>0</v>
      </c>
      <c r="BG815" s="204">
        <f>IF(N815="zákl. přenesená",J815,0)</f>
        <v>0</v>
      </c>
      <c r="BH815" s="204">
        <f>IF(N815="sníž. přenesená",J815,0)</f>
        <v>0</v>
      </c>
      <c r="BI815" s="204">
        <f>IF(N815="nulová",J815,0)</f>
        <v>0</v>
      </c>
      <c r="BJ815" s="18" t="s">
        <v>84</v>
      </c>
      <c r="BK815" s="204">
        <f>ROUND(I815*H815,2)</f>
        <v>0</v>
      </c>
      <c r="BL815" s="18" t="s">
        <v>110</v>
      </c>
      <c r="BM815" s="203" t="s">
        <v>1363</v>
      </c>
    </row>
    <row r="816" spans="1:65" s="2" customFormat="1" ht="11.25">
      <c r="A816" s="35"/>
      <c r="B816" s="36"/>
      <c r="C816" s="37"/>
      <c r="D816" s="205" t="s">
        <v>247</v>
      </c>
      <c r="E816" s="37"/>
      <c r="F816" s="206" t="s">
        <v>1364</v>
      </c>
      <c r="G816" s="37"/>
      <c r="H816" s="37"/>
      <c r="I816" s="207"/>
      <c r="J816" s="37"/>
      <c r="K816" s="37"/>
      <c r="L816" s="40"/>
      <c r="M816" s="208"/>
      <c r="N816" s="209"/>
      <c r="O816" s="72"/>
      <c r="P816" s="72"/>
      <c r="Q816" s="72"/>
      <c r="R816" s="72"/>
      <c r="S816" s="72"/>
      <c r="T816" s="73"/>
      <c r="U816" s="35"/>
      <c r="V816" s="35"/>
      <c r="W816" s="35"/>
      <c r="X816" s="35"/>
      <c r="Y816" s="35"/>
      <c r="Z816" s="35"/>
      <c r="AA816" s="35"/>
      <c r="AB816" s="35"/>
      <c r="AC816" s="35"/>
      <c r="AD816" s="35"/>
      <c r="AE816" s="35"/>
      <c r="AT816" s="18" t="s">
        <v>247</v>
      </c>
      <c r="AU816" s="18" t="s">
        <v>86</v>
      </c>
    </row>
    <row r="817" spans="1:65" s="2" customFormat="1" ht="29.25">
      <c r="A817" s="35"/>
      <c r="B817" s="36"/>
      <c r="C817" s="37"/>
      <c r="D817" s="212" t="s">
        <v>294</v>
      </c>
      <c r="E817" s="37"/>
      <c r="F817" s="221" t="s">
        <v>1365</v>
      </c>
      <c r="G817" s="37"/>
      <c r="H817" s="37"/>
      <c r="I817" s="207"/>
      <c r="J817" s="37"/>
      <c r="K817" s="37"/>
      <c r="L817" s="40"/>
      <c r="M817" s="208"/>
      <c r="N817" s="209"/>
      <c r="O817" s="72"/>
      <c r="P817" s="72"/>
      <c r="Q817" s="72"/>
      <c r="R817" s="72"/>
      <c r="S817" s="72"/>
      <c r="T817" s="73"/>
      <c r="U817" s="35"/>
      <c r="V817" s="35"/>
      <c r="W817" s="35"/>
      <c r="X817" s="35"/>
      <c r="Y817" s="35"/>
      <c r="Z817" s="35"/>
      <c r="AA817" s="35"/>
      <c r="AB817" s="35"/>
      <c r="AC817" s="35"/>
      <c r="AD817" s="35"/>
      <c r="AE817" s="35"/>
      <c r="AT817" s="18" t="s">
        <v>294</v>
      </c>
      <c r="AU817" s="18" t="s">
        <v>86</v>
      </c>
    </row>
    <row r="818" spans="1:65" s="2" customFormat="1" ht="16.5" customHeight="1">
      <c r="A818" s="35"/>
      <c r="B818" s="36"/>
      <c r="C818" s="192" t="s">
        <v>1366</v>
      </c>
      <c r="D818" s="192" t="s">
        <v>241</v>
      </c>
      <c r="E818" s="193" t="s">
        <v>1367</v>
      </c>
      <c r="F818" s="194" t="s">
        <v>1368</v>
      </c>
      <c r="G818" s="195" t="s">
        <v>513</v>
      </c>
      <c r="H818" s="196">
        <v>23</v>
      </c>
      <c r="I818" s="197"/>
      <c r="J818" s="198">
        <f>ROUND(I818*H818,2)</f>
        <v>0</v>
      </c>
      <c r="K818" s="194" t="s">
        <v>245</v>
      </c>
      <c r="L818" s="40"/>
      <c r="M818" s="199" t="s">
        <v>1</v>
      </c>
      <c r="N818" s="200" t="s">
        <v>41</v>
      </c>
      <c r="O818" s="72"/>
      <c r="P818" s="201">
        <f>O818*H818</f>
        <v>0</v>
      </c>
      <c r="Q818" s="201">
        <v>1.0499999999999999E-3</v>
      </c>
      <c r="R818" s="201">
        <f>Q818*H818</f>
        <v>2.4149999999999998E-2</v>
      </c>
      <c r="S818" s="201">
        <v>6.1999999999999998E-3</v>
      </c>
      <c r="T818" s="202">
        <f>S818*H818</f>
        <v>0.1426</v>
      </c>
      <c r="U818" s="35"/>
      <c r="V818" s="35"/>
      <c r="W818" s="35"/>
      <c r="X818" s="35"/>
      <c r="Y818" s="35"/>
      <c r="Z818" s="35"/>
      <c r="AA818" s="35"/>
      <c r="AB818" s="35"/>
      <c r="AC818" s="35"/>
      <c r="AD818" s="35"/>
      <c r="AE818" s="35"/>
      <c r="AR818" s="203" t="s">
        <v>110</v>
      </c>
      <c r="AT818" s="203" t="s">
        <v>241</v>
      </c>
      <c r="AU818" s="203" t="s">
        <v>86</v>
      </c>
      <c r="AY818" s="18" t="s">
        <v>239</v>
      </c>
      <c r="BE818" s="204">
        <f>IF(N818="základní",J818,0)</f>
        <v>0</v>
      </c>
      <c r="BF818" s="204">
        <f>IF(N818="snížená",J818,0)</f>
        <v>0</v>
      </c>
      <c r="BG818" s="204">
        <f>IF(N818="zákl. přenesená",J818,0)</f>
        <v>0</v>
      </c>
      <c r="BH818" s="204">
        <f>IF(N818="sníž. přenesená",J818,0)</f>
        <v>0</v>
      </c>
      <c r="BI818" s="204">
        <f>IF(N818="nulová",J818,0)</f>
        <v>0</v>
      </c>
      <c r="BJ818" s="18" t="s">
        <v>84</v>
      </c>
      <c r="BK818" s="204">
        <f>ROUND(I818*H818,2)</f>
        <v>0</v>
      </c>
      <c r="BL818" s="18" t="s">
        <v>110</v>
      </c>
      <c r="BM818" s="203" t="s">
        <v>1369</v>
      </c>
    </row>
    <row r="819" spans="1:65" s="2" customFormat="1" ht="11.25">
      <c r="A819" s="35"/>
      <c r="B819" s="36"/>
      <c r="C819" s="37"/>
      <c r="D819" s="205" t="s">
        <v>247</v>
      </c>
      <c r="E819" s="37"/>
      <c r="F819" s="206" t="s">
        <v>1370</v>
      </c>
      <c r="G819" s="37"/>
      <c r="H819" s="37"/>
      <c r="I819" s="207"/>
      <c r="J819" s="37"/>
      <c r="K819" s="37"/>
      <c r="L819" s="40"/>
      <c r="M819" s="208"/>
      <c r="N819" s="209"/>
      <c r="O819" s="72"/>
      <c r="P819" s="72"/>
      <c r="Q819" s="72"/>
      <c r="R819" s="72"/>
      <c r="S819" s="72"/>
      <c r="T819" s="73"/>
      <c r="U819" s="35"/>
      <c r="V819" s="35"/>
      <c r="W819" s="35"/>
      <c r="X819" s="35"/>
      <c r="Y819" s="35"/>
      <c r="Z819" s="35"/>
      <c r="AA819" s="35"/>
      <c r="AB819" s="35"/>
      <c r="AC819" s="35"/>
      <c r="AD819" s="35"/>
      <c r="AE819" s="35"/>
      <c r="AT819" s="18" t="s">
        <v>247</v>
      </c>
      <c r="AU819" s="18" t="s">
        <v>86</v>
      </c>
    </row>
    <row r="820" spans="1:65" s="2" customFormat="1" ht="16.5" customHeight="1">
      <c r="A820" s="35"/>
      <c r="B820" s="36"/>
      <c r="C820" s="192" t="s">
        <v>1371</v>
      </c>
      <c r="D820" s="192" t="s">
        <v>241</v>
      </c>
      <c r="E820" s="193" t="s">
        <v>1372</v>
      </c>
      <c r="F820" s="194" t="s">
        <v>1373</v>
      </c>
      <c r="G820" s="195" t="s">
        <v>513</v>
      </c>
      <c r="H820" s="196">
        <v>42.15</v>
      </c>
      <c r="I820" s="197"/>
      <c r="J820" s="198">
        <f>ROUND(I820*H820,2)</f>
        <v>0</v>
      </c>
      <c r="K820" s="194" t="s">
        <v>245</v>
      </c>
      <c r="L820" s="40"/>
      <c r="M820" s="199" t="s">
        <v>1</v>
      </c>
      <c r="N820" s="200" t="s">
        <v>41</v>
      </c>
      <c r="O820" s="72"/>
      <c r="P820" s="201">
        <f>O820*H820</f>
        <v>0</v>
      </c>
      <c r="Q820" s="201">
        <v>1.23E-3</v>
      </c>
      <c r="R820" s="201">
        <f>Q820*H820</f>
        <v>5.1844499999999995E-2</v>
      </c>
      <c r="S820" s="201">
        <v>1.7000000000000001E-2</v>
      </c>
      <c r="T820" s="202">
        <f>S820*H820</f>
        <v>0.71655000000000002</v>
      </c>
      <c r="U820" s="35"/>
      <c r="V820" s="35"/>
      <c r="W820" s="35"/>
      <c r="X820" s="35"/>
      <c r="Y820" s="35"/>
      <c r="Z820" s="35"/>
      <c r="AA820" s="35"/>
      <c r="AB820" s="35"/>
      <c r="AC820" s="35"/>
      <c r="AD820" s="35"/>
      <c r="AE820" s="35"/>
      <c r="AR820" s="203" t="s">
        <v>110</v>
      </c>
      <c r="AT820" s="203" t="s">
        <v>241</v>
      </c>
      <c r="AU820" s="203" t="s">
        <v>86</v>
      </c>
      <c r="AY820" s="18" t="s">
        <v>239</v>
      </c>
      <c r="BE820" s="204">
        <f>IF(N820="základní",J820,0)</f>
        <v>0</v>
      </c>
      <c r="BF820" s="204">
        <f>IF(N820="snížená",J820,0)</f>
        <v>0</v>
      </c>
      <c r="BG820" s="204">
        <f>IF(N820="zákl. přenesená",J820,0)</f>
        <v>0</v>
      </c>
      <c r="BH820" s="204">
        <f>IF(N820="sníž. přenesená",J820,0)</f>
        <v>0</v>
      </c>
      <c r="BI820" s="204">
        <f>IF(N820="nulová",J820,0)</f>
        <v>0</v>
      </c>
      <c r="BJ820" s="18" t="s">
        <v>84</v>
      </c>
      <c r="BK820" s="204">
        <f>ROUND(I820*H820,2)</f>
        <v>0</v>
      </c>
      <c r="BL820" s="18" t="s">
        <v>110</v>
      </c>
      <c r="BM820" s="203" t="s">
        <v>1374</v>
      </c>
    </row>
    <row r="821" spans="1:65" s="2" customFormat="1" ht="11.25">
      <c r="A821" s="35"/>
      <c r="B821" s="36"/>
      <c r="C821" s="37"/>
      <c r="D821" s="205" t="s">
        <v>247</v>
      </c>
      <c r="E821" s="37"/>
      <c r="F821" s="206" t="s">
        <v>1375</v>
      </c>
      <c r="G821" s="37"/>
      <c r="H821" s="37"/>
      <c r="I821" s="207"/>
      <c r="J821" s="37"/>
      <c r="K821" s="37"/>
      <c r="L821" s="40"/>
      <c r="M821" s="208"/>
      <c r="N821" s="209"/>
      <c r="O821" s="72"/>
      <c r="P821" s="72"/>
      <c r="Q821" s="72"/>
      <c r="R821" s="72"/>
      <c r="S821" s="72"/>
      <c r="T821" s="73"/>
      <c r="U821" s="35"/>
      <c r="V821" s="35"/>
      <c r="W821" s="35"/>
      <c r="X821" s="35"/>
      <c r="Y821" s="35"/>
      <c r="Z821" s="35"/>
      <c r="AA821" s="35"/>
      <c r="AB821" s="35"/>
      <c r="AC821" s="35"/>
      <c r="AD821" s="35"/>
      <c r="AE821" s="35"/>
      <c r="AT821" s="18" t="s">
        <v>247</v>
      </c>
      <c r="AU821" s="18" t="s">
        <v>86</v>
      </c>
    </row>
    <row r="822" spans="1:65" s="2" customFormat="1" ht="16.5" customHeight="1">
      <c r="A822" s="35"/>
      <c r="B822" s="36"/>
      <c r="C822" s="192" t="s">
        <v>1376</v>
      </c>
      <c r="D822" s="192" t="s">
        <v>241</v>
      </c>
      <c r="E822" s="193" t="s">
        <v>1377</v>
      </c>
      <c r="F822" s="194" t="s">
        <v>1378</v>
      </c>
      <c r="G822" s="195" t="s">
        <v>513</v>
      </c>
      <c r="H822" s="196">
        <v>19.5</v>
      </c>
      <c r="I822" s="197"/>
      <c r="J822" s="198">
        <f>ROUND(I822*H822,2)</f>
        <v>0</v>
      </c>
      <c r="K822" s="194" t="s">
        <v>245</v>
      </c>
      <c r="L822" s="40"/>
      <c r="M822" s="199" t="s">
        <v>1</v>
      </c>
      <c r="N822" s="200" t="s">
        <v>41</v>
      </c>
      <c r="O822" s="72"/>
      <c r="P822" s="201">
        <f>O822*H822</f>
        <v>0</v>
      </c>
      <c r="Q822" s="201">
        <v>1.47E-3</v>
      </c>
      <c r="R822" s="201">
        <f>Q822*H822</f>
        <v>2.8665E-2</v>
      </c>
      <c r="S822" s="201">
        <v>3.9E-2</v>
      </c>
      <c r="T822" s="202">
        <f>S822*H822</f>
        <v>0.76049999999999995</v>
      </c>
      <c r="U822" s="35"/>
      <c r="V822" s="35"/>
      <c r="W822" s="35"/>
      <c r="X822" s="35"/>
      <c r="Y822" s="35"/>
      <c r="Z822" s="35"/>
      <c r="AA822" s="35"/>
      <c r="AB822" s="35"/>
      <c r="AC822" s="35"/>
      <c r="AD822" s="35"/>
      <c r="AE822" s="35"/>
      <c r="AR822" s="203" t="s">
        <v>110</v>
      </c>
      <c r="AT822" s="203" t="s">
        <v>241</v>
      </c>
      <c r="AU822" s="203" t="s">
        <v>86</v>
      </c>
      <c r="AY822" s="18" t="s">
        <v>239</v>
      </c>
      <c r="BE822" s="204">
        <f>IF(N822="základní",J822,0)</f>
        <v>0</v>
      </c>
      <c r="BF822" s="204">
        <f>IF(N822="snížená",J822,0)</f>
        <v>0</v>
      </c>
      <c r="BG822" s="204">
        <f>IF(N822="zákl. přenesená",J822,0)</f>
        <v>0</v>
      </c>
      <c r="BH822" s="204">
        <f>IF(N822="sníž. přenesená",J822,0)</f>
        <v>0</v>
      </c>
      <c r="BI822" s="204">
        <f>IF(N822="nulová",J822,0)</f>
        <v>0</v>
      </c>
      <c r="BJ822" s="18" t="s">
        <v>84</v>
      </c>
      <c r="BK822" s="204">
        <f>ROUND(I822*H822,2)</f>
        <v>0</v>
      </c>
      <c r="BL822" s="18" t="s">
        <v>110</v>
      </c>
      <c r="BM822" s="203" t="s">
        <v>1379</v>
      </c>
    </row>
    <row r="823" spans="1:65" s="2" customFormat="1" ht="11.25">
      <c r="A823" s="35"/>
      <c r="B823" s="36"/>
      <c r="C823" s="37"/>
      <c r="D823" s="205" t="s">
        <v>247</v>
      </c>
      <c r="E823" s="37"/>
      <c r="F823" s="206" t="s">
        <v>1380</v>
      </c>
      <c r="G823" s="37"/>
      <c r="H823" s="37"/>
      <c r="I823" s="207"/>
      <c r="J823" s="37"/>
      <c r="K823" s="37"/>
      <c r="L823" s="40"/>
      <c r="M823" s="208"/>
      <c r="N823" s="209"/>
      <c r="O823" s="72"/>
      <c r="P823" s="72"/>
      <c r="Q823" s="72"/>
      <c r="R823" s="72"/>
      <c r="S823" s="72"/>
      <c r="T823" s="73"/>
      <c r="U823" s="35"/>
      <c r="V823" s="35"/>
      <c r="W823" s="35"/>
      <c r="X823" s="35"/>
      <c r="Y823" s="35"/>
      <c r="Z823" s="35"/>
      <c r="AA823" s="35"/>
      <c r="AB823" s="35"/>
      <c r="AC823" s="35"/>
      <c r="AD823" s="35"/>
      <c r="AE823" s="35"/>
      <c r="AT823" s="18" t="s">
        <v>247</v>
      </c>
      <c r="AU823" s="18" t="s">
        <v>86</v>
      </c>
    </row>
    <row r="824" spans="1:65" s="2" customFormat="1" ht="16.5" customHeight="1">
      <c r="A824" s="35"/>
      <c r="B824" s="36"/>
      <c r="C824" s="192" t="s">
        <v>1381</v>
      </c>
      <c r="D824" s="192" t="s">
        <v>241</v>
      </c>
      <c r="E824" s="193" t="s">
        <v>1382</v>
      </c>
      <c r="F824" s="194" t="s">
        <v>1383</v>
      </c>
      <c r="G824" s="195" t="s">
        <v>513</v>
      </c>
      <c r="H824" s="196">
        <v>16.25</v>
      </c>
      <c r="I824" s="197"/>
      <c r="J824" s="198">
        <f>ROUND(I824*H824,2)</f>
        <v>0</v>
      </c>
      <c r="K824" s="194" t="s">
        <v>245</v>
      </c>
      <c r="L824" s="40"/>
      <c r="M824" s="199" t="s">
        <v>1</v>
      </c>
      <c r="N824" s="200" t="s">
        <v>41</v>
      </c>
      <c r="O824" s="72"/>
      <c r="P824" s="201">
        <f>O824*H824</f>
        <v>0</v>
      </c>
      <c r="Q824" s="201">
        <v>2.81E-3</v>
      </c>
      <c r="R824" s="201">
        <f>Q824*H824</f>
        <v>4.5662500000000002E-2</v>
      </c>
      <c r="S824" s="201">
        <v>6.9000000000000006E-2</v>
      </c>
      <c r="T824" s="202">
        <f>S824*H824</f>
        <v>1.1212500000000001</v>
      </c>
      <c r="U824" s="35"/>
      <c r="V824" s="35"/>
      <c r="W824" s="35"/>
      <c r="X824" s="35"/>
      <c r="Y824" s="35"/>
      <c r="Z824" s="35"/>
      <c r="AA824" s="35"/>
      <c r="AB824" s="35"/>
      <c r="AC824" s="35"/>
      <c r="AD824" s="35"/>
      <c r="AE824" s="35"/>
      <c r="AR824" s="203" t="s">
        <v>110</v>
      </c>
      <c r="AT824" s="203" t="s">
        <v>241</v>
      </c>
      <c r="AU824" s="203" t="s">
        <v>86</v>
      </c>
      <c r="AY824" s="18" t="s">
        <v>239</v>
      </c>
      <c r="BE824" s="204">
        <f>IF(N824="základní",J824,0)</f>
        <v>0</v>
      </c>
      <c r="BF824" s="204">
        <f>IF(N824="snížená",J824,0)</f>
        <v>0</v>
      </c>
      <c r="BG824" s="204">
        <f>IF(N824="zákl. přenesená",J824,0)</f>
        <v>0</v>
      </c>
      <c r="BH824" s="204">
        <f>IF(N824="sníž. přenesená",J824,0)</f>
        <v>0</v>
      </c>
      <c r="BI824" s="204">
        <f>IF(N824="nulová",J824,0)</f>
        <v>0</v>
      </c>
      <c r="BJ824" s="18" t="s">
        <v>84</v>
      </c>
      <c r="BK824" s="204">
        <f>ROUND(I824*H824,2)</f>
        <v>0</v>
      </c>
      <c r="BL824" s="18" t="s">
        <v>110</v>
      </c>
      <c r="BM824" s="203" t="s">
        <v>1384</v>
      </c>
    </row>
    <row r="825" spans="1:65" s="2" customFormat="1" ht="11.25">
      <c r="A825" s="35"/>
      <c r="B825" s="36"/>
      <c r="C825" s="37"/>
      <c r="D825" s="205" t="s">
        <v>247</v>
      </c>
      <c r="E825" s="37"/>
      <c r="F825" s="206" t="s">
        <v>1385</v>
      </c>
      <c r="G825" s="37"/>
      <c r="H825" s="37"/>
      <c r="I825" s="207"/>
      <c r="J825" s="37"/>
      <c r="K825" s="37"/>
      <c r="L825" s="40"/>
      <c r="M825" s="208"/>
      <c r="N825" s="209"/>
      <c r="O825" s="72"/>
      <c r="P825" s="72"/>
      <c r="Q825" s="72"/>
      <c r="R825" s="72"/>
      <c r="S825" s="72"/>
      <c r="T825" s="73"/>
      <c r="U825" s="35"/>
      <c r="V825" s="35"/>
      <c r="W825" s="35"/>
      <c r="X825" s="35"/>
      <c r="Y825" s="35"/>
      <c r="Z825" s="35"/>
      <c r="AA825" s="35"/>
      <c r="AB825" s="35"/>
      <c r="AC825" s="35"/>
      <c r="AD825" s="35"/>
      <c r="AE825" s="35"/>
      <c r="AT825" s="18" t="s">
        <v>247</v>
      </c>
      <c r="AU825" s="18" t="s">
        <v>86</v>
      </c>
    </row>
    <row r="826" spans="1:65" s="2" customFormat="1" ht="16.5" customHeight="1">
      <c r="A826" s="35"/>
      <c r="B826" s="36"/>
      <c r="C826" s="192" t="s">
        <v>1386</v>
      </c>
      <c r="D826" s="192" t="s">
        <v>241</v>
      </c>
      <c r="E826" s="193" t="s">
        <v>1387</v>
      </c>
      <c r="F826" s="194" t="s">
        <v>1388</v>
      </c>
      <c r="G826" s="195" t="s">
        <v>513</v>
      </c>
      <c r="H826" s="196">
        <v>21.7</v>
      </c>
      <c r="I826" s="197"/>
      <c r="J826" s="198">
        <f>ROUND(I826*H826,2)</f>
        <v>0</v>
      </c>
      <c r="K826" s="194" t="s">
        <v>245</v>
      </c>
      <c r="L826" s="40"/>
      <c r="M826" s="199" t="s">
        <v>1</v>
      </c>
      <c r="N826" s="200" t="s">
        <v>41</v>
      </c>
      <c r="O826" s="72"/>
      <c r="P826" s="201">
        <f>O826*H826</f>
        <v>0</v>
      </c>
      <c r="Q826" s="201">
        <v>2.0000000000000001E-4</v>
      </c>
      <c r="R826" s="201">
        <f>Q826*H826</f>
        <v>4.3400000000000001E-3</v>
      </c>
      <c r="S826" s="201">
        <v>0</v>
      </c>
      <c r="T826" s="202">
        <f>S826*H826</f>
        <v>0</v>
      </c>
      <c r="U826" s="35"/>
      <c r="V826" s="35"/>
      <c r="W826" s="35"/>
      <c r="X826" s="35"/>
      <c r="Y826" s="35"/>
      <c r="Z826" s="35"/>
      <c r="AA826" s="35"/>
      <c r="AB826" s="35"/>
      <c r="AC826" s="35"/>
      <c r="AD826" s="35"/>
      <c r="AE826" s="35"/>
      <c r="AR826" s="203" t="s">
        <v>110</v>
      </c>
      <c r="AT826" s="203" t="s">
        <v>241</v>
      </c>
      <c r="AU826" s="203" t="s">
        <v>86</v>
      </c>
      <c r="AY826" s="18" t="s">
        <v>239</v>
      </c>
      <c r="BE826" s="204">
        <f>IF(N826="základní",J826,0)</f>
        <v>0</v>
      </c>
      <c r="BF826" s="204">
        <f>IF(N826="snížená",J826,0)</f>
        <v>0</v>
      </c>
      <c r="BG826" s="204">
        <f>IF(N826="zákl. přenesená",J826,0)</f>
        <v>0</v>
      </c>
      <c r="BH826" s="204">
        <f>IF(N826="sníž. přenesená",J826,0)</f>
        <v>0</v>
      </c>
      <c r="BI826" s="204">
        <f>IF(N826="nulová",J826,0)</f>
        <v>0</v>
      </c>
      <c r="BJ826" s="18" t="s">
        <v>84</v>
      </c>
      <c r="BK826" s="204">
        <f>ROUND(I826*H826,2)</f>
        <v>0</v>
      </c>
      <c r="BL826" s="18" t="s">
        <v>110</v>
      </c>
      <c r="BM826" s="203" t="s">
        <v>1389</v>
      </c>
    </row>
    <row r="827" spans="1:65" s="2" customFormat="1" ht="11.25">
      <c r="A827" s="35"/>
      <c r="B827" s="36"/>
      <c r="C827" s="37"/>
      <c r="D827" s="205" t="s">
        <v>247</v>
      </c>
      <c r="E827" s="37"/>
      <c r="F827" s="206" t="s">
        <v>1390</v>
      </c>
      <c r="G827" s="37"/>
      <c r="H827" s="37"/>
      <c r="I827" s="207"/>
      <c r="J827" s="37"/>
      <c r="K827" s="37"/>
      <c r="L827" s="40"/>
      <c r="M827" s="208"/>
      <c r="N827" s="209"/>
      <c r="O827" s="72"/>
      <c r="P827" s="72"/>
      <c r="Q827" s="72"/>
      <c r="R827" s="72"/>
      <c r="S827" s="72"/>
      <c r="T827" s="73"/>
      <c r="U827" s="35"/>
      <c r="V827" s="35"/>
      <c r="W827" s="35"/>
      <c r="X827" s="35"/>
      <c r="Y827" s="35"/>
      <c r="Z827" s="35"/>
      <c r="AA827" s="35"/>
      <c r="AB827" s="35"/>
      <c r="AC827" s="35"/>
      <c r="AD827" s="35"/>
      <c r="AE827" s="35"/>
      <c r="AT827" s="18" t="s">
        <v>247</v>
      </c>
      <c r="AU827" s="18" t="s">
        <v>86</v>
      </c>
    </row>
    <row r="828" spans="1:65" s="2" customFormat="1" ht="16.5" customHeight="1">
      <c r="A828" s="35"/>
      <c r="B828" s="36"/>
      <c r="C828" s="192" t="s">
        <v>1391</v>
      </c>
      <c r="D828" s="192" t="s">
        <v>241</v>
      </c>
      <c r="E828" s="193" t="s">
        <v>1392</v>
      </c>
      <c r="F828" s="194" t="s">
        <v>1393</v>
      </c>
      <c r="G828" s="195" t="s">
        <v>513</v>
      </c>
      <c r="H828" s="196">
        <v>6</v>
      </c>
      <c r="I828" s="197"/>
      <c r="J828" s="198">
        <f>ROUND(I828*H828,2)</f>
        <v>0</v>
      </c>
      <c r="K828" s="194" t="s">
        <v>245</v>
      </c>
      <c r="L828" s="40"/>
      <c r="M828" s="199" t="s">
        <v>1</v>
      </c>
      <c r="N828" s="200" t="s">
        <v>41</v>
      </c>
      <c r="O828" s="72"/>
      <c r="P828" s="201">
        <f>O828*H828</f>
        <v>0</v>
      </c>
      <c r="Q828" s="201">
        <v>4.2000000000000002E-4</v>
      </c>
      <c r="R828" s="201">
        <f>Q828*H828</f>
        <v>2.5200000000000001E-3</v>
      </c>
      <c r="S828" s="201">
        <v>0</v>
      </c>
      <c r="T828" s="202">
        <f>S828*H828</f>
        <v>0</v>
      </c>
      <c r="U828" s="35"/>
      <c r="V828" s="35"/>
      <c r="W828" s="35"/>
      <c r="X828" s="35"/>
      <c r="Y828" s="35"/>
      <c r="Z828" s="35"/>
      <c r="AA828" s="35"/>
      <c r="AB828" s="35"/>
      <c r="AC828" s="35"/>
      <c r="AD828" s="35"/>
      <c r="AE828" s="35"/>
      <c r="AR828" s="203" t="s">
        <v>110</v>
      </c>
      <c r="AT828" s="203" t="s">
        <v>241</v>
      </c>
      <c r="AU828" s="203" t="s">
        <v>86</v>
      </c>
      <c r="AY828" s="18" t="s">
        <v>239</v>
      </c>
      <c r="BE828" s="204">
        <f>IF(N828="základní",J828,0)</f>
        <v>0</v>
      </c>
      <c r="BF828" s="204">
        <f>IF(N828="snížená",J828,0)</f>
        <v>0</v>
      </c>
      <c r="BG828" s="204">
        <f>IF(N828="zákl. přenesená",J828,0)</f>
        <v>0</v>
      </c>
      <c r="BH828" s="204">
        <f>IF(N828="sníž. přenesená",J828,0)</f>
        <v>0</v>
      </c>
      <c r="BI828" s="204">
        <f>IF(N828="nulová",J828,0)</f>
        <v>0</v>
      </c>
      <c r="BJ828" s="18" t="s">
        <v>84</v>
      </c>
      <c r="BK828" s="204">
        <f>ROUND(I828*H828,2)</f>
        <v>0</v>
      </c>
      <c r="BL828" s="18" t="s">
        <v>110</v>
      </c>
      <c r="BM828" s="203" t="s">
        <v>1394</v>
      </c>
    </row>
    <row r="829" spans="1:65" s="2" customFormat="1" ht="11.25">
      <c r="A829" s="35"/>
      <c r="B829" s="36"/>
      <c r="C829" s="37"/>
      <c r="D829" s="205" t="s">
        <v>247</v>
      </c>
      <c r="E829" s="37"/>
      <c r="F829" s="206" t="s">
        <v>1395</v>
      </c>
      <c r="G829" s="37"/>
      <c r="H829" s="37"/>
      <c r="I829" s="207"/>
      <c r="J829" s="37"/>
      <c r="K829" s="37"/>
      <c r="L829" s="40"/>
      <c r="M829" s="208"/>
      <c r="N829" s="209"/>
      <c r="O829" s="72"/>
      <c r="P829" s="72"/>
      <c r="Q829" s="72"/>
      <c r="R829" s="72"/>
      <c r="S829" s="72"/>
      <c r="T829" s="73"/>
      <c r="U829" s="35"/>
      <c r="V829" s="35"/>
      <c r="W829" s="35"/>
      <c r="X829" s="35"/>
      <c r="Y829" s="35"/>
      <c r="Z829" s="35"/>
      <c r="AA829" s="35"/>
      <c r="AB829" s="35"/>
      <c r="AC829" s="35"/>
      <c r="AD829" s="35"/>
      <c r="AE829" s="35"/>
      <c r="AT829" s="18" t="s">
        <v>247</v>
      </c>
      <c r="AU829" s="18" t="s">
        <v>86</v>
      </c>
    </row>
    <row r="830" spans="1:65" s="15" customFormat="1" ht="11.25">
      <c r="B830" s="238"/>
      <c r="C830" s="239"/>
      <c r="D830" s="212" t="s">
        <v>274</v>
      </c>
      <c r="E830" s="240" t="s">
        <v>1</v>
      </c>
      <c r="F830" s="241" t="s">
        <v>1272</v>
      </c>
      <c r="G830" s="239"/>
      <c r="H830" s="240" t="s">
        <v>1</v>
      </c>
      <c r="I830" s="242"/>
      <c r="J830" s="239"/>
      <c r="K830" s="239"/>
      <c r="L830" s="243"/>
      <c r="M830" s="244"/>
      <c r="N830" s="245"/>
      <c r="O830" s="245"/>
      <c r="P830" s="245"/>
      <c r="Q830" s="245"/>
      <c r="R830" s="245"/>
      <c r="S830" s="245"/>
      <c r="T830" s="246"/>
      <c r="AT830" s="247" t="s">
        <v>274</v>
      </c>
      <c r="AU830" s="247" t="s">
        <v>86</v>
      </c>
      <c r="AV830" s="15" t="s">
        <v>84</v>
      </c>
      <c r="AW830" s="15" t="s">
        <v>32</v>
      </c>
      <c r="AX830" s="15" t="s">
        <v>76</v>
      </c>
      <c r="AY830" s="247" t="s">
        <v>239</v>
      </c>
    </row>
    <row r="831" spans="1:65" s="13" customFormat="1" ht="11.25">
      <c r="B831" s="210"/>
      <c r="C831" s="211"/>
      <c r="D831" s="212" t="s">
        <v>274</v>
      </c>
      <c r="E831" s="226" t="s">
        <v>1</v>
      </c>
      <c r="F831" s="213" t="s">
        <v>1396</v>
      </c>
      <c r="G831" s="211"/>
      <c r="H831" s="214">
        <v>6</v>
      </c>
      <c r="I831" s="215"/>
      <c r="J831" s="211"/>
      <c r="K831" s="211"/>
      <c r="L831" s="216"/>
      <c r="M831" s="217"/>
      <c r="N831" s="218"/>
      <c r="O831" s="218"/>
      <c r="P831" s="218"/>
      <c r="Q831" s="218"/>
      <c r="R831" s="218"/>
      <c r="S831" s="218"/>
      <c r="T831" s="219"/>
      <c r="AT831" s="220" t="s">
        <v>274</v>
      </c>
      <c r="AU831" s="220" t="s">
        <v>86</v>
      </c>
      <c r="AV831" s="13" t="s">
        <v>86</v>
      </c>
      <c r="AW831" s="13" t="s">
        <v>32</v>
      </c>
      <c r="AX831" s="13" t="s">
        <v>76</v>
      </c>
      <c r="AY831" s="220" t="s">
        <v>239</v>
      </c>
    </row>
    <row r="832" spans="1:65" s="14" customFormat="1" ht="11.25">
      <c r="B832" s="227"/>
      <c r="C832" s="228"/>
      <c r="D832" s="212" t="s">
        <v>274</v>
      </c>
      <c r="E832" s="229" t="s">
        <v>1</v>
      </c>
      <c r="F832" s="230" t="s">
        <v>401</v>
      </c>
      <c r="G832" s="228"/>
      <c r="H832" s="231">
        <v>6</v>
      </c>
      <c r="I832" s="232"/>
      <c r="J832" s="228"/>
      <c r="K832" s="228"/>
      <c r="L832" s="233"/>
      <c r="M832" s="234"/>
      <c r="N832" s="235"/>
      <c r="O832" s="235"/>
      <c r="P832" s="235"/>
      <c r="Q832" s="235"/>
      <c r="R832" s="235"/>
      <c r="S832" s="235"/>
      <c r="T832" s="236"/>
      <c r="AT832" s="237" t="s">
        <v>274</v>
      </c>
      <c r="AU832" s="237" t="s">
        <v>86</v>
      </c>
      <c r="AV832" s="14" t="s">
        <v>110</v>
      </c>
      <c r="AW832" s="14" t="s">
        <v>32</v>
      </c>
      <c r="AX832" s="14" t="s">
        <v>84</v>
      </c>
      <c r="AY832" s="237" t="s">
        <v>239</v>
      </c>
    </row>
    <row r="833" spans="1:65" s="2" customFormat="1" ht="24.2" customHeight="1">
      <c r="A833" s="35"/>
      <c r="B833" s="36"/>
      <c r="C833" s="192" t="s">
        <v>1397</v>
      </c>
      <c r="D833" s="192" t="s">
        <v>241</v>
      </c>
      <c r="E833" s="193" t="s">
        <v>1398</v>
      </c>
      <c r="F833" s="194" t="s">
        <v>1399</v>
      </c>
      <c r="G833" s="195" t="s">
        <v>244</v>
      </c>
      <c r="H833" s="196">
        <v>364.14699999999999</v>
      </c>
      <c r="I833" s="197"/>
      <c r="J833" s="198">
        <f>ROUND(I833*H833,2)</f>
        <v>0</v>
      </c>
      <c r="K833" s="194" t="s">
        <v>245</v>
      </c>
      <c r="L833" s="40"/>
      <c r="M833" s="199" t="s">
        <v>1</v>
      </c>
      <c r="N833" s="200" t="s">
        <v>41</v>
      </c>
      <c r="O833" s="72"/>
      <c r="P833" s="201">
        <f>O833*H833</f>
        <v>0</v>
      </c>
      <c r="Q833" s="201">
        <v>0</v>
      </c>
      <c r="R833" s="201">
        <f>Q833*H833</f>
        <v>0</v>
      </c>
      <c r="S833" s="201">
        <v>0.05</v>
      </c>
      <c r="T833" s="202">
        <f>S833*H833</f>
        <v>18.207350000000002</v>
      </c>
      <c r="U833" s="35"/>
      <c r="V833" s="35"/>
      <c r="W833" s="35"/>
      <c r="X833" s="35"/>
      <c r="Y833" s="35"/>
      <c r="Z833" s="35"/>
      <c r="AA833" s="35"/>
      <c r="AB833" s="35"/>
      <c r="AC833" s="35"/>
      <c r="AD833" s="35"/>
      <c r="AE833" s="35"/>
      <c r="AR833" s="203" t="s">
        <v>110</v>
      </c>
      <c r="AT833" s="203" t="s">
        <v>241</v>
      </c>
      <c r="AU833" s="203" t="s">
        <v>86</v>
      </c>
      <c r="AY833" s="18" t="s">
        <v>239</v>
      </c>
      <c r="BE833" s="204">
        <f>IF(N833="základní",J833,0)</f>
        <v>0</v>
      </c>
      <c r="BF833" s="204">
        <f>IF(N833="snížená",J833,0)</f>
        <v>0</v>
      </c>
      <c r="BG833" s="204">
        <f>IF(N833="zákl. přenesená",J833,0)</f>
        <v>0</v>
      </c>
      <c r="BH833" s="204">
        <f>IF(N833="sníž. přenesená",J833,0)</f>
        <v>0</v>
      </c>
      <c r="BI833" s="204">
        <f>IF(N833="nulová",J833,0)</f>
        <v>0</v>
      </c>
      <c r="BJ833" s="18" t="s">
        <v>84</v>
      </c>
      <c r="BK833" s="204">
        <f>ROUND(I833*H833,2)</f>
        <v>0</v>
      </c>
      <c r="BL833" s="18" t="s">
        <v>110</v>
      </c>
      <c r="BM833" s="203" t="s">
        <v>1400</v>
      </c>
    </row>
    <row r="834" spans="1:65" s="2" customFormat="1" ht="11.25">
      <c r="A834" s="35"/>
      <c r="B834" s="36"/>
      <c r="C834" s="37"/>
      <c r="D834" s="205" t="s">
        <v>247</v>
      </c>
      <c r="E834" s="37"/>
      <c r="F834" s="206" t="s">
        <v>1401</v>
      </c>
      <c r="G834" s="37"/>
      <c r="H834" s="37"/>
      <c r="I834" s="207"/>
      <c r="J834" s="37"/>
      <c r="K834" s="37"/>
      <c r="L834" s="40"/>
      <c r="M834" s="208"/>
      <c r="N834" s="209"/>
      <c r="O834" s="72"/>
      <c r="P834" s="72"/>
      <c r="Q834" s="72"/>
      <c r="R834" s="72"/>
      <c r="S834" s="72"/>
      <c r="T834" s="73"/>
      <c r="U834" s="35"/>
      <c r="V834" s="35"/>
      <c r="W834" s="35"/>
      <c r="X834" s="35"/>
      <c r="Y834" s="35"/>
      <c r="Z834" s="35"/>
      <c r="AA834" s="35"/>
      <c r="AB834" s="35"/>
      <c r="AC834" s="35"/>
      <c r="AD834" s="35"/>
      <c r="AE834" s="35"/>
      <c r="AT834" s="18" t="s">
        <v>247</v>
      </c>
      <c r="AU834" s="18" t="s">
        <v>86</v>
      </c>
    </row>
    <row r="835" spans="1:65" s="13" customFormat="1" ht="11.25">
      <c r="B835" s="210"/>
      <c r="C835" s="211"/>
      <c r="D835" s="212" t="s">
        <v>274</v>
      </c>
      <c r="E835" s="226" t="s">
        <v>1</v>
      </c>
      <c r="F835" s="213" t="s">
        <v>1402</v>
      </c>
      <c r="G835" s="211"/>
      <c r="H835" s="214">
        <v>364.14699999999999</v>
      </c>
      <c r="I835" s="215"/>
      <c r="J835" s="211"/>
      <c r="K835" s="211"/>
      <c r="L835" s="216"/>
      <c r="M835" s="217"/>
      <c r="N835" s="218"/>
      <c r="O835" s="218"/>
      <c r="P835" s="218"/>
      <c r="Q835" s="218"/>
      <c r="R835" s="218"/>
      <c r="S835" s="218"/>
      <c r="T835" s="219"/>
      <c r="AT835" s="220" t="s">
        <v>274</v>
      </c>
      <c r="AU835" s="220" t="s">
        <v>86</v>
      </c>
      <c r="AV835" s="13" t="s">
        <v>86</v>
      </c>
      <c r="AW835" s="13" t="s">
        <v>32</v>
      </c>
      <c r="AX835" s="13" t="s">
        <v>76</v>
      </c>
      <c r="AY835" s="220" t="s">
        <v>239</v>
      </c>
    </row>
    <row r="836" spans="1:65" s="14" customFormat="1" ht="11.25">
      <c r="B836" s="227"/>
      <c r="C836" s="228"/>
      <c r="D836" s="212" t="s">
        <v>274</v>
      </c>
      <c r="E836" s="229" t="s">
        <v>1</v>
      </c>
      <c r="F836" s="230" t="s">
        <v>401</v>
      </c>
      <c r="G836" s="228"/>
      <c r="H836" s="231">
        <v>364.14699999999999</v>
      </c>
      <c r="I836" s="232"/>
      <c r="J836" s="228"/>
      <c r="K836" s="228"/>
      <c r="L836" s="233"/>
      <c r="M836" s="234"/>
      <c r="N836" s="235"/>
      <c r="O836" s="235"/>
      <c r="P836" s="235"/>
      <c r="Q836" s="235"/>
      <c r="R836" s="235"/>
      <c r="S836" s="235"/>
      <c r="T836" s="236"/>
      <c r="AT836" s="237" t="s">
        <v>274</v>
      </c>
      <c r="AU836" s="237" t="s">
        <v>86</v>
      </c>
      <c r="AV836" s="14" t="s">
        <v>110</v>
      </c>
      <c r="AW836" s="14" t="s">
        <v>32</v>
      </c>
      <c r="AX836" s="14" t="s">
        <v>84</v>
      </c>
      <c r="AY836" s="237" t="s">
        <v>239</v>
      </c>
    </row>
    <row r="837" spans="1:65" s="2" customFormat="1" ht="21.75" customHeight="1">
      <c r="A837" s="35"/>
      <c r="B837" s="36"/>
      <c r="C837" s="192" t="s">
        <v>1403</v>
      </c>
      <c r="D837" s="192" t="s">
        <v>241</v>
      </c>
      <c r="E837" s="193" t="s">
        <v>1404</v>
      </c>
      <c r="F837" s="194" t="s">
        <v>1405</v>
      </c>
      <c r="G837" s="195" t="s">
        <v>244</v>
      </c>
      <c r="H837" s="196">
        <v>779.16300000000001</v>
      </c>
      <c r="I837" s="197"/>
      <c r="J837" s="198">
        <f>ROUND(I837*H837,2)</f>
        <v>0</v>
      </c>
      <c r="K837" s="194" t="s">
        <v>245</v>
      </c>
      <c r="L837" s="40"/>
      <c r="M837" s="199" t="s">
        <v>1</v>
      </c>
      <c r="N837" s="200" t="s">
        <v>41</v>
      </c>
      <c r="O837" s="72"/>
      <c r="P837" s="201">
        <f>O837*H837</f>
        <v>0</v>
      </c>
      <c r="Q837" s="201">
        <v>0</v>
      </c>
      <c r="R837" s="201">
        <f>Q837*H837</f>
        <v>0</v>
      </c>
      <c r="S837" s="201">
        <v>4.5999999999999999E-2</v>
      </c>
      <c r="T837" s="202">
        <f>S837*H837</f>
        <v>35.841498000000001</v>
      </c>
      <c r="U837" s="35"/>
      <c r="V837" s="35"/>
      <c r="W837" s="35"/>
      <c r="X837" s="35"/>
      <c r="Y837" s="35"/>
      <c r="Z837" s="35"/>
      <c r="AA837" s="35"/>
      <c r="AB837" s="35"/>
      <c r="AC837" s="35"/>
      <c r="AD837" s="35"/>
      <c r="AE837" s="35"/>
      <c r="AR837" s="203" t="s">
        <v>110</v>
      </c>
      <c r="AT837" s="203" t="s">
        <v>241</v>
      </c>
      <c r="AU837" s="203" t="s">
        <v>86</v>
      </c>
      <c r="AY837" s="18" t="s">
        <v>239</v>
      </c>
      <c r="BE837" s="204">
        <f>IF(N837="základní",J837,0)</f>
        <v>0</v>
      </c>
      <c r="BF837" s="204">
        <f>IF(N837="snížená",J837,0)</f>
        <v>0</v>
      </c>
      <c r="BG837" s="204">
        <f>IF(N837="zákl. přenesená",J837,0)</f>
        <v>0</v>
      </c>
      <c r="BH837" s="204">
        <f>IF(N837="sníž. přenesená",J837,0)</f>
        <v>0</v>
      </c>
      <c r="BI837" s="204">
        <f>IF(N837="nulová",J837,0)</f>
        <v>0</v>
      </c>
      <c r="BJ837" s="18" t="s">
        <v>84</v>
      </c>
      <c r="BK837" s="204">
        <f>ROUND(I837*H837,2)</f>
        <v>0</v>
      </c>
      <c r="BL837" s="18" t="s">
        <v>110</v>
      </c>
      <c r="BM837" s="203" t="s">
        <v>1406</v>
      </c>
    </row>
    <row r="838" spans="1:65" s="2" customFormat="1" ht="11.25">
      <c r="A838" s="35"/>
      <c r="B838" s="36"/>
      <c r="C838" s="37"/>
      <c r="D838" s="205" t="s">
        <v>247</v>
      </c>
      <c r="E838" s="37"/>
      <c r="F838" s="206" t="s">
        <v>1407</v>
      </c>
      <c r="G838" s="37"/>
      <c r="H838" s="37"/>
      <c r="I838" s="207"/>
      <c r="J838" s="37"/>
      <c r="K838" s="37"/>
      <c r="L838" s="40"/>
      <c r="M838" s="208"/>
      <c r="N838" s="209"/>
      <c r="O838" s="72"/>
      <c r="P838" s="72"/>
      <c r="Q838" s="72"/>
      <c r="R838" s="72"/>
      <c r="S838" s="72"/>
      <c r="T838" s="73"/>
      <c r="U838" s="35"/>
      <c r="V838" s="35"/>
      <c r="W838" s="35"/>
      <c r="X838" s="35"/>
      <c r="Y838" s="35"/>
      <c r="Z838" s="35"/>
      <c r="AA838" s="35"/>
      <c r="AB838" s="35"/>
      <c r="AC838" s="35"/>
      <c r="AD838" s="35"/>
      <c r="AE838" s="35"/>
      <c r="AT838" s="18" t="s">
        <v>247</v>
      </c>
      <c r="AU838" s="18" t="s">
        <v>86</v>
      </c>
    </row>
    <row r="839" spans="1:65" s="13" customFormat="1" ht="11.25">
      <c r="B839" s="210"/>
      <c r="C839" s="211"/>
      <c r="D839" s="212" t="s">
        <v>274</v>
      </c>
      <c r="E839" s="226" t="s">
        <v>1</v>
      </c>
      <c r="F839" s="213" t="s">
        <v>1408</v>
      </c>
      <c r="G839" s="211"/>
      <c r="H839" s="214">
        <v>779.16300000000001</v>
      </c>
      <c r="I839" s="215"/>
      <c r="J839" s="211"/>
      <c r="K839" s="211"/>
      <c r="L839" s="216"/>
      <c r="M839" s="217"/>
      <c r="N839" s="218"/>
      <c r="O839" s="218"/>
      <c r="P839" s="218"/>
      <c r="Q839" s="218"/>
      <c r="R839" s="218"/>
      <c r="S839" s="218"/>
      <c r="T839" s="219"/>
      <c r="AT839" s="220" t="s">
        <v>274</v>
      </c>
      <c r="AU839" s="220" t="s">
        <v>86</v>
      </c>
      <c r="AV839" s="13" t="s">
        <v>86</v>
      </c>
      <c r="AW839" s="13" t="s">
        <v>32</v>
      </c>
      <c r="AX839" s="13" t="s">
        <v>76</v>
      </c>
      <c r="AY839" s="220" t="s">
        <v>239</v>
      </c>
    </row>
    <row r="840" spans="1:65" s="14" customFormat="1" ht="11.25">
      <c r="B840" s="227"/>
      <c r="C840" s="228"/>
      <c r="D840" s="212" t="s">
        <v>274</v>
      </c>
      <c r="E840" s="229" t="s">
        <v>1</v>
      </c>
      <c r="F840" s="230" t="s">
        <v>401</v>
      </c>
      <c r="G840" s="228"/>
      <c r="H840" s="231">
        <v>779.16300000000001</v>
      </c>
      <c r="I840" s="232"/>
      <c r="J840" s="228"/>
      <c r="K840" s="228"/>
      <c r="L840" s="233"/>
      <c r="M840" s="234"/>
      <c r="N840" s="235"/>
      <c r="O840" s="235"/>
      <c r="P840" s="235"/>
      <c r="Q840" s="235"/>
      <c r="R840" s="235"/>
      <c r="S840" s="235"/>
      <c r="T840" s="236"/>
      <c r="AT840" s="237" t="s">
        <v>274</v>
      </c>
      <c r="AU840" s="237" t="s">
        <v>86</v>
      </c>
      <c r="AV840" s="14" t="s">
        <v>110</v>
      </c>
      <c r="AW840" s="14" t="s">
        <v>32</v>
      </c>
      <c r="AX840" s="14" t="s">
        <v>84</v>
      </c>
      <c r="AY840" s="237" t="s">
        <v>239</v>
      </c>
    </row>
    <row r="841" spans="1:65" s="2" customFormat="1" ht="16.5" customHeight="1">
      <c r="A841" s="35"/>
      <c r="B841" s="36"/>
      <c r="C841" s="192" t="s">
        <v>1409</v>
      </c>
      <c r="D841" s="192" t="s">
        <v>241</v>
      </c>
      <c r="E841" s="193" t="s">
        <v>1410</v>
      </c>
      <c r="F841" s="194" t="s">
        <v>1411</v>
      </c>
      <c r="G841" s="195" t="s">
        <v>244</v>
      </c>
      <c r="H841" s="196">
        <v>231.41499999999999</v>
      </c>
      <c r="I841" s="197"/>
      <c r="J841" s="198">
        <f>ROUND(I841*H841,2)</f>
        <v>0</v>
      </c>
      <c r="K841" s="194" t="s">
        <v>245</v>
      </c>
      <c r="L841" s="40"/>
      <c r="M841" s="199" t="s">
        <v>1</v>
      </c>
      <c r="N841" s="200" t="s">
        <v>41</v>
      </c>
      <c r="O841" s="72"/>
      <c r="P841" s="201">
        <f>O841*H841</f>
        <v>0</v>
      </c>
      <c r="Q841" s="201">
        <v>0</v>
      </c>
      <c r="R841" s="201">
        <f>Q841*H841</f>
        <v>0</v>
      </c>
      <c r="S841" s="201">
        <v>6.8000000000000005E-2</v>
      </c>
      <c r="T841" s="202">
        <f>S841*H841</f>
        <v>15.736220000000001</v>
      </c>
      <c r="U841" s="35"/>
      <c r="V841" s="35"/>
      <c r="W841" s="35"/>
      <c r="X841" s="35"/>
      <c r="Y841" s="35"/>
      <c r="Z841" s="35"/>
      <c r="AA841" s="35"/>
      <c r="AB841" s="35"/>
      <c r="AC841" s="35"/>
      <c r="AD841" s="35"/>
      <c r="AE841" s="35"/>
      <c r="AR841" s="203" t="s">
        <v>110</v>
      </c>
      <c r="AT841" s="203" t="s">
        <v>241</v>
      </c>
      <c r="AU841" s="203" t="s">
        <v>86</v>
      </c>
      <c r="AY841" s="18" t="s">
        <v>239</v>
      </c>
      <c r="BE841" s="204">
        <f>IF(N841="základní",J841,0)</f>
        <v>0</v>
      </c>
      <c r="BF841" s="204">
        <f>IF(N841="snížená",J841,0)</f>
        <v>0</v>
      </c>
      <c r="BG841" s="204">
        <f>IF(N841="zákl. přenesená",J841,0)</f>
        <v>0</v>
      </c>
      <c r="BH841" s="204">
        <f>IF(N841="sníž. přenesená",J841,0)</f>
        <v>0</v>
      </c>
      <c r="BI841" s="204">
        <f>IF(N841="nulová",J841,0)</f>
        <v>0</v>
      </c>
      <c r="BJ841" s="18" t="s">
        <v>84</v>
      </c>
      <c r="BK841" s="204">
        <f>ROUND(I841*H841,2)</f>
        <v>0</v>
      </c>
      <c r="BL841" s="18" t="s">
        <v>110</v>
      </c>
      <c r="BM841" s="203" t="s">
        <v>1412</v>
      </c>
    </row>
    <row r="842" spans="1:65" s="2" customFormat="1" ht="11.25">
      <c r="A842" s="35"/>
      <c r="B842" s="36"/>
      <c r="C842" s="37"/>
      <c r="D842" s="205" t="s">
        <v>247</v>
      </c>
      <c r="E842" s="37"/>
      <c r="F842" s="206" t="s">
        <v>1413</v>
      </c>
      <c r="G842" s="37"/>
      <c r="H842" s="37"/>
      <c r="I842" s="207"/>
      <c r="J842" s="37"/>
      <c r="K842" s="37"/>
      <c r="L842" s="40"/>
      <c r="M842" s="208"/>
      <c r="N842" s="209"/>
      <c r="O842" s="72"/>
      <c r="P842" s="72"/>
      <c r="Q842" s="72"/>
      <c r="R842" s="72"/>
      <c r="S842" s="72"/>
      <c r="T842" s="73"/>
      <c r="U842" s="35"/>
      <c r="V842" s="35"/>
      <c r="W842" s="35"/>
      <c r="X842" s="35"/>
      <c r="Y842" s="35"/>
      <c r="Z842" s="35"/>
      <c r="AA842" s="35"/>
      <c r="AB842" s="35"/>
      <c r="AC842" s="35"/>
      <c r="AD842" s="35"/>
      <c r="AE842" s="35"/>
      <c r="AT842" s="18" t="s">
        <v>247</v>
      </c>
      <c r="AU842" s="18" t="s">
        <v>86</v>
      </c>
    </row>
    <row r="843" spans="1:65" s="13" customFormat="1" ht="11.25">
      <c r="B843" s="210"/>
      <c r="C843" s="211"/>
      <c r="D843" s="212" t="s">
        <v>274</v>
      </c>
      <c r="E843" s="226" t="s">
        <v>1</v>
      </c>
      <c r="F843" s="213" t="s">
        <v>1414</v>
      </c>
      <c r="G843" s="211"/>
      <c r="H843" s="214">
        <v>231.41499999999999</v>
      </c>
      <c r="I843" s="215"/>
      <c r="J843" s="211"/>
      <c r="K843" s="211"/>
      <c r="L843" s="216"/>
      <c r="M843" s="217"/>
      <c r="N843" s="218"/>
      <c r="O843" s="218"/>
      <c r="P843" s="218"/>
      <c r="Q843" s="218"/>
      <c r="R843" s="218"/>
      <c r="S843" s="218"/>
      <c r="T843" s="219"/>
      <c r="AT843" s="220" t="s">
        <v>274</v>
      </c>
      <c r="AU843" s="220" t="s">
        <v>86</v>
      </c>
      <c r="AV843" s="13" t="s">
        <v>86</v>
      </c>
      <c r="AW843" s="13" t="s">
        <v>32</v>
      </c>
      <c r="AX843" s="13" t="s">
        <v>76</v>
      </c>
      <c r="AY843" s="220" t="s">
        <v>239</v>
      </c>
    </row>
    <row r="844" spans="1:65" s="14" customFormat="1" ht="11.25">
      <c r="B844" s="227"/>
      <c r="C844" s="228"/>
      <c r="D844" s="212" t="s">
        <v>274</v>
      </c>
      <c r="E844" s="229" t="s">
        <v>1</v>
      </c>
      <c r="F844" s="230" t="s">
        <v>401</v>
      </c>
      <c r="G844" s="228"/>
      <c r="H844" s="231">
        <v>231.41499999999999</v>
      </c>
      <c r="I844" s="232"/>
      <c r="J844" s="228"/>
      <c r="K844" s="228"/>
      <c r="L844" s="233"/>
      <c r="M844" s="234"/>
      <c r="N844" s="235"/>
      <c r="O844" s="235"/>
      <c r="P844" s="235"/>
      <c r="Q844" s="235"/>
      <c r="R844" s="235"/>
      <c r="S844" s="235"/>
      <c r="T844" s="236"/>
      <c r="AT844" s="237" t="s">
        <v>274</v>
      </c>
      <c r="AU844" s="237" t="s">
        <v>86</v>
      </c>
      <c r="AV844" s="14" t="s">
        <v>110</v>
      </c>
      <c r="AW844" s="14" t="s">
        <v>32</v>
      </c>
      <c r="AX844" s="14" t="s">
        <v>84</v>
      </c>
      <c r="AY844" s="237" t="s">
        <v>239</v>
      </c>
    </row>
    <row r="845" spans="1:65" s="2" customFormat="1" ht="16.5" customHeight="1">
      <c r="A845" s="35"/>
      <c r="B845" s="36"/>
      <c r="C845" s="192" t="s">
        <v>1415</v>
      </c>
      <c r="D845" s="192" t="s">
        <v>241</v>
      </c>
      <c r="E845" s="193" t="s">
        <v>1416</v>
      </c>
      <c r="F845" s="194" t="s">
        <v>1417</v>
      </c>
      <c r="G845" s="195" t="s">
        <v>244</v>
      </c>
      <c r="H845" s="196">
        <v>58</v>
      </c>
      <c r="I845" s="197"/>
      <c r="J845" s="198">
        <f>ROUND(I845*H845,2)</f>
        <v>0</v>
      </c>
      <c r="K845" s="194" t="s">
        <v>245</v>
      </c>
      <c r="L845" s="40"/>
      <c r="M845" s="199" t="s">
        <v>1</v>
      </c>
      <c r="N845" s="200" t="s">
        <v>41</v>
      </c>
      <c r="O845" s="72"/>
      <c r="P845" s="201">
        <f>O845*H845</f>
        <v>0</v>
      </c>
      <c r="Q845" s="201">
        <v>0</v>
      </c>
      <c r="R845" s="201">
        <f>Q845*H845</f>
        <v>0</v>
      </c>
      <c r="S845" s="201">
        <v>8.8999999999999996E-2</v>
      </c>
      <c r="T845" s="202">
        <f>S845*H845</f>
        <v>5.1619999999999999</v>
      </c>
      <c r="U845" s="35"/>
      <c r="V845" s="35"/>
      <c r="W845" s="35"/>
      <c r="X845" s="35"/>
      <c r="Y845" s="35"/>
      <c r="Z845" s="35"/>
      <c r="AA845" s="35"/>
      <c r="AB845" s="35"/>
      <c r="AC845" s="35"/>
      <c r="AD845" s="35"/>
      <c r="AE845" s="35"/>
      <c r="AR845" s="203" t="s">
        <v>110</v>
      </c>
      <c r="AT845" s="203" t="s">
        <v>241</v>
      </c>
      <c r="AU845" s="203" t="s">
        <v>86</v>
      </c>
      <c r="AY845" s="18" t="s">
        <v>239</v>
      </c>
      <c r="BE845" s="204">
        <f>IF(N845="základní",J845,0)</f>
        <v>0</v>
      </c>
      <c r="BF845" s="204">
        <f>IF(N845="snížená",J845,0)</f>
        <v>0</v>
      </c>
      <c r="BG845" s="204">
        <f>IF(N845="zákl. přenesená",J845,0)</f>
        <v>0</v>
      </c>
      <c r="BH845" s="204">
        <f>IF(N845="sníž. přenesená",J845,0)</f>
        <v>0</v>
      </c>
      <c r="BI845" s="204">
        <f>IF(N845="nulová",J845,0)</f>
        <v>0</v>
      </c>
      <c r="BJ845" s="18" t="s">
        <v>84</v>
      </c>
      <c r="BK845" s="204">
        <f>ROUND(I845*H845,2)</f>
        <v>0</v>
      </c>
      <c r="BL845" s="18" t="s">
        <v>110</v>
      </c>
      <c r="BM845" s="203" t="s">
        <v>1418</v>
      </c>
    </row>
    <row r="846" spans="1:65" s="2" customFormat="1" ht="11.25">
      <c r="A846" s="35"/>
      <c r="B846" s="36"/>
      <c r="C846" s="37"/>
      <c r="D846" s="205" t="s">
        <v>247</v>
      </c>
      <c r="E846" s="37"/>
      <c r="F846" s="206" t="s">
        <v>1419</v>
      </c>
      <c r="G846" s="37"/>
      <c r="H846" s="37"/>
      <c r="I846" s="207"/>
      <c r="J846" s="37"/>
      <c r="K846" s="37"/>
      <c r="L846" s="40"/>
      <c r="M846" s="208"/>
      <c r="N846" s="209"/>
      <c r="O846" s="72"/>
      <c r="P846" s="72"/>
      <c r="Q846" s="72"/>
      <c r="R846" s="72"/>
      <c r="S846" s="72"/>
      <c r="T846" s="73"/>
      <c r="U846" s="35"/>
      <c r="V846" s="35"/>
      <c r="W846" s="35"/>
      <c r="X846" s="35"/>
      <c r="Y846" s="35"/>
      <c r="Z846" s="35"/>
      <c r="AA846" s="35"/>
      <c r="AB846" s="35"/>
      <c r="AC846" s="35"/>
      <c r="AD846" s="35"/>
      <c r="AE846" s="35"/>
      <c r="AT846" s="18" t="s">
        <v>247</v>
      </c>
      <c r="AU846" s="18" t="s">
        <v>86</v>
      </c>
    </row>
    <row r="847" spans="1:65" s="12" customFormat="1" ht="20.85" customHeight="1">
      <c r="B847" s="176"/>
      <c r="C847" s="177"/>
      <c r="D847" s="178" t="s">
        <v>75</v>
      </c>
      <c r="E847" s="190" t="s">
        <v>332</v>
      </c>
      <c r="F847" s="190" t="s">
        <v>333</v>
      </c>
      <c r="G847" s="177"/>
      <c r="H847" s="177"/>
      <c r="I847" s="180"/>
      <c r="J847" s="191">
        <f>BK847</f>
        <v>0</v>
      </c>
      <c r="K847" s="177"/>
      <c r="L847" s="182"/>
      <c r="M847" s="183"/>
      <c r="N847" s="184"/>
      <c r="O847" s="184"/>
      <c r="P847" s="185">
        <f>SUM(P848:P853)</f>
        <v>0</v>
      </c>
      <c r="Q847" s="184"/>
      <c r="R847" s="185">
        <f>SUM(R848:R853)</f>
        <v>0</v>
      </c>
      <c r="S847" s="184"/>
      <c r="T847" s="186">
        <f>SUM(T848:T853)</f>
        <v>0</v>
      </c>
      <c r="AR847" s="187" t="s">
        <v>84</v>
      </c>
      <c r="AT847" s="188" t="s">
        <v>75</v>
      </c>
      <c r="AU847" s="188" t="s">
        <v>86</v>
      </c>
      <c r="AY847" s="187" t="s">
        <v>239</v>
      </c>
      <c r="BK847" s="189">
        <f>SUM(BK848:BK853)</f>
        <v>0</v>
      </c>
    </row>
    <row r="848" spans="1:65" s="2" customFormat="1" ht="24.2" customHeight="1">
      <c r="A848" s="35"/>
      <c r="B848" s="36"/>
      <c r="C848" s="192" t="s">
        <v>1420</v>
      </c>
      <c r="D848" s="192" t="s">
        <v>241</v>
      </c>
      <c r="E848" s="193" t="s">
        <v>1421</v>
      </c>
      <c r="F848" s="194" t="s">
        <v>1422</v>
      </c>
      <c r="G848" s="195" t="s">
        <v>244</v>
      </c>
      <c r="H848" s="196">
        <v>7.19</v>
      </c>
      <c r="I848" s="197"/>
      <c r="J848" s="198">
        <f>ROUND(I848*H848,2)</f>
        <v>0</v>
      </c>
      <c r="K848" s="194" t="s">
        <v>287</v>
      </c>
      <c r="L848" s="40"/>
      <c r="M848" s="199" t="s">
        <v>1</v>
      </c>
      <c r="N848" s="200" t="s">
        <v>41</v>
      </c>
      <c r="O848" s="72"/>
      <c r="P848" s="201">
        <f>O848*H848</f>
        <v>0</v>
      </c>
      <c r="Q848" s="201">
        <v>0</v>
      </c>
      <c r="R848" s="201">
        <f>Q848*H848</f>
        <v>0</v>
      </c>
      <c r="S848" s="201">
        <v>0</v>
      </c>
      <c r="T848" s="202">
        <f>S848*H848</f>
        <v>0</v>
      </c>
      <c r="U848" s="35"/>
      <c r="V848" s="35"/>
      <c r="W848" s="35"/>
      <c r="X848" s="35"/>
      <c r="Y848" s="35"/>
      <c r="Z848" s="35"/>
      <c r="AA848" s="35"/>
      <c r="AB848" s="35"/>
      <c r="AC848" s="35"/>
      <c r="AD848" s="35"/>
      <c r="AE848" s="35"/>
      <c r="AR848" s="203" t="s">
        <v>110</v>
      </c>
      <c r="AT848" s="203" t="s">
        <v>241</v>
      </c>
      <c r="AU848" s="203" t="s">
        <v>108</v>
      </c>
      <c r="AY848" s="18" t="s">
        <v>239</v>
      </c>
      <c r="BE848" s="204">
        <f>IF(N848="základní",J848,0)</f>
        <v>0</v>
      </c>
      <c r="BF848" s="204">
        <f>IF(N848="snížená",J848,0)</f>
        <v>0</v>
      </c>
      <c r="BG848" s="204">
        <f>IF(N848="zákl. přenesená",J848,0)</f>
        <v>0</v>
      </c>
      <c r="BH848" s="204">
        <f>IF(N848="sníž. přenesená",J848,0)</f>
        <v>0</v>
      </c>
      <c r="BI848" s="204">
        <f>IF(N848="nulová",J848,0)</f>
        <v>0</v>
      </c>
      <c r="BJ848" s="18" t="s">
        <v>84</v>
      </c>
      <c r="BK848" s="204">
        <f>ROUND(I848*H848,2)</f>
        <v>0</v>
      </c>
      <c r="BL848" s="18" t="s">
        <v>110</v>
      </c>
      <c r="BM848" s="203" t="s">
        <v>1423</v>
      </c>
    </row>
    <row r="849" spans="1:65" s="2" customFormat="1" ht="29.25">
      <c r="A849" s="35"/>
      <c r="B849" s="36"/>
      <c r="C849" s="37"/>
      <c r="D849" s="212" t="s">
        <v>294</v>
      </c>
      <c r="E849" s="37"/>
      <c r="F849" s="221" t="s">
        <v>1424</v>
      </c>
      <c r="G849" s="37"/>
      <c r="H849" s="37"/>
      <c r="I849" s="207"/>
      <c r="J849" s="37"/>
      <c r="K849" s="37"/>
      <c r="L849" s="40"/>
      <c r="M849" s="208"/>
      <c r="N849" s="209"/>
      <c r="O849" s="72"/>
      <c r="P849" s="72"/>
      <c r="Q849" s="72"/>
      <c r="R849" s="72"/>
      <c r="S849" s="72"/>
      <c r="T849" s="73"/>
      <c r="U849" s="35"/>
      <c r="V849" s="35"/>
      <c r="W849" s="35"/>
      <c r="X849" s="35"/>
      <c r="Y849" s="35"/>
      <c r="Z849" s="35"/>
      <c r="AA849" s="35"/>
      <c r="AB849" s="35"/>
      <c r="AC849" s="35"/>
      <c r="AD849" s="35"/>
      <c r="AE849" s="35"/>
      <c r="AT849" s="18" t="s">
        <v>294</v>
      </c>
      <c r="AU849" s="18" t="s">
        <v>108</v>
      </c>
    </row>
    <row r="850" spans="1:65" s="2" customFormat="1" ht="16.5" customHeight="1">
      <c r="A850" s="35"/>
      <c r="B850" s="36"/>
      <c r="C850" s="192" t="s">
        <v>1425</v>
      </c>
      <c r="D850" s="192" t="s">
        <v>241</v>
      </c>
      <c r="E850" s="193" t="s">
        <v>1426</v>
      </c>
      <c r="F850" s="194" t="s">
        <v>1427</v>
      </c>
      <c r="G850" s="195" t="s">
        <v>244</v>
      </c>
      <c r="H850" s="196">
        <v>108.37</v>
      </c>
      <c r="I850" s="197"/>
      <c r="J850" s="198">
        <f>ROUND(I850*H850,2)</f>
        <v>0</v>
      </c>
      <c r="K850" s="194" t="s">
        <v>287</v>
      </c>
      <c r="L850" s="40"/>
      <c r="M850" s="199" t="s">
        <v>1</v>
      </c>
      <c r="N850" s="200" t="s">
        <v>41</v>
      </c>
      <c r="O850" s="72"/>
      <c r="P850" s="201">
        <f>O850*H850</f>
        <v>0</v>
      </c>
      <c r="Q850" s="201">
        <v>0</v>
      </c>
      <c r="R850" s="201">
        <f>Q850*H850</f>
        <v>0</v>
      </c>
      <c r="S850" s="201">
        <v>0</v>
      </c>
      <c r="T850" s="202">
        <f>S850*H850</f>
        <v>0</v>
      </c>
      <c r="U850" s="35"/>
      <c r="V850" s="35"/>
      <c r="W850" s="35"/>
      <c r="X850" s="35"/>
      <c r="Y850" s="35"/>
      <c r="Z850" s="35"/>
      <c r="AA850" s="35"/>
      <c r="AB850" s="35"/>
      <c r="AC850" s="35"/>
      <c r="AD850" s="35"/>
      <c r="AE850" s="35"/>
      <c r="AR850" s="203" t="s">
        <v>110</v>
      </c>
      <c r="AT850" s="203" t="s">
        <v>241</v>
      </c>
      <c r="AU850" s="203" t="s">
        <v>108</v>
      </c>
      <c r="AY850" s="18" t="s">
        <v>239</v>
      </c>
      <c r="BE850" s="204">
        <f>IF(N850="základní",J850,0)</f>
        <v>0</v>
      </c>
      <c r="BF850" s="204">
        <f>IF(N850="snížená",J850,0)</f>
        <v>0</v>
      </c>
      <c r="BG850" s="204">
        <f>IF(N850="zákl. přenesená",J850,0)</f>
        <v>0</v>
      </c>
      <c r="BH850" s="204">
        <f>IF(N850="sníž. přenesená",J850,0)</f>
        <v>0</v>
      </c>
      <c r="BI850" s="204">
        <f>IF(N850="nulová",J850,0)</f>
        <v>0</v>
      </c>
      <c r="BJ850" s="18" t="s">
        <v>84</v>
      </c>
      <c r="BK850" s="204">
        <f>ROUND(I850*H850,2)</f>
        <v>0</v>
      </c>
      <c r="BL850" s="18" t="s">
        <v>110</v>
      </c>
      <c r="BM850" s="203" t="s">
        <v>1428</v>
      </c>
    </row>
    <row r="851" spans="1:65" s="2" customFormat="1" ht="29.25">
      <c r="A851" s="35"/>
      <c r="B851" s="36"/>
      <c r="C851" s="37"/>
      <c r="D851" s="212" t="s">
        <v>294</v>
      </c>
      <c r="E851" s="37"/>
      <c r="F851" s="221" t="s">
        <v>1424</v>
      </c>
      <c r="G851" s="37"/>
      <c r="H851" s="37"/>
      <c r="I851" s="207"/>
      <c r="J851" s="37"/>
      <c r="K851" s="37"/>
      <c r="L851" s="40"/>
      <c r="M851" s="208"/>
      <c r="N851" s="209"/>
      <c r="O851" s="72"/>
      <c r="P851" s="72"/>
      <c r="Q851" s="72"/>
      <c r="R851" s="72"/>
      <c r="S851" s="72"/>
      <c r="T851" s="73"/>
      <c r="U851" s="35"/>
      <c r="V851" s="35"/>
      <c r="W851" s="35"/>
      <c r="X851" s="35"/>
      <c r="Y851" s="35"/>
      <c r="Z851" s="35"/>
      <c r="AA851" s="35"/>
      <c r="AB851" s="35"/>
      <c r="AC851" s="35"/>
      <c r="AD851" s="35"/>
      <c r="AE851" s="35"/>
      <c r="AT851" s="18" t="s">
        <v>294</v>
      </c>
      <c r="AU851" s="18" t="s">
        <v>108</v>
      </c>
    </row>
    <row r="852" spans="1:65" s="2" customFormat="1" ht="24.2" customHeight="1">
      <c r="A852" s="35"/>
      <c r="B852" s="36"/>
      <c r="C852" s="192" t="s">
        <v>1429</v>
      </c>
      <c r="D852" s="192" t="s">
        <v>241</v>
      </c>
      <c r="E852" s="193" t="s">
        <v>1430</v>
      </c>
      <c r="F852" s="194" t="s">
        <v>1431</v>
      </c>
      <c r="G852" s="195" t="s">
        <v>244</v>
      </c>
      <c r="H852" s="196">
        <v>95.965999999999994</v>
      </c>
      <c r="I852" s="197"/>
      <c r="J852" s="198">
        <f>ROUND(I852*H852,2)</f>
        <v>0</v>
      </c>
      <c r="K852" s="194" t="s">
        <v>287</v>
      </c>
      <c r="L852" s="40"/>
      <c r="M852" s="199" t="s">
        <v>1</v>
      </c>
      <c r="N852" s="200" t="s">
        <v>41</v>
      </c>
      <c r="O852" s="72"/>
      <c r="P852" s="201">
        <f>O852*H852</f>
        <v>0</v>
      </c>
      <c r="Q852" s="201">
        <v>0</v>
      </c>
      <c r="R852" s="201">
        <f>Q852*H852</f>
        <v>0</v>
      </c>
      <c r="S852" s="201">
        <v>0</v>
      </c>
      <c r="T852" s="202">
        <f>S852*H852</f>
        <v>0</v>
      </c>
      <c r="U852" s="35"/>
      <c r="V852" s="35"/>
      <c r="W852" s="35"/>
      <c r="X852" s="35"/>
      <c r="Y852" s="35"/>
      <c r="Z852" s="35"/>
      <c r="AA852" s="35"/>
      <c r="AB852" s="35"/>
      <c r="AC852" s="35"/>
      <c r="AD852" s="35"/>
      <c r="AE852" s="35"/>
      <c r="AR852" s="203" t="s">
        <v>110</v>
      </c>
      <c r="AT852" s="203" t="s">
        <v>241</v>
      </c>
      <c r="AU852" s="203" t="s">
        <v>108</v>
      </c>
      <c r="AY852" s="18" t="s">
        <v>239</v>
      </c>
      <c r="BE852" s="204">
        <f>IF(N852="základní",J852,0)</f>
        <v>0</v>
      </c>
      <c r="BF852" s="204">
        <f>IF(N852="snížená",J852,0)</f>
        <v>0</v>
      </c>
      <c r="BG852" s="204">
        <f>IF(N852="zákl. přenesená",J852,0)</f>
        <v>0</v>
      </c>
      <c r="BH852" s="204">
        <f>IF(N852="sníž. přenesená",J852,0)</f>
        <v>0</v>
      </c>
      <c r="BI852" s="204">
        <f>IF(N852="nulová",J852,0)</f>
        <v>0</v>
      </c>
      <c r="BJ852" s="18" t="s">
        <v>84</v>
      </c>
      <c r="BK852" s="204">
        <f>ROUND(I852*H852,2)</f>
        <v>0</v>
      </c>
      <c r="BL852" s="18" t="s">
        <v>110</v>
      </c>
      <c r="BM852" s="203" t="s">
        <v>1432</v>
      </c>
    </row>
    <row r="853" spans="1:65" s="2" customFormat="1" ht="29.25">
      <c r="A853" s="35"/>
      <c r="B853" s="36"/>
      <c r="C853" s="37"/>
      <c r="D853" s="212" t="s">
        <v>294</v>
      </c>
      <c r="E853" s="37"/>
      <c r="F853" s="221" t="s">
        <v>1433</v>
      </c>
      <c r="G853" s="37"/>
      <c r="H853" s="37"/>
      <c r="I853" s="207"/>
      <c r="J853" s="37"/>
      <c r="K853" s="37"/>
      <c r="L853" s="40"/>
      <c r="M853" s="208"/>
      <c r="N853" s="209"/>
      <c r="O853" s="72"/>
      <c r="P853" s="72"/>
      <c r="Q853" s="72"/>
      <c r="R853" s="72"/>
      <c r="S853" s="72"/>
      <c r="T853" s="73"/>
      <c r="U853" s="35"/>
      <c r="V853" s="35"/>
      <c r="W853" s="35"/>
      <c r="X853" s="35"/>
      <c r="Y853" s="35"/>
      <c r="Z853" s="35"/>
      <c r="AA853" s="35"/>
      <c r="AB853" s="35"/>
      <c r="AC853" s="35"/>
      <c r="AD853" s="35"/>
      <c r="AE853" s="35"/>
      <c r="AT853" s="18" t="s">
        <v>294</v>
      </c>
      <c r="AU853" s="18" t="s">
        <v>108</v>
      </c>
    </row>
    <row r="854" spans="1:65" s="12" customFormat="1" ht="22.9" customHeight="1">
      <c r="B854" s="176"/>
      <c r="C854" s="177"/>
      <c r="D854" s="178" t="s">
        <v>75</v>
      </c>
      <c r="E854" s="190" t="s">
        <v>339</v>
      </c>
      <c r="F854" s="190" t="s">
        <v>340</v>
      </c>
      <c r="G854" s="177"/>
      <c r="H854" s="177"/>
      <c r="I854" s="180"/>
      <c r="J854" s="191">
        <f>BK854</f>
        <v>0</v>
      </c>
      <c r="K854" s="177"/>
      <c r="L854" s="182"/>
      <c r="M854" s="183"/>
      <c r="N854" s="184"/>
      <c r="O854" s="184"/>
      <c r="P854" s="185">
        <f>SUM(P855:P872)</f>
        <v>0</v>
      </c>
      <c r="Q854" s="184"/>
      <c r="R854" s="185">
        <f>SUM(R855:R872)</f>
        <v>0</v>
      </c>
      <c r="S854" s="184"/>
      <c r="T854" s="186">
        <f>SUM(T855:T872)</f>
        <v>0</v>
      </c>
      <c r="AR854" s="187" t="s">
        <v>84</v>
      </c>
      <c r="AT854" s="188" t="s">
        <v>75</v>
      </c>
      <c r="AU854" s="188" t="s">
        <v>84</v>
      </c>
      <c r="AY854" s="187" t="s">
        <v>239</v>
      </c>
      <c r="BK854" s="189">
        <f>SUM(BK855:BK872)</f>
        <v>0</v>
      </c>
    </row>
    <row r="855" spans="1:65" s="2" customFormat="1" ht="16.5" customHeight="1">
      <c r="A855" s="35"/>
      <c r="B855" s="36"/>
      <c r="C855" s="192" t="s">
        <v>1434</v>
      </c>
      <c r="D855" s="192" t="s">
        <v>241</v>
      </c>
      <c r="E855" s="193" t="s">
        <v>1435</v>
      </c>
      <c r="F855" s="194" t="s">
        <v>1436</v>
      </c>
      <c r="G855" s="195" t="s">
        <v>344</v>
      </c>
      <c r="H855" s="196">
        <v>786.52099999999996</v>
      </c>
      <c r="I855" s="197"/>
      <c r="J855" s="198">
        <f>ROUND(I855*H855,2)</f>
        <v>0</v>
      </c>
      <c r="K855" s="194" t="s">
        <v>245</v>
      </c>
      <c r="L855" s="40"/>
      <c r="M855" s="199" t="s">
        <v>1</v>
      </c>
      <c r="N855" s="200" t="s">
        <v>41</v>
      </c>
      <c r="O855" s="72"/>
      <c r="P855" s="201">
        <f>O855*H855</f>
        <v>0</v>
      </c>
      <c r="Q855" s="201">
        <v>0</v>
      </c>
      <c r="R855" s="201">
        <f>Q855*H855</f>
        <v>0</v>
      </c>
      <c r="S855" s="201">
        <v>0</v>
      </c>
      <c r="T855" s="202">
        <f>S855*H855</f>
        <v>0</v>
      </c>
      <c r="U855" s="35"/>
      <c r="V855" s="35"/>
      <c r="W855" s="35"/>
      <c r="X855" s="35"/>
      <c r="Y855" s="35"/>
      <c r="Z855" s="35"/>
      <c r="AA855" s="35"/>
      <c r="AB855" s="35"/>
      <c r="AC855" s="35"/>
      <c r="AD855" s="35"/>
      <c r="AE855" s="35"/>
      <c r="AR855" s="203" t="s">
        <v>110</v>
      </c>
      <c r="AT855" s="203" t="s">
        <v>241</v>
      </c>
      <c r="AU855" s="203" t="s">
        <v>86</v>
      </c>
      <c r="AY855" s="18" t="s">
        <v>239</v>
      </c>
      <c r="BE855" s="204">
        <f>IF(N855="základní",J855,0)</f>
        <v>0</v>
      </c>
      <c r="BF855" s="204">
        <f>IF(N855="snížená",J855,0)</f>
        <v>0</v>
      </c>
      <c r="BG855" s="204">
        <f>IF(N855="zákl. přenesená",J855,0)</f>
        <v>0</v>
      </c>
      <c r="BH855" s="204">
        <f>IF(N855="sníž. přenesená",J855,0)</f>
        <v>0</v>
      </c>
      <c r="BI855" s="204">
        <f>IF(N855="nulová",J855,0)</f>
        <v>0</v>
      </c>
      <c r="BJ855" s="18" t="s">
        <v>84</v>
      </c>
      <c r="BK855" s="204">
        <f>ROUND(I855*H855,2)</f>
        <v>0</v>
      </c>
      <c r="BL855" s="18" t="s">
        <v>110</v>
      </c>
      <c r="BM855" s="203" t="s">
        <v>1437</v>
      </c>
    </row>
    <row r="856" spans="1:65" s="2" customFormat="1" ht="11.25">
      <c r="A856" s="35"/>
      <c r="B856" s="36"/>
      <c r="C856" s="37"/>
      <c r="D856" s="205" t="s">
        <v>247</v>
      </c>
      <c r="E856" s="37"/>
      <c r="F856" s="206" t="s">
        <v>1438</v>
      </c>
      <c r="G856" s="37"/>
      <c r="H856" s="37"/>
      <c r="I856" s="207"/>
      <c r="J856" s="37"/>
      <c r="K856" s="37"/>
      <c r="L856" s="40"/>
      <c r="M856" s="208"/>
      <c r="N856" s="209"/>
      <c r="O856" s="72"/>
      <c r="P856" s="72"/>
      <c r="Q856" s="72"/>
      <c r="R856" s="72"/>
      <c r="S856" s="72"/>
      <c r="T856" s="73"/>
      <c r="U856" s="35"/>
      <c r="V856" s="35"/>
      <c r="W856" s="35"/>
      <c r="X856" s="35"/>
      <c r="Y856" s="35"/>
      <c r="Z856" s="35"/>
      <c r="AA856" s="35"/>
      <c r="AB856" s="35"/>
      <c r="AC856" s="35"/>
      <c r="AD856" s="35"/>
      <c r="AE856" s="35"/>
      <c r="AT856" s="18" t="s">
        <v>247</v>
      </c>
      <c r="AU856" s="18" t="s">
        <v>86</v>
      </c>
    </row>
    <row r="857" spans="1:65" s="13" customFormat="1" ht="11.25">
      <c r="B857" s="210"/>
      <c r="C857" s="211"/>
      <c r="D857" s="212" t="s">
        <v>274</v>
      </c>
      <c r="E857" s="211"/>
      <c r="F857" s="213" t="s">
        <v>1439</v>
      </c>
      <c r="G857" s="211"/>
      <c r="H857" s="214">
        <v>786.52099999999996</v>
      </c>
      <c r="I857" s="215"/>
      <c r="J857" s="211"/>
      <c r="K857" s="211"/>
      <c r="L857" s="216"/>
      <c r="M857" s="217"/>
      <c r="N857" s="218"/>
      <c r="O857" s="218"/>
      <c r="P857" s="218"/>
      <c r="Q857" s="218"/>
      <c r="R857" s="218"/>
      <c r="S857" s="218"/>
      <c r="T857" s="219"/>
      <c r="AT857" s="220" t="s">
        <v>274</v>
      </c>
      <c r="AU857" s="220" t="s">
        <v>86</v>
      </c>
      <c r="AV857" s="13" t="s">
        <v>86</v>
      </c>
      <c r="AW857" s="13" t="s">
        <v>4</v>
      </c>
      <c r="AX857" s="13" t="s">
        <v>84</v>
      </c>
      <c r="AY857" s="220" t="s">
        <v>239</v>
      </c>
    </row>
    <row r="858" spans="1:65" s="2" customFormat="1" ht="21.75" customHeight="1">
      <c r="A858" s="35"/>
      <c r="B858" s="36"/>
      <c r="C858" s="192" t="s">
        <v>1440</v>
      </c>
      <c r="D858" s="192" t="s">
        <v>241</v>
      </c>
      <c r="E858" s="193" t="s">
        <v>1441</v>
      </c>
      <c r="F858" s="194" t="s">
        <v>1442</v>
      </c>
      <c r="G858" s="195" t="s">
        <v>344</v>
      </c>
      <c r="H858" s="196">
        <v>224.72</v>
      </c>
      <c r="I858" s="197"/>
      <c r="J858" s="198">
        <f>ROUND(I858*H858,2)</f>
        <v>0</v>
      </c>
      <c r="K858" s="194" t="s">
        <v>245</v>
      </c>
      <c r="L858" s="40"/>
      <c r="M858" s="199" t="s">
        <v>1</v>
      </c>
      <c r="N858" s="200" t="s">
        <v>41</v>
      </c>
      <c r="O858" s="72"/>
      <c r="P858" s="201">
        <f>O858*H858</f>
        <v>0</v>
      </c>
      <c r="Q858" s="201">
        <v>0</v>
      </c>
      <c r="R858" s="201">
        <f>Q858*H858</f>
        <v>0</v>
      </c>
      <c r="S858" s="201">
        <v>0</v>
      </c>
      <c r="T858" s="202">
        <f>S858*H858</f>
        <v>0</v>
      </c>
      <c r="U858" s="35"/>
      <c r="V858" s="35"/>
      <c r="W858" s="35"/>
      <c r="X858" s="35"/>
      <c r="Y858" s="35"/>
      <c r="Z858" s="35"/>
      <c r="AA858" s="35"/>
      <c r="AB858" s="35"/>
      <c r="AC858" s="35"/>
      <c r="AD858" s="35"/>
      <c r="AE858" s="35"/>
      <c r="AR858" s="203" t="s">
        <v>110</v>
      </c>
      <c r="AT858" s="203" t="s">
        <v>241</v>
      </c>
      <c r="AU858" s="203" t="s">
        <v>86</v>
      </c>
      <c r="AY858" s="18" t="s">
        <v>239</v>
      </c>
      <c r="BE858" s="204">
        <f>IF(N858="základní",J858,0)</f>
        <v>0</v>
      </c>
      <c r="BF858" s="204">
        <f>IF(N858="snížená",J858,0)</f>
        <v>0</v>
      </c>
      <c r="BG858" s="204">
        <f>IF(N858="zákl. přenesená",J858,0)</f>
        <v>0</v>
      </c>
      <c r="BH858" s="204">
        <f>IF(N858="sníž. přenesená",J858,0)</f>
        <v>0</v>
      </c>
      <c r="BI858" s="204">
        <f>IF(N858="nulová",J858,0)</f>
        <v>0</v>
      </c>
      <c r="BJ858" s="18" t="s">
        <v>84</v>
      </c>
      <c r="BK858" s="204">
        <f>ROUND(I858*H858,2)</f>
        <v>0</v>
      </c>
      <c r="BL858" s="18" t="s">
        <v>110</v>
      </c>
      <c r="BM858" s="203" t="s">
        <v>1443</v>
      </c>
    </row>
    <row r="859" spans="1:65" s="2" customFormat="1" ht="11.25">
      <c r="A859" s="35"/>
      <c r="B859" s="36"/>
      <c r="C859" s="37"/>
      <c r="D859" s="205" t="s">
        <v>247</v>
      </c>
      <c r="E859" s="37"/>
      <c r="F859" s="206" t="s">
        <v>1444</v>
      </c>
      <c r="G859" s="37"/>
      <c r="H859" s="37"/>
      <c r="I859" s="207"/>
      <c r="J859" s="37"/>
      <c r="K859" s="37"/>
      <c r="L859" s="40"/>
      <c r="M859" s="208"/>
      <c r="N859" s="209"/>
      <c r="O859" s="72"/>
      <c r="P859" s="72"/>
      <c r="Q859" s="72"/>
      <c r="R859" s="72"/>
      <c r="S859" s="72"/>
      <c r="T859" s="73"/>
      <c r="U859" s="35"/>
      <c r="V859" s="35"/>
      <c r="W859" s="35"/>
      <c r="X859" s="35"/>
      <c r="Y859" s="35"/>
      <c r="Z859" s="35"/>
      <c r="AA859" s="35"/>
      <c r="AB859" s="35"/>
      <c r="AC859" s="35"/>
      <c r="AD859" s="35"/>
      <c r="AE859" s="35"/>
      <c r="AT859" s="18" t="s">
        <v>247</v>
      </c>
      <c r="AU859" s="18" t="s">
        <v>86</v>
      </c>
    </row>
    <row r="860" spans="1:65" s="13" customFormat="1" ht="11.25">
      <c r="B860" s="210"/>
      <c r="C860" s="211"/>
      <c r="D860" s="212" t="s">
        <v>274</v>
      </c>
      <c r="E860" s="211"/>
      <c r="F860" s="213" t="s">
        <v>1445</v>
      </c>
      <c r="G860" s="211"/>
      <c r="H860" s="214">
        <v>224.72</v>
      </c>
      <c r="I860" s="215"/>
      <c r="J860" s="211"/>
      <c r="K860" s="211"/>
      <c r="L860" s="216"/>
      <c r="M860" s="217"/>
      <c r="N860" s="218"/>
      <c r="O860" s="218"/>
      <c r="P860" s="218"/>
      <c r="Q860" s="218"/>
      <c r="R860" s="218"/>
      <c r="S860" s="218"/>
      <c r="T860" s="219"/>
      <c r="AT860" s="220" t="s">
        <v>274</v>
      </c>
      <c r="AU860" s="220" t="s">
        <v>86</v>
      </c>
      <c r="AV860" s="13" t="s">
        <v>86</v>
      </c>
      <c r="AW860" s="13" t="s">
        <v>4</v>
      </c>
      <c r="AX860" s="13" t="s">
        <v>84</v>
      </c>
      <c r="AY860" s="220" t="s">
        <v>239</v>
      </c>
    </row>
    <row r="861" spans="1:65" s="2" customFormat="1" ht="16.5" customHeight="1">
      <c r="A861" s="35"/>
      <c r="B861" s="36"/>
      <c r="C861" s="192" t="s">
        <v>1446</v>
      </c>
      <c r="D861" s="192" t="s">
        <v>241</v>
      </c>
      <c r="E861" s="193" t="s">
        <v>1447</v>
      </c>
      <c r="F861" s="194" t="s">
        <v>1448</v>
      </c>
      <c r="G861" s="195" t="s">
        <v>344</v>
      </c>
      <c r="H861" s="196">
        <v>112.36</v>
      </c>
      <c r="I861" s="197"/>
      <c r="J861" s="198">
        <f>ROUND(I861*H861,2)</f>
        <v>0</v>
      </c>
      <c r="K861" s="194" t="s">
        <v>245</v>
      </c>
      <c r="L861" s="40"/>
      <c r="M861" s="199" t="s">
        <v>1</v>
      </c>
      <c r="N861" s="200" t="s">
        <v>41</v>
      </c>
      <c r="O861" s="72"/>
      <c r="P861" s="201">
        <f>O861*H861</f>
        <v>0</v>
      </c>
      <c r="Q861" s="201">
        <v>0</v>
      </c>
      <c r="R861" s="201">
        <f>Q861*H861</f>
        <v>0</v>
      </c>
      <c r="S861" s="201">
        <v>0</v>
      </c>
      <c r="T861" s="202">
        <f>S861*H861</f>
        <v>0</v>
      </c>
      <c r="U861" s="35"/>
      <c r="V861" s="35"/>
      <c r="W861" s="35"/>
      <c r="X861" s="35"/>
      <c r="Y861" s="35"/>
      <c r="Z861" s="35"/>
      <c r="AA861" s="35"/>
      <c r="AB861" s="35"/>
      <c r="AC861" s="35"/>
      <c r="AD861" s="35"/>
      <c r="AE861" s="35"/>
      <c r="AR861" s="203" t="s">
        <v>110</v>
      </c>
      <c r="AT861" s="203" t="s">
        <v>241</v>
      </c>
      <c r="AU861" s="203" t="s">
        <v>86</v>
      </c>
      <c r="AY861" s="18" t="s">
        <v>239</v>
      </c>
      <c r="BE861" s="204">
        <f>IF(N861="základní",J861,0)</f>
        <v>0</v>
      </c>
      <c r="BF861" s="204">
        <f>IF(N861="snížená",J861,0)</f>
        <v>0</v>
      </c>
      <c r="BG861" s="204">
        <f>IF(N861="zákl. přenesená",J861,0)</f>
        <v>0</v>
      </c>
      <c r="BH861" s="204">
        <f>IF(N861="sníž. přenesená",J861,0)</f>
        <v>0</v>
      </c>
      <c r="BI861" s="204">
        <f>IF(N861="nulová",J861,0)</f>
        <v>0</v>
      </c>
      <c r="BJ861" s="18" t="s">
        <v>84</v>
      </c>
      <c r="BK861" s="204">
        <f>ROUND(I861*H861,2)</f>
        <v>0</v>
      </c>
      <c r="BL861" s="18" t="s">
        <v>110</v>
      </c>
      <c r="BM861" s="203" t="s">
        <v>1449</v>
      </c>
    </row>
    <row r="862" spans="1:65" s="2" customFormat="1" ht="11.25">
      <c r="A862" s="35"/>
      <c r="B862" s="36"/>
      <c r="C862" s="37"/>
      <c r="D862" s="205" t="s">
        <v>247</v>
      </c>
      <c r="E862" s="37"/>
      <c r="F862" s="206" t="s">
        <v>1450</v>
      </c>
      <c r="G862" s="37"/>
      <c r="H862" s="37"/>
      <c r="I862" s="207"/>
      <c r="J862" s="37"/>
      <c r="K862" s="37"/>
      <c r="L862" s="40"/>
      <c r="M862" s="208"/>
      <c r="N862" s="209"/>
      <c r="O862" s="72"/>
      <c r="P862" s="72"/>
      <c r="Q862" s="72"/>
      <c r="R862" s="72"/>
      <c r="S862" s="72"/>
      <c r="T862" s="73"/>
      <c r="U862" s="35"/>
      <c r="V862" s="35"/>
      <c r="W862" s="35"/>
      <c r="X862" s="35"/>
      <c r="Y862" s="35"/>
      <c r="Z862" s="35"/>
      <c r="AA862" s="35"/>
      <c r="AB862" s="35"/>
      <c r="AC862" s="35"/>
      <c r="AD862" s="35"/>
      <c r="AE862" s="35"/>
      <c r="AT862" s="18" t="s">
        <v>247</v>
      </c>
      <c r="AU862" s="18" t="s">
        <v>86</v>
      </c>
    </row>
    <row r="863" spans="1:65" s="13" customFormat="1" ht="11.25">
      <c r="B863" s="210"/>
      <c r="C863" s="211"/>
      <c r="D863" s="212" t="s">
        <v>274</v>
      </c>
      <c r="E863" s="211"/>
      <c r="F863" s="213" t="s">
        <v>1451</v>
      </c>
      <c r="G863" s="211"/>
      <c r="H863" s="214">
        <v>112.36</v>
      </c>
      <c r="I863" s="215"/>
      <c r="J863" s="211"/>
      <c r="K863" s="211"/>
      <c r="L863" s="216"/>
      <c r="M863" s="217"/>
      <c r="N863" s="218"/>
      <c r="O863" s="218"/>
      <c r="P863" s="218"/>
      <c r="Q863" s="218"/>
      <c r="R863" s="218"/>
      <c r="S863" s="218"/>
      <c r="T863" s="219"/>
      <c r="AT863" s="220" t="s">
        <v>274</v>
      </c>
      <c r="AU863" s="220" t="s">
        <v>86</v>
      </c>
      <c r="AV863" s="13" t="s">
        <v>86</v>
      </c>
      <c r="AW863" s="13" t="s">
        <v>4</v>
      </c>
      <c r="AX863" s="13" t="s">
        <v>84</v>
      </c>
      <c r="AY863" s="220" t="s">
        <v>239</v>
      </c>
    </row>
    <row r="864" spans="1:65" s="2" customFormat="1" ht="21.75" customHeight="1">
      <c r="A864" s="35"/>
      <c r="B864" s="36"/>
      <c r="C864" s="192" t="s">
        <v>1452</v>
      </c>
      <c r="D864" s="192" t="s">
        <v>241</v>
      </c>
      <c r="E864" s="193" t="s">
        <v>1453</v>
      </c>
      <c r="F864" s="194" t="s">
        <v>1454</v>
      </c>
      <c r="G864" s="195" t="s">
        <v>344</v>
      </c>
      <c r="H864" s="196">
        <v>1123.6020000000001</v>
      </c>
      <c r="I864" s="197"/>
      <c r="J864" s="198">
        <f>ROUND(I864*H864,2)</f>
        <v>0</v>
      </c>
      <c r="K864" s="194" t="s">
        <v>245</v>
      </c>
      <c r="L864" s="40"/>
      <c r="M864" s="199" t="s">
        <v>1</v>
      </c>
      <c r="N864" s="200" t="s">
        <v>41</v>
      </c>
      <c r="O864" s="72"/>
      <c r="P864" s="201">
        <f>O864*H864</f>
        <v>0</v>
      </c>
      <c r="Q864" s="201">
        <v>0</v>
      </c>
      <c r="R864" s="201">
        <f>Q864*H864</f>
        <v>0</v>
      </c>
      <c r="S864" s="201">
        <v>0</v>
      </c>
      <c r="T864" s="202">
        <f>S864*H864</f>
        <v>0</v>
      </c>
      <c r="U864" s="35"/>
      <c r="V864" s="35"/>
      <c r="W864" s="35"/>
      <c r="X864" s="35"/>
      <c r="Y864" s="35"/>
      <c r="Z864" s="35"/>
      <c r="AA864" s="35"/>
      <c r="AB864" s="35"/>
      <c r="AC864" s="35"/>
      <c r="AD864" s="35"/>
      <c r="AE864" s="35"/>
      <c r="AR864" s="203" t="s">
        <v>110</v>
      </c>
      <c r="AT864" s="203" t="s">
        <v>241</v>
      </c>
      <c r="AU864" s="203" t="s">
        <v>86</v>
      </c>
      <c r="AY864" s="18" t="s">
        <v>239</v>
      </c>
      <c r="BE864" s="204">
        <f>IF(N864="základní",J864,0)</f>
        <v>0</v>
      </c>
      <c r="BF864" s="204">
        <f>IF(N864="snížená",J864,0)</f>
        <v>0</v>
      </c>
      <c r="BG864" s="204">
        <f>IF(N864="zákl. přenesená",J864,0)</f>
        <v>0</v>
      </c>
      <c r="BH864" s="204">
        <f>IF(N864="sníž. přenesená",J864,0)</f>
        <v>0</v>
      </c>
      <c r="BI864" s="204">
        <f>IF(N864="nulová",J864,0)</f>
        <v>0</v>
      </c>
      <c r="BJ864" s="18" t="s">
        <v>84</v>
      </c>
      <c r="BK864" s="204">
        <f>ROUND(I864*H864,2)</f>
        <v>0</v>
      </c>
      <c r="BL864" s="18" t="s">
        <v>110</v>
      </c>
      <c r="BM864" s="203" t="s">
        <v>1455</v>
      </c>
    </row>
    <row r="865" spans="1:65" s="2" customFormat="1" ht="11.25">
      <c r="A865" s="35"/>
      <c r="B865" s="36"/>
      <c r="C865" s="37"/>
      <c r="D865" s="205" t="s">
        <v>247</v>
      </c>
      <c r="E865" s="37"/>
      <c r="F865" s="206" t="s">
        <v>1456</v>
      </c>
      <c r="G865" s="37"/>
      <c r="H865" s="37"/>
      <c r="I865" s="207"/>
      <c r="J865" s="37"/>
      <c r="K865" s="37"/>
      <c r="L865" s="40"/>
      <c r="M865" s="208"/>
      <c r="N865" s="209"/>
      <c r="O865" s="72"/>
      <c r="P865" s="72"/>
      <c r="Q865" s="72"/>
      <c r="R865" s="72"/>
      <c r="S865" s="72"/>
      <c r="T865" s="73"/>
      <c r="U865" s="35"/>
      <c r="V865" s="35"/>
      <c r="W865" s="35"/>
      <c r="X865" s="35"/>
      <c r="Y865" s="35"/>
      <c r="Z865" s="35"/>
      <c r="AA865" s="35"/>
      <c r="AB865" s="35"/>
      <c r="AC865" s="35"/>
      <c r="AD865" s="35"/>
      <c r="AE865" s="35"/>
      <c r="AT865" s="18" t="s">
        <v>247</v>
      </c>
      <c r="AU865" s="18" t="s">
        <v>86</v>
      </c>
    </row>
    <row r="866" spans="1:65" s="2" customFormat="1" ht="16.5" customHeight="1">
      <c r="A866" s="35"/>
      <c r="B866" s="36"/>
      <c r="C866" s="192" t="s">
        <v>1457</v>
      </c>
      <c r="D866" s="192" t="s">
        <v>241</v>
      </c>
      <c r="E866" s="193" t="s">
        <v>347</v>
      </c>
      <c r="F866" s="194" t="s">
        <v>348</v>
      </c>
      <c r="G866" s="195" t="s">
        <v>344</v>
      </c>
      <c r="H866" s="196">
        <v>1123.6020000000001</v>
      </c>
      <c r="I866" s="197"/>
      <c r="J866" s="198">
        <f>ROUND(I866*H866,2)</f>
        <v>0</v>
      </c>
      <c r="K866" s="194" t="s">
        <v>245</v>
      </c>
      <c r="L866" s="40"/>
      <c r="M866" s="199" t="s">
        <v>1</v>
      </c>
      <c r="N866" s="200" t="s">
        <v>41</v>
      </c>
      <c r="O866" s="72"/>
      <c r="P866" s="201">
        <f>O866*H866</f>
        <v>0</v>
      </c>
      <c r="Q866" s="201">
        <v>0</v>
      </c>
      <c r="R866" s="201">
        <f>Q866*H866</f>
        <v>0</v>
      </c>
      <c r="S866" s="201">
        <v>0</v>
      </c>
      <c r="T866" s="202">
        <f>S866*H866</f>
        <v>0</v>
      </c>
      <c r="U866" s="35"/>
      <c r="V866" s="35"/>
      <c r="W866" s="35"/>
      <c r="X866" s="35"/>
      <c r="Y866" s="35"/>
      <c r="Z866" s="35"/>
      <c r="AA866" s="35"/>
      <c r="AB866" s="35"/>
      <c r="AC866" s="35"/>
      <c r="AD866" s="35"/>
      <c r="AE866" s="35"/>
      <c r="AR866" s="203" t="s">
        <v>110</v>
      </c>
      <c r="AT866" s="203" t="s">
        <v>241</v>
      </c>
      <c r="AU866" s="203" t="s">
        <v>86</v>
      </c>
      <c r="AY866" s="18" t="s">
        <v>239</v>
      </c>
      <c r="BE866" s="204">
        <f>IF(N866="základní",J866,0)</f>
        <v>0</v>
      </c>
      <c r="BF866" s="204">
        <f>IF(N866="snížená",J866,0)</f>
        <v>0</v>
      </c>
      <c r="BG866" s="204">
        <f>IF(N866="zákl. přenesená",J866,0)</f>
        <v>0</v>
      </c>
      <c r="BH866" s="204">
        <f>IF(N866="sníž. přenesená",J866,0)</f>
        <v>0</v>
      </c>
      <c r="BI866" s="204">
        <f>IF(N866="nulová",J866,0)</f>
        <v>0</v>
      </c>
      <c r="BJ866" s="18" t="s">
        <v>84</v>
      </c>
      <c r="BK866" s="204">
        <f>ROUND(I866*H866,2)</f>
        <v>0</v>
      </c>
      <c r="BL866" s="18" t="s">
        <v>110</v>
      </c>
      <c r="BM866" s="203" t="s">
        <v>1458</v>
      </c>
    </row>
    <row r="867" spans="1:65" s="2" customFormat="1" ht="11.25">
      <c r="A867" s="35"/>
      <c r="B867" s="36"/>
      <c r="C867" s="37"/>
      <c r="D867" s="205" t="s">
        <v>247</v>
      </c>
      <c r="E867" s="37"/>
      <c r="F867" s="206" t="s">
        <v>350</v>
      </c>
      <c r="G867" s="37"/>
      <c r="H867" s="37"/>
      <c r="I867" s="207"/>
      <c r="J867" s="37"/>
      <c r="K867" s="37"/>
      <c r="L867" s="40"/>
      <c r="M867" s="208"/>
      <c r="N867" s="209"/>
      <c r="O867" s="72"/>
      <c r="P867" s="72"/>
      <c r="Q867" s="72"/>
      <c r="R867" s="72"/>
      <c r="S867" s="72"/>
      <c r="T867" s="73"/>
      <c r="U867" s="35"/>
      <c r="V867" s="35"/>
      <c r="W867" s="35"/>
      <c r="X867" s="35"/>
      <c r="Y867" s="35"/>
      <c r="Z867" s="35"/>
      <c r="AA867" s="35"/>
      <c r="AB867" s="35"/>
      <c r="AC867" s="35"/>
      <c r="AD867" s="35"/>
      <c r="AE867" s="35"/>
      <c r="AT867" s="18" t="s">
        <v>247</v>
      </c>
      <c r="AU867" s="18" t="s">
        <v>86</v>
      </c>
    </row>
    <row r="868" spans="1:65" s="2" customFormat="1" ht="16.5" customHeight="1">
      <c r="A868" s="35"/>
      <c r="B868" s="36"/>
      <c r="C868" s="192" t="s">
        <v>1459</v>
      </c>
      <c r="D868" s="192" t="s">
        <v>241</v>
      </c>
      <c r="E868" s="193" t="s">
        <v>352</v>
      </c>
      <c r="F868" s="194" t="s">
        <v>353</v>
      </c>
      <c r="G868" s="195" t="s">
        <v>344</v>
      </c>
      <c r="H868" s="196">
        <v>22472.04</v>
      </c>
      <c r="I868" s="197"/>
      <c r="J868" s="198">
        <f>ROUND(I868*H868,2)</f>
        <v>0</v>
      </c>
      <c r="K868" s="194" t="s">
        <v>245</v>
      </c>
      <c r="L868" s="40"/>
      <c r="M868" s="199" t="s">
        <v>1</v>
      </c>
      <c r="N868" s="200" t="s">
        <v>41</v>
      </c>
      <c r="O868" s="72"/>
      <c r="P868" s="201">
        <f>O868*H868</f>
        <v>0</v>
      </c>
      <c r="Q868" s="201">
        <v>0</v>
      </c>
      <c r="R868" s="201">
        <f>Q868*H868</f>
        <v>0</v>
      </c>
      <c r="S868" s="201">
        <v>0</v>
      </c>
      <c r="T868" s="202">
        <f>S868*H868</f>
        <v>0</v>
      </c>
      <c r="U868" s="35"/>
      <c r="V868" s="35"/>
      <c r="W868" s="35"/>
      <c r="X868" s="35"/>
      <c r="Y868" s="35"/>
      <c r="Z868" s="35"/>
      <c r="AA868" s="35"/>
      <c r="AB868" s="35"/>
      <c r="AC868" s="35"/>
      <c r="AD868" s="35"/>
      <c r="AE868" s="35"/>
      <c r="AR868" s="203" t="s">
        <v>110</v>
      </c>
      <c r="AT868" s="203" t="s">
        <v>241</v>
      </c>
      <c r="AU868" s="203" t="s">
        <v>86</v>
      </c>
      <c r="AY868" s="18" t="s">
        <v>239</v>
      </c>
      <c r="BE868" s="204">
        <f>IF(N868="základní",J868,0)</f>
        <v>0</v>
      </c>
      <c r="BF868" s="204">
        <f>IF(N868="snížená",J868,0)</f>
        <v>0</v>
      </c>
      <c r="BG868" s="204">
        <f>IF(N868="zákl. přenesená",J868,0)</f>
        <v>0</v>
      </c>
      <c r="BH868" s="204">
        <f>IF(N868="sníž. přenesená",J868,0)</f>
        <v>0</v>
      </c>
      <c r="BI868" s="204">
        <f>IF(N868="nulová",J868,0)</f>
        <v>0</v>
      </c>
      <c r="BJ868" s="18" t="s">
        <v>84</v>
      </c>
      <c r="BK868" s="204">
        <f>ROUND(I868*H868,2)</f>
        <v>0</v>
      </c>
      <c r="BL868" s="18" t="s">
        <v>110</v>
      </c>
      <c r="BM868" s="203" t="s">
        <v>1460</v>
      </c>
    </row>
    <row r="869" spans="1:65" s="2" customFormat="1" ht="11.25">
      <c r="A869" s="35"/>
      <c r="B869" s="36"/>
      <c r="C869" s="37"/>
      <c r="D869" s="205" t="s">
        <v>247</v>
      </c>
      <c r="E869" s="37"/>
      <c r="F869" s="206" t="s">
        <v>355</v>
      </c>
      <c r="G869" s="37"/>
      <c r="H869" s="37"/>
      <c r="I869" s="207"/>
      <c r="J869" s="37"/>
      <c r="K869" s="37"/>
      <c r="L869" s="40"/>
      <c r="M869" s="208"/>
      <c r="N869" s="209"/>
      <c r="O869" s="72"/>
      <c r="P869" s="72"/>
      <c r="Q869" s="72"/>
      <c r="R869" s="72"/>
      <c r="S869" s="72"/>
      <c r="T869" s="73"/>
      <c r="U869" s="35"/>
      <c r="V869" s="35"/>
      <c r="W869" s="35"/>
      <c r="X869" s="35"/>
      <c r="Y869" s="35"/>
      <c r="Z869" s="35"/>
      <c r="AA869" s="35"/>
      <c r="AB869" s="35"/>
      <c r="AC869" s="35"/>
      <c r="AD869" s="35"/>
      <c r="AE869" s="35"/>
      <c r="AT869" s="18" t="s">
        <v>247</v>
      </c>
      <c r="AU869" s="18" t="s">
        <v>86</v>
      </c>
    </row>
    <row r="870" spans="1:65" s="13" customFormat="1" ht="11.25">
      <c r="B870" s="210"/>
      <c r="C870" s="211"/>
      <c r="D870" s="212" t="s">
        <v>274</v>
      </c>
      <c r="E870" s="211"/>
      <c r="F870" s="213" t="s">
        <v>1461</v>
      </c>
      <c r="G870" s="211"/>
      <c r="H870" s="214">
        <v>22472.04</v>
      </c>
      <c r="I870" s="215"/>
      <c r="J870" s="211"/>
      <c r="K870" s="211"/>
      <c r="L870" s="216"/>
      <c r="M870" s="217"/>
      <c r="N870" s="218"/>
      <c r="O870" s="218"/>
      <c r="P870" s="218"/>
      <c r="Q870" s="218"/>
      <c r="R870" s="218"/>
      <c r="S870" s="218"/>
      <c r="T870" s="219"/>
      <c r="AT870" s="220" t="s">
        <v>274</v>
      </c>
      <c r="AU870" s="220" t="s">
        <v>86</v>
      </c>
      <c r="AV870" s="13" t="s">
        <v>86</v>
      </c>
      <c r="AW870" s="13" t="s">
        <v>4</v>
      </c>
      <c r="AX870" s="13" t="s">
        <v>84</v>
      </c>
      <c r="AY870" s="220" t="s">
        <v>239</v>
      </c>
    </row>
    <row r="871" spans="1:65" s="2" customFormat="1" ht="16.5" customHeight="1">
      <c r="A871" s="35"/>
      <c r="B871" s="36"/>
      <c r="C871" s="192" t="s">
        <v>1462</v>
      </c>
      <c r="D871" s="192" t="s">
        <v>241</v>
      </c>
      <c r="E871" s="193" t="s">
        <v>358</v>
      </c>
      <c r="F871" s="194" t="s">
        <v>359</v>
      </c>
      <c r="G871" s="195" t="s">
        <v>344</v>
      </c>
      <c r="H871" s="196">
        <v>1123.6020000000001</v>
      </c>
      <c r="I871" s="197"/>
      <c r="J871" s="198">
        <f>ROUND(I871*H871,2)</f>
        <v>0</v>
      </c>
      <c r="K871" s="194" t="s">
        <v>245</v>
      </c>
      <c r="L871" s="40"/>
      <c r="M871" s="199" t="s">
        <v>1</v>
      </c>
      <c r="N871" s="200" t="s">
        <v>41</v>
      </c>
      <c r="O871" s="72"/>
      <c r="P871" s="201">
        <f>O871*H871</f>
        <v>0</v>
      </c>
      <c r="Q871" s="201">
        <v>0</v>
      </c>
      <c r="R871" s="201">
        <f>Q871*H871</f>
        <v>0</v>
      </c>
      <c r="S871" s="201">
        <v>0</v>
      </c>
      <c r="T871" s="202">
        <f>S871*H871</f>
        <v>0</v>
      </c>
      <c r="U871" s="35"/>
      <c r="V871" s="35"/>
      <c r="W871" s="35"/>
      <c r="X871" s="35"/>
      <c r="Y871" s="35"/>
      <c r="Z871" s="35"/>
      <c r="AA871" s="35"/>
      <c r="AB871" s="35"/>
      <c r="AC871" s="35"/>
      <c r="AD871" s="35"/>
      <c r="AE871" s="35"/>
      <c r="AR871" s="203" t="s">
        <v>110</v>
      </c>
      <c r="AT871" s="203" t="s">
        <v>241</v>
      </c>
      <c r="AU871" s="203" t="s">
        <v>86</v>
      </c>
      <c r="AY871" s="18" t="s">
        <v>239</v>
      </c>
      <c r="BE871" s="204">
        <f>IF(N871="základní",J871,0)</f>
        <v>0</v>
      </c>
      <c r="BF871" s="204">
        <f>IF(N871="snížená",J871,0)</f>
        <v>0</v>
      </c>
      <c r="BG871" s="204">
        <f>IF(N871="zákl. přenesená",J871,0)</f>
        <v>0</v>
      </c>
      <c r="BH871" s="204">
        <f>IF(N871="sníž. přenesená",J871,0)</f>
        <v>0</v>
      </c>
      <c r="BI871" s="204">
        <f>IF(N871="nulová",J871,0)</f>
        <v>0</v>
      </c>
      <c r="BJ871" s="18" t="s">
        <v>84</v>
      </c>
      <c r="BK871" s="204">
        <f>ROUND(I871*H871,2)</f>
        <v>0</v>
      </c>
      <c r="BL871" s="18" t="s">
        <v>110</v>
      </c>
      <c r="BM871" s="203" t="s">
        <v>1463</v>
      </c>
    </row>
    <row r="872" spans="1:65" s="2" customFormat="1" ht="11.25">
      <c r="A872" s="35"/>
      <c r="B872" s="36"/>
      <c r="C872" s="37"/>
      <c r="D872" s="205" t="s">
        <v>247</v>
      </c>
      <c r="E872" s="37"/>
      <c r="F872" s="206" t="s">
        <v>361</v>
      </c>
      <c r="G872" s="37"/>
      <c r="H872" s="37"/>
      <c r="I872" s="207"/>
      <c r="J872" s="37"/>
      <c r="K872" s="37"/>
      <c r="L872" s="40"/>
      <c r="M872" s="208"/>
      <c r="N872" s="209"/>
      <c r="O872" s="72"/>
      <c r="P872" s="72"/>
      <c r="Q872" s="72"/>
      <c r="R872" s="72"/>
      <c r="S872" s="72"/>
      <c r="T872" s="73"/>
      <c r="U872" s="35"/>
      <c r="V872" s="35"/>
      <c r="W872" s="35"/>
      <c r="X872" s="35"/>
      <c r="Y872" s="35"/>
      <c r="Z872" s="35"/>
      <c r="AA872" s="35"/>
      <c r="AB872" s="35"/>
      <c r="AC872" s="35"/>
      <c r="AD872" s="35"/>
      <c r="AE872" s="35"/>
      <c r="AT872" s="18" t="s">
        <v>247</v>
      </c>
      <c r="AU872" s="18" t="s">
        <v>86</v>
      </c>
    </row>
    <row r="873" spans="1:65" s="12" customFormat="1" ht="22.9" customHeight="1">
      <c r="B873" s="176"/>
      <c r="C873" s="177"/>
      <c r="D873" s="178" t="s">
        <v>75</v>
      </c>
      <c r="E873" s="190" t="s">
        <v>1464</v>
      </c>
      <c r="F873" s="190" t="s">
        <v>1465</v>
      </c>
      <c r="G873" s="177"/>
      <c r="H873" s="177"/>
      <c r="I873" s="180"/>
      <c r="J873" s="191">
        <f>BK873</f>
        <v>0</v>
      </c>
      <c r="K873" s="177"/>
      <c r="L873" s="182"/>
      <c r="M873" s="183"/>
      <c r="N873" s="184"/>
      <c r="O873" s="184"/>
      <c r="P873" s="185">
        <f>SUM(P874:P882)</f>
        <v>0</v>
      </c>
      <c r="Q873" s="184"/>
      <c r="R873" s="185">
        <f>SUM(R874:R882)</f>
        <v>0</v>
      </c>
      <c r="S873" s="184"/>
      <c r="T873" s="186">
        <f>SUM(T874:T882)</f>
        <v>0</v>
      </c>
      <c r="AR873" s="187" t="s">
        <v>84</v>
      </c>
      <c r="AT873" s="188" t="s">
        <v>75</v>
      </c>
      <c r="AU873" s="188" t="s">
        <v>84</v>
      </c>
      <c r="AY873" s="187" t="s">
        <v>239</v>
      </c>
      <c r="BK873" s="189">
        <f>SUM(BK874:BK882)</f>
        <v>0</v>
      </c>
    </row>
    <row r="874" spans="1:65" s="2" customFormat="1" ht="16.5" customHeight="1">
      <c r="A874" s="35"/>
      <c r="B874" s="36"/>
      <c r="C874" s="192" t="s">
        <v>1466</v>
      </c>
      <c r="D874" s="192" t="s">
        <v>241</v>
      </c>
      <c r="E874" s="193" t="s">
        <v>1467</v>
      </c>
      <c r="F874" s="194" t="s">
        <v>1468</v>
      </c>
      <c r="G874" s="195" t="s">
        <v>344</v>
      </c>
      <c r="H874" s="196">
        <v>956.43299999999999</v>
      </c>
      <c r="I874" s="197"/>
      <c r="J874" s="198">
        <f>ROUND(I874*H874,2)</f>
        <v>0</v>
      </c>
      <c r="K874" s="194" t="s">
        <v>245</v>
      </c>
      <c r="L874" s="40"/>
      <c r="M874" s="199" t="s">
        <v>1</v>
      </c>
      <c r="N874" s="200" t="s">
        <v>41</v>
      </c>
      <c r="O874" s="72"/>
      <c r="P874" s="201">
        <f>O874*H874</f>
        <v>0</v>
      </c>
      <c r="Q874" s="201">
        <v>0</v>
      </c>
      <c r="R874" s="201">
        <f>Q874*H874</f>
        <v>0</v>
      </c>
      <c r="S874" s="201">
        <v>0</v>
      </c>
      <c r="T874" s="202">
        <f>S874*H874</f>
        <v>0</v>
      </c>
      <c r="U874" s="35"/>
      <c r="V874" s="35"/>
      <c r="W874" s="35"/>
      <c r="X874" s="35"/>
      <c r="Y874" s="35"/>
      <c r="Z874" s="35"/>
      <c r="AA874" s="35"/>
      <c r="AB874" s="35"/>
      <c r="AC874" s="35"/>
      <c r="AD874" s="35"/>
      <c r="AE874" s="35"/>
      <c r="AR874" s="203" t="s">
        <v>110</v>
      </c>
      <c r="AT874" s="203" t="s">
        <v>241</v>
      </c>
      <c r="AU874" s="203" t="s">
        <v>86</v>
      </c>
      <c r="AY874" s="18" t="s">
        <v>239</v>
      </c>
      <c r="BE874" s="204">
        <f>IF(N874="základní",J874,0)</f>
        <v>0</v>
      </c>
      <c r="BF874" s="204">
        <f>IF(N874="snížená",J874,0)</f>
        <v>0</v>
      </c>
      <c r="BG874" s="204">
        <f>IF(N874="zákl. přenesená",J874,0)</f>
        <v>0</v>
      </c>
      <c r="BH874" s="204">
        <f>IF(N874="sníž. přenesená",J874,0)</f>
        <v>0</v>
      </c>
      <c r="BI874" s="204">
        <f>IF(N874="nulová",J874,0)</f>
        <v>0</v>
      </c>
      <c r="BJ874" s="18" t="s">
        <v>84</v>
      </c>
      <c r="BK874" s="204">
        <f>ROUND(I874*H874,2)</f>
        <v>0</v>
      </c>
      <c r="BL874" s="18" t="s">
        <v>110</v>
      </c>
      <c r="BM874" s="203" t="s">
        <v>1469</v>
      </c>
    </row>
    <row r="875" spans="1:65" s="2" customFormat="1" ht="11.25">
      <c r="A875" s="35"/>
      <c r="B875" s="36"/>
      <c r="C875" s="37"/>
      <c r="D875" s="205" t="s">
        <v>247</v>
      </c>
      <c r="E875" s="37"/>
      <c r="F875" s="206" t="s">
        <v>1470</v>
      </c>
      <c r="G875" s="37"/>
      <c r="H875" s="37"/>
      <c r="I875" s="207"/>
      <c r="J875" s="37"/>
      <c r="K875" s="37"/>
      <c r="L875" s="40"/>
      <c r="M875" s="208"/>
      <c r="N875" s="209"/>
      <c r="O875" s="72"/>
      <c r="P875" s="72"/>
      <c r="Q875" s="72"/>
      <c r="R875" s="72"/>
      <c r="S875" s="72"/>
      <c r="T875" s="73"/>
      <c r="U875" s="35"/>
      <c r="V875" s="35"/>
      <c r="W875" s="35"/>
      <c r="X875" s="35"/>
      <c r="Y875" s="35"/>
      <c r="Z875" s="35"/>
      <c r="AA875" s="35"/>
      <c r="AB875" s="35"/>
      <c r="AC875" s="35"/>
      <c r="AD875" s="35"/>
      <c r="AE875" s="35"/>
      <c r="AT875" s="18" t="s">
        <v>247</v>
      </c>
      <c r="AU875" s="18" t="s">
        <v>86</v>
      </c>
    </row>
    <row r="876" spans="1:65" s="13" customFormat="1" ht="11.25">
      <c r="B876" s="210"/>
      <c r="C876" s="211"/>
      <c r="D876" s="212" t="s">
        <v>274</v>
      </c>
      <c r="E876" s="211"/>
      <c r="F876" s="213" t="s">
        <v>1471</v>
      </c>
      <c r="G876" s="211"/>
      <c r="H876" s="214">
        <v>956.43299999999999</v>
      </c>
      <c r="I876" s="215"/>
      <c r="J876" s="211"/>
      <c r="K876" s="211"/>
      <c r="L876" s="216"/>
      <c r="M876" s="217"/>
      <c r="N876" s="218"/>
      <c r="O876" s="218"/>
      <c r="P876" s="218"/>
      <c r="Q876" s="218"/>
      <c r="R876" s="218"/>
      <c r="S876" s="218"/>
      <c r="T876" s="219"/>
      <c r="AT876" s="220" t="s">
        <v>274</v>
      </c>
      <c r="AU876" s="220" t="s">
        <v>86</v>
      </c>
      <c r="AV876" s="13" t="s">
        <v>86</v>
      </c>
      <c r="AW876" s="13" t="s">
        <v>4</v>
      </c>
      <c r="AX876" s="13" t="s">
        <v>84</v>
      </c>
      <c r="AY876" s="220" t="s">
        <v>239</v>
      </c>
    </row>
    <row r="877" spans="1:65" s="2" customFormat="1" ht="16.5" customHeight="1">
      <c r="A877" s="35"/>
      <c r="B877" s="36"/>
      <c r="C877" s="192" t="s">
        <v>1472</v>
      </c>
      <c r="D877" s="192" t="s">
        <v>241</v>
      </c>
      <c r="E877" s="193" t="s">
        <v>1473</v>
      </c>
      <c r="F877" s="194" t="s">
        <v>1474</v>
      </c>
      <c r="G877" s="195" t="s">
        <v>344</v>
      </c>
      <c r="H877" s="196">
        <v>273.267</v>
      </c>
      <c r="I877" s="197"/>
      <c r="J877" s="198">
        <f>ROUND(I877*H877,2)</f>
        <v>0</v>
      </c>
      <c r="K877" s="194" t="s">
        <v>245</v>
      </c>
      <c r="L877" s="40"/>
      <c r="M877" s="199" t="s">
        <v>1</v>
      </c>
      <c r="N877" s="200" t="s">
        <v>41</v>
      </c>
      <c r="O877" s="72"/>
      <c r="P877" s="201">
        <f>O877*H877</f>
        <v>0</v>
      </c>
      <c r="Q877" s="201">
        <v>0</v>
      </c>
      <c r="R877" s="201">
        <f>Q877*H877</f>
        <v>0</v>
      </c>
      <c r="S877" s="201">
        <v>0</v>
      </c>
      <c r="T877" s="202">
        <f>S877*H877</f>
        <v>0</v>
      </c>
      <c r="U877" s="35"/>
      <c r="V877" s="35"/>
      <c r="W877" s="35"/>
      <c r="X877" s="35"/>
      <c r="Y877" s="35"/>
      <c r="Z877" s="35"/>
      <c r="AA877" s="35"/>
      <c r="AB877" s="35"/>
      <c r="AC877" s="35"/>
      <c r="AD877" s="35"/>
      <c r="AE877" s="35"/>
      <c r="AR877" s="203" t="s">
        <v>110</v>
      </c>
      <c r="AT877" s="203" t="s">
        <v>241</v>
      </c>
      <c r="AU877" s="203" t="s">
        <v>86</v>
      </c>
      <c r="AY877" s="18" t="s">
        <v>239</v>
      </c>
      <c r="BE877" s="204">
        <f>IF(N877="základní",J877,0)</f>
        <v>0</v>
      </c>
      <c r="BF877" s="204">
        <f>IF(N877="snížená",J877,0)</f>
        <v>0</v>
      </c>
      <c r="BG877" s="204">
        <f>IF(N877="zákl. přenesená",J877,0)</f>
        <v>0</v>
      </c>
      <c r="BH877" s="204">
        <f>IF(N877="sníž. přenesená",J877,0)</f>
        <v>0</v>
      </c>
      <c r="BI877" s="204">
        <f>IF(N877="nulová",J877,0)</f>
        <v>0</v>
      </c>
      <c r="BJ877" s="18" t="s">
        <v>84</v>
      </c>
      <c r="BK877" s="204">
        <f>ROUND(I877*H877,2)</f>
        <v>0</v>
      </c>
      <c r="BL877" s="18" t="s">
        <v>110</v>
      </c>
      <c r="BM877" s="203" t="s">
        <v>1475</v>
      </c>
    </row>
    <row r="878" spans="1:65" s="2" customFormat="1" ht="11.25">
      <c r="A878" s="35"/>
      <c r="B878" s="36"/>
      <c r="C878" s="37"/>
      <c r="D878" s="205" t="s">
        <v>247</v>
      </c>
      <c r="E878" s="37"/>
      <c r="F878" s="206" t="s">
        <v>1476</v>
      </c>
      <c r="G878" s="37"/>
      <c r="H878" s="37"/>
      <c r="I878" s="207"/>
      <c r="J878" s="37"/>
      <c r="K878" s="37"/>
      <c r="L878" s="40"/>
      <c r="M878" s="208"/>
      <c r="N878" s="209"/>
      <c r="O878" s="72"/>
      <c r="P878" s="72"/>
      <c r="Q878" s="72"/>
      <c r="R878" s="72"/>
      <c r="S878" s="72"/>
      <c r="T878" s="73"/>
      <c r="U878" s="35"/>
      <c r="V878" s="35"/>
      <c r="W878" s="35"/>
      <c r="X878" s="35"/>
      <c r="Y878" s="35"/>
      <c r="Z878" s="35"/>
      <c r="AA878" s="35"/>
      <c r="AB878" s="35"/>
      <c r="AC878" s="35"/>
      <c r="AD878" s="35"/>
      <c r="AE878" s="35"/>
      <c r="AT878" s="18" t="s">
        <v>247</v>
      </c>
      <c r="AU878" s="18" t="s">
        <v>86</v>
      </c>
    </row>
    <row r="879" spans="1:65" s="13" customFormat="1" ht="11.25">
      <c r="B879" s="210"/>
      <c r="C879" s="211"/>
      <c r="D879" s="212" t="s">
        <v>274</v>
      </c>
      <c r="E879" s="211"/>
      <c r="F879" s="213" t="s">
        <v>1477</v>
      </c>
      <c r="G879" s="211"/>
      <c r="H879" s="214">
        <v>273.267</v>
      </c>
      <c r="I879" s="215"/>
      <c r="J879" s="211"/>
      <c r="K879" s="211"/>
      <c r="L879" s="216"/>
      <c r="M879" s="217"/>
      <c r="N879" s="218"/>
      <c r="O879" s="218"/>
      <c r="P879" s="218"/>
      <c r="Q879" s="218"/>
      <c r="R879" s="218"/>
      <c r="S879" s="218"/>
      <c r="T879" s="219"/>
      <c r="AT879" s="220" t="s">
        <v>274</v>
      </c>
      <c r="AU879" s="220" t="s">
        <v>86</v>
      </c>
      <c r="AV879" s="13" t="s">
        <v>86</v>
      </c>
      <c r="AW879" s="13" t="s">
        <v>4</v>
      </c>
      <c r="AX879" s="13" t="s">
        <v>84</v>
      </c>
      <c r="AY879" s="220" t="s">
        <v>239</v>
      </c>
    </row>
    <row r="880" spans="1:65" s="2" customFormat="1" ht="16.5" customHeight="1">
      <c r="A880" s="35"/>
      <c r="B880" s="36"/>
      <c r="C880" s="192" t="s">
        <v>1478</v>
      </c>
      <c r="D880" s="192" t="s">
        <v>241</v>
      </c>
      <c r="E880" s="193" t="s">
        <v>1479</v>
      </c>
      <c r="F880" s="194" t="s">
        <v>1480</v>
      </c>
      <c r="G880" s="195" t="s">
        <v>344</v>
      </c>
      <c r="H880" s="196">
        <v>136.63300000000001</v>
      </c>
      <c r="I880" s="197"/>
      <c r="J880" s="198">
        <f>ROUND(I880*H880,2)</f>
        <v>0</v>
      </c>
      <c r="K880" s="194" t="s">
        <v>245</v>
      </c>
      <c r="L880" s="40"/>
      <c r="M880" s="199" t="s">
        <v>1</v>
      </c>
      <c r="N880" s="200" t="s">
        <v>41</v>
      </c>
      <c r="O880" s="72"/>
      <c r="P880" s="201">
        <f>O880*H880</f>
        <v>0</v>
      </c>
      <c r="Q880" s="201">
        <v>0</v>
      </c>
      <c r="R880" s="201">
        <f>Q880*H880</f>
        <v>0</v>
      </c>
      <c r="S880" s="201">
        <v>0</v>
      </c>
      <c r="T880" s="202">
        <f>S880*H880</f>
        <v>0</v>
      </c>
      <c r="U880" s="35"/>
      <c r="V880" s="35"/>
      <c r="W880" s="35"/>
      <c r="X880" s="35"/>
      <c r="Y880" s="35"/>
      <c r="Z880" s="35"/>
      <c r="AA880" s="35"/>
      <c r="AB880" s="35"/>
      <c r="AC880" s="35"/>
      <c r="AD880" s="35"/>
      <c r="AE880" s="35"/>
      <c r="AR880" s="203" t="s">
        <v>110</v>
      </c>
      <c r="AT880" s="203" t="s">
        <v>241</v>
      </c>
      <c r="AU880" s="203" t="s">
        <v>86</v>
      </c>
      <c r="AY880" s="18" t="s">
        <v>239</v>
      </c>
      <c r="BE880" s="204">
        <f>IF(N880="základní",J880,0)</f>
        <v>0</v>
      </c>
      <c r="BF880" s="204">
        <f>IF(N880="snížená",J880,0)</f>
        <v>0</v>
      </c>
      <c r="BG880" s="204">
        <f>IF(N880="zákl. přenesená",J880,0)</f>
        <v>0</v>
      </c>
      <c r="BH880" s="204">
        <f>IF(N880="sníž. přenesená",J880,0)</f>
        <v>0</v>
      </c>
      <c r="BI880" s="204">
        <f>IF(N880="nulová",J880,0)</f>
        <v>0</v>
      </c>
      <c r="BJ880" s="18" t="s">
        <v>84</v>
      </c>
      <c r="BK880" s="204">
        <f>ROUND(I880*H880,2)</f>
        <v>0</v>
      </c>
      <c r="BL880" s="18" t="s">
        <v>110</v>
      </c>
      <c r="BM880" s="203" t="s">
        <v>1481</v>
      </c>
    </row>
    <row r="881" spans="1:65" s="2" customFormat="1" ht="11.25">
      <c r="A881" s="35"/>
      <c r="B881" s="36"/>
      <c r="C881" s="37"/>
      <c r="D881" s="205" t="s">
        <v>247</v>
      </c>
      <c r="E881" s="37"/>
      <c r="F881" s="206" t="s">
        <v>1482</v>
      </c>
      <c r="G881" s="37"/>
      <c r="H881" s="37"/>
      <c r="I881" s="207"/>
      <c r="J881" s="37"/>
      <c r="K881" s="37"/>
      <c r="L881" s="40"/>
      <c r="M881" s="208"/>
      <c r="N881" s="209"/>
      <c r="O881" s="72"/>
      <c r="P881" s="72"/>
      <c r="Q881" s="72"/>
      <c r="R881" s="72"/>
      <c r="S881" s="72"/>
      <c r="T881" s="73"/>
      <c r="U881" s="35"/>
      <c r="V881" s="35"/>
      <c r="W881" s="35"/>
      <c r="X881" s="35"/>
      <c r="Y881" s="35"/>
      <c r="Z881" s="35"/>
      <c r="AA881" s="35"/>
      <c r="AB881" s="35"/>
      <c r="AC881" s="35"/>
      <c r="AD881" s="35"/>
      <c r="AE881" s="35"/>
      <c r="AT881" s="18" t="s">
        <v>247</v>
      </c>
      <c r="AU881" s="18" t="s">
        <v>86</v>
      </c>
    </row>
    <row r="882" spans="1:65" s="13" customFormat="1" ht="11.25">
      <c r="B882" s="210"/>
      <c r="C882" s="211"/>
      <c r="D882" s="212" t="s">
        <v>274</v>
      </c>
      <c r="E882" s="211"/>
      <c r="F882" s="213" t="s">
        <v>1483</v>
      </c>
      <c r="G882" s="211"/>
      <c r="H882" s="214">
        <v>136.63300000000001</v>
      </c>
      <c r="I882" s="215"/>
      <c r="J882" s="211"/>
      <c r="K882" s="211"/>
      <c r="L882" s="216"/>
      <c r="M882" s="217"/>
      <c r="N882" s="218"/>
      <c r="O882" s="218"/>
      <c r="P882" s="218"/>
      <c r="Q882" s="218"/>
      <c r="R882" s="218"/>
      <c r="S882" s="218"/>
      <c r="T882" s="219"/>
      <c r="AT882" s="220" t="s">
        <v>274</v>
      </c>
      <c r="AU882" s="220" t="s">
        <v>86</v>
      </c>
      <c r="AV882" s="13" t="s">
        <v>86</v>
      </c>
      <c r="AW882" s="13" t="s">
        <v>4</v>
      </c>
      <c r="AX882" s="13" t="s">
        <v>84</v>
      </c>
      <c r="AY882" s="220" t="s">
        <v>239</v>
      </c>
    </row>
    <row r="883" spans="1:65" s="12" customFormat="1" ht="25.9" customHeight="1">
      <c r="B883" s="176"/>
      <c r="C883" s="177"/>
      <c r="D883" s="178" t="s">
        <v>75</v>
      </c>
      <c r="E883" s="179" t="s">
        <v>1484</v>
      </c>
      <c r="F883" s="179" t="s">
        <v>1485</v>
      </c>
      <c r="G883" s="177"/>
      <c r="H883" s="177"/>
      <c r="I883" s="180"/>
      <c r="J883" s="181">
        <f>BK883</f>
        <v>0</v>
      </c>
      <c r="K883" s="177"/>
      <c r="L883" s="182"/>
      <c r="M883" s="183"/>
      <c r="N883" s="184"/>
      <c r="O883" s="184"/>
      <c r="P883" s="185">
        <f>P884+P971+P1015+P1132+P1143+P1167+P1271+P1292+P1376+P1439+P1463+P1539+P1549+P1586+P1615</f>
        <v>0</v>
      </c>
      <c r="Q883" s="184"/>
      <c r="R883" s="185">
        <f>R884+R971+R1015+R1132+R1143+R1167+R1271+R1292+R1376+R1439+R1463+R1539+R1549+R1586+R1615</f>
        <v>301.67266336</v>
      </c>
      <c r="S883" s="184"/>
      <c r="T883" s="186">
        <f>T884+T971+T1015+T1132+T1143+T1167+T1271+T1292+T1376+T1439+T1463+T1539+T1549+T1586+T1615</f>
        <v>23.001254050000004</v>
      </c>
      <c r="AR883" s="187" t="s">
        <v>86</v>
      </c>
      <c r="AT883" s="188" t="s">
        <v>75</v>
      </c>
      <c r="AU883" s="188" t="s">
        <v>76</v>
      </c>
      <c r="AY883" s="187" t="s">
        <v>239</v>
      </c>
      <c r="BK883" s="189">
        <f>BK884+BK971+BK1015+BK1132+BK1143+BK1167+BK1271+BK1292+BK1376+BK1439+BK1463+BK1539+BK1549+BK1586+BK1615</f>
        <v>0</v>
      </c>
    </row>
    <row r="884" spans="1:65" s="12" customFormat="1" ht="22.9" customHeight="1">
      <c r="B884" s="176"/>
      <c r="C884" s="177"/>
      <c r="D884" s="178" t="s">
        <v>75</v>
      </c>
      <c r="E884" s="190" t="s">
        <v>1486</v>
      </c>
      <c r="F884" s="190" t="s">
        <v>1487</v>
      </c>
      <c r="G884" s="177"/>
      <c r="H884" s="177"/>
      <c r="I884" s="180"/>
      <c r="J884" s="191">
        <f>BK884</f>
        <v>0</v>
      </c>
      <c r="K884" s="177"/>
      <c r="L884" s="182"/>
      <c r="M884" s="183"/>
      <c r="N884" s="184"/>
      <c r="O884" s="184"/>
      <c r="P884" s="185">
        <f>SUM(P885:P970)</f>
        <v>0</v>
      </c>
      <c r="Q884" s="184"/>
      <c r="R884" s="185">
        <f>SUM(R885:R970)</f>
        <v>11.315444850000002</v>
      </c>
      <c r="S884" s="184"/>
      <c r="T884" s="186">
        <f>SUM(T885:T970)</f>
        <v>0.54999999999999993</v>
      </c>
      <c r="AR884" s="187" t="s">
        <v>86</v>
      </c>
      <c r="AT884" s="188" t="s">
        <v>75</v>
      </c>
      <c r="AU884" s="188" t="s">
        <v>84</v>
      </c>
      <c r="AY884" s="187" t="s">
        <v>239</v>
      </c>
      <c r="BK884" s="189">
        <f>SUM(BK885:BK970)</f>
        <v>0</v>
      </c>
    </row>
    <row r="885" spans="1:65" s="2" customFormat="1" ht="21.75" customHeight="1">
      <c r="A885" s="35"/>
      <c r="B885" s="36"/>
      <c r="C885" s="192" t="s">
        <v>1488</v>
      </c>
      <c r="D885" s="192" t="s">
        <v>241</v>
      </c>
      <c r="E885" s="193" t="s">
        <v>1489</v>
      </c>
      <c r="F885" s="194" t="s">
        <v>1490</v>
      </c>
      <c r="G885" s="195" t="s">
        <v>244</v>
      </c>
      <c r="H885" s="196">
        <v>50</v>
      </c>
      <c r="I885" s="197"/>
      <c r="J885" s="198">
        <f>ROUND(I885*H885,2)</f>
        <v>0</v>
      </c>
      <c r="K885" s="194" t="s">
        <v>245</v>
      </c>
      <c r="L885" s="40"/>
      <c r="M885" s="199" t="s">
        <v>1</v>
      </c>
      <c r="N885" s="200" t="s">
        <v>41</v>
      </c>
      <c r="O885" s="72"/>
      <c r="P885" s="201">
        <f>O885*H885</f>
        <v>0</v>
      </c>
      <c r="Q885" s="201">
        <v>0</v>
      </c>
      <c r="R885" s="201">
        <f>Q885*H885</f>
        <v>0</v>
      </c>
      <c r="S885" s="201">
        <v>1.0999999999999999E-2</v>
      </c>
      <c r="T885" s="202">
        <f>S885*H885</f>
        <v>0.54999999999999993</v>
      </c>
      <c r="U885" s="35"/>
      <c r="V885" s="35"/>
      <c r="W885" s="35"/>
      <c r="X885" s="35"/>
      <c r="Y885" s="35"/>
      <c r="Z885" s="35"/>
      <c r="AA885" s="35"/>
      <c r="AB885" s="35"/>
      <c r="AC885" s="35"/>
      <c r="AD885" s="35"/>
      <c r="AE885" s="35"/>
      <c r="AR885" s="203" t="s">
        <v>316</v>
      </c>
      <c r="AT885" s="203" t="s">
        <v>241</v>
      </c>
      <c r="AU885" s="203" t="s">
        <v>86</v>
      </c>
      <c r="AY885" s="18" t="s">
        <v>239</v>
      </c>
      <c r="BE885" s="204">
        <f>IF(N885="základní",J885,0)</f>
        <v>0</v>
      </c>
      <c r="BF885" s="204">
        <f>IF(N885="snížená",J885,0)</f>
        <v>0</v>
      </c>
      <c r="BG885" s="204">
        <f>IF(N885="zákl. přenesená",J885,0)</f>
        <v>0</v>
      </c>
      <c r="BH885" s="204">
        <f>IF(N885="sníž. přenesená",J885,0)</f>
        <v>0</v>
      </c>
      <c r="BI885" s="204">
        <f>IF(N885="nulová",J885,0)</f>
        <v>0</v>
      </c>
      <c r="BJ885" s="18" t="s">
        <v>84</v>
      </c>
      <c r="BK885" s="204">
        <f>ROUND(I885*H885,2)</f>
        <v>0</v>
      </c>
      <c r="BL885" s="18" t="s">
        <v>316</v>
      </c>
      <c r="BM885" s="203" t="s">
        <v>1491</v>
      </c>
    </row>
    <row r="886" spans="1:65" s="2" customFormat="1" ht="11.25">
      <c r="A886" s="35"/>
      <c r="B886" s="36"/>
      <c r="C886" s="37"/>
      <c r="D886" s="205" t="s">
        <v>247</v>
      </c>
      <c r="E886" s="37"/>
      <c r="F886" s="206" t="s">
        <v>1492</v>
      </c>
      <c r="G886" s="37"/>
      <c r="H886" s="37"/>
      <c r="I886" s="207"/>
      <c r="J886" s="37"/>
      <c r="K886" s="37"/>
      <c r="L886" s="40"/>
      <c r="M886" s="208"/>
      <c r="N886" s="209"/>
      <c r="O886" s="72"/>
      <c r="P886" s="72"/>
      <c r="Q886" s="72"/>
      <c r="R886" s="72"/>
      <c r="S886" s="72"/>
      <c r="T886" s="73"/>
      <c r="U886" s="35"/>
      <c r="V886" s="35"/>
      <c r="W886" s="35"/>
      <c r="X886" s="35"/>
      <c r="Y886" s="35"/>
      <c r="Z886" s="35"/>
      <c r="AA886" s="35"/>
      <c r="AB886" s="35"/>
      <c r="AC886" s="35"/>
      <c r="AD886" s="35"/>
      <c r="AE886" s="35"/>
      <c r="AT886" s="18" t="s">
        <v>247</v>
      </c>
      <c r="AU886" s="18" t="s">
        <v>86</v>
      </c>
    </row>
    <row r="887" spans="1:65" s="13" customFormat="1" ht="11.25">
      <c r="B887" s="210"/>
      <c r="C887" s="211"/>
      <c r="D887" s="212" t="s">
        <v>274</v>
      </c>
      <c r="E887" s="226" t="s">
        <v>1</v>
      </c>
      <c r="F887" s="213" t="s">
        <v>1493</v>
      </c>
      <c r="G887" s="211"/>
      <c r="H887" s="214">
        <v>50</v>
      </c>
      <c r="I887" s="215"/>
      <c r="J887" s="211"/>
      <c r="K887" s="211"/>
      <c r="L887" s="216"/>
      <c r="M887" s="217"/>
      <c r="N887" s="218"/>
      <c r="O887" s="218"/>
      <c r="P887" s="218"/>
      <c r="Q887" s="218"/>
      <c r="R887" s="218"/>
      <c r="S887" s="218"/>
      <c r="T887" s="219"/>
      <c r="AT887" s="220" t="s">
        <v>274</v>
      </c>
      <c r="AU887" s="220" t="s">
        <v>86</v>
      </c>
      <c r="AV887" s="13" t="s">
        <v>86</v>
      </c>
      <c r="AW887" s="13" t="s">
        <v>32</v>
      </c>
      <c r="AX887" s="13" t="s">
        <v>76</v>
      </c>
      <c r="AY887" s="220" t="s">
        <v>239</v>
      </c>
    </row>
    <row r="888" spans="1:65" s="14" customFormat="1" ht="11.25">
      <c r="B888" s="227"/>
      <c r="C888" s="228"/>
      <c r="D888" s="212" t="s">
        <v>274</v>
      </c>
      <c r="E888" s="229" t="s">
        <v>1</v>
      </c>
      <c r="F888" s="230" t="s">
        <v>401</v>
      </c>
      <c r="G888" s="228"/>
      <c r="H888" s="231">
        <v>50</v>
      </c>
      <c r="I888" s="232"/>
      <c r="J888" s="228"/>
      <c r="K888" s="228"/>
      <c r="L888" s="233"/>
      <c r="M888" s="234"/>
      <c r="N888" s="235"/>
      <c r="O888" s="235"/>
      <c r="P888" s="235"/>
      <c r="Q888" s="235"/>
      <c r="R888" s="235"/>
      <c r="S888" s="235"/>
      <c r="T888" s="236"/>
      <c r="AT888" s="237" t="s">
        <v>274</v>
      </c>
      <c r="AU888" s="237" t="s">
        <v>86</v>
      </c>
      <c r="AV888" s="14" t="s">
        <v>110</v>
      </c>
      <c r="AW888" s="14" t="s">
        <v>32</v>
      </c>
      <c r="AX888" s="14" t="s">
        <v>84</v>
      </c>
      <c r="AY888" s="237" t="s">
        <v>239</v>
      </c>
    </row>
    <row r="889" spans="1:65" s="2" customFormat="1" ht="16.5" customHeight="1">
      <c r="A889" s="35"/>
      <c r="B889" s="36"/>
      <c r="C889" s="192" t="s">
        <v>1494</v>
      </c>
      <c r="D889" s="192" t="s">
        <v>241</v>
      </c>
      <c r="E889" s="193" t="s">
        <v>1495</v>
      </c>
      <c r="F889" s="194" t="s">
        <v>1496</v>
      </c>
      <c r="G889" s="195" t="s">
        <v>244</v>
      </c>
      <c r="H889" s="196">
        <v>197.32499999999999</v>
      </c>
      <c r="I889" s="197"/>
      <c r="J889" s="198">
        <f>ROUND(I889*H889,2)</f>
        <v>0</v>
      </c>
      <c r="K889" s="194" t="s">
        <v>245</v>
      </c>
      <c r="L889" s="40"/>
      <c r="M889" s="199" t="s">
        <v>1</v>
      </c>
      <c r="N889" s="200" t="s">
        <v>41</v>
      </c>
      <c r="O889" s="72"/>
      <c r="P889" s="201">
        <f>O889*H889</f>
        <v>0</v>
      </c>
      <c r="Q889" s="201">
        <v>6.3000000000000003E-4</v>
      </c>
      <c r="R889" s="201">
        <f>Q889*H889</f>
        <v>0.12431475</v>
      </c>
      <c r="S889" s="201">
        <v>0</v>
      </c>
      <c r="T889" s="202">
        <f>S889*H889</f>
        <v>0</v>
      </c>
      <c r="U889" s="35"/>
      <c r="V889" s="35"/>
      <c r="W889" s="35"/>
      <c r="X889" s="35"/>
      <c r="Y889" s="35"/>
      <c r="Z889" s="35"/>
      <c r="AA889" s="35"/>
      <c r="AB889" s="35"/>
      <c r="AC889" s="35"/>
      <c r="AD889" s="35"/>
      <c r="AE889" s="35"/>
      <c r="AR889" s="203" t="s">
        <v>316</v>
      </c>
      <c r="AT889" s="203" t="s">
        <v>241</v>
      </c>
      <c r="AU889" s="203" t="s">
        <v>86</v>
      </c>
      <c r="AY889" s="18" t="s">
        <v>239</v>
      </c>
      <c r="BE889" s="204">
        <f>IF(N889="základní",J889,0)</f>
        <v>0</v>
      </c>
      <c r="BF889" s="204">
        <f>IF(N889="snížená",J889,0)</f>
        <v>0</v>
      </c>
      <c r="BG889" s="204">
        <f>IF(N889="zákl. přenesená",J889,0)</f>
        <v>0</v>
      </c>
      <c r="BH889" s="204">
        <f>IF(N889="sníž. přenesená",J889,0)</f>
        <v>0</v>
      </c>
      <c r="BI889" s="204">
        <f>IF(N889="nulová",J889,0)</f>
        <v>0</v>
      </c>
      <c r="BJ889" s="18" t="s">
        <v>84</v>
      </c>
      <c r="BK889" s="204">
        <f>ROUND(I889*H889,2)</f>
        <v>0</v>
      </c>
      <c r="BL889" s="18" t="s">
        <v>316</v>
      </c>
      <c r="BM889" s="203" t="s">
        <v>1497</v>
      </c>
    </row>
    <row r="890" spans="1:65" s="2" customFormat="1" ht="11.25">
      <c r="A890" s="35"/>
      <c r="B890" s="36"/>
      <c r="C890" s="37"/>
      <c r="D890" s="205" t="s">
        <v>247</v>
      </c>
      <c r="E890" s="37"/>
      <c r="F890" s="206" t="s">
        <v>1498</v>
      </c>
      <c r="G890" s="37"/>
      <c r="H890" s="37"/>
      <c r="I890" s="207"/>
      <c r="J890" s="37"/>
      <c r="K890" s="37"/>
      <c r="L890" s="40"/>
      <c r="M890" s="208"/>
      <c r="N890" s="209"/>
      <c r="O890" s="72"/>
      <c r="P890" s="72"/>
      <c r="Q890" s="72"/>
      <c r="R890" s="72"/>
      <c r="S890" s="72"/>
      <c r="T890" s="73"/>
      <c r="U890" s="35"/>
      <c r="V890" s="35"/>
      <c r="W890" s="35"/>
      <c r="X890" s="35"/>
      <c r="Y890" s="35"/>
      <c r="Z890" s="35"/>
      <c r="AA890" s="35"/>
      <c r="AB890" s="35"/>
      <c r="AC890" s="35"/>
      <c r="AD890" s="35"/>
      <c r="AE890" s="35"/>
      <c r="AT890" s="18" t="s">
        <v>247</v>
      </c>
      <c r="AU890" s="18" t="s">
        <v>86</v>
      </c>
    </row>
    <row r="891" spans="1:65" s="13" customFormat="1" ht="11.25">
      <c r="B891" s="210"/>
      <c r="C891" s="211"/>
      <c r="D891" s="212" t="s">
        <v>274</v>
      </c>
      <c r="E891" s="226" t="s">
        <v>1</v>
      </c>
      <c r="F891" s="213" t="s">
        <v>1499</v>
      </c>
      <c r="G891" s="211"/>
      <c r="H891" s="214">
        <v>197.32499999999999</v>
      </c>
      <c r="I891" s="215"/>
      <c r="J891" s="211"/>
      <c r="K891" s="211"/>
      <c r="L891" s="216"/>
      <c r="M891" s="217"/>
      <c r="N891" s="218"/>
      <c r="O891" s="218"/>
      <c r="P891" s="218"/>
      <c r="Q891" s="218"/>
      <c r="R891" s="218"/>
      <c r="S891" s="218"/>
      <c r="T891" s="219"/>
      <c r="AT891" s="220" t="s">
        <v>274</v>
      </c>
      <c r="AU891" s="220" t="s">
        <v>86</v>
      </c>
      <c r="AV891" s="13" t="s">
        <v>86</v>
      </c>
      <c r="AW891" s="13" t="s">
        <v>32</v>
      </c>
      <c r="AX891" s="13" t="s">
        <v>76</v>
      </c>
      <c r="AY891" s="220" t="s">
        <v>239</v>
      </c>
    </row>
    <row r="892" spans="1:65" s="14" customFormat="1" ht="11.25">
      <c r="B892" s="227"/>
      <c r="C892" s="228"/>
      <c r="D892" s="212" t="s">
        <v>274</v>
      </c>
      <c r="E892" s="229" t="s">
        <v>1</v>
      </c>
      <c r="F892" s="230" t="s">
        <v>401</v>
      </c>
      <c r="G892" s="228"/>
      <c r="H892" s="231">
        <v>197.32499999999999</v>
      </c>
      <c r="I892" s="232"/>
      <c r="J892" s="228"/>
      <c r="K892" s="228"/>
      <c r="L892" s="233"/>
      <c r="M892" s="234"/>
      <c r="N892" s="235"/>
      <c r="O892" s="235"/>
      <c r="P892" s="235"/>
      <c r="Q892" s="235"/>
      <c r="R892" s="235"/>
      <c r="S892" s="235"/>
      <c r="T892" s="236"/>
      <c r="AT892" s="237" t="s">
        <v>274</v>
      </c>
      <c r="AU892" s="237" t="s">
        <v>86</v>
      </c>
      <c r="AV892" s="14" t="s">
        <v>110</v>
      </c>
      <c r="AW892" s="14" t="s">
        <v>32</v>
      </c>
      <c r="AX892" s="14" t="s">
        <v>84</v>
      </c>
      <c r="AY892" s="237" t="s">
        <v>239</v>
      </c>
    </row>
    <row r="893" spans="1:65" s="2" customFormat="1" ht="16.5" customHeight="1">
      <c r="A893" s="35"/>
      <c r="B893" s="36"/>
      <c r="C893" s="192" t="s">
        <v>1500</v>
      </c>
      <c r="D893" s="192" t="s">
        <v>241</v>
      </c>
      <c r="E893" s="193" t="s">
        <v>1501</v>
      </c>
      <c r="F893" s="194" t="s">
        <v>1502</v>
      </c>
      <c r="G893" s="195" t="s">
        <v>513</v>
      </c>
      <c r="H893" s="196">
        <v>58.08</v>
      </c>
      <c r="I893" s="197"/>
      <c r="J893" s="198">
        <f>ROUND(I893*H893,2)</f>
        <v>0</v>
      </c>
      <c r="K893" s="194" t="s">
        <v>245</v>
      </c>
      <c r="L893" s="40"/>
      <c r="M893" s="199" t="s">
        <v>1</v>
      </c>
      <c r="N893" s="200" t="s">
        <v>41</v>
      </c>
      <c r="O893" s="72"/>
      <c r="P893" s="201">
        <f>O893*H893</f>
        <v>0</v>
      </c>
      <c r="Q893" s="201">
        <v>1.6000000000000001E-4</v>
      </c>
      <c r="R893" s="201">
        <f>Q893*H893</f>
        <v>9.2928000000000004E-3</v>
      </c>
      <c r="S893" s="201">
        <v>0</v>
      </c>
      <c r="T893" s="202">
        <f>S893*H893</f>
        <v>0</v>
      </c>
      <c r="U893" s="35"/>
      <c r="V893" s="35"/>
      <c r="W893" s="35"/>
      <c r="X893" s="35"/>
      <c r="Y893" s="35"/>
      <c r="Z893" s="35"/>
      <c r="AA893" s="35"/>
      <c r="AB893" s="35"/>
      <c r="AC893" s="35"/>
      <c r="AD893" s="35"/>
      <c r="AE893" s="35"/>
      <c r="AR893" s="203" t="s">
        <v>316</v>
      </c>
      <c r="AT893" s="203" t="s">
        <v>241</v>
      </c>
      <c r="AU893" s="203" t="s">
        <v>86</v>
      </c>
      <c r="AY893" s="18" t="s">
        <v>239</v>
      </c>
      <c r="BE893" s="204">
        <f>IF(N893="základní",J893,0)</f>
        <v>0</v>
      </c>
      <c r="BF893" s="204">
        <f>IF(N893="snížená",J893,0)</f>
        <v>0</v>
      </c>
      <c r="BG893" s="204">
        <f>IF(N893="zákl. přenesená",J893,0)</f>
        <v>0</v>
      </c>
      <c r="BH893" s="204">
        <f>IF(N893="sníž. přenesená",J893,0)</f>
        <v>0</v>
      </c>
      <c r="BI893" s="204">
        <f>IF(N893="nulová",J893,0)</f>
        <v>0</v>
      </c>
      <c r="BJ893" s="18" t="s">
        <v>84</v>
      </c>
      <c r="BK893" s="204">
        <f>ROUND(I893*H893,2)</f>
        <v>0</v>
      </c>
      <c r="BL893" s="18" t="s">
        <v>316</v>
      </c>
      <c r="BM893" s="203" t="s">
        <v>1503</v>
      </c>
    </row>
    <row r="894" spans="1:65" s="2" customFormat="1" ht="11.25">
      <c r="A894" s="35"/>
      <c r="B894" s="36"/>
      <c r="C894" s="37"/>
      <c r="D894" s="205" t="s">
        <v>247</v>
      </c>
      <c r="E894" s="37"/>
      <c r="F894" s="206" t="s">
        <v>1504</v>
      </c>
      <c r="G894" s="37"/>
      <c r="H894" s="37"/>
      <c r="I894" s="207"/>
      <c r="J894" s="37"/>
      <c r="K894" s="37"/>
      <c r="L894" s="40"/>
      <c r="M894" s="208"/>
      <c r="N894" s="209"/>
      <c r="O894" s="72"/>
      <c r="P894" s="72"/>
      <c r="Q894" s="72"/>
      <c r="R894" s="72"/>
      <c r="S894" s="72"/>
      <c r="T894" s="73"/>
      <c r="U894" s="35"/>
      <c r="V894" s="35"/>
      <c r="W894" s="35"/>
      <c r="X894" s="35"/>
      <c r="Y894" s="35"/>
      <c r="Z894" s="35"/>
      <c r="AA894" s="35"/>
      <c r="AB894" s="35"/>
      <c r="AC894" s="35"/>
      <c r="AD894" s="35"/>
      <c r="AE894" s="35"/>
      <c r="AT894" s="18" t="s">
        <v>247</v>
      </c>
      <c r="AU894" s="18" t="s">
        <v>86</v>
      </c>
    </row>
    <row r="895" spans="1:65" s="2" customFormat="1" ht="16.5" customHeight="1">
      <c r="A895" s="35"/>
      <c r="B895" s="36"/>
      <c r="C895" s="192" t="s">
        <v>1505</v>
      </c>
      <c r="D895" s="192" t="s">
        <v>241</v>
      </c>
      <c r="E895" s="193" t="s">
        <v>1506</v>
      </c>
      <c r="F895" s="194" t="s">
        <v>1507</v>
      </c>
      <c r="G895" s="195" t="s">
        <v>244</v>
      </c>
      <c r="H895" s="196">
        <v>54.25</v>
      </c>
      <c r="I895" s="197"/>
      <c r="J895" s="198">
        <f>ROUND(I895*H895,2)</f>
        <v>0</v>
      </c>
      <c r="K895" s="194" t="s">
        <v>245</v>
      </c>
      <c r="L895" s="40"/>
      <c r="M895" s="199" t="s">
        <v>1</v>
      </c>
      <c r="N895" s="200" t="s">
        <v>41</v>
      </c>
      <c r="O895" s="72"/>
      <c r="P895" s="201">
        <f>O895*H895</f>
        <v>0</v>
      </c>
      <c r="Q895" s="201">
        <v>0</v>
      </c>
      <c r="R895" s="201">
        <f>Q895*H895</f>
        <v>0</v>
      </c>
      <c r="S895" s="201">
        <v>0</v>
      </c>
      <c r="T895" s="202">
        <f>S895*H895</f>
        <v>0</v>
      </c>
      <c r="U895" s="35"/>
      <c r="V895" s="35"/>
      <c r="W895" s="35"/>
      <c r="X895" s="35"/>
      <c r="Y895" s="35"/>
      <c r="Z895" s="35"/>
      <c r="AA895" s="35"/>
      <c r="AB895" s="35"/>
      <c r="AC895" s="35"/>
      <c r="AD895" s="35"/>
      <c r="AE895" s="35"/>
      <c r="AR895" s="203" t="s">
        <v>316</v>
      </c>
      <c r="AT895" s="203" t="s">
        <v>241</v>
      </c>
      <c r="AU895" s="203" t="s">
        <v>86</v>
      </c>
      <c r="AY895" s="18" t="s">
        <v>239</v>
      </c>
      <c r="BE895" s="204">
        <f>IF(N895="základní",J895,0)</f>
        <v>0</v>
      </c>
      <c r="BF895" s="204">
        <f>IF(N895="snížená",J895,0)</f>
        <v>0</v>
      </c>
      <c r="BG895" s="204">
        <f>IF(N895="zákl. přenesená",J895,0)</f>
        <v>0</v>
      </c>
      <c r="BH895" s="204">
        <f>IF(N895="sníž. přenesená",J895,0)</f>
        <v>0</v>
      </c>
      <c r="BI895" s="204">
        <f>IF(N895="nulová",J895,0)</f>
        <v>0</v>
      </c>
      <c r="BJ895" s="18" t="s">
        <v>84</v>
      </c>
      <c r="BK895" s="204">
        <f>ROUND(I895*H895,2)</f>
        <v>0</v>
      </c>
      <c r="BL895" s="18" t="s">
        <v>316</v>
      </c>
      <c r="BM895" s="203" t="s">
        <v>1508</v>
      </c>
    </row>
    <row r="896" spans="1:65" s="2" customFormat="1" ht="11.25">
      <c r="A896" s="35"/>
      <c r="B896" s="36"/>
      <c r="C896" s="37"/>
      <c r="D896" s="205" t="s">
        <v>247</v>
      </c>
      <c r="E896" s="37"/>
      <c r="F896" s="206" t="s">
        <v>1509</v>
      </c>
      <c r="G896" s="37"/>
      <c r="H896" s="37"/>
      <c r="I896" s="207"/>
      <c r="J896" s="37"/>
      <c r="K896" s="37"/>
      <c r="L896" s="40"/>
      <c r="M896" s="208"/>
      <c r="N896" s="209"/>
      <c r="O896" s="72"/>
      <c r="P896" s="72"/>
      <c r="Q896" s="72"/>
      <c r="R896" s="72"/>
      <c r="S896" s="72"/>
      <c r="T896" s="73"/>
      <c r="U896" s="35"/>
      <c r="V896" s="35"/>
      <c r="W896" s="35"/>
      <c r="X896" s="35"/>
      <c r="Y896" s="35"/>
      <c r="Z896" s="35"/>
      <c r="AA896" s="35"/>
      <c r="AB896" s="35"/>
      <c r="AC896" s="35"/>
      <c r="AD896" s="35"/>
      <c r="AE896" s="35"/>
      <c r="AT896" s="18" t="s">
        <v>247</v>
      </c>
      <c r="AU896" s="18" t="s">
        <v>86</v>
      </c>
    </row>
    <row r="897" spans="1:65" s="13" customFormat="1" ht="11.25">
      <c r="B897" s="210"/>
      <c r="C897" s="211"/>
      <c r="D897" s="212" t="s">
        <v>274</v>
      </c>
      <c r="E897" s="226" t="s">
        <v>1</v>
      </c>
      <c r="F897" s="213" t="s">
        <v>644</v>
      </c>
      <c r="G897" s="211"/>
      <c r="H897" s="214">
        <v>54.25</v>
      </c>
      <c r="I897" s="215"/>
      <c r="J897" s="211"/>
      <c r="K897" s="211"/>
      <c r="L897" s="216"/>
      <c r="M897" s="217"/>
      <c r="N897" s="218"/>
      <c r="O897" s="218"/>
      <c r="P897" s="218"/>
      <c r="Q897" s="218"/>
      <c r="R897" s="218"/>
      <c r="S897" s="218"/>
      <c r="T897" s="219"/>
      <c r="AT897" s="220" t="s">
        <v>274</v>
      </c>
      <c r="AU897" s="220" t="s">
        <v>86</v>
      </c>
      <c r="AV897" s="13" t="s">
        <v>86</v>
      </c>
      <c r="AW897" s="13" t="s">
        <v>32</v>
      </c>
      <c r="AX897" s="13" t="s">
        <v>76</v>
      </c>
      <c r="AY897" s="220" t="s">
        <v>239</v>
      </c>
    </row>
    <row r="898" spans="1:65" s="14" customFormat="1" ht="11.25">
      <c r="B898" s="227"/>
      <c r="C898" s="228"/>
      <c r="D898" s="212" t="s">
        <v>274</v>
      </c>
      <c r="E898" s="229" t="s">
        <v>1</v>
      </c>
      <c r="F898" s="230" t="s">
        <v>401</v>
      </c>
      <c r="G898" s="228"/>
      <c r="H898" s="231">
        <v>54.25</v>
      </c>
      <c r="I898" s="232"/>
      <c r="J898" s="228"/>
      <c r="K898" s="228"/>
      <c r="L898" s="233"/>
      <c r="M898" s="234"/>
      <c r="N898" s="235"/>
      <c r="O898" s="235"/>
      <c r="P898" s="235"/>
      <c r="Q898" s="235"/>
      <c r="R898" s="235"/>
      <c r="S898" s="235"/>
      <c r="T898" s="236"/>
      <c r="AT898" s="237" t="s">
        <v>274</v>
      </c>
      <c r="AU898" s="237" t="s">
        <v>86</v>
      </c>
      <c r="AV898" s="14" t="s">
        <v>110</v>
      </c>
      <c r="AW898" s="14" t="s">
        <v>32</v>
      </c>
      <c r="AX898" s="14" t="s">
        <v>84</v>
      </c>
      <c r="AY898" s="237" t="s">
        <v>239</v>
      </c>
    </row>
    <row r="899" spans="1:65" s="2" customFormat="1" ht="16.5" customHeight="1">
      <c r="A899" s="35"/>
      <c r="B899" s="36"/>
      <c r="C899" s="248" t="s">
        <v>1510</v>
      </c>
      <c r="D899" s="248" t="s">
        <v>469</v>
      </c>
      <c r="E899" s="249" t="s">
        <v>1511</v>
      </c>
      <c r="F899" s="250" t="s">
        <v>1512</v>
      </c>
      <c r="G899" s="251" t="s">
        <v>344</v>
      </c>
      <c r="H899" s="252">
        <v>1.7999999999999999E-2</v>
      </c>
      <c r="I899" s="253"/>
      <c r="J899" s="254">
        <f>ROUND(I899*H899,2)</f>
        <v>0</v>
      </c>
      <c r="K899" s="250" t="s">
        <v>245</v>
      </c>
      <c r="L899" s="255"/>
      <c r="M899" s="256" t="s">
        <v>1</v>
      </c>
      <c r="N899" s="257" t="s">
        <v>41</v>
      </c>
      <c r="O899" s="72"/>
      <c r="P899" s="201">
        <f>O899*H899</f>
        <v>0</v>
      </c>
      <c r="Q899" s="201">
        <v>1</v>
      </c>
      <c r="R899" s="201">
        <f>Q899*H899</f>
        <v>1.7999999999999999E-2</v>
      </c>
      <c r="S899" s="201">
        <v>0</v>
      </c>
      <c r="T899" s="202">
        <f>S899*H899</f>
        <v>0</v>
      </c>
      <c r="U899" s="35"/>
      <c r="V899" s="35"/>
      <c r="W899" s="35"/>
      <c r="X899" s="35"/>
      <c r="Y899" s="35"/>
      <c r="Z899" s="35"/>
      <c r="AA899" s="35"/>
      <c r="AB899" s="35"/>
      <c r="AC899" s="35"/>
      <c r="AD899" s="35"/>
      <c r="AE899" s="35"/>
      <c r="AR899" s="203" t="s">
        <v>549</v>
      </c>
      <c r="AT899" s="203" t="s">
        <v>469</v>
      </c>
      <c r="AU899" s="203" t="s">
        <v>86</v>
      </c>
      <c r="AY899" s="18" t="s">
        <v>239</v>
      </c>
      <c r="BE899" s="204">
        <f>IF(N899="základní",J899,0)</f>
        <v>0</v>
      </c>
      <c r="BF899" s="204">
        <f>IF(N899="snížená",J899,0)</f>
        <v>0</v>
      </c>
      <c r="BG899" s="204">
        <f>IF(N899="zákl. přenesená",J899,0)</f>
        <v>0</v>
      </c>
      <c r="BH899" s="204">
        <f>IF(N899="sníž. přenesená",J899,0)</f>
        <v>0</v>
      </c>
      <c r="BI899" s="204">
        <f>IF(N899="nulová",J899,0)</f>
        <v>0</v>
      </c>
      <c r="BJ899" s="18" t="s">
        <v>84</v>
      </c>
      <c r="BK899" s="204">
        <f>ROUND(I899*H899,2)</f>
        <v>0</v>
      </c>
      <c r="BL899" s="18" t="s">
        <v>316</v>
      </c>
      <c r="BM899" s="203" t="s">
        <v>1513</v>
      </c>
    </row>
    <row r="900" spans="1:65" s="13" customFormat="1" ht="11.25">
      <c r="B900" s="210"/>
      <c r="C900" s="211"/>
      <c r="D900" s="212" t="s">
        <v>274</v>
      </c>
      <c r="E900" s="211"/>
      <c r="F900" s="213" t="s">
        <v>1514</v>
      </c>
      <c r="G900" s="211"/>
      <c r="H900" s="214">
        <v>1.7999999999999999E-2</v>
      </c>
      <c r="I900" s="215"/>
      <c r="J900" s="211"/>
      <c r="K900" s="211"/>
      <c r="L900" s="216"/>
      <c r="M900" s="217"/>
      <c r="N900" s="218"/>
      <c r="O900" s="218"/>
      <c r="P900" s="218"/>
      <c r="Q900" s="218"/>
      <c r="R900" s="218"/>
      <c r="S900" s="218"/>
      <c r="T900" s="219"/>
      <c r="AT900" s="220" t="s">
        <v>274</v>
      </c>
      <c r="AU900" s="220" t="s">
        <v>86</v>
      </c>
      <c r="AV900" s="13" t="s">
        <v>86</v>
      </c>
      <c r="AW900" s="13" t="s">
        <v>4</v>
      </c>
      <c r="AX900" s="13" t="s">
        <v>84</v>
      </c>
      <c r="AY900" s="220" t="s">
        <v>239</v>
      </c>
    </row>
    <row r="901" spans="1:65" s="2" customFormat="1" ht="16.5" customHeight="1">
      <c r="A901" s="35"/>
      <c r="B901" s="36"/>
      <c r="C901" s="192" t="s">
        <v>1515</v>
      </c>
      <c r="D901" s="192" t="s">
        <v>241</v>
      </c>
      <c r="E901" s="193" t="s">
        <v>1506</v>
      </c>
      <c r="F901" s="194" t="s">
        <v>1507</v>
      </c>
      <c r="G901" s="195" t="s">
        <v>244</v>
      </c>
      <c r="H901" s="196">
        <v>854.75</v>
      </c>
      <c r="I901" s="197"/>
      <c r="J901" s="198">
        <f>ROUND(I901*H901,2)</f>
        <v>0</v>
      </c>
      <c r="K901" s="194" t="s">
        <v>245</v>
      </c>
      <c r="L901" s="40"/>
      <c r="M901" s="199" t="s">
        <v>1</v>
      </c>
      <c r="N901" s="200" t="s">
        <v>41</v>
      </c>
      <c r="O901" s="72"/>
      <c r="P901" s="201">
        <f>O901*H901</f>
        <v>0</v>
      </c>
      <c r="Q901" s="201">
        <v>0</v>
      </c>
      <c r="R901" s="201">
        <f>Q901*H901</f>
        <v>0</v>
      </c>
      <c r="S901" s="201">
        <v>0</v>
      </c>
      <c r="T901" s="202">
        <f>S901*H901</f>
        <v>0</v>
      </c>
      <c r="U901" s="35"/>
      <c r="V901" s="35"/>
      <c r="W901" s="35"/>
      <c r="X901" s="35"/>
      <c r="Y901" s="35"/>
      <c r="Z901" s="35"/>
      <c r="AA901" s="35"/>
      <c r="AB901" s="35"/>
      <c r="AC901" s="35"/>
      <c r="AD901" s="35"/>
      <c r="AE901" s="35"/>
      <c r="AR901" s="203" t="s">
        <v>316</v>
      </c>
      <c r="AT901" s="203" t="s">
        <v>241</v>
      </c>
      <c r="AU901" s="203" t="s">
        <v>86</v>
      </c>
      <c r="AY901" s="18" t="s">
        <v>239</v>
      </c>
      <c r="BE901" s="204">
        <f>IF(N901="základní",J901,0)</f>
        <v>0</v>
      </c>
      <c r="BF901" s="204">
        <f>IF(N901="snížená",J901,0)</f>
        <v>0</v>
      </c>
      <c r="BG901" s="204">
        <f>IF(N901="zákl. přenesená",J901,0)</f>
        <v>0</v>
      </c>
      <c r="BH901" s="204">
        <f>IF(N901="sníž. přenesená",J901,0)</f>
        <v>0</v>
      </c>
      <c r="BI901" s="204">
        <f>IF(N901="nulová",J901,0)</f>
        <v>0</v>
      </c>
      <c r="BJ901" s="18" t="s">
        <v>84</v>
      </c>
      <c r="BK901" s="204">
        <f>ROUND(I901*H901,2)</f>
        <v>0</v>
      </c>
      <c r="BL901" s="18" t="s">
        <v>316</v>
      </c>
      <c r="BM901" s="203" t="s">
        <v>1516</v>
      </c>
    </row>
    <row r="902" spans="1:65" s="2" customFormat="1" ht="11.25">
      <c r="A902" s="35"/>
      <c r="B902" s="36"/>
      <c r="C902" s="37"/>
      <c r="D902" s="205" t="s">
        <v>247</v>
      </c>
      <c r="E902" s="37"/>
      <c r="F902" s="206" t="s">
        <v>1509</v>
      </c>
      <c r="G902" s="37"/>
      <c r="H902" s="37"/>
      <c r="I902" s="207"/>
      <c r="J902" s="37"/>
      <c r="K902" s="37"/>
      <c r="L902" s="40"/>
      <c r="M902" s="208"/>
      <c r="N902" s="209"/>
      <c r="O902" s="72"/>
      <c r="P902" s="72"/>
      <c r="Q902" s="72"/>
      <c r="R902" s="72"/>
      <c r="S902" s="72"/>
      <c r="T902" s="73"/>
      <c r="U902" s="35"/>
      <c r="V902" s="35"/>
      <c r="W902" s="35"/>
      <c r="X902" s="35"/>
      <c r="Y902" s="35"/>
      <c r="Z902" s="35"/>
      <c r="AA902" s="35"/>
      <c r="AB902" s="35"/>
      <c r="AC902" s="35"/>
      <c r="AD902" s="35"/>
      <c r="AE902" s="35"/>
      <c r="AT902" s="18" t="s">
        <v>247</v>
      </c>
      <c r="AU902" s="18" t="s">
        <v>86</v>
      </c>
    </row>
    <row r="903" spans="1:65" s="13" customFormat="1" ht="11.25">
      <c r="B903" s="210"/>
      <c r="C903" s="211"/>
      <c r="D903" s="212" t="s">
        <v>274</v>
      </c>
      <c r="E903" s="226" t="s">
        <v>1</v>
      </c>
      <c r="F903" s="213" t="s">
        <v>1517</v>
      </c>
      <c r="G903" s="211"/>
      <c r="H903" s="214">
        <v>854.75</v>
      </c>
      <c r="I903" s="215"/>
      <c r="J903" s="211"/>
      <c r="K903" s="211"/>
      <c r="L903" s="216"/>
      <c r="M903" s="217"/>
      <c r="N903" s="218"/>
      <c r="O903" s="218"/>
      <c r="P903" s="218"/>
      <c r="Q903" s="218"/>
      <c r="R903" s="218"/>
      <c r="S903" s="218"/>
      <c r="T903" s="219"/>
      <c r="AT903" s="220" t="s">
        <v>274</v>
      </c>
      <c r="AU903" s="220" t="s">
        <v>86</v>
      </c>
      <c r="AV903" s="13" t="s">
        <v>86</v>
      </c>
      <c r="AW903" s="13" t="s">
        <v>32</v>
      </c>
      <c r="AX903" s="13" t="s">
        <v>76</v>
      </c>
      <c r="AY903" s="220" t="s">
        <v>239</v>
      </c>
    </row>
    <row r="904" spans="1:65" s="14" customFormat="1" ht="11.25">
      <c r="B904" s="227"/>
      <c r="C904" s="228"/>
      <c r="D904" s="212" t="s">
        <v>274</v>
      </c>
      <c r="E904" s="229" t="s">
        <v>1</v>
      </c>
      <c r="F904" s="230" t="s">
        <v>401</v>
      </c>
      <c r="G904" s="228"/>
      <c r="H904" s="231">
        <v>854.75</v>
      </c>
      <c r="I904" s="232"/>
      <c r="J904" s="228"/>
      <c r="K904" s="228"/>
      <c r="L904" s="233"/>
      <c r="M904" s="234"/>
      <c r="N904" s="235"/>
      <c r="O904" s="235"/>
      <c r="P904" s="235"/>
      <c r="Q904" s="235"/>
      <c r="R904" s="235"/>
      <c r="S904" s="235"/>
      <c r="T904" s="236"/>
      <c r="AT904" s="237" t="s">
        <v>274</v>
      </c>
      <c r="AU904" s="237" t="s">
        <v>86</v>
      </c>
      <c r="AV904" s="14" t="s">
        <v>110</v>
      </c>
      <c r="AW904" s="14" t="s">
        <v>32</v>
      </c>
      <c r="AX904" s="14" t="s">
        <v>84</v>
      </c>
      <c r="AY904" s="237" t="s">
        <v>239</v>
      </c>
    </row>
    <row r="905" spans="1:65" s="2" customFormat="1" ht="16.5" customHeight="1">
      <c r="A905" s="35"/>
      <c r="B905" s="36"/>
      <c r="C905" s="248" t="s">
        <v>1518</v>
      </c>
      <c r="D905" s="248" t="s">
        <v>469</v>
      </c>
      <c r="E905" s="249" t="s">
        <v>1511</v>
      </c>
      <c r="F905" s="250" t="s">
        <v>1512</v>
      </c>
      <c r="G905" s="251" t="s">
        <v>344</v>
      </c>
      <c r="H905" s="252">
        <v>0.28199999999999997</v>
      </c>
      <c r="I905" s="253"/>
      <c r="J905" s="254">
        <f>ROUND(I905*H905,2)</f>
        <v>0</v>
      </c>
      <c r="K905" s="250" t="s">
        <v>245</v>
      </c>
      <c r="L905" s="255"/>
      <c r="M905" s="256" t="s">
        <v>1</v>
      </c>
      <c r="N905" s="257" t="s">
        <v>41</v>
      </c>
      <c r="O905" s="72"/>
      <c r="P905" s="201">
        <f>O905*H905</f>
        <v>0</v>
      </c>
      <c r="Q905" s="201">
        <v>1</v>
      </c>
      <c r="R905" s="201">
        <f>Q905*H905</f>
        <v>0.28199999999999997</v>
      </c>
      <c r="S905" s="201">
        <v>0</v>
      </c>
      <c r="T905" s="202">
        <f>S905*H905</f>
        <v>0</v>
      </c>
      <c r="U905" s="35"/>
      <c r="V905" s="35"/>
      <c r="W905" s="35"/>
      <c r="X905" s="35"/>
      <c r="Y905" s="35"/>
      <c r="Z905" s="35"/>
      <c r="AA905" s="35"/>
      <c r="AB905" s="35"/>
      <c r="AC905" s="35"/>
      <c r="AD905" s="35"/>
      <c r="AE905" s="35"/>
      <c r="AR905" s="203" t="s">
        <v>549</v>
      </c>
      <c r="AT905" s="203" t="s">
        <v>469</v>
      </c>
      <c r="AU905" s="203" t="s">
        <v>86</v>
      </c>
      <c r="AY905" s="18" t="s">
        <v>239</v>
      </c>
      <c r="BE905" s="204">
        <f>IF(N905="základní",J905,0)</f>
        <v>0</v>
      </c>
      <c r="BF905" s="204">
        <f>IF(N905="snížená",J905,0)</f>
        <v>0</v>
      </c>
      <c r="BG905" s="204">
        <f>IF(N905="zákl. přenesená",J905,0)</f>
        <v>0</v>
      </c>
      <c r="BH905" s="204">
        <f>IF(N905="sníž. přenesená",J905,0)</f>
        <v>0</v>
      </c>
      <c r="BI905" s="204">
        <f>IF(N905="nulová",J905,0)</f>
        <v>0</v>
      </c>
      <c r="BJ905" s="18" t="s">
        <v>84</v>
      </c>
      <c r="BK905" s="204">
        <f>ROUND(I905*H905,2)</f>
        <v>0</v>
      </c>
      <c r="BL905" s="18" t="s">
        <v>316</v>
      </c>
      <c r="BM905" s="203" t="s">
        <v>1519</v>
      </c>
    </row>
    <row r="906" spans="1:65" s="13" customFormat="1" ht="11.25">
      <c r="B906" s="210"/>
      <c r="C906" s="211"/>
      <c r="D906" s="212" t="s">
        <v>274</v>
      </c>
      <c r="E906" s="211"/>
      <c r="F906" s="213" t="s">
        <v>1520</v>
      </c>
      <c r="G906" s="211"/>
      <c r="H906" s="214">
        <v>0.28199999999999997</v>
      </c>
      <c r="I906" s="215"/>
      <c r="J906" s="211"/>
      <c r="K906" s="211"/>
      <c r="L906" s="216"/>
      <c r="M906" s="217"/>
      <c r="N906" s="218"/>
      <c r="O906" s="218"/>
      <c r="P906" s="218"/>
      <c r="Q906" s="218"/>
      <c r="R906" s="218"/>
      <c r="S906" s="218"/>
      <c r="T906" s="219"/>
      <c r="AT906" s="220" t="s">
        <v>274</v>
      </c>
      <c r="AU906" s="220" t="s">
        <v>86</v>
      </c>
      <c r="AV906" s="13" t="s">
        <v>86</v>
      </c>
      <c r="AW906" s="13" t="s">
        <v>4</v>
      </c>
      <c r="AX906" s="13" t="s">
        <v>84</v>
      </c>
      <c r="AY906" s="220" t="s">
        <v>239</v>
      </c>
    </row>
    <row r="907" spans="1:65" s="2" customFormat="1" ht="16.5" customHeight="1">
      <c r="A907" s="35"/>
      <c r="B907" s="36"/>
      <c r="C907" s="192" t="s">
        <v>1521</v>
      </c>
      <c r="D907" s="192" t="s">
        <v>241</v>
      </c>
      <c r="E907" s="193" t="s">
        <v>1506</v>
      </c>
      <c r="F907" s="194" t="s">
        <v>1507</v>
      </c>
      <c r="G907" s="195" t="s">
        <v>244</v>
      </c>
      <c r="H907" s="196">
        <v>323.26</v>
      </c>
      <c r="I907" s="197"/>
      <c r="J907" s="198">
        <f>ROUND(I907*H907,2)</f>
        <v>0</v>
      </c>
      <c r="K907" s="194" t="s">
        <v>245</v>
      </c>
      <c r="L907" s="40"/>
      <c r="M907" s="199" t="s">
        <v>1</v>
      </c>
      <c r="N907" s="200" t="s">
        <v>41</v>
      </c>
      <c r="O907" s="72"/>
      <c r="P907" s="201">
        <f>O907*H907</f>
        <v>0</v>
      </c>
      <c r="Q907" s="201">
        <v>0</v>
      </c>
      <c r="R907" s="201">
        <f>Q907*H907</f>
        <v>0</v>
      </c>
      <c r="S907" s="201">
        <v>0</v>
      </c>
      <c r="T907" s="202">
        <f>S907*H907</f>
        <v>0</v>
      </c>
      <c r="U907" s="35"/>
      <c r="V907" s="35"/>
      <c r="W907" s="35"/>
      <c r="X907" s="35"/>
      <c r="Y907" s="35"/>
      <c r="Z907" s="35"/>
      <c r="AA907" s="35"/>
      <c r="AB907" s="35"/>
      <c r="AC907" s="35"/>
      <c r="AD907" s="35"/>
      <c r="AE907" s="35"/>
      <c r="AR907" s="203" t="s">
        <v>316</v>
      </c>
      <c r="AT907" s="203" t="s">
        <v>241</v>
      </c>
      <c r="AU907" s="203" t="s">
        <v>86</v>
      </c>
      <c r="AY907" s="18" t="s">
        <v>239</v>
      </c>
      <c r="BE907" s="204">
        <f>IF(N907="základní",J907,0)</f>
        <v>0</v>
      </c>
      <c r="BF907" s="204">
        <f>IF(N907="snížená",J907,0)</f>
        <v>0</v>
      </c>
      <c r="BG907" s="204">
        <f>IF(N907="zákl. přenesená",J907,0)</f>
        <v>0</v>
      </c>
      <c r="BH907" s="204">
        <f>IF(N907="sníž. přenesená",J907,0)</f>
        <v>0</v>
      </c>
      <c r="BI907" s="204">
        <f>IF(N907="nulová",J907,0)</f>
        <v>0</v>
      </c>
      <c r="BJ907" s="18" t="s">
        <v>84</v>
      </c>
      <c r="BK907" s="204">
        <f>ROUND(I907*H907,2)</f>
        <v>0</v>
      </c>
      <c r="BL907" s="18" t="s">
        <v>316</v>
      </c>
      <c r="BM907" s="203" t="s">
        <v>1522</v>
      </c>
    </row>
    <row r="908" spans="1:65" s="2" customFormat="1" ht="11.25">
      <c r="A908" s="35"/>
      <c r="B908" s="36"/>
      <c r="C908" s="37"/>
      <c r="D908" s="205" t="s">
        <v>247</v>
      </c>
      <c r="E908" s="37"/>
      <c r="F908" s="206" t="s">
        <v>1509</v>
      </c>
      <c r="G908" s="37"/>
      <c r="H908" s="37"/>
      <c r="I908" s="207"/>
      <c r="J908" s="37"/>
      <c r="K908" s="37"/>
      <c r="L908" s="40"/>
      <c r="M908" s="208"/>
      <c r="N908" s="209"/>
      <c r="O908" s="72"/>
      <c r="P908" s="72"/>
      <c r="Q908" s="72"/>
      <c r="R908" s="72"/>
      <c r="S908" s="72"/>
      <c r="T908" s="73"/>
      <c r="U908" s="35"/>
      <c r="V908" s="35"/>
      <c r="W908" s="35"/>
      <c r="X908" s="35"/>
      <c r="Y908" s="35"/>
      <c r="Z908" s="35"/>
      <c r="AA908" s="35"/>
      <c r="AB908" s="35"/>
      <c r="AC908" s="35"/>
      <c r="AD908" s="35"/>
      <c r="AE908" s="35"/>
      <c r="AT908" s="18" t="s">
        <v>247</v>
      </c>
      <c r="AU908" s="18" t="s">
        <v>86</v>
      </c>
    </row>
    <row r="909" spans="1:65" s="15" customFormat="1" ht="11.25">
      <c r="B909" s="238"/>
      <c r="C909" s="239"/>
      <c r="D909" s="212" t="s">
        <v>274</v>
      </c>
      <c r="E909" s="240" t="s">
        <v>1</v>
      </c>
      <c r="F909" s="241" t="s">
        <v>1065</v>
      </c>
      <c r="G909" s="239"/>
      <c r="H909" s="240" t="s">
        <v>1</v>
      </c>
      <c r="I909" s="242"/>
      <c r="J909" s="239"/>
      <c r="K909" s="239"/>
      <c r="L909" s="243"/>
      <c r="M909" s="244"/>
      <c r="N909" s="245"/>
      <c r="O909" s="245"/>
      <c r="P909" s="245"/>
      <c r="Q909" s="245"/>
      <c r="R909" s="245"/>
      <c r="S909" s="245"/>
      <c r="T909" s="246"/>
      <c r="AT909" s="247" t="s">
        <v>274</v>
      </c>
      <c r="AU909" s="247" t="s">
        <v>86</v>
      </c>
      <c r="AV909" s="15" t="s">
        <v>84</v>
      </c>
      <c r="AW909" s="15" t="s">
        <v>32</v>
      </c>
      <c r="AX909" s="15" t="s">
        <v>76</v>
      </c>
      <c r="AY909" s="247" t="s">
        <v>239</v>
      </c>
    </row>
    <row r="910" spans="1:65" s="13" customFormat="1" ht="11.25">
      <c r="B910" s="210"/>
      <c r="C910" s="211"/>
      <c r="D910" s="212" t="s">
        <v>274</v>
      </c>
      <c r="E910" s="226" t="s">
        <v>1</v>
      </c>
      <c r="F910" s="213" t="s">
        <v>1523</v>
      </c>
      <c r="G910" s="211"/>
      <c r="H910" s="214">
        <v>323.26</v>
      </c>
      <c r="I910" s="215"/>
      <c r="J910" s="211"/>
      <c r="K910" s="211"/>
      <c r="L910" s="216"/>
      <c r="M910" s="217"/>
      <c r="N910" s="218"/>
      <c r="O910" s="218"/>
      <c r="P910" s="218"/>
      <c r="Q910" s="218"/>
      <c r="R910" s="218"/>
      <c r="S910" s="218"/>
      <c r="T910" s="219"/>
      <c r="AT910" s="220" t="s">
        <v>274</v>
      </c>
      <c r="AU910" s="220" t="s">
        <v>86</v>
      </c>
      <c r="AV910" s="13" t="s">
        <v>86</v>
      </c>
      <c r="AW910" s="13" t="s">
        <v>32</v>
      </c>
      <c r="AX910" s="13" t="s">
        <v>76</v>
      </c>
      <c r="AY910" s="220" t="s">
        <v>239</v>
      </c>
    </row>
    <row r="911" spans="1:65" s="14" customFormat="1" ht="11.25">
      <c r="B911" s="227"/>
      <c r="C911" s="228"/>
      <c r="D911" s="212" t="s">
        <v>274</v>
      </c>
      <c r="E911" s="229" t="s">
        <v>1</v>
      </c>
      <c r="F911" s="230" t="s">
        <v>401</v>
      </c>
      <c r="G911" s="228"/>
      <c r="H911" s="231">
        <v>323.26</v>
      </c>
      <c r="I911" s="232"/>
      <c r="J911" s="228"/>
      <c r="K911" s="228"/>
      <c r="L911" s="233"/>
      <c r="M911" s="234"/>
      <c r="N911" s="235"/>
      <c r="O911" s="235"/>
      <c r="P911" s="235"/>
      <c r="Q911" s="235"/>
      <c r="R911" s="235"/>
      <c r="S911" s="235"/>
      <c r="T911" s="236"/>
      <c r="AT911" s="237" t="s">
        <v>274</v>
      </c>
      <c r="AU911" s="237" t="s">
        <v>86</v>
      </c>
      <c r="AV911" s="14" t="s">
        <v>110</v>
      </c>
      <c r="AW911" s="14" t="s">
        <v>32</v>
      </c>
      <c r="AX911" s="14" t="s">
        <v>84</v>
      </c>
      <c r="AY911" s="237" t="s">
        <v>239</v>
      </c>
    </row>
    <row r="912" spans="1:65" s="2" customFormat="1" ht="16.5" customHeight="1">
      <c r="A912" s="35"/>
      <c r="B912" s="36"/>
      <c r="C912" s="248" t="s">
        <v>1524</v>
      </c>
      <c r="D912" s="248" t="s">
        <v>469</v>
      </c>
      <c r="E912" s="249" t="s">
        <v>1511</v>
      </c>
      <c r="F912" s="250" t="s">
        <v>1512</v>
      </c>
      <c r="G912" s="251" t="s">
        <v>344</v>
      </c>
      <c r="H912" s="252">
        <v>0.107</v>
      </c>
      <c r="I912" s="253"/>
      <c r="J912" s="254">
        <f>ROUND(I912*H912,2)</f>
        <v>0</v>
      </c>
      <c r="K912" s="250" t="s">
        <v>245</v>
      </c>
      <c r="L912" s="255"/>
      <c r="M912" s="256" t="s">
        <v>1</v>
      </c>
      <c r="N912" s="257" t="s">
        <v>41</v>
      </c>
      <c r="O912" s="72"/>
      <c r="P912" s="201">
        <f>O912*H912</f>
        <v>0</v>
      </c>
      <c r="Q912" s="201">
        <v>1</v>
      </c>
      <c r="R912" s="201">
        <f>Q912*H912</f>
        <v>0.107</v>
      </c>
      <c r="S912" s="201">
        <v>0</v>
      </c>
      <c r="T912" s="202">
        <f>S912*H912</f>
        <v>0</v>
      </c>
      <c r="U912" s="35"/>
      <c r="V912" s="35"/>
      <c r="W912" s="35"/>
      <c r="X912" s="35"/>
      <c r="Y912" s="35"/>
      <c r="Z912" s="35"/>
      <c r="AA912" s="35"/>
      <c r="AB912" s="35"/>
      <c r="AC912" s="35"/>
      <c r="AD912" s="35"/>
      <c r="AE912" s="35"/>
      <c r="AR912" s="203" t="s">
        <v>549</v>
      </c>
      <c r="AT912" s="203" t="s">
        <v>469</v>
      </c>
      <c r="AU912" s="203" t="s">
        <v>86</v>
      </c>
      <c r="AY912" s="18" t="s">
        <v>239</v>
      </c>
      <c r="BE912" s="204">
        <f>IF(N912="základní",J912,0)</f>
        <v>0</v>
      </c>
      <c r="BF912" s="204">
        <f>IF(N912="snížená",J912,0)</f>
        <v>0</v>
      </c>
      <c r="BG912" s="204">
        <f>IF(N912="zákl. přenesená",J912,0)</f>
        <v>0</v>
      </c>
      <c r="BH912" s="204">
        <f>IF(N912="sníž. přenesená",J912,0)</f>
        <v>0</v>
      </c>
      <c r="BI912" s="204">
        <f>IF(N912="nulová",J912,0)</f>
        <v>0</v>
      </c>
      <c r="BJ912" s="18" t="s">
        <v>84</v>
      </c>
      <c r="BK912" s="204">
        <f>ROUND(I912*H912,2)</f>
        <v>0</v>
      </c>
      <c r="BL912" s="18" t="s">
        <v>316</v>
      </c>
      <c r="BM912" s="203" t="s">
        <v>1525</v>
      </c>
    </row>
    <row r="913" spans="1:65" s="13" customFormat="1" ht="11.25">
      <c r="B913" s="210"/>
      <c r="C913" s="211"/>
      <c r="D913" s="212" t="s">
        <v>274</v>
      </c>
      <c r="E913" s="211"/>
      <c r="F913" s="213" t="s">
        <v>1526</v>
      </c>
      <c r="G913" s="211"/>
      <c r="H913" s="214">
        <v>0.107</v>
      </c>
      <c r="I913" s="215"/>
      <c r="J913" s="211"/>
      <c r="K913" s="211"/>
      <c r="L913" s="216"/>
      <c r="M913" s="217"/>
      <c r="N913" s="218"/>
      <c r="O913" s="218"/>
      <c r="P913" s="218"/>
      <c r="Q913" s="218"/>
      <c r="R913" s="218"/>
      <c r="S913" s="218"/>
      <c r="T913" s="219"/>
      <c r="AT913" s="220" t="s">
        <v>274</v>
      </c>
      <c r="AU913" s="220" t="s">
        <v>86</v>
      </c>
      <c r="AV913" s="13" t="s">
        <v>86</v>
      </c>
      <c r="AW913" s="13" t="s">
        <v>4</v>
      </c>
      <c r="AX913" s="13" t="s">
        <v>84</v>
      </c>
      <c r="AY913" s="220" t="s">
        <v>239</v>
      </c>
    </row>
    <row r="914" spans="1:65" s="2" customFormat="1" ht="16.5" customHeight="1">
      <c r="A914" s="35"/>
      <c r="B914" s="36"/>
      <c r="C914" s="192" t="s">
        <v>1527</v>
      </c>
      <c r="D914" s="192" t="s">
        <v>241</v>
      </c>
      <c r="E914" s="193" t="s">
        <v>1528</v>
      </c>
      <c r="F914" s="194" t="s">
        <v>1529</v>
      </c>
      <c r="G914" s="195" t="s">
        <v>244</v>
      </c>
      <c r="H914" s="196">
        <v>445.05</v>
      </c>
      <c r="I914" s="197"/>
      <c r="J914" s="198">
        <f>ROUND(I914*H914,2)</f>
        <v>0</v>
      </c>
      <c r="K914" s="194" t="s">
        <v>245</v>
      </c>
      <c r="L914" s="40"/>
      <c r="M914" s="199" t="s">
        <v>1</v>
      </c>
      <c r="N914" s="200" t="s">
        <v>41</v>
      </c>
      <c r="O914" s="72"/>
      <c r="P914" s="201">
        <f>O914*H914</f>
        <v>0</v>
      </c>
      <c r="Q914" s="201">
        <v>0</v>
      </c>
      <c r="R914" s="201">
        <f>Q914*H914</f>
        <v>0</v>
      </c>
      <c r="S914" s="201">
        <v>0</v>
      </c>
      <c r="T914" s="202">
        <f>S914*H914</f>
        <v>0</v>
      </c>
      <c r="U914" s="35"/>
      <c r="V914" s="35"/>
      <c r="W914" s="35"/>
      <c r="X914" s="35"/>
      <c r="Y914" s="35"/>
      <c r="Z914" s="35"/>
      <c r="AA914" s="35"/>
      <c r="AB914" s="35"/>
      <c r="AC914" s="35"/>
      <c r="AD914" s="35"/>
      <c r="AE914" s="35"/>
      <c r="AR914" s="203" t="s">
        <v>316</v>
      </c>
      <c r="AT914" s="203" t="s">
        <v>241</v>
      </c>
      <c r="AU914" s="203" t="s">
        <v>86</v>
      </c>
      <c r="AY914" s="18" t="s">
        <v>239</v>
      </c>
      <c r="BE914" s="204">
        <f>IF(N914="základní",J914,0)</f>
        <v>0</v>
      </c>
      <c r="BF914" s="204">
        <f>IF(N914="snížená",J914,0)</f>
        <v>0</v>
      </c>
      <c r="BG914" s="204">
        <f>IF(N914="zákl. přenesená",J914,0)</f>
        <v>0</v>
      </c>
      <c r="BH914" s="204">
        <f>IF(N914="sníž. přenesená",J914,0)</f>
        <v>0</v>
      </c>
      <c r="BI914" s="204">
        <f>IF(N914="nulová",J914,0)</f>
        <v>0</v>
      </c>
      <c r="BJ914" s="18" t="s">
        <v>84</v>
      </c>
      <c r="BK914" s="204">
        <f>ROUND(I914*H914,2)</f>
        <v>0</v>
      </c>
      <c r="BL914" s="18" t="s">
        <v>316</v>
      </c>
      <c r="BM914" s="203" t="s">
        <v>1530</v>
      </c>
    </row>
    <row r="915" spans="1:65" s="2" customFormat="1" ht="11.25">
      <c r="A915" s="35"/>
      <c r="B915" s="36"/>
      <c r="C915" s="37"/>
      <c r="D915" s="205" t="s">
        <v>247</v>
      </c>
      <c r="E915" s="37"/>
      <c r="F915" s="206" t="s">
        <v>1531</v>
      </c>
      <c r="G915" s="37"/>
      <c r="H915" s="37"/>
      <c r="I915" s="207"/>
      <c r="J915" s="37"/>
      <c r="K915" s="37"/>
      <c r="L915" s="40"/>
      <c r="M915" s="208"/>
      <c r="N915" s="209"/>
      <c r="O915" s="72"/>
      <c r="P915" s="72"/>
      <c r="Q915" s="72"/>
      <c r="R915" s="72"/>
      <c r="S915" s="72"/>
      <c r="T915" s="73"/>
      <c r="U915" s="35"/>
      <c r="V915" s="35"/>
      <c r="W915" s="35"/>
      <c r="X915" s="35"/>
      <c r="Y915" s="35"/>
      <c r="Z915" s="35"/>
      <c r="AA915" s="35"/>
      <c r="AB915" s="35"/>
      <c r="AC915" s="35"/>
      <c r="AD915" s="35"/>
      <c r="AE915" s="35"/>
      <c r="AT915" s="18" t="s">
        <v>247</v>
      </c>
      <c r="AU915" s="18" t="s">
        <v>86</v>
      </c>
    </row>
    <row r="916" spans="1:65" s="13" customFormat="1" ht="11.25">
      <c r="B916" s="210"/>
      <c r="C916" s="211"/>
      <c r="D916" s="212" t="s">
        <v>274</v>
      </c>
      <c r="E916" s="226" t="s">
        <v>1</v>
      </c>
      <c r="F916" s="213" t="s">
        <v>1532</v>
      </c>
      <c r="G916" s="211"/>
      <c r="H916" s="214">
        <v>445.05</v>
      </c>
      <c r="I916" s="215"/>
      <c r="J916" s="211"/>
      <c r="K916" s="211"/>
      <c r="L916" s="216"/>
      <c r="M916" s="217"/>
      <c r="N916" s="218"/>
      <c r="O916" s="218"/>
      <c r="P916" s="218"/>
      <c r="Q916" s="218"/>
      <c r="R916" s="218"/>
      <c r="S916" s="218"/>
      <c r="T916" s="219"/>
      <c r="AT916" s="220" t="s">
        <v>274</v>
      </c>
      <c r="AU916" s="220" t="s">
        <v>86</v>
      </c>
      <c r="AV916" s="13" t="s">
        <v>86</v>
      </c>
      <c r="AW916" s="13" t="s">
        <v>32</v>
      </c>
      <c r="AX916" s="13" t="s">
        <v>76</v>
      </c>
      <c r="AY916" s="220" t="s">
        <v>239</v>
      </c>
    </row>
    <row r="917" spans="1:65" s="14" customFormat="1" ht="11.25">
      <c r="B917" s="227"/>
      <c r="C917" s="228"/>
      <c r="D917" s="212" t="s">
        <v>274</v>
      </c>
      <c r="E917" s="229" t="s">
        <v>1</v>
      </c>
      <c r="F917" s="230" t="s">
        <v>401</v>
      </c>
      <c r="G917" s="228"/>
      <c r="H917" s="231">
        <v>445.05</v>
      </c>
      <c r="I917" s="232"/>
      <c r="J917" s="228"/>
      <c r="K917" s="228"/>
      <c r="L917" s="233"/>
      <c r="M917" s="234"/>
      <c r="N917" s="235"/>
      <c r="O917" s="235"/>
      <c r="P917" s="235"/>
      <c r="Q917" s="235"/>
      <c r="R917" s="235"/>
      <c r="S917" s="235"/>
      <c r="T917" s="236"/>
      <c r="AT917" s="237" t="s">
        <v>274</v>
      </c>
      <c r="AU917" s="237" t="s">
        <v>86</v>
      </c>
      <c r="AV917" s="14" t="s">
        <v>110</v>
      </c>
      <c r="AW917" s="14" t="s">
        <v>32</v>
      </c>
      <c r="AX917" s="14" t="s">
        <v>84</v>
      </c>
      <c r="AY917" s="237" t="s">
        <v>239</v>
      </c>
    </row>
    <row r="918" spans="1:65" s="2" customFormat="1" ht="16.5" customHeight="1">
      <c r="A918" s="35"/>
      <c r="B918" s="36"/>
      <c r="C918" s="248" t="s">
        <v>1533</v>
      </c>
      <c r="D918" s="248" t="s">
        <v>469</v>
      </c>
      <c r="E918" s="249" t="s">
        <v>1511</v>
      </c>
      <c r="F918" s="250" t="s">
        <v>1512</v>
      </c>
      <c r="G918" s="251" t="s">
        <v>344</v>
      </c>
      <c r="H918" s="252">
        <v>0.151</v>
      </c>
      <c r="I918" s="253"/>
      <c r="J918" s="254">
        <f>ROUND(I918*H918,2)</f>
        <v>0</v>
      </c>
      <c r="K918" s="250" t="s">
        <v>245</v>
      </c>
      <c r="L918" s="255"/>
      <c r="M918" s="256" t="s">
        <v>1</v>
      </c>
      <c r="N918" s="257" t="s">
        <v>41</v>
      </c>
      <c r="O918" s="72"/>
      <c r="P918" s="201">
        <f>O918*H918</f>
        <v>0</v>
      </c>
      <c r="Q918" s="201">
        <v>1</v>
      </c>
      <c r="R918" s="201">
        <f>Q918*H918</f>
        <v>0.151</v>
      </c>
      <c r="S918" s="201">
        <v>0</v>
      </c>
      <c r="T918" s="202">
        <f>S918*H918</f>
        <v>0</v>
      </c>
      <c r="U918" s="35"/>
      <c r="V918" s="35"/>
      <c r="W918" s="35"/>
      <c r="X918" s="35"/>
      <c r="Y918" s="35"/>
      <c r="Z918" s="35"/>
      <c r="AA918" s="35"/>
      <c r="AB918" s="35"/>
      <c r="AC918" s="35"/>
      <c r="AD918" s="35"/>
      <c r="AE918" s="35"/>
      <c r="AR918" s="203" t="s">
        <v>549</v>
      </c>
      <c r="AT918" s="203" t="s">
        <v>469</v>
      </c>
      <c r="AU918" s="203" t="s">
        <v>86</v>
      </c>
      <c r="AY918" s="18" t="s">
        <v>239</v>
      </c>
      <c r="BE918" s="204">
        <f>IF(N918="základní",J918,0)</f>
        <v>0</v>
      </c>
      <c r="BF918" s="204">
        <f>IF(N918="snížená",J918,0)</f>
        <v>0</v>
      </c>
      <c r="BG918" s="204">
        <f>IF(N918="zákl. přenesená",J918,0)</f>
        <v>0</v>
      </c>
      <c r="BH918" s="204">
        <f>IF(N918="sníž. přenesená",J918,0)</f>
        <v>0</v>
      </c>
      <c r="BI918" s="204">
        <f>IF(N918="nulová",J918,0)</f>
        <v>0</v>
      </c>
      <c r="BJ918" s="18" t="s">
        <v>84</v>
      </c>
      <c r="BK918" s="204">
        <f>ROUND(I918*H918,2)</f>
        <v>0</v>
      </c>
      <c r="BL918" s="18" t="s">
        <v>316</v>
      </c>
      <c r="BM918" s="203" t="s">
        <v>1534</v>
      </c>
    </row>
    <row r="919" spans="1:65" s="13" customFormat="1" ht="11.25">
      <c r="B919" s="210"/>
      <c r="C919" s="211"/>
      <c r="D919" s="212" t="s">
        <v>274</v>
      </c>
      <c r="E919" s="211"/>
      <c r="F919" s="213" t="s">
        <v>1535</v>
      </c>
      <c r="G919" s="211"/>
      <c r="H919" s="214">
        <v>0.151</v>
      </c>
      <c r="I919" s="215"/>
      <c r="J919" s="211"/>
      <c r="K919" s="211"/>
      <c r="L919" s="216"/>
      <c r="M919" s="217"/>
      <c r="N919" s="218"/>
      <c r="O919" s="218"/>
      <c r="P919" s="218"/>
      <c r="Q919" s="218"/>
      <c r="R919" s="218"/>
      <c r="S919" s="218"/>
      <c r="T919" s="219"/>
      <c r="AT919" s="220" t="s">
        <v>274</v>
      </c>
      <c r="AU919" s="220" t="s">
        <v>86</v>
      </c>
      <c r="AV919" s="13" t="s">
        <v>86</v>
      </c>
      <c r="AW919" s="13" t="s">
        <v>4</v>
      </c>
      <c r="AX919" s="13" t="s">
        <v>84</v>
      </c>
      <c r="AY919" s="220" t="s">
        <v>239</v>
      </c>
    </row>
    <row r="920" spans="1:65" s="2" customFormat="1" ht="16.5" customHeight="1">
      <c r="A920" s="35"/>
      <c r="B920" s="36"/>
      <c r="C920" s="192" t="s">
        <v>1536</v>
      </c>
      <c r="D920" s="192" t="s">
        <v>241</v>
      </c>
      <c r="E920" s="193" t="s">
        <v>1537</v>
      </c>
      <c r="F920" s="194" t="s">
        <v>1538</v>
      </c>
      <c r="G920" s="195" t="s">
        <v>244</v>
      </c>
      <c r="H920" s="196">
        <v>54.25</v>
      </c>
      <c r="I920" s="197"/>
      <c r="J920" s="198">
        <f>ROUND(I920*H920,2)</f>
        <v>0</v>
      </c>
      <c r="K920" s="194" t="s">
        <v>245</v>
      </c>
      <c r="L920" s="40"/>
      <c r="M920" s="199" t="s">
        <v>1</v>
      </c>
      <c r="N920" s="200" t="s">
        <v>41</v>
      </c>
      <c r="O920" s="72"/>
      <c r="P920" s="201">
        <f>O920*H920</f>
        <v>0</v>
      </c>
      <c r="Q920" s="201">
        <v>4.0000000000000002E-4</v>
      </c>
      <c r="R920" s="201">
        <f>Q920*H920</f>
        <v>2.1700000000000001E-2</v>
      </c>
      <c r="S920" s="201">
        <v>0</v>
      </c>
      <c r="T920" s="202">
        <f>S920*H920</f>
        <v>0</v>
      </c>
      <c r="U920" s="35"/>
      <c r="V920" s="35"/>
      <c r="W920" s="35"/>
      <c r="X920" s="35"/>
      <c r="Y920" s="35"/>
      <c r="Z920" s="35"/>
      <c r="AA920" s="35"/>
      <c r="AB920" s="35"/>
      <c r="AC920" s="35"/>
      <c r="AD920" s="35"/>
      <c r="AE920" s="35"/>
      <c r="AR920" s="203" t="s">
        <v>316</v>
      </c>
      <c r="AT920" s="203" t="s">
        <v>241</v>
      </c>
      <c r="AU920" s="203" t="s">
        <v>86</v>
      </c>
      <c r="AY920" s="18" t="s">
        <v>239</v>
      </c>
      <c r="BE920" s="204">
        <f>IF(N920="základní",J920,0)</f>
        <v>0</v>
      </c>
      <c r="BF920" s="204">
        <f>IF(N920="snížená",J920,0)</f>
        <v>0</v>
      </c>
      <c r="BG920" s="204">
        <f>IF(N920="zákl. přenesená",J920,0)</f>
        <v>0</v>
      </c>
      <c r="BH920" s="204">
        <f>IF(N920="sníž. přenesená",J920,0)</f>
        <v>0</v>
      </c>
      <c r="BI920" s="204">
        <f>IF(N920="nulová",J920,0)</f>
        <v>0</v>
      </c>
      <c r="BJ920" s="18" t="s">
        <v>84</v>
      </c>
      <c r="BK920" s="204">
        <f>ROUND(I920*H920,2)</f>
        <v>0</v>
      </c>
      <c r="BL920" s="18" t="s">
        <v>316</v>
      </c>
      <c r="BM920" s="203" t="s">
        <v>1539</v>
      </c>
    </row>
    <row r="921" spans="1:65" s="2" customFormat="1" ht="11.25">
      <c r="A921" s="35"/>
      <c r="B921" s="36"/>
      <c r="C921" s="37"/>
      <c r="D921" s="205" t="s">
        <v>247</v>
      </c>
      <c r="E921" s="37"/>
      <c r="F921" s="206" t="s">
        <v>1540</v>
      </c>
      <c r="G921" s="37"/>
      <c r="H921" s="37"/>
      <c r="I921" s="207"/>
      <c r="J921" s="37"/>
      <c r="K921" s="37"/>
      <c r="L921" s="40"/>
      <c r="M921" s="208"/>
      <c r="N921" s="209"/>
      <c r="O921" s="72"/>
      <c r="P921" s="72"/>
      <c r="Q921" s="72"/>
      <c r="R921" s="72"/>
      <c r="S921" s="72"/>
      <c r="T921" s="73"/>
      <c r="U921" s="35"/>
      <c r="V921" s="35"/>
      <c r="W921" s="35"/>
      <c r="X921" s="35"/>
      <c r="Y921" s="35"/>
      <c r="Z921" s="35"/>
      <c r="AA921" s="35"/>
      <c r="AB921" s="35"/>
      <c r="AC921" s="35"/>
      <c r="AD921" s="35"/>
      <c r="AE921" s="35"/>
      <c r="AT921" s="18" t="s">
        <v>247</v>
      </c>
      <c r="AU921" s="18" t="s">
        <v>86</v>
      </c>
    </row>
    <row r="922" spans="1:65" s="13" customFormat="1" ht="11.25">
      <c r="B922" s="210"/>
      <c r="C922" s="211"/>
      <c r="D922" s="212" t="s">
        <v>274</v>
      </c>
      <c r="E922" s="226" t="s">
        <v>1</v>
      </c>
      <c r="F922" s="213" t="s">
        <v>644</v>
      </c>
      <c r="G922" s="211"/>
      <c r="H922" s="214">
        <v>54.25</v>
      </c>
      <c r="I922" s="215"/>
      <c r="J922" s="211"/>
      <c r="K922" s="211"/>
      <c r="L922" s="216"/>
      <c r="M922" s="217"/>
      <c r="N922" s="218"/>
      <c r="O922" s="218"/>
      <c r="P922" s="218"/>
      <c r="Q922" s="218"/>
      <c r="R922" s="218"/>
      <c r="S922" s="218"/>
      <c r="T922" s="219"/>
      <c r="AT922" s="220" t="s">
        <v>274</v>
      </c>
      <c r="AU922" s="220" t="s">
        <v>86</v>
      </c>
      <c r="AV922" s="13" t="s">
        <v>86</v>
      </c>
      <c r="AW922" s="13" t="s">
        <v>32</v>
      </c>
      <c r="AX922" s="13" t="s">
        <v>76</v>
      </c>
      <c r="AY922" s="220" t="s">
        <v>239</v>
      </c>
    </row>
    <row r="923" spans="1:65" s="14" customFormat="1" ht="11.25">
      <c r="B923" s="227"/>
      <c r="C923" s="228"/>
      <c r="D923" s="212" t="s">
        <v>274</v>
      </c>
      <c r="E923" s="229" t="s">
        <v>1</v>
      </c>
      <c r="F923" s="230" t="s">
        <v>401</v>
      </c>
      <c r="G923" s="228"/>
      <c r="H923" s="231">
        <v>54.25</v>
      </c>
      <c r="I923" s="232"/>
      <c r="J923" s="228"/>
      <c r="K923" s="228"/>
      <c r="L923" s="233"/>
      <c r="M923" s="234"/>
      <c r="N923" s="235"/>
      <c r="O923" s="235"/>
      <c r="P923" s="235"/>
      <c r="Q923" s="235"/>
      <c r="R923" s="235"/>
      <c r="S923" s="235"/>
      <c r="T923" s="236"/>
      <c r="AT923" s="237" t="s">
        <v>274</v>
      </c>
      <c r="AU923" s="237" t="s">
        <v>86</v>
      </c>
      <c r="AV923" s="14" t="s">
        <v>110</v>
      </c>
      <c r="AW923" s="14" t="s">
        <v>32</v>
      </c>
      <c r="AX923" s="14" t="s">
        <v>84</v>
      </c>
      <c r="AY923" s="237" t="s">
        <v>239</v>
      </c>
    </row>
    <row r="924" spans="1:65" s="2" customFormat="1" ht="24.2" customHeight="1">
      <c r="A924" s="35"/>
      <c r="B924" s="36"/>
      <c r="C924" s="248" t="s">
        <v>1541</v>
      </c>
      <c r="D924" s="248" t="s">
        <v>469</v>
      </c>
      <c r="E924" s="249" t="s">
        <v>1542</v>
      </c>
      <c r="F924" s="250" t="s">
        <v>1543</v>
      </c>
      <c r="G924" s="251" t="s">
        <v>244</v>
      </c>
      <c r="H924" s="252">
        <v>63.228000000000002</v>
      </c>
      <c r="I924" s="253"/>
      <c r="J924" s="254">
        <f>ROUND(I924*H924,2)</f>
        <v>0</v>
      </c>
      <c r="K924" s="250" t="s">
        <v>287</v>
      </c>
      <c r="L924" s="255"/>
      <c r="M924" s="256" t="s">
        <v>1</v>
      </c>
      <c r="N924" s="257" t="s">
        <v>41</v>
      </c>
      <c r="O924" s="72"/>
      <c r="P924" s="201">
        <f>O924*H924</f>
        <v>0</v>
      </c>
      <c r="Q924" s="201">
        <v>5.4000000000000003E-3</v>
      </c>
      <c r="R924" s="201">
        <f>Q924*H924</f>
        <v>0.34143120000000005</v>
      </c>
      <c r="S924" s="201">
        <v>0</v>
      </c>
      <c r="T924" s="202">
        <f>S924*H924</f>
        <v>0</v>
      </c>
      <c r="U924" s="35"/>
      <c r="V924" s="35"/>
      <c r="W924" s="35"/>
      <c r="X924" s="35"/>
      <c r="Y924" s="35"/>
      <c r="Z924" s="35"/>
      <c r="AA924" s="35"/>
      <c r="AB924" s="35"/>
      <c r="AC924" s="35"/>
      <c r="AD924" s="35"/>
      <c r="AE924" s="35"/>
      <c r="AR924" s="203" t="s">
        <v>549</v>
      </c>
      <c r="AT924" s="203" t="s">
        <v>469</v>
      </c>
      <c r="AU924" s="203" t="s">
        <v>86</v>
      </c>
      <c r="AY924" s="18" t="s">
        <v>239</v>
      </c>
      <c r="BE924" s="204">
        <f>IF(N924="základní",J924,0)</f>
        <v>0</v>
      </c>
      <c r="BF924" s="204">
        <f>IF(N924="snížená",J924,0)</f>
        <v>0</v>
      </c>
      <c r="BG924" s="204">
        <f>IF(N924="zákl. přenesená",J924,0)</f>
        <v>0</v>
      </c>
      <c r="BH924" s="204">
        <f>IF(N924="sníž. přenesená",J924,0)</f>
        <v>0</v>
      </c>
      <c r="BI924" s="204">
        <f>IF(N924="nulová",J924,0)</f>
        <v>0</v>
      </c>
      <c r="BJ924" s="18" t="s">
        <v>84</v>
      </c>
      <c r="BK924" s="204">
        <f>ROUND(I924*H924,2)</f>
        <v>0</v>
      </c>
      <c r="BL924" s="18" t="s">
        <v>316</v>
      </c>
      <c r="BM924" s="203" t="s">
        <v>1544</v>
      </c>
    </row>
    <row r="925" spans="1:65" s="13" customFormat="1" ht="11.25">
      <c r="B925" s="210"/>
      <c r="C925" s="211"/>
      <c r="D925" s="212" t="s">
        <v>274</v>
      </c>
      <c r="E925" s="211"/>
      <c r="F925" s="213" t="s">
        <v>1545</v>
      </c>
      <c r="G925" s="211"/>
      <c r="H925" s="214">
        <v>63.228000000000002</v>
      </c>
      <c r="I925" s="215"/>
      <c r="J925" s="211"/>
      <c r="K925" s="211"/>
      <c r="L925" s="216"/>
      <c r="M925" s="217"/>
      <c r="N925" s="218"/>
      <c r="O925" s="218"/>
      <c r="P925" s="218"/>
      <c r="Q925" s="218"/>
      <c r="R925" s="218"/>
      <c r="S925" s="218"/>
      <c r="T925" s="219"/>
      <c r="AT925" s="220" t="s">
        <v>274</v>
      </c>
      <c r="AU925" s="220" t="s">
        <v>86</v>
      </c>
      <c r="AV925" s="13" t="s">
        <v>86</v>
      </c>
      <c r="AW925" s="13" t="s">
        <v>4</v>
      </c>
      <c r="AX925" s="13" t="s">
        <v>84</v>
      </c>
      <c r="AY925" s="220" t="s">
        <v>239</v>
      </c>
    </row>
    <row r="926" spans="1:65" s="2" customFormat="1" ht="16.5" customHeight="1">
      <c r="A926" s="35"/>
      <c r="B926" s="36"/>
      <c r="C926" s="192" t="s">
        <v>1546</v>
      </c>
      <c r="D926" s="192" t="s">
        <v>241</v>
      </c>
      <c r="E926" s="193" t="s">
        <v>1537</v>
      </c>
      <c r="F926" s="194" t="s">
        <v>1538</v>
      </c>
      <c r="G926" s="195" t="s">
        <v>244</v>
      </c>
      <c r="H926" s="196">
        <v>54.25</v>
      </c>
      <c r="I926" s="197"/>
      <c r="J926" s="198">
        <f>ROUND(I926*H926,2)</f>
        <v>0</v>
      </c>
      <c r="K926" s="194" t="s">
        <v>245</v>
      </c>
      <c r="L926" s="40"/>
      <c r="M926" s="199" t="s">
        <v>1</v>
      </c>
      <c r="N926" s="200" t="s">
        <v>41</v>
      </c>
      <c r="O926" s="72"/>
      <c r="P926" s="201">
        <f>O926*H926</f>
        <v>0</v>
      </c>
      <c r="Q926" s="201">
        <v>4.0000000000000002E-4</v>
      </c>
      <c r="R926" s="201">
        <f>Q926*H926</f>
        <v>2.1700000000000001E-2</v>
      </c>
      <c r="S926" s="201">
        <v>0</v>
      </c>
      <c r="T926" s="202">
        <f>S926*H926</f>
        <v>0</v>
      </c>
      <c r="U926" s="35"/>
      <c r="V926" s="35"/>
      <c r="W926" s="35"/>
      <c r="X926" s="35"/>
      <c r="Y926" s="35"/>
      <c r="Z926" s="35"/>
      <c r="AA926" s="35"/>
      <c r="AB926" s="35"/>
      <c r="AC926" s="35"/>
      <c r="AD926" s="35"/>
      <c r="AE926" s="35"/>
      <c r="AR926" s="203" t="s">
        <v>316</v>
      </c>
      <c r="AT926" s="203" t="s">
        <v>241</v>
      </c>
      <c r="AU926" s="203" t="s">
        <v>86</v>
      </c>
      <c r="AY926" s="18" t="s">
        <v>239</v>
      </c>
      <c r="BE926" s="204">
        <f>IF(N926="základní",J926,0)</f>
        <v>0</v>
      </c>
      <c r="BF926" s="204">
        <f>IF(N926="snížená",J926,0)</f>
        <v>0</v>
      </c>
      <c r="BG926" s="204">
        <f>IF(N926="zákl. přenesená",J926,0)</f>
        <v>0</v>
      </c>
      <c r="BH926" s="204">
        <f>IF(N926="sníž. přenesená",J926,0)</f>
        <v>0</v>
      </c>
      <c r="BI926" s="204">
        <f>IF(N926="nulová",J926,0)</f>
        <v>0</v>
      </c>
      <c r="BJ926" s="18" t="s">
        <v>84</v>
      </c>
      <c r="BK926" s="204">
        <f>ROUND(I926*H926,2)</f>
        <v>0</v>
      </c>
      <c r="BL926" s="18" t="s">
        <v>316</v>
      </c>
      <c r="BM926" s="203" t="s">
        <v>1547</v>
      </c>
    </row>
    <row r="927" spans="1:65" s="2" customFormat="1" ht="11.25">
      <c r="A927" s="35"/>
      <c r="B927" s="36"/>
      <c r="C927" s="37"/>
      <c r="D927" s="205" t="s">
        <v>247</v>
      </c>
      <c r="E927" s="37"/>
      <c r="F927" s="206" t="s">
        <v>1540</v>
      </c>
      <c r="G927" s="37"/>
      <c r="H927" s="37"/>
      <c r="I927" s="207"/>
      <c r="J927" s="37"/>
      <c r="K927" s="37"/>
      <c r="L927" s="40"/>
      <c r="M927" s="208"/>
      <c r="N927" s="209"/>
      <c r="O927" s="72"/>
      <c r="P927" s="72"/>
      <c r="Q927" s="72"/>
      <c r="R927" s="72"/>
      <c r="S927" s="72"/>
      <c r="T927" s="73"/>
      <c r="U927" s="35"/>
      <c r="V927" s="35"/>
      <c r="W927" s="35"/>
      <c r="X927" s="35"/>
      <c r="Y927" s="35"/>
      <c r="Z927" s="35"/>
      <c r="AA927" s="35"/>
      <c r="AB927" s="35"/>
      <c r="AC927" s="35"/>
      <c r="AD927" s="35"/>
      <c r="AE927" s="35"/>
      <c r="AT927" s="18" t="s">
        <v>247</v>
      </c>
      <c r="AU927" s="18" t="s">
        <v>86</v>
      </c>
    </row>
    <row r="928" spans="1:65" s="13" customFormat="1" ht="11.25">
      <c r="B928" s="210"/>
      <c r="C928" s="211"/>
      <c r="D928" s="212" t="s">
        <v>274</v>
      </c>
      <c r="E928" s="226" t="s">
        <v>1</v>
      </c>
      <c r="F928" s="213" t="s">
        <v>644</v>
      </c>
      <c r="G928" s="211"/>
      <c r="H928" s="214">
        <v>54.25</v>
      </c>
      <c r="I928" s="215"/>
      <c r="J928" s="211"/>
      <c r="K928" s="211"/>
      <c r="L928" s="216"/>
      <c r="M928" s="217"/>
      <c r="N928" s="218"/>
      <c r="O928" s="218"/>
      <c r="P928" s="218"/>
      <c r="Q928" s="218"/>
      <c r="R928" s="218"/>
      <c r="S928" s="218"/>
      <c r="T928" s="219"/>
      <c r="AT928" s="220" t="s">
        <v>274</v>
      </c>
      <c r="AU928" s="220" t="s">
        <v>86</v>
      </c>
      <c r="AV928" s="13" t="s">
        <v>86</v>
      </c>
      <c r="AW928" s="13" t="s">
        <v>32</v>
      </c>
      <c r="AX928" s="13" t="s">
        <v>76</v>
      </c>
      <c r="AY928" s="220" t="s">
        <v>239</v>
      </c>
    </row>
    <row r="929" spans="1:65" s="14" customFormat="1" ht="11.25">
      <c r="B929" s="227"/>
      <c r="C929" s="228"/>
      <c r="D929" s="212" t="s">
        <v>274</v>
      </c>
      <c r="E929" s="229" t="s">
        <v>1</v>
      </c>
      <c r="F929" s="230" t="s">
        <v>401</v>
      </c>
      <c r="G929" s="228"/>
      <c r="H929" s="231">
        <v>54.25</v>
      </c>
      <c r="I929" s="232"/>
      <c r="J929" s="228"/>
      <c r="K929" s="228"/>
      <c r="L929" s="233"/>
      <c r="M929" s="234"/>
      <c r="N929" s="235"/>
      <c r="O929" s="235"/>
      <c r="P929" s="235"/>
      <c r="Q929" s="235"/>
      <c r="R929" s="235"/>
      <c r="S929" s="235"/>
      <c r="T929" s="236"/>
      <c r="AT929" s="237" t="s">
        <v>274</v>
      </c>
      <c r="AU929" s="237" t="s">
        <v>86</v>
      </c>
      <c r="AV929" s="14" t="s">
        <v>110</v>
      </c>
      <c r="AW929" s="14" t="s">
        <v>32</v>
      </c>
      <c r="AX929" s="14" t="s">
        <v>84</v>
      </c>
      <c r="AY929" s="237" t="s">
        <v>239</v>
      </c>
    </row>
    <row r="930" spans="1:65" s="2" customFormat="1" ht="24.2" customHeight="1">
      <c r="A930" s="35"/>
      <c r="B930" s="36"/>
      <c r="C930" s="248" t="s">
        <v>1548</v>
      </c>
      <c r="D930" s="248" t="s">
        <v>469</v>
      </c>
      <c r="E930" s="249" t="s">
        <v>1549</v>
      </c>
      <c r="F930" s="250" t="s">
        <v>1543</v>
      </c>
      <c r="G930" s="251" t="s">
        <v>244</v>
      </c>
      <c r="H930" s="252">
        <v>63.228000000000002</v>
      </c>
      <c r="I930" s="253"/>
      <c r="J930" s="254">
        <f>ROUND(I930*H930,2)</f>
        <v>0</v>
      </c>
      <c r="K930" s="250" t="s">
        <v>287</v>
      </c>
      <c r="L930" s="255"/>
      <c r="M930" s="256" t="s">
        <v>1</v>
      </c>
      <c r="N930" s="257" t="s">
        <v>41</v>
      </c>
      <c r="O930" s="72"/>
      <c r="P930" s="201">
        <f>O930*H930</f>
        <v>0</v>
      </c>
      <c r="Q930" s="201">
        <v>5.3E-3</v>
      </c>
      <c r="R930" s="201">
        <f>Q930*H930</f>
        <v>0.33510840000000003</v>
      </c>
      <c r="S930" s="201">
        <v>0</v>
      </c>
      <c r="T930" s="202">
        <f>S930*H930</f>
        <v>0</v>
      </c>
      <c r="U930" s="35"/>
      <c r="V930" s="35"/>
      <c r="W930" s="35"/>
      <c r="X930" s="35"/>
      <c r="Y930" s="35"/>
      <c r="Z930" s="35"/>
      <c r="AA930" s="35"/>
      <c r="AB930" s="35"/>
      <c r="AC930" s="35"/>
      <c r="AD930" s="35"/>
      <c r="AE930" s="35"/>
      <c r="AR930" s="203" t="s">
        <v>549</v>
      </c>
      <c r="AT930" s="203" t="s">
        <v>469</v>
      </c>
      <c r="AU930" s="203" t="s">
        <v>86</v>
      </c>
      <c r="AY930" s="18" t="s">
        <v>239</v>
      </c>
      <c r="BE930" s="204">
        <f>IF(N930="základní",J930,0)</f>
        <v>0</v>
      </c>
      <c r="BF930" s="204">
        <f>IF(N930="snížená",J930,0)</f>
        <v>0</v>
      </c>
      <c r="BG930" s="204">
        <f>IF(N930="zákl. přenesená",J930,0)</f>
        <v>0</v>
      </c>
      <c r="BH930" s="204">
        <f>IF(N930="sníž. přenesená",J930,0)</f>
        <v>0</v>
      </c>
      <c r="BI930" s="204">
        <f>IF(N930="nulová",J930,0)</f>
        <v>0</v>
      </c>
      <c r="BJ930" s="18" t="s">
        <v>84</v>
      </c>
      <c r="BK930" s="204">
        <f>ROUND(I930*H930,2)</f>
        <v>0</v>
      </c>
      <c r="BL930" s="18" t="s">
        <v>316</v>
      </c>
      <c r="BM930" s="203" t="s">
        <v>1550</v>
      </c>
    </row>
    <row r="931" spans="1:65" s="13" customFormat="1" ht="11.25">
      <c r="B931" s="210"/>
      <c r="C931" s="211"/>
      <c r="D931" s="212" t="s">
        <v>274</v>
      </c>
      <c r="E931" s="211"/>
      <c r="F931" s="213" t="s">
        <v>1545</v>
      </c>
      <c r="G931" s="211"/>
      <c r="H931" s="214">
        <v>63.228000000000002</v>
      </c>
      <c r="I931" s="215"/>
      <c r="J931" s="211"/>
      <c r="K931" s="211"/>
      <c r="L931" s="216"/>
      <c r="M931" s="217"/>
      <c r="N931" s="218"/>
      <c r="O931" s="218"/>
      <c r="P931" s="218"/>
      <c r="Q931" s="218"/>
      <c r="R931" s="218"/>
      <c r="S931" s="218"/>
      <c r="T931" s="219"/>
      <c r="AT931" s="220" t="s">
        <v>274</v>
      </c>
      <c r="AU931" s="220" t="s">
        <v>86</v>
      </c>
      <c r="AV931" s="13" t="s">
        <v>86</v>
      </c>
      <c r="AW931" s="13" t="s">
        <v>4</v>
      </c>
      <c r="AX931" s="13" t="s">
        <v>84</v>
      </c>
      <c r="AY931" s="220" t="s">
        <v>239</v>
      </c>
    </row>
    <row r="932" spans="1:65" s="2" customFormat="1" ht="16.5" customHeight="1">
      <c r="A932" s="35"/>
      <c r="B932" s="36"/>
      <c r="C932" s="192" t="s">
        <v>1551</v>
      </c>
      <c r="D932" s="192" t="s">
        <v>241</v>
      </c>
      <c r="E932" s="193" t="s">
        <v>1537</v>
      </c>
      <c r="F932" s="194" t="s">
        <v>1538</v>
      </c>
      <c r="G932" s="195" t="s">
        <v>244</v>
      </c>
      <c r="H932" s="196">
        <v>427.375</v>
      </c>
      <c r="I932" s="197"/>
      <c r="J932" s="198">
        <f>ROUND(I932*H932,2)</f>
        <v>0</v>
      </c>
      <c r="K932" s="194" t="s">
        <v>245</v>
      </c>
      <c r="L932" s="40"/>
      <c r="M932" s="199" t="s">
        <v>1</v>
      </c>
      <c r="N932" s="200" t="s">
        <v>41</v>
      </c>
      <c r="O932" s="72"/>
      <c r="P932" s="201">
        <f>O932*H932</f>
        <v>0</v>
      </c>
      <c r="Q932" s="201">
        <v>4.0000000000000002E-4</v>
      </c>
      <c r="R932" s="201">
        <f>Q932*H932</f>
        <v>0.17095000000000002</v>
      </c>
      <c r="S932" s="201">
        <v>0</v>
      </c>
      <c r="T932" s="202">
        <f>S932*H932</f>
        <v>0</v>
      </c>
      <c r="U932" s="35"/>
      <c r="V932" s="35"/>
      <c r="W932" s="35"/>
      <c r="X932" s="35"/>
      <c r="Y932" s="35"/>
      <c r="Z932" s="35"/>
      <c r="AA932" s="35"/>
      <c r="AB932" s="35"/>
      <c r="AC932" s="35"/>
      <c r="AD932" s="35"/>
      <c r="AE932" s="35"/>
      <c r="AR932" s="203" t="s">
        <v>316</v>
      </c>
      <c r="AT932" s="203" t="s">
        <v>241</v>
      </c>
      <c r="AU932" s="203" t="s">
        <v>86</v>
      </c>
      <c r="AY932" s="18" t="s">
        <v>239</v>
      </c>
      <c r="BE932" s="204">
        <f>IF(N932="základní",J932,0)</f>
        <v>0</v>
      </c>
      <c r="BF932" s="204">
        <f>IF(N932="snížená",J932,0)</f>
        <v>0</v>
      </c>
      <c r="BG932" s="204">
        <f>IF(N932="zákl. přenesená",J932,0)</f>
        <v>0</v>
      </c>
      <c r="BH932" s="204">
        <f>IF(N932="sníž. přenesená",J932,0)</f>
        <v>0</v>
      </c>
      <c r="BI932" s="204">
        <f>IF(N932="nulová",J932,0)</f>
        <v>0</v>
      </c>
      <c r="BJ932" s="18" t="s">
        <v>84</v>
      </c>
      <c r="BK932" s="204">
        <f>ROUND(I932*H932,2)</f>
        <v>0</v>
      </c>
      <c r="BL932" s="18" t="s">
        <v>316</v>
      </c>
      <c r="BM932" s="203" t="s">
        <v>1552</v>
      </c>
    </row>
    <row r="933" spans="1:65" s="2" customFormat="1" ht="11.25">
      <c r="A933" s="35"/>
      <c r="B933" s="36"/>
      <c r="C933" s="37"/>
      <c r="D933" s="205" t="s">
        <v>247</v>
      </c>
      <c r="E933" s="37"/>
      <c r="F933" s="206" t="s">
        <v>1540</v>
      </c>
      <c r="G933" s="37"/>
      <c r="H933" s="37"/>
      <c r="I933" s="207"/>
      <c r="J933" s="37"/>
      <c r="K933" s="37"/>
      <c r="L933" s="40"/>
      <c r="M933" s="208"/>
      <c r="N933" s="209"/>
      <c r="O933" s="72"/>
      <c r="P933" s="72"/>
      <c r="Q933" s="72"/>
      <c r="R933" s="72"/>
      <c r="S933" s="72"/>
      <c r="T933" s="73"/>
      <c r="U933" s="35"/>
      <c r="V933" s="35"/>
      <c r="W933" s="35"/>
      <c r="X933" s="35"/>
      <c r="Y933" s="35"/>
      <c r="Z933" s="35"/>
      <c r="AA933" s="35"/>
      <c r="AB933" s="35"/>
      <c r="AC933" s="35"/>
      <c r="AD933" s="35"/>
      <c r="AE933" s="35"/>
      <c r="AT933" s="18" t="s">
        <v>247</v>
      </c>
      <c r="AU933" s="18" t="s">
        <v>86</v>
      </c>
    </row>
    <row r="934" spans="1:65" s="13" customFormat="1" ht="11.25">
      <c r="B934" s="210"/>
      <c r="C934" s="211"/>
      <c r="D934" s="212" t="s">
        <v>274</v>
      </c>
      <c r="E934" s="226" t="s">
        <v>1</v>
      </c>
      <c r="F934" s="213" t="s">
        <v>1553</v>
      </c>
      <c r="G934" s="211"/>
      <c r="H934" s="214">
        <v>427.375</v>
      </c>
      <c r="I934" s="215"/>
      <c r="J934" s="211"/>
      <c r="K934" s="211"/>
      <c r="L934" s="216"/>
      <c r="M934" s="217"/>
      <c r="N934" s="218"/>
      <c r="O934" s="218"/>
      <c r="P934" s="218"/>
      <c r="Q934" s="218"/>
      <c r="R934" s="218"/>
      <c r="S934" s="218"/>
      <c r="T934" s="219"/>
      <c r="AT934" s="220" t="s">
        <v>274</v>
      </c>
      <c r="AU934" s="220" t="s">
        <v>86</v>
      </c>
      <c r="AV934" s="13" t="s">
        <v>86</v>
      </c>
      <c r="AW934" s="13" t="s">
        <v>32</v>
      </c>
      <c r="AX934" s="13" t="s">
        <v>76</v>
      </c>
      <c r="AY934" s="220" t="s">
        <v>239</v>
      </c>
    </row>
    <row r="935" spans="1:65" s="14" customFormat="1" ht="11.25">
      <c r="B935" s="227"/>
      <c r="C935" s="228"/>
      <c r="D935" s="212" t="s">
        <v>274</v>
      </c>
      <c r="E935" s="229" t="s">
        <v>1</v>
      </c>
      <c r="F935" s="230" t="s">
        <v>401</v>
      </c>
      <c r="G935" s="228"/>
      <c r="H935" s="231">
        <v>427.375</v>
      </c>
      <c r="I935" s="232"/>
      <c r="J935" s="228"/>
      <c r="K935" s="228"/>
      <c r="L935" s="233"/>
      <c r="M935" s="234"/>
      <c r="N935" s="235"/>
      <c r="O935" s="235"/>
      <c r="P935" s="235"/>
      <c r="Q935" s="235"/>
      <c r="R935" s="235"/>
      <c r="S935" s="235"/>
      <c r="T935" s="236"/>
      <c r="AT935" s="237" t="s">
        <v>274</v>
      </c>
      <c r="AU935" s="237" t="s">
        <v>86</v>
      </c>
      <c r="AV935" s="14" t="s">
        <v>110</v>
      </c>
      <c r="AW935" s="14" t="s">
        <v>32</v>
      </c>
      <c r="AX935" s="14" t="s">
        <v>84</v>
      </c>
      <c r="AY935" s="237" t="s">
        <v>239</v>
      </c>
    </row>
    <row r="936" spans="1:65" s="2" customFormat="1" ht="24.2" customHeight="1">
      <c r="A936" s="35"/>
      <c r="B936" s="36"/>
      <c r="C936" s="248" t="s">
        <v>1554</v>
      </c>
      <c r="D936" s="248" t="s">
        <v>469</v>
      </c>
      <c r="E936" s="249" t="s">
        <v>1542</v>
      </c>
      <c r="F936" s="250" t="s">
        <v>1543</v>
      </c>
      <c r="G936" s="251" t="s">
        <v>244</v>
      </c>
      <c r="H936" s="252">
        <v>498.10599999999999</v>
      </c>
      <c r="I936" s="253"/>
      <c r="J936" s="254">
        <f>ROUND(I936*H936,2)</f>
        <v>0</v>
      </c>
      <c r="K936" s="250" t="s">
        <v>287</v>
      </c>
      <c r="L936" s="255"/>
      <c r="M936" s="256" t="s">
        <v>1</v>
      </c>
      <c r="N936" s="257" t="s">
        <v>41</v>
      </c>
      <c r="O936" s="72"/>
      <c r="P936" s="201">
        <f>O936*H936</f>
        <v>0</v>
      </c>
      <c r="Q936" s="201">
        <v>5.4000000000000003E-3</v>
      </c>
      <c r="R936" s="201">
        <f>Q936*H936</f>
        <v>2.6897724000000003</v>
      </c>
      <c r="S936" s="201">
        <v>0</v>
      </c>
      <c r="T936" s="202">
        <f>S936*H936</f>
        <v>0</v>
      </c>
      <c r="U936" s="35"/>
      <c r="V936" s="35"/>
      <c r="W936" s="35"/>
      <c r="X936" s="35"/>
      <c r="Y936" s="35"/>
      <c r="Z936" s="35"/>
      <c r="AA936" s="35"/>
      <c r="AB936" s="35"/>
      <c r="AC936" s="35"/>
      <c r="AD936" s="35"/>
      <c r="AE936" s="35"/>
      <c r="AR936" s="203" t="s">
        <v>549</v>
      </c>
      <c r="AT936" s="203" t="s">
        <v>469</v>
      </c>
      <c r="AU936" s="203" t="s">
        <v>86</v>
      </c>
      <c r="AY936" s="18" t="s">
        <v>239</v>
      </c>
      <c r="BE936" s="204">
        <f>IF(N936="základní",J936,0)</f>
        <v>0</v>
      </c>
      <c r="BF936" s="204">
        <f>IF(N936="snížená",J936,0)</f>
        <v>0</v>
      </c>
      <c r="BG936" s="204">
        <f>IF(N936="zákl. přenesená",J936,0)</f>
        <v>0</v>
      </c>
      <c r="BH936" s="204">
        <f>IF(N936="sníž. přenesená",J936,0)</f>
        <v>0</v>
      </c>
      <c r="BI936" s="204">
        <f>IF(N936="nulová",J936,0)</f>
        <v>0</v>
      </c>
      <c r="BJ936" s="18" t="s">
        <v>84</v>
      </c>
      <c r="BK936" s="204">
        <f>ROUND(I936*H936,2)</f>
        <v>0</v>
      </c>
      <c r="BL936" s="18" t="s">
        <v>316</v>
      </c>
      <c r="BM936" s="203" t="s">
        <v>1555</v>
      </c>
    </row>
    <row r="937" spans="1:65" s="13" customFormat="1" ht="11.25">
      <c r="B937" s="210"/>
      <c r="C937" s="211"/>
      <c r="D937" s="212" t="s">
        <v>274</v>
      </c>
      <c r="E937" s="211"/>
      <c r="F937" s="213" t="s">
        <v>1556</v>
      </c>
      <c r="G937" s="211"/>
      <c r="H937" s="214">
        <v>498.10599999999999</v>
      </c>
      <c r="I937" s="215"/>
      <c r="J937" s="211"/>
      <c r="K937" s="211"/>
      <c r="L937" s="216"/>
      <c r="M937" s="217"/>
      <c r="N937" s="218"/>
      <c r="O937" s="218"/>
      <c r="P937" s="218"/>
      <c r="Q937" s="218"/>
      <c r="R937" s="218"/>
      <c r="S937" s="218"/>
      <c r="T937" s="219"/>
      <c r="AT937" s="220" t="s">
        <v>274</v>
      </c>
      <c r="AU937" s="220" t="s">
        <v>86</v>
      </c>
      <c r="AV937" s="13" t="s">
        <v>86</v>
      </c>
      <c r="AW937" s="13" t="s">
        <v>4</v>
      </c>
      <c r="AX937" s="13" t="s">
        <v>84</v>
      </c>
      <c r="AY937" s="220" t="s">
        <v>239</v>
      </c>
    </row>
    <row r="938" spans="1:65" s="2" customFormat="1" ht="16.5" customHeight="1">
      <c r="A938" s="35"/>
      <c r="B938" s="36"/>
      <c r="C938" s="192" t="s">
        <v>1557</v>
      </c>
      <c r="D938" s="192" t="s">
        <v>241</v>
      </c>
      <c r="E938" s="193" t="s">
        <v>1537</v>
      </c>
      <c r="F938" s="194" t="s">
        <v>1538</v>
      </c>
      <c r="G938" s="195" t="s">
        <v>244</v>
      </c>
      <c r="H938" s="196">
        <v>427.375</v>
      </c>
      <c r="I938" s="197"/>
      <c r="J938" s="198">
        <f>ROUND(I938*H938,2)</f>
        <v>0</v>
      </c>
      <c r="K938" s="194" t="s">
        <v>245</v>
      </c>
      <c r="L938" s="40"/>
      <c r="M938" s="199" t="s">
        <v>1</v>
      </c>
      <c r="N938" s="200" t="s">
        <v>41</v>
      </c>
      <c r="O938" s="72"/>
      <c r="P938" s="201">
        <f>O938*H938</f>
        <v>0</v>
      </c>
      <c r="Q938" s="201">
        <v>4.0000000000000002E-4</v>
      </c>
      <c r="R938" s="201">
        <f>Q938*H938</f>
        <v>0.17095000000000002</v>
      </c>
      <c r="S938" s="201">
        <v>0</v>
      </c>
      <c r="T938" s="202">
        <f>S938*H938</f>
        <v>0</v>
      </c>
      <c r="U938" s="35"/>
      <c r="V938" s="35"/>
      <c r="W938" s="35"/>
      <c r="X938" s="35"/>
      <c r="Y938" s="35"/>
      <c r="Z938" s="35"/>
      <c r="AA938" s="35"/>
      <c r="AB938" s="35"/>
      <c r="AC938" s="35"/>
      <c r="AD938" s="35"/>
      <c r="AE938" s="35"/>
      <c r="AR938" s="203" t="s">
        <v>316</v>
      </c>
      <c r="AT938" s="203" t="s">
        <v>241</v>
      </c>
      <c r="AU938" s="203" t="s">
        <v>86</v>
      </c>
      <c r="AY938" s="18" t="s">
        <v>239</v>
      </c>
      <c r="BE938" s="204">
        <f>IF(N938="základní",J938,0)</f>
        <v>0</v>
      </c>
      <c r="BF938" s="204">
        <f>IF(N938="snížená",J938,0)</f>
        <v>0</v>
      </c>
      <c r="BG938" s="204">
        <f>IF(N938="zákl. přenesená",J938,0)</f>
        <v>0</v>
      </c>
      <c r="BH938" s="204">
        <f>IF(N938="sníž. přenesená",J938,0)</f>
        <v>0</v>
      </c>
      <c r="BI938" s="204">
        <f>IF(N938="nulová",J938,0)</f>
        <v>0</v>
      </c>
      <c r="BJ938" s="18" t="s">
        <v>84</v>
      </c>
      <c r="BK938" s="204">
        <f>ROUND(I938*H938,2)</f>
        <v>0</v>
      </c>
      <c r="BL938" s="18" t="s">
        <v>316</v>
      </c>
      <c r="BM938" s="203" t="s">
        <v>1558</v>
      </c>
    </row>
    <row r="939" spans="1:65" s="2" customFormat="1" ht="11.25">
      <c r="A939" s="35"/>
      <c r="B939" s="36"/>
      <c r="C939" s="37"/>
      <c r="D939" s="205" t="s">
        <v>247</v>
      </c>
      <c r="E939" s="37"/>
      <c r="F939" s="206" t="s">
        <v>1540</v>
      </c>
      <c r="G939" s="37"/>
      <c r="H939" s="37"/>
      <c r="I939" s="207"/>
      <c r="J939" s="37"/>
      <c r="K939" s="37"/>
      <c r="L939" s="40"/>
      <c r="M939" s="208"/>
      <c r="N939" s="209"/>
      <c r="O939" s="72"/>
      <c r="P939" s="72"/>
      <c r="Q939" s="72"/>
      <c r="R939" s="72"/>
      <c r="S939" s="72"/>
      <c r="T939" s="73"/>
      <c r="U939" s="35"/>
      <c r="V939" s="35"/>
      <c r="W939" s="35"/>
      <c r="X939" s="35"/>
      <c r="Y939" s="35"/>
      <c r="Z939" s="35"/>
      <c r="AA939" s="35"/>
      <c r="AB939" s="35"/>
      <c r="AC939" s="35"/>
      <c r="AD939" s="35"/>
      <c r="AE939" s="35"/>
      <c r="AT939" s="18" t="s">
        <v>247</v>
      </c>
      <c r="AU939" s="18" t="s">
        <v>86</v>
      </c>
    </row>
    <row r="940" spans="1:65" s="13" customFormat="1" ht="11.25">
      <c r="B940" s="210"/>
      <c r="C940" s="211"/>
      <c r="D940" s="212" t="s">
        <v>274</v>
      </c>
      <c r="E940" s="226" t="s">
        <v>1</v>
      </c>
      <c r="F940" s="213" t="s">
        <v>1553</v>
      </c>
      <c r="G940" s="211"/>
      <c r="H940" s="214">
        <v>427.375</v>
      </c>
      <c r="I940" s="215"/>
      <c r="J940" s="211"/>
      <c r="K940" s="211"/>
      <c r="L940" s="216"/>
      <c r="M940" s="217"/>
      <c r="N940" s="218"/>
      <c r="O940" s="218"/>
      <c r="P940" s="218"/>
      <c r="Q940" s="218"/>
      <c r="R940" s="218"/>
      <c r="S940" s="218"/>
      <c r="T940" s="219"/>
      <c r="AT940" s="220" t="s">
        <v>274</v>
      </c>
      <c r="AU940" s="220" t="s">
        <v>86</v>
      </c>
      <c r="AV940" s="13" t="s">
        <v>86</v>
      </c>
      <c r="AW940" s="13" t="s">
        <v>32</v>
      </c>
      <c r="AX940" s="13" t="s">
        <v>76</v>
      </c>
      <c r="AY940" s="220" t="s">
        <v>239</v>
      </c>
    </row>
    <row r="941" spans="1:65" s="14" customFormat="1" ht="11.25">
      <c r="B941" s="227"/>
      <c r="C941" s="228"/>
      <c r="D941" s="212" t="s">
        <v>274</v>
      </c>
      <c r="E941" s="229" t="s">
        <v>1</v>
      </c>
      <c r="F941" s="230" t="s">
        <v>401</v>
      </c>
      <c r="G941" s="228"/>
      <c r="H941" s="231">
        <v>427.375</v>
      </c>
      <c r="I941" s="232"/>
      <c r="J941" s="228"/>
      <c r="K941" s="228"/>
      <c r="L941" s="233"/>
      <c r="M941" s="234"/>
      <c r="N941" s="235"/>
      <c r="O941" s="235"/>
      <c r="P941" s="235"/>
      <c r="Q941" s="235"/>
      <c r="R941" s="235"/>
      <c r="S941" s="235"/>
      <c r="T941" s="236"/>
      <c r="AT941" s="237" t="s">
        <v>274</v>
      </c>
      <c r="AU941" s="237" t="s">
        <v>86</v>
      </c>
      <c r="AV941" s="14" t="s">
        <v>110</v>
      </c>
      <c r="AW941" s="14" t="s">
        <v>32</v>
      </c>
      <c r="AX941" s="14" t="s">
        <v>84</v>
      </c>
      <c r="AY941" s="237" t="s">
        <v>239</v>
      </c>
    </row>
    <row r="942" spans="1:65" s="2" customFormat="1" ht="24.2" customHeight="1">
      <c r="A942" s="35"/>
      <c r="B942" s="36"/>
      <c r="C942" s="248" t="s">
        <v>1559</v>
      </c>
      <c r="D942" s="248" t="s">
        <v>469</v>
      </c>
      <c r="E942" s="249" t="s">
        <v>1549</v>
      </c>
      <c r="F942" s="250" t="s">
        <v>1543</v>
      </c>
      <c r="G942" s="251" t="s">
        <v>244</v>
      </c>
      <c r="H942" s="252">
        <v>498.10599999999999</v>
      </c>
      <c r="I942" s="253"/>
      <c r="J942" s="254">
        <f>ROUND(I942*H942,2)</f>
        <v>0</v>
      </c>
      <c r="K942" s="250" t="s">
        <v>287</v>
      </c>
      <c r="L942" s="255"/>
      <c r="M942" s="256" t="s">
        <v>1</v>
      </c>
      <c r="N942" s="257" t="s">
        <v>41</v>
      </c>
      <c r="O942" s="72"/>
      <c r="P942" s="201">
        <f>O942*H942</f>
        <v>0</v>
      </c>
      <c r="Q942" s="201">
        <v>5.3E-3</v>
      </c>
      <c r="R942" s="201">
        <f>Q942*H942</f>
        <v>2.6399618</v>
      </c>
      <c r="S942" s="201">
        <v>0</v>
      </c>
      <c r="T942" s="202">
        <f>S942*H942</f>
        <v>0</v>
      </c>
      <c r="U942" s="35"/>
      <c r="V942" s="35"/>
      <c r="W942" s="35"/>
      <c r="X942" s="35"/>
      <c r="Y942" s="35"/>
      <c r="Z942" s="35"/>
      <c r="AA942" s="35"/>
      <c r="AB942" s="35"/>
      <c r="AC942" s="35"/>
      <c r="AD942" s="35"/>
      <c r="AE942" s="35"/>
      <c r="AR942" s="203" t="s">
        <v>549</v>
      </c>
      <c r="AT942" s="203" t="s">
        <v>469</v>
      </c>
      <c r="AU942" s="203" t="s">
        <v>86</v>
      </c>
      <c r="AY942" s="18" t="s">
        <v>239</v>
      </c>
      <c r="BE942" s="204">
        <f>IF(N942="základní",J942,0)</f>
        <v>0</v>
      </c>
      <c r="BF942" s="204">
        <f>IF(N942="snížená",J942,0)</f>
        <v>0</v>
      </c>
      <c r="BG942" s="204">
        <f>IF(N942="zákl. přenesená",J942,0)</f>
        <v>0</v>
      </c>
      <c r="BH942" s="204">
        <f>IF(N942="sníž. přenesená",J942,0)</f>
        <v>0</v>
      </c>
      <c r="BI942" s="204">
        <f>IF(N942="nulová",J942,0)</f>
        <v>0</v>
      </c>
      <c r="BJ942" s="18" t="s">
        <v>84</v>
      </c>
      <c r="BK942" s="204">
        <f>ROUND(I942*H942,2)</f>
        <v>0</v>
      </c>
      <c r="BL942" s="18" t="s">
        <v>316</v>
      </c>
      <c r="BM942" s="203" t="s">
        <v>1560</v>
      </c>
    </row>
    <row r="943" spans="1:65" s="13" customFormat="1" ht="11.25">
      <c r="B943" s="210"/>
      <c r="C943" s="211"/>
      <c r="D943" s="212" t="s">
        <v>274</v>
      </c>
      <c r="E943" s="211"/>
      <c r="F943" s="213" t="s">
        <v>1556</v>
      </c>
      <c r="G943" s="211"/>
      <c r="H943" s="214">
        <v>498.10599999999999</v>
      </c>
      <c r="I943" s="215"/>
      <c r="J943" s="211"/>
      <c r="K943" s="211"/>
      <c r="L943" s="216"/>
      <c r="M943" s="217"/>
      <c r="N943" s="218"/>
      <c r="O943" s="218"/>
      <c r="P943" s="218"/>
      <c r="Q943" s="218"/>
      <c r="R943" s="218"/>
      <c r="S943" s="218"/>
      <c r="T943" s="219"/>
      <c r="AT943" s="220" t="s">
        <v>274</v>
      </c>
      <c r="AU943" s="220" t="s">
        <v>86</v>
      </c>
      <c r="AV943" s="13" t="s">
        <v>86</v>
      </c>
      <c r="AW943" s="13" t="s">
        <v>4</v>
      </c>
      <c r="AX943" s="13" t="s">
        <v>84</v>
      </c>
      <c r="AY943" s="220" t="s">
        <v>239</v>
      </c>
    </row>
    <row r="944" spans="1:65" s="2" customFormat="1" ht="16.5" customHeight="1">
      <c r="A944" s="35"/>
      <c r="B944" s="36"/>
      <c r="C944" s="192" t="s">
        <v>1561</v>
      </c>
      <c r="D944" s="192" t="s">
        <v>241</v>
      </c>
      <c r="E944" s="193" t="s">
        <v>1537</v>
      </c>
      <c r="F944" s="194" t="s">
        <v>1538</v>
      </c>
      <c r="G944" s="195" t="s">
        <v>244</v>
      </c>
      <c r="H944" s="196">
        <v>161.63</v>
      </c>
      <c r="I944" s="197"/>
      <c r="J944" s="198">
        <f>ROUND(I944*H944,2)</f>
        <v>0</v>
      </c>
      <c r="K944" s="194" t="s">
        <v>245</v>
      </c>
      <c r="L944" s="40"/>
      <c r="M944" s="199" t="s">
        <v>1</v>
      </c>
      <c r="N944" s="200" t="s">
        <v>41</v>
      </c>
      <c r="O944" s="72"/>
      <c r="P944" s="201">
        <f>O944*H944</f>
        <v>0</v>
      </c>
      <c r="Q944" s="201">
        <v>4.0000000000000002E-4</v>
      </c>
      <c r="R944" s="201">
        <f>Q944*H944</f>
        <v>6.4652000000000001E-2</v>
      </c>
      <c r="S944" s="201">
        <v>0</v>
      </c>
      <c r="T944" s="202">
        <f>S944*H944</f>
        <v>0</v>
      </c>
      <c r="U944" s="35"/>
      <c r="V944" s="35"/>
      <c r="W944" s="35"/>
      <c r="X944" s="35"/>
      <c r="Y944" s="35"/>
      <c r="Z944" s="35"/>
      <c r="AA944" s="35"/>
      <c r="AB944" s="35"/>
      <c r="AC944" s="35"/>
      <c r="AD944" s="35"/>
      <c r="AE944" s="35"/>
      <c r="AR944" s="203" t="s">
        <v>316</v>
      </c>
      <c r="AT944" s="203" t="s">
        <v>241</v>
      </c>
      <c r="AU944" s="203" t="s">
        <v>86</v>
      </c>
      <c r="AY944" s="18" t="s">
        <v>239</v>
      </c>
      <c r="BE944" s="204">
        <f>IF(N944="základní",J944,0)</f>
        <v>0</v>
      </c>
      <c r="BF944" s="204">
        <f>IF(N944="snížená",J944,0)</f>
        <v>0</v>
      </c>
      <c r="BG944" s="204">
        <f>IF(N944="zákl. přenesená",J944,0)</f>
        <v>0</v>
      </c>
      <c r="BH944" s="204">
        <f>IF(N944="sníž. přenesená",J944,0)</f>
        <v>0</v>
      </c>
      <c r="BI944" s="204">
        <f>IF(N944="nulová",J944,0)</f>
        <v>0</v>
      </c>
      <c r="BJ944" s="18" t="s">
        <v>84</v>
      </c>
      <c r="BK944" s="204">
        <f>ROUND(I944*H944,2)</f>
        <v>0</v>
      </c>
      <c r="BL944" s="18" t="s">
        <v>316</v>
      </c>
      <c r="BM944" s="203" t="s">
        <v>1562</v>
      </c>
    </row>
    <row r="945" spans="1:65" s="2" customFormat="1" ht="11.25">
      <c r="A945" s="35"/>
      <c r="B945" s="36"/>
      <c r="C945" s="37"/>
      <c r="D945" s="205" t="s">
        <v>247</v>
      </c>
      <c r="E945" s="37"/>
      <c r="F945" s="206" t="s">
        <v>1540</v>
      </c>
      <c r="G945" s="37"/>
      <c r="H945" s="37"/>
      <c r="I945" s="207"/>
      <c r="J945" s="37"/>
      <c r="K945" s="37"/>
      <c r="L945" s="40"/>
      <c r="M945" s="208"/>
      <c r="N945" s="209"/>
      <c r="O945" s="72"/>
      <c r="P945" s="72"/>
      <c r="Q945" s="72"/>
      <c r="R945" s="72"/>
      <c r="S945" s="72"/>
      <c r="T945" s="73"/>
      <c r="U945" s="35"/>
      <c r="V945" s="35"/>
      <c r="W945" s="35"/>
      <c r="X945" s="35"/>
      <c r="Y945" s="35"/>
      <c r="Z945" s="35"/>
      <c r="AA945" s="35"/>
      <c r="AB945" s="35"/>
      <c r="AC945" s="35"/>
      <c r="AD945" s="35"/>
      <c r="AE945" s="35"/>
      <c r="AT945" s="18" t="s">
        <v>247</v>
      </c>
      <c r="AU945" s="18" t="s">
        <v>86</v>
      </c>
    </row>
    <row r="946" spans="1:65" s="15" customFormat="1" ht="11.25">
      <c r="B946" s="238"/>
      <c r="C946" s="239"/>
      <c r="D946" s="212" t="s">
        <v>274</v>
      </c>
      <c r="E946" s="240" t="s">
        <v>1</v>
      </c>
      <c r="F946" s="241" t="s">
        <v>1065</v>
      </c>
      <c r="G946" s="239"/>
      <c r="H946" s="240" t="s">
        <v>1</v>
      </c>
      <c r="I946" s="242"/>
      <c r="J946" s="239"/>
      <c r="K946" s="239"/>
      <c r="L946" s="243"/>
      <c r="M946" s="244"/>
      <c r="N946" s="245"/>
      <c r="O946" s="245"/>
      <c r="P946" s="245"/>
      <c r="Q946" s="245"/>
      <c r="R946" s="245"/>
      <c r="S946" s="245"/>
      <c r="T946" s="246"/>
      <c r="AT946" s="247" t="s">
        <v>274</v>
      </c>
      <c r="AU946" s="247" t="s">
        <v>86</v>
      </c>
      <c r="AV946" s="15" t="s">
        <v>84</v>
      </c>
      <c r="AW946" s="15" t="s">
        <v>32</v>
      </c>
      <c r="AX946" s="15" t="s">
        <v>76</v>
      </c>
      <c r="AY946" s="247" t="s">
        <v>239</v>
      </c>
    </row>
    <row r="947" spans="1:65" s="13" customFormat="1" ht="11.25">
      <c r="B947" s="210"/>
      <c r="C947" s="211"/>
      <c r="D947" s="212" t="s">
        <v>274</v>
      </c>
      <c r="E947" s="226" t="s">
        <v>1</v>
      </c>
      <c r="F947" s="213" t="s">
        <v>1563</v>
      </c>
      <c r="G947" s="211"/>
      <c r="H947" s="214">
        <v>161.63</v>
      </c>
      <c r="I947" s="215"/>
      <c r="J947" s="211"/>
      <c r="K947" s="211"/>
      <c r="L947" s="216"/>
      <c r="M947" s="217"/>
      <c r="N947" s="218"/>
      <c r="O947" s="218"/>
      <c r="P947" s="218"/>
      <c r="Q947" s="218"/>
      <c r="R947" s="218"/>
      <c r="S947" s="218"/>
      <c r="T947" s="219"/>
      <c r="AT947" s="220" t="s">
        <v>274</v>
      </c>
      <c r="AU947" s="220" t="s">
        <v>86</v>
      </c>
      <c r="AV947" s="13" t="s">
        <v>86</v>
      </c>
      <c r="AW947" s="13" t="s">
        <v>32</v>
      </c>
      <c r="AX947" s="13" t="s">
        <v>76</v>
      </c>
      <c r="AY947" s="220" t="s">
        <v>239</v>
      </c>
    </row>
    <row r="948" spans="1:65" s="14" customFormat="1" ht="11.25">
      <c r="B948" s="227"/>
      <c r="C948" s="228"/>
      <c r="D948" s="212" t="s">
        <v>274</v>
      </c>
      <c r="E948" s="229" t="s">
        <v>1</v>
      </c>
      <c r="F948" s="230" t="s">
        <v>401</v>
      </c>
      <c r="G948" s="228"/>
      <c r="H948" s="231">
        <v>161.63</v>
      </c>
      <c r="I948" s="232"/>
      <c r="J948" s="228"/>
      <c r="K948" s="228"/>
      <c r="L948" s="233"/>
      <c r="M948" s="234"/>
      <c r="N948" s="235"/>
      <c r="O948" s="235"/>
      <c r="P948" s="235"/>
      <c r="Q948" s="235"/>
      <c r="R948" s="235"/>
      <c r="S948" s="235"/>
      <c r="T948" s="236"/>
      <c r="AT948" s="237" t="s">
        <v>274</v>
      </c>
      <c r="AU948" s="237" t="s">
        <v>86</v>
      </c>
      <c r="AV948" s="14" t="s">
        <v>110</v>
      </c>
      <c r="AW948" s="14" t="s">
        <v>32</v>
      </c>
      <c r="AX948" s="14" t="s">
        <v>84</v>
      </c>
      <c r="AY948" s="237" t="s">
        <v>239</v>
      </c>
    </row>
    <row r="949" spans="1:65" s="2" customFormat="1" ht="24.2" customHeight="1">
      <c r="A949" s="35"/>
      <c r="B949" s="36"/>
      <c r="C949" s="248" t="s">
        <v>1564</v>
      </c>
      <c r="D949" s="248" t="s">
        <v>469</v>
      </c>
      <c r="E949" s="249" t="s">
        <v>1542</v>
      </c>
      <c r="F949" s="250" t="s">
        <v>1543</v>
      </c>
      <c r="G949" s="251" t="s">
        <v>244</v>
      </c>
      <c r="H949" s="252">
        <v>188.38</v>
      </c>
      <c r="I949" s="253"/>
      <c r="J949" s="254">
        <f>ROUND(I949*H949,2)</f>
        <v>0</v>
      </c>
      <c r="K949" s="250" t="s">
        <v>287</v>
      </c>
      <c r="L949" s="255"/>
      <c r="M949" s="256" t="s">
        <v>1</v>
      </c>
      <c r="N949" s="257" t="s">
        <v>41</v>
      </c>
      <c r="O949" s="72"/>
      <c r="P949" s="201">
        <f>O949*H949</f>
        <v>0</v>
      </c>
      <c r="Q949" s="201">
        <v>5.4000000000000003E-3</v>
      </c>
      <c r="R949" s="201">
        <f>Q949*H949</f>
        <v>1.017252</v>
      </c>
      <c r="S949" s="201">
        <v>0</v>
      </c>
      <c r="T949" s="202">
        <f>S949*H949</f>
        <v>0</v>
      </c>
      <c r="U949" s="35"/>
      <c r="V949" s="35"/>
      <c r="W949" s="35"/>
      <c r="X949" s="35"/>
      <c r="Y949" s="35"/>
      <c r="Z949" s="35"/>
      <c r="AA949" s="35"/>
      <c r="AB949" s="35"/>
      <c r="AC949" s="35"/>
      <c r="AD949" s="35"/>
      <c r="AE949" s="35"/>
      <c r="AR949" s="203" t="s">
        <v>549</v>
      </c>
      <c r="AT949" s="203" t="s">
        <v>469</v>
      </c>
      <c r="AU949" s="203" t="s">
        <v>86</v>
      </c>
      <c r="AY949" s="18" t="s">
        <v>239</v>
      </c>
      <c r="BE949" s="204">
        <f>IF(N949="základní",J949,0)</f>
        <v>0</v>
      </c>
      <c r="BF949" s="204">
        <f>IF(N949="snížená",J949,0)</f>
        <v>0</v>
      </c>
      <c r="BG949" s="204">
        <f>IF(N949="zákl. přenesená",J949,0)</f>
        <v>0</v>
      </c>
      <c r="BH949" s="204">
        <f>IF(N949="sníž. přenesená",J949,0)</f>
        <v>0</v>
      </c>
      <c r="BI949" s="204">
        <f>IF(N949="nulová",J949,0)</f>
        <v>0</v>
      </c>
      <c r="BJ949" s="18" t="s">
        <v>84</v>
      </c>
      <c r="BK949" s="204">
        <f>ROUND(I949*H949,2)</f>
        <v>0</v>
      </c>
      <c r="BL949" s="18" t="s">
        <v>316</v>
      </c>
      <c r="BM949" s="203" t="s">
        <v>1565</v>
      </c>
    </row>
    <row r="950" spans="1:65" s="13" customFormat="1" ht="11.25">
      <c r="B950" s="210"/>
      <c r="C950" s="211"/>
      <c r="D950" s="212" t="s">
        <v>274</v>
      </c>
      <c r="E950" s="211"/>
      <c r="F950" s="213" t="s">
        <v>1566</v>
      </c>
      <c r="G950" s="211"/>
      <c r="H950" s="214">
        <v>188.38</v>
      </c>
      <c r="I950" s="215"/>
      <c r="J950" s="211"/>
      <c r="K950" s="211"/>
      <c r="L950" s="216"/>
      <c r="M950" s="217"/>
      <c r="N950" s="218"/>
      <c r="O950" s="218"/>
      <c r="P950" s="218"/>
      <c r="Q950" s="218"/>
      <c r="R950" s="218"/>
      <c r="S950" s="218"/>
      <c r="T950" s="219"/>
      <c r="AT950" s="220" t="s">
        <v>274</v>
      </c>
      <c r="AU950" s="220" t="s">
        <v>86</v>
      </c>
      <c r="AV950" s="13" t="s">
        <v>86</v>
      </c>
      <c r="AW950" s="13" t="s">
        <v>4</v>
      </c>
      <c r="AX950" s="13" t="s">
        <v>84</v>
      </c>
      <c r="AY950" s="220" t="s">
        <v>239</v>
      </c>
    </row>
    <row r="951" spans="1:65" s="2" customFormat="1" ht="16.5" customHeight="1">
      <c r="A951" s="35"/>
      <c r="B951" s="36"/>
      <c r="C951" s="192" t="s">
        <v>1567</v>
      </c>
      <c r="D951" s="192" t="s">
        <v>241</v>
      </c>
      <c r="E951" s="193" t="s">
        <v>1568</v>
      </c>
      <c r="F951" s="194" t="s">
        <v>1569</v>
      </c>
      <c r="G951" s="195" t="s">
        <v>244</v>
      </c>
      <c r="H951" s="196">
        <v>222.52500000000001</v>
      </c>
      <c r="I951" s="197"/>
      <c r="J951" s="198">
        <f>ROUND(I951*H951,2)</f>
        <v>0</v>
      </c>
      <c r="K951" s="194" t="s">
        <v>245</v>
      </c>
      <c r="L951" s="40"/>
      <c r="M951" s="199" t="s">
        <v>1</v>
      </c>
      <c r="N951" s="200" t="s">
        <v>41</v>
      </c>
      <c r="O951" s="72"/>
      <c r="P951" s="201">
        <f>O951*H951</f>
        <v>0</v>
      </c>
      <c r="Q951" s="201">
        <v>4.0000000000000002E-4</v>
      </c>
      <c r="R951" s="201">
        <f>Q951*H951</f>
        <v>8.9010000000000006E-2</v>
      </c>
      <c r="S951" s="201">
        <v>0</v>
      </c>
      <c r="T951" s="202">
        <f>S951*H951</f>
        <v>0</v>
      </c>
      <c r="U951" s="35"/>
      <c r="V951" s="35"/>
      <c r="W951" s="35"/>
      <c r="X951" s="35"/>
      <c r="Y951" s="35"/>
      <c r="Z951" s="35"/>
      <c r="AA951" s="35"/>
      <c r="AB951" s="35"/>
      <c r="AC951" s="35"/>
      <c r="AD951" s="35"/>
      <c r="AE951" s="35"/>
      <c r="AR951" s="203" t="s">
        <v>316</v>
      </c>
      <c r="AT951" s="203" t="s">
        <v>241</v>
      </c>
      <c r="AU951" s="203" t="s">
        <v>86</v>
      </c>
      <c r="AY951" s="18" t="s">
        <v>239</v>
      </c>
      <c r="BE951" s="204">
        <f>IF(N951="základní",J951,0)</f>
        <v>0</v>
      </c>
      <c r="BF951" s="204">
        <f>IF(N951="snížená",J951,0)</f>
        <v>0</v>
      </c>
      <c r="BG951" s="204">
        <f>IF(N951="zákl. přenesená",J951,0)</f>
        <v>0</v>
      </c>
      <c r="BH951" s="204">
        <f>IF(N951="sníž. přenesená",J951,0)</f>
        <v>0</v>
      </c>
      <c r="BI951" s="204">
        <f>IF(N951="nulová",J951,0)</f>
        <v>0</v>
      </c>
      <c r="BJ951" s="18" t="s">
        <v>84</v>
      </c>
      <c r="BK951" s="204">
        <f>ROUND(I951*H951,2)</f>
        <v>0</v>
      </c>
      <c r="BL951" s="18" t="s">
        <v>316</v>
      </c>
      <c r="BM951" s="203" t="s">
        <v>1570</v>
      </c>
    </row>
    <row r="952" spans="1:65" s="2" customFormat="1" ht="11.25">
      <c r="A952" s="35"/>
      <c r="B952" s="36"/>
      <c r="C952" s="37"/>
      <c r="D952" s="205" t="s">
        <v>247</v>
      </c>
      <c r="E952" s="37"/>
      <c r="F952" s="206" t="s">
        <v>1571</v>
      </c>
      <c r="G952" s="37"/>
      <c r="H952" s="37"/>
      <c r="I952" s="207"/>
      <c r="J952" s="37"/>
      <c r="K952" s="37"/>
      <c r="L952" s="40"/>
      <c r="M952" s="208"/>
      <c r="N952" s="209"/>
      <c r="O952" s="72"/>
      <c r="P952" s="72"/>
      <c r="Q952" s="72"/>
      <c r="R952" s="72"/>
      <c r="S952" s="72"/>
      <c r="T952" s="73"/>
      <c r="U952" s="35"/>
      <c r="V952" s="35"/>
      <c r="W952" s="35"/>
      <c r="X952" s="35"/>
      <c r="Y952" s="35"/>
      <c r="Z952" s="35"/>
      <c r="AA952" s="35"/>
      <c r="AB952" s="35"/>
      <c r="AC952" s="35"/>
      <c r="AD952" s="35"/>
      <c r="AE952" s="35"/>
      <c r="AT952" s="18" t="s">
        <v>247</v>
      </c>
      <c r="AU952" s="18" t="s">
        <v>86</v>
      </c>
    </row>
    <row r="953" spans="1:65" s="13" customFormat="1" ht="11.25">
      <c r="B953" s="210"/>
      <c r="C953" s="211"/>
      <c r="D953" s="212" t="s">
        <v>274</v>
      </c>
      <c r="E953" s="226" t="s">
        <v>1</v>
      </c>
      <c r="F953" s="213" t="s">
        <v>1572</v>
      </c>
      <c r="G953" s="211"/>
      <c r="H953" s="214">
        <v>222.52500000000001</v>
      </c>
      <c r="I953" s="215"/>
      <c r="J953" s="211"/>
      <c r="K953" s="211"/>
      <c r="L953" s="216"/>
      <c r="M953" s="217"/>
      <c r="N953" s="218"/>
      <c r="O953" s="218"/>
      <c r="P953" s="218"/>
      <c r="Q953" s="218"/>
      <c r="R953" s="218"/>
      <c r="S953" s="218"/>
      <c r="T953" s="219"/>
      <c r="AT953" s="220" t="s">
        <v>274</v>
      </c>
      <c r="AU953" s="220" t="s">
        <v>86</v>
      </c>
      <c r="AV953" s="13" t="s">
        <v>86</v>
      </c>
      <c r="AW953" s="13" t="s">
        <v>32</v>
      </c>
      <c r="AX953" s="13" t="s">
        <v>76</v>
      </c>
      <c r="AY953" s="220" t="s">
        <v>239</v>
      </c>
    </row>
    <row r="954" spans="1:65" s="14" customFormat="1" ht="11.25">
      <c r="B954" s="227"/>
      <c r="C954" s="228"/>
      <c r="D954" s="212" t="s">
        <v>274</v>
      </c>
      <c r="E954" s="229" t="s">
        <v>1</v>
      </c>
      <c r="F954" s="230" t="s">
        <v>401</v>
      </c>
      <c r="G954" s="228"/>
      <c r="H954" s="231">
        <v>222.52500000000001</v>
      </c>
      <c r="I954" s="232"/>
      <c r="J954" s="228"/>
      <c r="K954" s="228"/>
      <c r="L954" s="233"/>
      <c r="M954" s="234"/>
      <c r="N954" s="235"/>
      <c r="O954" s="235"/>
      <c r="P954" s="235"/>
      <c r="Q954" s="235"/>
      <c r="R954" s="235"/>
      <c r="S954" s="235"/>
      <c r="T954" s="236"/>
      <c r="AT954" s="237" t="s">
        <v>274</v>
      </c>
      <c r="AU954" s="237" t="s">
        <v>86</v>
      </c>
      <c r="AV954" s="14" t="s">
        <v>110</v>
      </c>
      <c r="AW954" s="14" t="s">
        <v>32</v>
      </c>
      <c r="AX954" s="14" t="s">
        <v>84</v>
      </c>
      <c r="AY954" s="237" t="s">
        <v>239</v>
      </c>
    </row>
    <row r="955" spans="1:65" s="2" customFormat="1" ht="24.2" customHeight="1">
      <c r="A955" s="35"/>
      <c r="B955" s="36"/>
      <c r="C955" s="248" t="s">
        <v>1573</v>
      </c>
      <c r="D955" s="248" t="s">
        <v>469</v>
      </c>
      <c r="E955" s="249" t="s">
        <v>1542</v>
      </c>
      <c r="F955" s="250" t="s">
        <v>1543</v>
      </c>
      <c r="G955" s="251" t="s">
        <v>244</v>
      </c>
      <c r="H955" s="252">
        <v>271.70299999999997</v>
      </c>
      <c r="I955" s="253"/>
      <c r="J955" s="254">
        <f>ROUND(I955*H955,2)</f>
        <v>0</v>
      </c>
      <c r="K955" s="250" t="s">
        <v>287</v>
      </c>
      <c r="L955" s="255"/>
      <c r="M955" s="256" t="s">
        <v>1</v>
      </c>
      <c r="N955" s="257" t="s">
        <v>41</v>
      </c>
      <c r="O955" s="72"/>
      <c r="P955" s="201">
        <f>O955*H955</f>
        <v>0</v>
      </c>
      <c r="Q955" s="201">
        <v>5.4000000000000003E-3</v>
      </c>
      <c r="R955" s="201">
        <f>Q955*H955</f>
        <v>1.4671961999999998</v>
      </c>
      <c r="S955" s="201">
        <v>0</v>
      </c>
      <c r="T955" s="202">
        <f>S955*H955</f>
        <v>0</v>
      </c>
      <c r="U955" s="35"/>
      <c r="V955" s="35"/>
      <c r="W955" s="35"/>
      <c r="X955" s="35"/>
      <c r="Y955" s="35"/>
      <c r="Z955" s="35"/>
      <c r="AA955" s="35"/>
      <c r="AB955" s="35"/>
      <c r="AC955" s="35"/>
      <c r="AD955" s="35"/>
      <c r="AE955" s="35"/>
      <c r="AR955" s="203" t="s">
        <v>549</v>
      </c>
      <c r="AT955" s="203" t="s">
        <v>469</v>
      </c>
      <c r="AU955" s="203" t="s">
        <v>86</v>
      </c>
      <c r="AY955" s="18" t="s">
        <v>239</v>
      </c>
      <c r="BE955" s="204">
        <f>IF(N955="základní",J955,0)</f>
        <v>0</v>
      </c>
      <c r="BF955" s="204">
        <f>IF(N955="snížená",J955,0)</f>
        <v>0</v>
      </c>
      <c r="BG955" s="204">
        <f>IF(N955="zákl. přenesená",J955,0)</f>
        <v>0</v>
      </c>
      <c r="BH955" s="204">
        <f>IF(N955="sníž. přenesená",J955,0)</f>
        <v>0</v>
      </c>
      <c r="BI955" s="204">
        <f>IF(N955="nulová",J955,0)</f>
        <v>0</v>
      </c>
      <c r="BJ955" s="18" t="s">
        <v>84</v>
      </c>
      <c r="BK955" s="204">
        <f>ROUND(I955*H955,2)</f>
        <v>0</v>
      </c>
      <c r="BL955" s="18" t="s">
        <v>316</v>
      </c>
      <c r="BM955" s="203" t="s">
        <v>1574</v>
      </c>
    </row>
    <row r="956" spans="1:65" s="13" customFormat="1" ht="11.25">
      <c r="B956" s="210"/>
      <c r="C956" s="211"/>
      <c r="D956" s="212" t="s">
        <v>274</v>
      </c>
      <c r="E956" s="211"/>
      <c r="F956" s="213" t="s">
        <v>1575</v>
      </c>
      <c r="G956" s="211"/>
      <c r="H956" s="214">
        <v>271.70299999999997</v>
      </c>
      <c r="I956" s="215"/>
      <c r="J956" s="211"/>
      <c r="K956" s="211"/>
      <c r="L956" s="216"/>
      <c r="M956" s="217"/>
      <c r="N956" s="218"/>
      <c r="O956" s="218"/>
      <c r="P956" s="218"/>
      <c r="Q956" s="218"/>
      <c r="R956" s="218"/>
      <c r="S956" s="218"/>
      <c r="T956" s="219"/>
      <c r="AT956" s="220" t="s">
        <v>274</v>
      </c>
      <c r="AU956" s="220" t="s">
        <v>86</v>
      </c>
      <c r="AV956" s="13" t="s">
        <v>86</v>
      </c>
      <c r="AW956" s="13" t="s">
        <v>4</v>
      </c>
      <c r="AX956" s="13" t="s">
        <v>84</v>
      </c>
      <c r="AY956" s="220" t="s">
        <v>239</v>
      </c>
    </row>
    <row r="957" spans="1:65" s="2" customFormat="1" ht="16.5" customHeight="1">
      <c r="A957" s="35"/>
      <c r="B957" s="36"/>
      <c r="C957" s="192" t="s">
        <v>1576</v>
      </c>
      <c r="D957" s="192" t="s">
        <v>241</v>
      </c>
      <c r="E957" s="193" t="s">
        <v>1568</v>
      </c>
      <c r="F957" s="194" t="s">
        <v>1569</v>
      </c>
      <c r="G957" s="195" t="s">
        <v>244</v>
      </c>
      <c r="H957" s="196">
        <v>222.52500000000001</v>
      </c>
      <c r="I957" s="197"/>
      <c r="J957" s="198">
        <f>ROUND(I957*H957,2)</f>
        <v>0</v>
      </c>
      <c r="K957" s="194" t="s">
        <v>245</v>
      </c>
      <c r="L957" s="40"/>
      <c r="M957" s="199" t="s">
        <v>1</v>
      </c>
      <c r="N957" s="200" t="s">
        <v>41</v>
      </c>
      <c r="O957" s="72"/>
      <c r="P957" s="201">
        <f>O957*H957</f>
        <v>0</v>
      </c>
      <c r="Q957" s="201">
        <v>4.0000000000000002E-4</v>
      </c>
      <c r="R957" s="201">
        <f>Q957*H957</f>
        <v>8.9010000000000006E-2</v>
      </c>
      <c r="S957" s="201">
        <v>0</v>
      </c>
      <c r="T957" s="202">
        <f>S957*H957</f>
        <v>0</v>
      </c>
      <c r="U957" s="35"/>
      <c r="V957" s="35"/>
      <c r="W957" s="35"/>
      <c r="X957" s="35"/>
      <c r="Y957" s="35"/>
      <c r="Z957" s="35"/>
      <c r="AA957" s="35"/>
      <c r="AB957" s="35"/>
      <c r="AC957" s="35"/>
      <c r="AD957" s="35"/>
      <c r="AE957" s="35"/>
      <c r="AR957" s="203" t="s">
        <v>316</v>
      </c>
      <c r="AT957" s="203" t="s">
        <v>241</v>
      </c>
      <c r="AU957" s="203" t="s">
        <v>86</v>
      </c>
      <c r="AY957" s="18" t="s">
        <v>239</v>
      </c>
      <c r="BE957" s="204">
        <f>IF(N957="základní",J957,0)</f>
        <v>0</v>
      </c>
      <c r="BF957" s="204">
        <f>IF(N957="snížená",J957,0)</f>
        <v>0</v>
      </c>
      <c r="BG957" s="204">
        <f>IF(N957="zákl. přenesená",J957,0)</f>
        <v>0</v>
      </c>
      <c r="BH957" s="204">
        <f>IF(N957="sníž. přenesená",J957,0)</f>
        <v>0</v>
      </c>
      <c r="BI957" s="204">
        <f>IF(N957="nulová",J957,0)</f>
        <v>0</v>
      </c>
      <c r="BJ957" s="18" t="s">
        <v>84</v>
      </c>
      <c r="BK957" s="204">
        <f>ROUND(I957*H957,2)</f>
        <v>0</v>
      </c>
      <c r="BL957" s="18" t="s">
        <v>316</v>
      </c>
      <c r="BM957" s="203" t="s">
        <v>1577</v>
      </c>
    </row>
    <row r="958" spans="1:65" s="2" customFormat="1" ht="11.25">
      <c r="A958" s="35"/>
      <c r="B958" s="36"/>
      <c r="C958" s="37"/>
      <c r="D958" s="205" t="s">
        <v>247</v>
      </c>
      <c r="E958" s="37"/>
      <c r="F958" s="206" t="s">
        <v>1571</v>
      </c>
      <c r="G958" s="37"/>
      <c r="H958" s="37"/>
      <c r="I958" s="207"/>
      <c r="J958" s="37"/>
      <c r="K958" s="37"/>
      <c r="L958" s="40"/>
      <c r="M958" s="208"/>
      <c r="N958" s="209"/>
      <c r="O958" s="72"/>
      <c r="P958" s="72"/>
      <c r="Q958" s="72"/>
      <c r="R958" s="72"/>
      <c r="S958" s="72"/>
      <c r="T958" s="73"/>
      <c r="U958" s="35"/>
      <c r="V958" s="35"/>
      <c r="W958" s="35"/>
      <c r="X958" s="35"/>
      <c r="Y958" s="35"/>
      <c r="Z958" s="35"/>
      <c r="AA958" s="35"/>
      <c r="AB958" s="35"/>
      <c r="AC958" s="35"/>
      <c r="AD958" s="35"/>
      <c r="AE958" s="35"/>
      <c r="AT958" s="18" t="s">
        <v>247</v>
      </c>
      <c r="AU958" s="18" t="s">
        <v>86</v>
      </c>
    </row>
    <row r="959" spans="1:65" s="13" customFormat="1" ht="11.25">
      <c r="B959" s="210"/>
      <c r="C959" s="211"/>
      <c r="D959" s="212" t="s">
        <v>274</v>
      </c>
      <c r="E959" s="226" t="s">
        <v>1</v>
      </c>
      <c r="F959" s="213" t="s">
        <v>1572</v>
      </c>
      <c r="G959" s="211"/>
      <c r="H959" s="214">
        <v>222.52500000000001</v>
      </c>
      <c r="I959" s="215"/>
      <c r="J959" s="211"/>
      <c r="K959" s="211"/>
      <c r="L959" s="216"/>
      <c r="M959" s="217"/>
      <c r="N959" s="218"/>
      <c r="O959" s="218"/>
      <c r="P959" s="218"/>
      <c r="Q959" s="218"/>
      <c r="R959" s="218"/>
      <c r="S959" s="218"/>
      <c r="T959" s="219"/>
      <c r="AT959" s="220" t="s">
        <v>274</v>
      </c>
      <c r="AU959" s="220" t="s">
        <v>86</v>
      </c>
      <c r="AV959" s="13" t="s">
        <v>86</v>
      </c>
      <c r="AW959" s="13" t="s">
        <v>32</v>
      </c>
      <c r="AX959" s="13" t="s">
        <v>76</v>
      </c>
      <c r="AY959" s="220" t="s">
        <v>239</v>
      </c>
    </row>
    <row r="960" spans="1:65" s="14" customFormat="1" ht="11.25">
      <c r="B960" s="227"/>
      <c r="C960" s="228"/>
      <c r="D960" s="212" t="s">
        <v>274</v>
      </c>
      <c r="E960" s="229" t="s">
        <v>1</v>
      </c>
      <c r="F960" s="230" t="s">
        <v>401</v>
      </c>
      <c r="G960" s="228"/>
      <c r="H960" s="231">
        <v>222.52500000000001</v>
      </c>
      <c r="I960" s="232"/>
      <c r="J960" s="228"/>
      <c r="K960" s="228"/>
      <c r="L960" s="233"/>
      <c r="M960" s="234"/>
      <c r="N960" s="235"/>
      <c r="O960" s="235"/>
      <c r="P960" s="235"/>
      <c r="Q960" s="235"/>
      <c r="R960" s="235"/>
      <c r="S960" s="235"/>
      <c r="T960" s="236"/>
      <c r="AT960" s="237" t="s">
        <v>274</v>
      </c>
      <c r="AU960" s="237" t="s">
        <v>86</v>
      </c>
      <c r="AV960" s="14" t="s">
        <v>110</v>
      </c>
      <c r="AW960" s="14" t="s">
        <v>32</v>
      </c>
      <c r="AX960" s="14" t="s">
        <v>84</v>
      </c>
      <c r="AY960" s="237" t="s">
        <v>239</v>
      </c>
    </row>
    <row r="961" spans="1:65" s="2" customFormat="1" ht="24.2" customHeight="1">
      <c r="A961" s="35"/>
      <c r="B961" s="36"/>
      <c r="C961" s="248" t="s">
        <v>1578</v>
      </c>
      <c r="D961" s="248" t="s">
        <v>469</v>
      </c>
      <c r="E961" s="249" t="s">
        <v>1549</v>
      </c>
      <c r="F961" s="250" t="s">
        <v>1543</v>
      </c>
      <c r="G961" s="251" t="s">
        <v>244</v>
      </c>
      <c r="H961" s="252">
        <v>271.70299999999997</v>
      </c>
      <c r="I961" s="253"/>
      <c r="J961" s="254">
        <f>ROUND(I961*H961,2)</f>
        <v>0</v>
      </c>
      <c r="K961" s="250" t="s">
        <v>287</v>
      </c>
      <c r="L961" s="255"/>
      <c r="M961" s="256" t="s">
        <v>1</v>
      </c>
      <c r="N961" s="257" t="s">
        <v>41</v>
      </c>
      <c r="O961" s="72"/>
      <c r="P961" s="201">
        <f>O961*H961</f>
        <v>0</v>
      </c>
      <c r="Q961" s="201">
        <v>5.3E-3</v>
      </c>
      <c r="R961" s="201">
        <f>Q961*H961</f>
        <v>1.4400259</v>
      </c>
      <c r="S961" s="201">
        <v>0</v>
      </c>
      <c r="T961" s="202">
        <f>S961*H961</f>
        <v>0</v>
      </c>
      <c r="U961" s="35"/>
      <c r="V961" s="35"/>
      <c r="W961" s="35"/>
      <c r="X961" s="35"/>
      <c r="Y961" s="35"/>
      <c r="Z961" s="35"/>
      <c r="AA961" s="35"/>
      <c r="AB961" s="35"/>
      <c r="AC961" s="35"/>
      <c r="AD961" s="35"/>
      <c r="AE961" s="35"/>
      <c r="AR961" s="203" t="s">
        <v>549</v>
      </c>
      <c r="AT961" s="203" t="s">
        <v>469</v>
      </c>
      <c r="AU961" s="203" t="s">
        <v>86</v>
      </c>
      <c r="AY961" s="18" t="s">
        <v>239</v>
      </c>
      <c r="BE961" s="204">
        <f>IF(N961="základní",J961,0)</f>
        <v>0</v>
      </c>
      <c r="BF961" s="204">
        <f>IF(N961="snížená",J961,0)</f>
        <v>0</v>
      </c>
      <c r="BG961" s="204">
        <f>IF(N961="zákl. přenesená",J961,0)</f>
        <v>0</v>
      </c>
      <c r="BH961" s="204">
        <f>IF(N961="sníž. přenesená",J961,0)</f>
        <v>0</v>
      </c>
      <c r="BI961" s="204">
        <f>IF(N961="nulová",J961,0)</f>
        <v>0</v>
      </c>
      <c r="BJ961" s="18" t="s">
        <v>84</v>
      </c>
      <c r="BK961" s="204">
        <f>ROUND(I961*H961,2)</f>
        <v>0</v>
      </c>
      <c r="BL961" s="18" t="s">
        <v>316</v>
      </c>
      <c r="BM961" s="203" t="s">
        <v>1579</v>
      </c>
    </row>
    <row r="962" spans="1:65" s="13" customFormat="1" ht="11.25">
      <c r="B962" s="210"/>
      <c r="C962" s="211"/>
      <c r="D962" s="212" t="s">
        <v>274</v>
      </c>
      <c r="E962" s="211"/>
      <c r="F962" s="213" t="s">
        <v>1575</v>
      </c>
      <c r="G962" s="211"/>
      <c r="H962" s="214">
        <v>271.70299999999997</v>
      </c>
      <c r="I962" s="215"/>
      <c r="J962" s="211"/>
      <c r="K962" s="211"/>
      <c r="L962" s="216"/>
      <c r="M962" s="217"/>
      <c r="N962" s="218"/>
      <c r="O962" s="218"/>
      <c r="P962" s="218"/>
      <c r="Q962" s="218"/>
      <c r="R962" s="218"/>
      <c r="S962" s="218"/>
      <c r="T962" s="219"/>
      <c r="AT962" s="220" t="s">
        <v>274</v>
      </c>
      <c r="AU962" s="220" t="s">
        <v>86</v>
      </c>
      <c r="AV962" s="13" t="s">
        <v>86</v>
      </c>
      <c r="AW962" s="13" t="s">
        <v>4</v>
      </c>
      <c r="AX962" s="13" t="s">
        <v>84</v>
      </c>
      <c r="AY962" s="220" t="s">
        <v>239</v>
      </c>
    </row>
    <row r="963" spans="1:65" s="2" customFormat="1" ht="16.5" customHeight="1">
      <c r="A963" s="35"/>
      <c r="B963" s="36"/>
      <c r="C963" s="192" t="s">
        <v>1580</v>
      </c>
      <c r="D963" s="192" t="s">
        <v>241</v>
      </c>
      <c r="E963" s="193" t="s">
        <v>750</v>
      </c>
      <c r="F963" s="194" t="s">
        <v>751</v>
      </c>
      <c r="G963" s="195" t="s">
        <v>244</v>
      </c>
      <c r="H963" s="196">
        <v>197.32499999999999</v>
      </c>
      <c r="I963" s="197"/>
      <c r="J963" s="198">
        <f>ROUND(I963*H963,2)</f>
        <v>0</v>
      </c>
      <c r="K963" s="194" t="s">
        <v>245</v>
      </c>
      <c r="L963" s="40"/>
      <c r="M963" s="199" t="s">
        <v>1</v>
      </c>
      <c r="N963" s="200" t="s">
        <v>41</v>
      </c>
      <c r="O963" s="72"/>
      <c r="P963" s="201">
        <f>O963*H963</f>
        <v>0</v>
      </c>
      <c r="Q963" s="201">
        <v>0</v>
      </c>
      <c r="R963" s="201">
        <f>Q963*H963</f>
        <v>0</v>
      </c>
      <c r="S963" s="201">
        <v>0</v>
      </c>
      <c r="T963" s="202">
        <f>S963*H963</f>
        <v>0</v>
      </c>
      <c r="U963" s="35"/>
      <c r="V963" s="35"/>
      <c r="W963" s="35"/>
      <c r="X963" s="35"/>
      <c r="Y963" s="35"/>
      <c r="Z963" s="35"/>
      <c r="AA963" s="35"/>
      <c r="AB963" s="35"/>
      <c r="AC963" s="35"/>
      <c r="AD963" s="35"/>
      <c r="AE963" s="35"/>
      <c r="AR963" s="203" t="s">
        <v>316</v>
      </c>
      <c r="AT963" s="203" t="s">
        <v>241</v>
      </c>
      <c r="AU963" s="203" t="s">
        <v>86</v>
      </c>
      <c r="AY963" s="18" t="s">
        <v>239</v>
      </c>
      <c r="BE963" s="204">
        <f>IF(N963="základní",J963,0)</f>
        <v>0</v>
      </c>
      <c r="BF963" s="204">
        <f>IF(N963="snížená",J963,0)</f>
        <v>0</v>
      </c>
      <c r="BG963" s="204">
        <f>IF(N963="zákl. přenesená",J963,0)</f>
        <v>0</v>
      </c>
      <c r="BH963" s="204">
        <f>IF(N963="sníž. přenesená",J963,0)</f>
        <v>0</v>
      </c>
      <c r="BI963" s="204">
        <f>IF(N963="nulová",J963,0)</f>
        <v>0</v>
      </c>
      <c r="BJ963" s="18" t="s">
        <v>84</v>
      </c>
      <c r="BK963" s="204">
        <f>ROUND(I963*H963,2)</f>
        <v>0</v>
      </c>
      <c r="BL963" s="18" t="s">
        <v>316</v>
      </c>
      <c r="BM963" s="203" t="s">
        <v>1581</v>
      </c>
    </row>
    <row r="964" spans="1:65" s="2" customFormat="1" ht="11.25">
      <c r="A964" s="35"/>
      <c r="B964" s="36"/>
      <c r="C964" s="37"/>
      <c r="D964" s="205" t="s">
        <v>247</v>
      </c>
      <c r="E964" s="37"/>
      <c r="F964" s="206" t="s">
        <v>753</v>
      </c>
      <c r="G964" s="37"/>
      <c r="H964" s="37"/>
      <c r="I964" s="207"/>
      <c r="J964" s="37"/>
      <c r="K964" s="37"/>
      <c r="L964" s="40"/>
      <c r="M964" s="208"/>
      <c r="N964" s="209"/>
      <c r="O964" s="72"/>
      <c r="P964" s="72"/>
      <c r="Q964" s="72"/>
      <c r="R964" s="72"/>
      <c r="S964" s="72"/>
      <c r="T964" s="73"/>
      <c r="U964" s="35"/>
      <c r="V964" s="35"/>
      <c r="W964" s="35"/>
      <c r="X964" s="35"/>
      <c r="Y964" s="35"/>
      <c r="Z964" s="35"/>
      <c r="AA964" s="35"/>
      <c r="AB964" s="35"/>
      <c r="AC964" s="35"/>
      <c r="AD964" s="35"/>
      <c r="AE964" s="35"/>
      <c r="AT964" s="18" t="s">
        <v>247</v>
      </c>
      <c r="AU964" s="18" t="s">
        <v>86</v>
      </c>
    </row>
    <row r="965" spans="1:65" s="13" customFormat="1" ht="11.25">
      <c r="B965" s="210"/>
      <c r="C965" s="211"/>
      <c r="D965" s="212" t="s">
        <v>274</v>
      </c>
      <c r="E965" s="226" t="s">
        <v>1</v>
      </c>
      <c r="F965" s="213" t="s">
        <v>1499</v>
      </c>
      <c r="G965" s="211"/>
      <c r="H965" s="214">
        <v>197.32499999999999</v>
      </c>
      <c r="I965" s="215"/>
      <c r="J965" s="211"/>
      <c r="K965" s="211"/>
      <c r="L965" s="216"/>
      <c r="M965" s="217"/>
      <c r="N965" s="218"/>
      <c r="O965" s="218"/>
      <c r="P965" s="218"/>
      <c r="Q965" s="218"/>
      <c r="R965" s="218"/>
      <c r="S965" s="218"/>
      <c r="T965" s="219"/>
      <c r="AT965" s="220" t="s">
        <v>274</v>
      </c>
      <c r="AU965" s="220" t="s">
        <v>86</v>
      </c>
      <c r="AV965" s="13" t="s">
        <v>86</v>
      </c>
      <c r="AW965" s="13" t="s">
        <v>32</v>
      </c>
      <c r="AX965" s="13" t="s">
        <v>76</v>
      </c>
      <c r="AY965" s="220" t="s">
        <v>239</v>
      </c>
    </row>
    <row r="966" spans="1:65" s="14" customFormat="1" ht="11.25">
      <c r="B966" s="227"/>
      <c r="C966" s="228"/>
      <c r="D966" s="212" t="s">
        <v>274</v>
      </c>
      <c r="E966" s="229" t="s">
        <v>1</v>
      </c>
      <c r="F966" s="230" t="s">
        <v>401</v>
      </c>
      <c r="G966" s="228"/>
      <c r="H966" s="231">
        <v>197.32499999999999</v>
      </c>
      <c r="I966" s="232"/>
      <c r="J966" s="228"/>
      <c r="K966" s="228"/>
      <c r="L966" s="233"/>
      <c r="M966" s="234"/>
      <c r="N966" s="235"/>
      <c r="O966" s="235"/>
      <c r="P966" s="235"/>
      <c r="Q966" s="235"/>
      <c r="R966" s="235"/>
      <c r="S966" s="235"/>
      <c r="T966" s="236"/>
      <c r="AT966" s="237" t="s">
        <v>274</v>
      </c>
      <c r="AU966" s="237" t="s">
        <v>86</v>
      </c>
      <c r="AV966" s="14" t="s">
        <v>110</v>
      </c>
      <c r="AW966" s="14" t="s">
        <v>32</v>
      </c>
      <c r="AX966" s="14" t="s">
        <v>84</v>
      </c>
      <c r="AY966" s="237" t="s">
        <v>239</v>
      </c>
    </row>
    <row r="967" spans="1:65" s="2" customFormat="1" ht="16.5" customHeight="1">
      <c r="A967" s="35"/>
      <c r="B967" s="36"/>
      <c r="C967" s="248" t="s">
        <v>1582</v>
      </c>
      <c r="D967" s="248" t="s">
        <v>469</v>
      </c>
      <c r="E967" s="249" t="s">
        <v>1583</v>
      </c>
      <c r="F967" s="250" t="s">
        <v>1584</v>
      </c>
      <c r="G967" s="251" t="s">
        <v>244</v>
      </c>
      <c r="H967" s="252">
        <v>217.05799999999999</v>
      </c>
      <c r="I967" s="253"/>
      <c r="J967" s="254">
        <f>ROUND(I967*H967,2)</f>
        <v>0</v>
      </c>
      <c r="K967" s="250" t="s">
        <v>245</v>
      </c>
      <c r="L967" s="255"/>
      <c r="M967" s="256" t="s">
        <v>1</v>
      </c>
      <c r="N967" s="257" t="s">
        <v>41</v>
      </c>
      <c r="O967" s="72"/>
      <c r="P967" s="201">
        <f>O967*H967</f>
        <v>0</v>
      </c>
      <c r="Q967" s="201">
        <v>2.9999999999999997E-4</v>
      </c>
      <c r="R967" s="201">
        <f>Q967*H967</f>
        <v>6.5117399999999992E-2</v>
      </c>
      <c r="S967" s="201">
        <v>0</v>
      </c>
      <c r="T967" s="202">
        <f>S967*H967</f>
        <v>0</v>
      </c>
      <c r="U967" s="35"/>
      <c r="V967" s="35"/>
      <c r="W967" s="35"/>
      <c r="X967" s="35"/>
      <c r="Y967" s="35"/>
      <c r="Z967" s="35"/>
      <c r="AA967" s="35"/>
      <c r="AB967" s="35"/>
      <c r="AC967" s="35"/>
      <c r="AD967" s="35"/>
      <c r="AE967" s="35"/>
      <c r="AR967" s="203" t="s">
        <v>549</v>
      </c>
      <c r="AT967" s="203" t="s">
        <v>469</v>
      </c>
      <c r="AU967" s="203" t="s">
        <v>86</v>
      </c>
      <c r="AY967" s="18" t="s">
        <v>239</v>
      </c>
      <c r="BE967" s="204">
        <f>IF(N967="základní",J967,0)</f>
        <v>0</v>
      </c>
      <c r="BF967" s="204">
        <f>IF(N967="snížená",J967,0)</f>
        <v>0</v>
      </c>
      <c r="BG967" s="204">
        <f>IF(N967="zákl. přenesená",J967,0)</f>
        <v>0</v>
      </c>
      <c r="BH967" s="204">
        <f>IF(N967="sníž. přenesená",J967,0)</f>
        <v>0</v>
      </c>
      <c r="BI967" s="204">
        <f>IF(N967="nulová",J967,0)</f>
        <v>0</v>
      </c>
      <c r="BJ967" s="18" t="s">
        <v>84</v>
      </c>
      <c r="BK967" s="204">
        <f>ROUND(I967*H967,2)</f>
        <v>0</v>
      </c>
      <c r="BL967" s="18" t="s">
        <v>316</v>
      </c>
      <c r="BM967" s="203" t="s">
        <v>1585</v>
      </c>
    </row>
    <row r="968" spans="1:65" s="13" customFormat="1" ht="11.25">
      <c r="B968" s="210"/>
      <c r="C968" s="211"/>
      <c r="D968" s="212" t="s">
        <v>274</v>
      </c>
      <c r="E968" s="211"/>
      <c r="F968" s="213" t="s">
        <v>1586</v>
      </c>
      <c r="G968" s="211"/>
      <c r="H968" s="214">
        <v>217.05799999999999</v>
      </c>
      <c r="I968" s="215"/>
      <c r="J968" s="211"/>
      <c r="K968" s="211"/>
      <c r="L968" s="216"/>
      <c r="M968" s="217"/>
      <c r="N968" s="218"/>
      <c r="O968" s="218"/>
      <c r="P968" s="218"/>
      <c r="Q968" s="218"/>
      <c r="R968" s="218"/>
      <c r="S968" s="218"/>
      <c r="T968" s="219"/>
      <c r="AT968" s="220" t="s">
        <v>274</v>
      </c>
      <c r="AU968" s="220" t="s">
        <v>86</v>
      </c>
      <c r="AV968" s="13" t="s">
        <v>86</v>
      </c>
      <c r="AW968" s="13" t="s">
        <v>4</v>
      </c>
      <c r="AX968" s="13" t="s">
        <v>84</v>
      </c>
      <c r="AY968" s="220" t="s">
        <v>239</v>
      </c>
    </row>
    <row r="969" spans="1:65" s="2" customFormat="1" ht="24.2" customHeight="1">
      <c r="A969" s="35"/>
      <c r="B969" s="36"/>
      <c r="C969" s="192" t="s">
        <v>1587</v>
      </c>
      <c r="D969" s="192" t="s">
        <v>241</v>
      </c>
      <c r="E969" s="193" t="s">
        <v>1588</v>
      </c>
      <c r="F969" s="194" t="s">
        <v>1589</v>
      </c>
      <c r="G969" s="195" t="s">
        <v>344</v>
      </c>
      <c r="H969" s="196">
        <v>11.315</v>
      </c>
      <c r="I969" s="197"/>
      <c r="J969" s="198">
        <f>ROUND(I969*H969,2)</f>
        <v>0</v>
      </c>
      <c r="K969" s="194" t="s">
        <v>245</v>
      </c>
      <c r="L969" s="40"/>
      <c r="M969" s="199" t="s">
        <v>1</v>
      </c>
      <c r="N969" s="200" t="s">
        <v>41</v>
      </c>
      <c r="O969" s="72"/>
      <c r="P969" s="201">
        <f>O969*H969</f>
        <v>0</v>
      </c>
      <c r="Q969" s="201">
        <v>0</v>
      </c>
      <c r="R969" s="201">
        <f>Q969*H969</f>
        <v>0</v>
      </c>
      <c r="S969" s="201">
        <v>0</v>
      </c>
      <c r="T969" s="202">
        <f>S969*H969</f>
        <v>0</v>
      </c>
      <c r="U969" s="35"/>
      <c r="V969" s="35"/>
      <c r="W969" s="35"/>
      <c r="X969" s="35"/>
      <c r="Y969" s="35"/>
      <c r="Z969" s="35"/>
      <c r="AA969" s="35"/>
      <c r="AB969" s="35"/>
      <c r="AC969" s="35"/>
      <c r="AD969" s="35"/>
      <c r="AE969" s="35"/>
      <c r="AR969" s="203" t="s">
        <v>316</v>
      </c>
      <c r="AT969" s="203" t="s">
        <v>241</v>
      </c>
      <c r="AU969" s="203" t="s">
        <v>86</v>
      </c>
      <c r="AY969" s="18" t="s">
        <v>239</v>
      </c>
      <c r="BE969" s="204">
        <f>IF(N969="základní",J969,0)</f>
        <v>0</v>
      </c>
      <c r="BF969" s="204">
        <f>IF(N969="snížená",J969,0)</f>
        <v>0</v>
      </c>
      <c r="BG969" s="204">
        <f>IF(N969="zákl. přenesená",J969,0)</f>
        <v>0</v>
      </c>
      <c r="BH969" s="204">
        <f>IF(N969="sníž. přenesená",J969,0)</f>
        <v>0</v>
      </c>
      <c r="BI969" s="204">
        <f>IF(N969="nulová",J969,0)</f>
        <v>0</v>
      </c>
      <c r="BJ969" s="18" t="s">
        <v>84</v>
      </c>
      <c r="BK969" s="204">
        <f>ROUND(I969*H969,2)</f>
        <v>0</v>
      </c>
      <c r="BL969" s="18" t="s">
        <v>316</v>
      </c>
      <c r="BM969" s="203" t="s">
        <v>1590</v>
      </c>
    </row>
    <row r="970" spans="1:65" s="2" customFormat="1" ht="11.25">
      <c r="A970" s="35"/>
      <c r="B970" s="36"/>
      <c r="C970" s="37"/>
      <c r="D970" s="205" t="s">
        <v>247</v>
      </c>
      <c r="E970" s="37"/>
      <c r="F970" s="206" t="s">
        <v>1591</v>
      </c>
      <c r="G970" s="37"/>
      <c r="H970" s="37"/>
      <c r="I970" s="207"/>
      <c r="J970" s="37"/>
      <c r="K970" s="37"/>
      <c r="L970" s="40"/>
      <c r="M970" s="208"/>
      <c r="N970" s="209"/>
      <c r="O970" s="72"/>
      <c r="P970" s="72"/>
      <c r="Q970" s="72"/>
      <c r="R970" s="72"/>
      <c r="S970" s="72"/>
      <c r="T970" s="73"/>
      <c r="U970" s="35"/>
      <c r="V970" s="35"/>
      <c r="W970" s="35"/>
      <c r="X970" s="35"/>
      <c r="Y970" s="35"/>
      <c r="Z970" s="35"/>
      <c r="AA970" s="35"/>
      <c r="AB970" s="35"/>
      <c r="AC970" s="35"/>
      <c r="AD970" s="35"/>
      <c r="AE970" s="35"/>
      <c r="AT970" s="18" t="s">
        <v>247</v>
      </c>
      <c r="AU970" s="18" t="s">
        <v>86</v>
      </c>
    </row>
    <row r="971" spans="1:65" s="12" customFormat="1" ht="22.9" customHeight="1">
      <c r="B971" s="176"/>
      <c r="C971" s="177"/>
      <c r="D971" s="178" t="s">
        <v>75</v>
      </c>
      <c r="E971" s="190" t="s">
        <v>1592</v>
      </c>
      <c r="F971" s="190" t="s">
        <v>1593</v>
      </c>
      <c r="G971" s="177"/>
      <c r="H971" s="177"/>
      <c r="I971" s="180"/>
      <c r="J971" s="191">
        <f>BK971</f>
        <v>0</v>
      </c>
      <c r="K971" s="177"/>
      <c r="L971" s="182"/>
      <c r="M971" s="183"/>
      <c r="N971" s="184"/>
      <c r="O971" s="184"/>
      <c r="P971" s="185">
        <f>SUM(P972:P1014)</f>
        <v>0</v>
      </c>
      <c r="Q971" s="184"/>
      <c r="R971" s="185">
        <f>SUM(R972:R1014)</f>
        <v>7.32138724</v>
      </c>
      <c r="S971" s="184"/>
      <c r="T971" s="186">
        <f>SUM(T972:T1014)</f>
        <v>0</v>
      </c>
      <c r="AR971" s="187" t="s">
        <v>86</v>
      </c>
      <c r="AT971" s="188" t="s">
        <v>75</v>
      </c>
      <c r="AU971" s="188" t="s">
        <v>84</v>
      </c>
      <c r="AY971" s="187" t="s">
        <v>239</v>
      </c>
      <c r="BK971" s="189">
        <f>SUM(BK972:BK1014)</f>
        <v>0</v>
      </c>
    </row>
    <row r="972" spans="1:65" s="2" customFormat="1" ht="16.5" customHeight="1">
      <c r="A972" s="35"/>
      <c r="B972" s="36"/>
      <c r="C972" s="192" t="s">
        <v>1594</v>
      </c>
      <c r="D972" s="192" t="s">
        <v>241</v>
      </c>
      <c r="E972" s="193" t="s">
        <v>1595</v>
      </c>
      <c r="F972" s="194" t="s">
        <v>1596</v>
      </c>
      <c r="G972" s="195" t="s">
        <v>244</v>
      </c>
      <c r="H972" s="196">
        <v>531.93799999999999</v>
      </c>
      <c r="I972" s="197"/>
      <c r="J972" s="198">
        <f>ROUND(I972*H972,2)</f>
        <v>0</v>
      </c>
      <c r="K972" s="194" t="s">
        <v>245</v>
      </c>
      <c r="L972" s="40"/>
      <c r="M972" s="199" t="s">
        <v>1</v>
      </c>
      <c r="N972" s="200" t="s">
        <v>41</v>
      </c>
      <c r="O972" s="72"/>
      <c r="P972" s="201">
        <f>O972*H972</f>
        <v>0</v>
      </c>
      <c r="Q972" s="201">
        <v>0</v>
      </c>
      <c r="R972" s="201">
        <f>Q972*H972</f>
        <v>0</v>
      </c>
      <c r="S972" s="201">
        <v>0</v>
      </c>
      <c r="T972" s="202">
        <f>S972*H972</f>
        <v>0</v>
      </c>
      <c r="U972" s="35"/>
      <c r="V972" s="35"/>
      <c r="W972" s="35"/>
      <c r="X972" s="35"/>
      <c r="Y972" s="35"/>
      <c r="Z972" s="35"/>
      <c r="AA972" s="35"/>
      <c r="AB972" s="35"/>
      <c r="AC972" s="35"/>
      <c r="AD972" s="35"/>
      <c r="AE972" s="35"/>
      <c r="AR972" s="203" t="s">
        <v>316</v>
      </c>
      <c r="AT972" s="203" t="s">
        <v>241</v>
      </c>
      <c r="AU972" s="203" t="s">
        <v>86</v>
      </c>
      <c r="AY972" s="18" t="s">
        <v>239</v>
      </c>
      <c r="BE972" s="204">
        <f>IF(N972="základní",J972,0)</f>
        <v>0</v>
      </c>
      <c r="BF972" s="204">
        <f>IF(N972="snížená",J972,0)</f>
        <v>0</v>
      </c>
      <c r="BG972" s="204">
        <f>IF(N972="zákl. přenesená",J972,0)</f>
        <v>0</v>
      </c>
      <c r="BH972" s="204">
        <f>IF(N972="sníž. přenesená",J972,0)</f>
        <v>0</v>
      </c>
      <c r="BI972" s="204">
        <f>IF(N972="nulová",J972,0)</f>
        <v>0</v>
      </c>
      <c r="BJ972" s="18" t="s">
        <v>84</v>
      </c>
      <c r="BK972" s="204">
        <f>ROUND(I972*H972,2)</f>
        <v>0</v>
      </c>
      <c r="BL972" s="18" t="s">
        <v>316</v>
      </c>
      <c r="BM972" s="203" t="s">
        <v>1597</v>
      </c>
    </row>
    <row r="973" spans="1:65" s="2" customFormat="1" ht="11.25">
      <c r="A973" s="35"/>
      <c r="B973" s="36"/>
      <c r="C973" s="37"/>
      <c r="D973" s="205" t="s">
        <v>247</v>
      </c>
      <c r="E973" s="37"/>
      <c r="F973" s="206" t="s">
        <v>1598</v>
      </c>
      <c r="G973" s="37"/>
      <c r="H973" s="37"/>
      <c r="I973" s="207"/>
      <c r="J973" s="37"/>
      <c r="K973" s="37"/>
      <c r="L973" s="40"/>
      <c r="M973" s="208"/>
      <c r="N973" s="209"/>
      <c r="O973" s="72"/>
      <c r="P973" s="72"/>
      <c r="Q973" s="72"/>
      <c r="R973" s="72"/>
      <c r="S973" s="72"/>
      <c r="T973" s="73"/>
      <c r="U973" s="35"/>
      <c r="V973" s="35"/>
      <c r="W973" s="35"/>
      <c r="X973" s="35"/>
      <c r="Y973" s="35"/>
      <c r="Z973" s="35"/>
      <c r="AA973" s="35"/>
      <c r="AB973" s="35"/>
      <c r="AC973" s="35"/>
      <c r="AD973" s="35"/>
      <c r="AE973" s="35"/>
      <c r="AT973" s="18" t="s">
        <v>247</v>
      </c>
      <c r="AU973" s="18" t="s">
        <v>86</v>
      </c>
    </row>
    <row r="974" spans="1:65" s="13" customFormat="1" ht="11.25">
      <c r="B974" s="210"/>
      <c r="C974" s="211"/>
      <c r="D974" s="212" t="s">
        <v>274</v>
      </c>
      <c r="E974" s="226" t="s">
        <v>1</v>
      </c>
      <c r="F974" s="213" t="s">
        <v>1599</v>
      </c>
      <c r="G974" s="211"/>
      <c r="H974" s="214">
        <v>402.58800000000002</v>
      </c>
      <c r="I974" s="215"/>
      <c r="J974" s="211"/>
      <c r="K974" s="211"/>
      <c r="L974" s="216"/>
      <c r="M974" s="217"/>
      <c r="N974" s="218"/>
      <c r="O974" s="218"/>
      <c r="P974" s="218"/>
      <c r="Q974" s="218"/>
      <c r="R974" s="218"/>
      <c r="S974" s="218"/>
      <c r="T974" s="219"/>
      <c r="AT974" s="220" t="s">
        <v>274</v>
      </c>
      <c r="AU974" s="220" t="s">
        <v>86</v>
      </c>
      <c r="AV974" s="13" t="s">
        <v>86</v>
      </c>
      <c r="AW974" s="13" t="s">
        <v>32</v>
      </c>
      <c r="AX974" s="13" t="s">
        <v>76</v>
      </c>
      <c r="AY974" s="220" t="s">
        <v>239</v>
      </c>
    </row>
    <row r="975" spans="1:65" s="13" customFormat="1" ht="11.25">
      <c r="B975" s="210"/>
      <c r="C975" s="211"/>
      <c r="D975" s="212" t="s">
        <v>274</v>
      </c>
      <c r="E975" s="226" t="s">
        <v>1</v>
      </c>
      <c r="F975" s="213" t="s">
        <v>1600</v>
      </c>
      <c r="G975" s="211"/>
      <c r="H975" s="214">
        <v>129.35</v>
      </c>
      <c r="I975" s="215"/>
      <c r="J975" s="211"/>
      <c r="K975" s="211"/>
      <c r="L975" s="216"/>
      <c r="M975" s="217"/>
      <c r="N975" s="218"/>
      <c r="O975" s="218"/>
      <c r="P975" s="218"/>
      <c r="Q975" s="218"/>
      <c r="R975" s="218"/>
      <c r="S975" s="218"/>
      <c r="T975" s="219"/>
      <c r="AT975" s="220" t="s">
        <v>274</v>
      </c>
      <c r="AU975" s="220" t="s">
        <v>86</v>
      </c>
      <c r="AV975" s="13" t="s">
        <v>86</v>
      </c>
      <c r="AW975" s="13" t="s">
        <v>32</v>
      </c>
      <c r="AX975" s="13" t="s">
        <v>76</v>
      </c>
      <c r="AY975" s="220" t="s">
        <v>239</v>
      </c>
    </row>
    <row r="976" spans="1:65" s="14" customFormat="1" ht="11.25">
      <c r="B976" s="227"/>
      <c r="C976" s="228"/>
      <c r="D976" s="212" t="s">
        <v>274</v>
      </c>
      <c r="E976" s="229" t="s">
        <v>1</v>
      </c>
      <c r="F976" s="230" t="s">
        <v>401</v>
      </c>
      <c r="G976" s="228"/>
      <c r="H976" s="231">
        <v>531.93799999999999</v>
      </c>
      <c r="I976" s="232"/>
      <c r="J976" s="228"/>
      <c r="K976" s="228"/>
      <c r="L976" s="233"/>
      <c r="M976" s="234"/>
      <c r="N976" s="235"/>
      <c r="O976" s="235"/>
      <c r="P976" s="235"/>
      <c r="Q976" s="235"/>
      <c r="R976" s="235"/>
      <c r="S976" s="235"/>
      <c r="T976" s="236"/>
      <c r="AT976" s="237" t="s">
        <v>274</v>
      </c>
      <c r="AU976" s="237" t="s">
        <v>86</v>
      </c>
      <c r="AV976" s="14" t="s">
        <v>110</v>
      </c>
      <c r="AW976" s="14" t="s">
        <v>32</v>
      </c>
      <c r="AX976" s="14" t="s">
        <v>84</v>
      </c>
      <c r="AY976" s="237" t="s">
        <v>239</v>
      </c>
    </row>
    <row r="977" spans="1:65" s="2" customFormat="1" ht="16.5" customHeight="1">
      <c r="A977" s="35"/>
      <c r="B977" s="36"/>
      <c r="C977" s="248" t="s">
        <v>1601</v>
      </c>
      <c r="D977" s="248" t="s">
        <v>469</v>
      </c>
      <c r="E977" s="249" t="s">
        <v>1511</v>
      </c>
      <c r="F977" s="250" t="s">
        <v>1512</v>
      </c>
      <c r="G977" s="251" t="s">
        <v>344</v>
      </c>
      <c r="H977" s="252">
        <v>0.17</v>
      </c>
      <c r="I977" s="253"/>
      <c r="J977" s="254">
        <f>ROUND(I977*H977,2)</f>
        <v>0</v>
      </c>
      <c r="K977" s="250" t="s">
        <v>245</v>
      </c>
      <c r="L977" s="255"/>
      <c r="M977" s="256" t="s">
        <v>1</v>
      </c>
      <c r="N977" s="257" t="s">
        <v>41</v>
      </c>
      <c r="O977" s="72"/>
      <c r="P977" s="201">
        <f>O977*H977</f>
        <v>0</v>
      </c>
      <c r="Q977" s="201">
        <v>1</v>
      </c>
      <c r="R977" s="201">
        <f>Q977*H977</f>
        <v>0.17</v>
      </c>
      <c r="S977" s="201">
        <v>0</v>
      </c>
      <c r="T977" s="202">
        <f>S977*H977</f>
        <v>0</v>
      </c>
      <c r="U977" s="35"/>
      <c r="V977" s="35"/>
      <c r="W977" s="35"/>
      <c r="X977" s="35"/>
      <c r="Y977" s="35"/>
      <c r="Z977" s="35"/>
      <c r="AA977" s="35"/>
      <c r="AB977" s="35"/>
      <c r="AC977" s="35"/>
      <c r="AD977" s="35"/>
      <c r="AE977" s="35"/>
      <c r="AR977" s="203" t="s">
        <v>549</v>
      </c>
      <c r="AT977" s="203" t="s">
        <v>469</v>
      </c>
      <c r="AU977" s="203" t="s">
        <v>86</v>
      </c>
      <c r="AY977" s="18" t="s">
        <v>239</v>
      </c>
      <c r="BE977" s="204">
        <f>IF(N977="základní",J977,0)</f>
        <v>0</v>
      </c>
      <c r="BF977" s="204">
        <f>IF(N977="snížená",J977,0)</f>
        <v>0</v>
      </c>
      <c r="BG977" s="204">
        <f>IF(N977="zákl. přenesená",J977,0)</f>
        <v>0</v>
      </c>
      <c r="BH977" s="204">
        <f>IF(N977="sníž. přenesená",J977,0)</f>
        <v>0</v>
      </c>
      <c r="BI977" s="204">
        <f>IF(N977="nulová",J977,0)</f>
        <v>0</v>
      </c>
      <c r="BJ977" s="18" t="s">
        <v>84</v>
      </c>
      <c r="BK977" s="204">
        <f>ROUND(I977*H977,2)</f>
        <v>0</v>
      </c>
      <c r="BL977" s="18" t="s">
        <v>316</v>
      </c>
      <c r="BM977" s="203" t="s">
        <v>1602</v>
      </c>
    </row>
    <row r="978" spans="1:65" s="13" customFormat="1" ht="11.25">
      <c r="B978" s="210"/>
      <c r="C978" s="211"/>
      <c r="D978" s="212" t="s">
        <v>274</v>
      </c>
      <c r="E978" s="211"/>
      <c r="F978" s="213" t="s">
        <v>1603</v>
      </c>
      <c r="G978" s="211"/>
      <c r="H978" s="214">
        <v>0.17</v>
      </c>
      <c r="I978" s="215"/>
      <c r="J978" s="211"/>
      <c r="K978" s="211"/>
      <c r="L978" s="216"/>
      <c r="M978" s="217"/>
      <c r="N978" s="218"/>
      <c r="O978" s="218"/>
      <c r="P978" s="218"/>
      <c r="Q978" s="218"/>
      <c r="R978" s="218"/>
      <c r="S978" s="218"/>
      <c r="T978" s="219"/>
      <c r="AT978" s="220" t="s">
        <v>274</v>
      </c>
      <c r="AU978" s="220" t="s">
        <v>86</v>
      </c>
      <c r="AV978" s="13" t="s">
        <v>86</v>
      </c>
      <c r="AW978" s="13" t="s">
        <v>4</v>
      </c>
      <c r="AX978" s="13" t="s">
        <v>84</v>
      </c>
      <c r="AY978" s="220" t="s">
        <v>239</v>
      </c>
    </row>
    <row r="979" spans="1:65" s="2" customFormat="1" ht="16.5" customHeight="1">
      <c r="A979" s="35"/>
      <c r="B979" s="36"/>
      <c r="C979" s="192" t="s">
        <v>1604</v>
      </c>
      <c r="D979" s="192" t="s">
        <v>241</v>
      </c>
      <c r="E979" s="193" t="s">
        <v>1605</v>
      </c>
      <c r="F979" s="194" t="s">
        <v>1606</v>
      </c>
      <c r="G979" s="195" t="s">
        <v>244</v>
      </c>
      <c r="H979" s="196">
        <v>32.130000000000003</v>
      </c>
      <c r="I979" s="197"/>
      <c r="J979" s="198">
        <f>ROUND(I979*H979,2)</f>
        <v>0</v>
      </c>
      <c r="K979" s="194" t="s">
        <v>245</v>
      </c>
      <c r="L979" s="40"/>
      <c r="M979" s="199" t="s">
        <v>1</v>
      </c>
      <c r="N979" s="200" t="s">
        <v>41</v>
      </c>
      <c r="O979" s="72"/>
      <c r="P979" s="201">
        <f>O979*H979</f>
        <v>0</v>
      </c>
      <c r="Q979" s="201">
        <v>0</v>
      </c>
      <c r="R979" s="201">
        <f>Q979*H979</f>
        <v>0</v>
      </c>
      <c r="S979" s="201">
        <v>0</v>
      </c>
      <c r="T979" s="202">
        <f>S979*H979</f>
        <v>0</v>
      </c>
      <c r="U979" s="35"/>
      <c r="V979" s="35"/>
      <c r="W979" s="35"/>
      <c r="X979" s="35"/>
      <c r="Y979" s="35"/>
      <c r="Z979" s="35"/>
      <c r="AA979" s="35"/>
      <c r="AB979" s="35"/>
      <c r="AC979" s="35"/>
      <c r="AD979" s="35"/>
      <c r="AE979" s="35"/>
      <c r="AR979" s="203" t="s">
        <v>316</v>
      </c>
      <c r="AT979" s="203" t="s">
        <v>241</v>
      </c>
      <c r="AU979" s="203" t="s">
        <v>86</v>
      </c>
      <c r="AY979" s="18" t="s">
        <v>239</v>
      </c>
      <c r="BE979" s="204">
        <f>IF(N979="základní",J979,0)</f>
        <v>0</v>
      </c>
      <c r="BF979" s="204">
        <f>IF(N979="snížená",J979,0)</f>
        <v>0</v>
      </c>
      <c r="BG979" s="204">
        <f>IF(N979="zákl. přenesená",J979,0)</f>
        <v>0</v>
      </c>
      <c r="BH979" s="204">
        <f>IF(N979="sníž. přenesená",J979,0)</f>
        <v>0</v>
      </c>
      <c r="BI979" s="204">
        <f>IF(N979="nulová",J979,0)</f>
        <v>0</v>
      </c>
      <c r="BJ979" s="18" t="s">
        <v>84</v>
      </c>
      <c r="BK979" s="204">
        <f>ROUND(I979*H979,2)</f>
        <v>0</v>
      </c>
      <c r="BL979" s="18" t="s">
        <v>316</v>
      </c>
      <c r="BM979" s="203" t="s">
        <v>1607</v>
      </c>
    </row>
    <row r="980" spans="1:65" s="2" customFormat="1" ht="11.25">
      <c r="A980" s="35"/>
      <c r="B980" s="36"/>
      <c r="C980" s="37"/>
      <c r="D980" s="205" t="s">
        <v>247</v>
      </c>
      <c r="E980" s="37"/>
      <c r="F980" s="206" t="s">
        <v>1608</v>
      </c>
      <c r="G980" s="37"/>
      <c r="H980" s="37"/>
      <c r="I980" s="207"/>
      <c r="J980" s="37"/>
      <c r="K980" s="37"/>
      <c r="L980" s="40"/>
      <c r="M980" s="208"/>
      <c r="N980" s="209"/>
      <c r="O980" s="72"/>
      <c r="P980" s="72"/>
      <c r="Q980" s="72"/>
      <c r="R980" s="72"/>
      <c r="S980" s="72"/>
      <c r="T980" s="73"/>
      <c r="U980" s="35"/>
      <c r="V980" s="35"/>
      <c r="W980" s="35"/>
      <c r="X980" s="35"/>
      <c r="Y980" s="35"/>
      <c r="Z980" s="35"/>
      <c r="AA980" s="35"/>
      <c r="AB980" s="35"/>
      <c r="AC980" s="35"/>
      <c r="AD980" s="35"/>
      <c r="AE980" s="35"/>
      <c r="AT980" s="18" t="s">
        <v>247</v>
      </c>
      <c r="AU980" s="18" t="s">
        <v>86</v>
      </c>
    </row>
    <row r="981" spans="1:65" s="13" customFormat="1" ht="11.25">
      <c r="B981" s="210"/>
      <c r="C981" s="211"/>
      <c r="D981" s="212" t="s">
        <v>274</v>
      </c>
      <c r="E981" s="226" t="s">
        <v>1</v>
      </c>
      <c r="F981" s="213" t="s">
        <v>1609</v>
      </c>
      <c r="G981" s="211"/>
      <c r="H981" s="214">
        <v>32.130000000000003</v>
      </c>
      <c r="I981" s="215"/>
      <c r="J981" s="211"/>
      <c r="K981" s="211"/>
      <c r="L981" s="216"/>
      <c r="M981" s="217"/>
      <c r="N981" s="218"/>
      <c r="O981" s="218"/>
      <c r="P981" s="218"/>
      <c r="Q981" s="218"/>
      <c r="R981" s="218"/>
      <c r="S981" s="218"/>
      <c r="T981" s="219"/>
      <c r="AT981" s="220" t="s">
        <v>274</v>
      </c>
      <c r="AU981" s="220" t="s">
        <v>86</v>
      </c>
      <c r="AV981" s="13" t="s">
        <v>86</v>
      </c>
      <c r="AW981" s="13" t="s">
        <v>32</v>
      </c>
      <c r="AX981" s="13" t="s">
        <v>76</v>
      </c>
      <c r="AY981" s="220" t="s">
        <v>239</v>
      </c>
    </row>
    <row r="982" spans="1:65" s="14" customFormat="1" ht="11.25">
      <c r="B982" s="227"/>
      <c r="C982" s="228"/>
      <c r="D982" s="212" t="s">
        <v>274</v>
      </c>
      <c r="E982" s="229" t="s">
        <v>1</v>
      </c>
      <c r="F982" s="230" t="s">
        <v>401</v>
      </c>
      <c r="G982" s="228"/>
      <c r="H982" s="231">
        <v>32.130000000000003</v>
      </c>
      <c r="I982" s="232"/>
      <c r="J982" s="228"/>
      <c r="K982" s="228"/>
      <c r="L982" s="233"/>
      <c r="M982" s="234"/>
      <c r="N982" s="235"/>
      <c r="O982" s="235"/>
      <c r="P982" s="235"/>
      <c r="Q982" s="235"/>
      <c r="R982" s="235"/>
      <c r="S982" s="235"/>
      <c r="T982" s="236"/>
      <c r="AT982" s="237" t="s">
        <v>274</v>
      </c>
      <c r="AU982" s="237" t="s">
        <v>86</v>
      </c>
      <c r="AV982" s="14" t="s">
        <v>110</v>
      </c>
      <c r="AW982" s="14" t="s">
        <v>32</v>
      </c>
      <c r="AX982" s="14" t="s">
        <v>84</v>
      </c>
      <c r="AY982" s="237" t="s">
        <v>239</v>
      </c>
    </row>
    <row r="983" spans="1:65" s="2" customFormat="1" ht="24.2" customHeight="1">
      <c r="A983" s="35"/>
      <c r="B983" s="36"/>
      <c r="C983" s="248" t="s">
        <v>1610</v>
      </c>
      <c r="D983" s="248" t="s">
        <v>469</v>
      </c>
      <c r="E983" s="249" t="s">
        <v>1611</v>
      </c>
      <c r="F983" s="250" t="s">
        <v>1612</v>
      </c>
      <c r="G983" s="251" t="s">
        <v>244</v>
      </c>
      <c r="H983" s="252">
        <v>37.448</v>
      </c>
      <c r="I983" s="253"/>
      <c r="J983" s="254">
        <f>ROUND(I983*H983,2)</f>
        <v>0</v>
      </c>
      <c r="K983" s="250" t="s">
        <v>287</v>
      </c>
      <c r="L983" s="255"/>
      <c r="M983" s="256" t="s">
        <v>1</v>
      </c>
      <c r="N983" s="257" t="s">
        <v>41</v>
      </c>
      <c r="O983" s="72"/>
      <c r="P983" s="201">
        <f>O983*H983</f>
        <v>0</v>
      </c>
      <c r="Q983" s="201">
        <v>4.3E-3</v>
      </c>
      <c r="R983" s="201">
        <f>Q983*H983</f>
        <v>0.16102640000000001</v>
      </c>
      <c r="S983" s="201">
        <v>0</v>
      </c>
      <c r="T983" s="202">
        <f>S983*H983</f>
        <v>0</v>
      </c>
      <c r="U983" s="35"/>
      <c r="V983" s="35"/>
      <c r="W983" s="35"/>
      <c r="X983" s="35"/>
      <c r="Y983" s="35"/>
      <c r="Z983" s="35"/>
      <c r="AA983" s="35"/>
      <c r="AB983" s="35"/>
      <c r="AC983" s="35"/>
      <c r="AD983" s="35"/>
      <c r="AE983" s="35"/>
      <c r="AR983" s="203" t="s">
        <v>549</v>
      </c>
      <c r="AT983" s="203" t="s">
        <v>469</v>
      </c>
      <c r="AU983" s="203" t="s">
        <v>86</v>
      </c>
      <c r="AY983" s="18" t="s">
        <v>239</v>
      </c>
      <c r="BE983" s="204">
        <f>IF(N983="základní",J983,0)</f>
        <v>0</v>
      </c>
      <c r="BF983" s="204">
        <f>IF(N983="snížená",J983,0)</f>
        <v>0</v>
      </c>
      <c r="BG983" s="204">
        <f>IF(N983="zákl. přenesená",J983,0)</f>
        <v>0</v>
      </c>
      <c r="BH983" s="204">
        <f>IF(N983="sníž. přenesená",J983,0)</f>
        <v>0</v>
      </c>
      <c r="BI983" s="204">
        <f>IF(N983="nulová",J983,0)</f>
        <v>0</v>
      </c>
      <c r="BJ983" s="18" t="s">
        <v>84</v>
      </c>
      <c r="BK983" s="204">
        <f>ROUND(I983*H983,2)</f>
        <v>0</v>
      </c>
      <c r="BL983" s="18" t="s">
        <v>316</v>
      </c>
      <c r="BM983" s="203" t="s">
        <v>1613</v>
      </c>
    </row>
    <row r="984" spans="1:65" s="13" customFormat="1" ht="11.25">
      <c r="B984" s="210"/>
      <c r="C984" s="211"/>
      <c r="D984" s="212" t="s">
        <v>274</v>
      </c>
      <c r="E984" s="211"/>
      <c r="F984" s="213" t="s">
        <v>1614</v>
      </c>
      <c r="G984" s="211"/>
      <c r="H984" s="214">
        <v>37.448</v>
      </c>
      <c r="I984" s="215"/>
      <c r="J984" s="211"/>
      <c r="K984" s="211"/>
      <c r="L984" s="216"/>
      <c r="M984" s="217"/>
      <c r="N984" s="218"/>
      <c r="O984" s="218"/>
      <c r="P984" s="218"/>
      <c r="Q984" s="218"/>
      <c r="R984" s="218"/>
      <c r="S984" s="218"/>
      <c r="T984" s="219"/>
      <c r="AT984" s="220" t="s">
        <v>274</v>
      </c>
      <c r="AU984" s="220" t="s">
        <v>86</v>
      </c>
      <c r="AV984" s="13" t="s">
        <v>86</v>
      </c>
      <c r="AW984" s="13" t="s">
        <v>4</v>
      </c>
      <c r="AX984" s="13" t="s">
        <v>84</v>
      </c>
      <c r="AY984" s="220" t="s">
        <v>239</v>
      </c>
    </row>
    <row r="985" spans="1:65" s="2" customFormat="1" ht="16.5" customHeight="1">
      <c r="A985" s="35"/>
      <c r="B985" s="36"/>
      <c r="C985" s="192" t="s">
        <v>1615</v>
      </c>
      <c r="D985" s="192" t="s">
        <v>241</v>
      </c>
      <c r="E985" s="193" t="s">
        <v>1616</v>
      </c>
      <c r="F985" s="194" t="s">
        <v>1617</v>
      </c>
      <c r="G985" s="195" t="s">
        <v>244</v>
      </c>
      <c r="H985" s="196">
        <v>531.93799999999999</v>
      </c>
      <c r="I985" s="197"/>
      <c r="J985" s="198">
        <f>ROUND(I985*H985,2)</f>
        <v>0</v>
      </c>
      <c r="K985" s="194" t="s">
        <v>245</v>
      </c>
      <c r="L985" s="40"/>
      <c r="M985" s="199" t="s">
        <v>1</v>
      </c>
      <c r="N985" s="200" t="s">
        <v>41</v>
      </c>
      <c r="O985" s="72"/>
      <c r="P985" s="201">
        <f>O985*H985</f>
        <v>0</v>
      </c>
      <c r="Q985" s="201">
        <v>8.8000000000000003E-4</v>
      </c>
      <c r="R985" s="201">
        <f>Q985*H985</f>
        <v>0.46810543999999998</v>
      </c>
      <c r="S985" s="201">
        <v>0</v>
      </c>
      <c r="T985" s="202">
        <f>S985*H985</f>
        <v>0</v>
      </c>
      <c r="U985" s="35"/>
      <c r="V985" s="35"/>
      <c r="W985" s="35"/>
      <c r="X985" s="35"/>
      <c r="Y985" s="35"/>
      <c r="Z985" s="35"/>
      <c r="AA985" s="35"/>
      <c r="AB985" s="35"/>
      <c r="AC985" s="35"/>
      <c r="AD985" s="35"/>
      <c r="AE985" s="35"/>
      <c r="AR985" s="203" t="s">
        <v>316</v>
      </c>
      <c r="AT985" s="203" t="s">
        <v>241</v>
      </c>
      <c r="AU985" s="203" t="s">
        <v>86</v>
      </c>
      <c r="AY985" s="18" t="s">
        <v>239</v>
      </c>
      <c r="BE985" s="204">
        <f>IF(N985="základní",J985,0)</f>
        <v>0</v>
      </c>
      <c r="BF985" s="204">
        <f>IF(N985="snížená",J985,0)</f>
        <v>0</v>
      </c>
      <c r="BG985" s="204">
        <f>IF(N985="zákl. přenesená",J985,0)</f>
        <v>0</v>
      </c>
      <c r="BH985" s="204">
        <f>IF(N985="sníž. přenesená",J985,0)</f>
        <v>0</v>
      </c>
      <c r="BI985" s="204">
        <f>IF(N985="nulová",J985,0)</f>
        <v>0</v>
      </c>
      <c r="BJ985" s="18" t="s">
        <v>84</v>
      </c>
      <c r="BK985" s="204">
        <f>ROUND(I985*H985,2)</f>
        <v>0</v>
      </c>
      <c r="BL985" s="18" t="s">
        <v>316</v>
      </c>
      <c r="BM985" s="203" t="s">
        <v>1618</v>
      </c>
    </row>
    <row r="986" spans="1:65" s="2" customFormat="1" ht="11.25">
      <c r="A986" s="35"/>
      <c r="B986" s="36"/>
      <c r="C986" s="37"/>
      <c r="D986" s="205" t="s">
        <v>247</v>
      </c>
      <c r="E986" s="37"/>
      <c r="F986" s="206" t="s">
        <v>1619</v>
      </c>
      <c r="G986" s="37"/>
      <c r="H986" s="37"/>
      <c r="I986" s="207"/>
      <c r="J986" s="37"/>
      <c r="K986" s="37"/>
      <c r="L986" s="40"/>
      <c r="M986" s="208"/>
      <c r="N986" s="209"/>
      <c r="O986" s="72"/>
      <c r="P986" s="72"/>
      <c r="Q986" s="72"/>
      <c r="R986" s="72"/>
      <c r="S986" s="72"/>
      <c r="T986" s="73"/>
      <c r="U986" s="35"/>
      <c r="V986" s="35"/>
      <c r="W986" s="35"/>
      <c r="X986" s="35"/>
      <c r="Y986" s="35"/>
      <c r="Z986" s="35"/>
      <c r="AA986" s="35"/>
      <c r="AB986" s="35"/>
      <c r="AC986" s="35"/>
      <c r="AD986" s="35"/>
      <c r="AE986" s="35"/>
      <c r="AT986" s="18" t="s">
        <v>247</v>
      </c>
      <c r="AU986" s="18" t="s">
        <v>86</v>
      </c>
    </row>
    <row r="987" spans="1:65" s="13" customFormat="1" ht="11.25">
      <c r="B987" s="210"/>
      <c r="C987" s="211"/>
      <c r="D987" s="212" t="s">
        <v>274</v>
      </c>
      <c r="E987" s="226" t="s">
        <v>1</v>
      </c>
      <c r="F987" s="213" t="s">
        <v>1599</v>
      </c>
      <c r="G987" s="211"/>
      <c r="H987" s="214">
        <v>402.58800000000002</v>
      </c>
      <c r="I987" s="215"/>
      <c r="J987" s="211"/>
      <c r="K987" s="211"/>
      <c r="L987" s="216"/>
      <c r="M987" s="217"/>
      <c r="N987" s="218"/>
      <c r="O987" s="218"/>
      <c r="P987" s="218"/>
      <c r="Q987" s="218"/>
      <c r="R987" s="218"/>
      <c r="S987" s="218"/>
      <c r="T987" s="219"/>
      <c r="AT987" s="220" t="s">
        <v>274</v>
      </c>
      <c r="AU987" s="220" t="s">
        <v>86</v>
      </c>
      <c r="AV987" s="13" t="s">
        <v>86</v>
      </c>
      <c r="AW987" s="13" t="s">
        <v>32</v>
      </c>
      <c r="AX987" s="13" t="s">
        <v>76</v>
      </c>
      <c r="AY987" s="220" t="s">
        <v>239</v>
      </c>
    </row>
    <row r="988" spans="1:65" s="13" customFormat="1" ht="11.25">
      <c r="B988" s="210"/>
      <c r="C988" s="211"/>
      <c r="D988" s="212" t="s">
        <v>274</v>
      </c>
      <c r="E988" s="226" t="s">
        <v>1</v>
      </c>
      <c r="F988" s="213" t="s">
        <v>1600</v>
      </c>
      <c r="G988" s="211"/>
      <c r="H988" s="214">
        <v>129.35</v>
      </c>
      <c r="I988" s="215"/>
      <c r="J988" s="211"/>
      <c r="K988" s="211"/>
      <c r="L988" s="216"/>
      <c r="M988" s="217"/>
      <c r="N988" s="218"/>
      <c r="O988" s="218"/>
      <c r="P988" s="218"/>
      <c r="Q988" s="218"/>
      <c r="R988" s="218"/>
      <c r="S988" s="218"/>
      <c r="T988" s="219"/>
      <c r="AT988" s="220" t="s">
        <v>274</v>
      </c>
      <c r="AU988" s="220" t="s">
        <v>86</v>
      </c>
      <c r="AV988" s="13" t="s">
        <v>86</v>
      </c>
      <c r="AW988" s="13" t="s">
        <v>32</v>
      </c>
      <c r="AX988" s="13" t="s">
        <v>76</v>
      </c>
      <c r="AY988" s="220" t="s">
        <v>239</v>
      </c>
    </row>
    <row r="989" spans="1:65" s="14" customFormat="1" ht="11.25">
      <c r="B989" s="227"/>
      <c r="C989" s="228"/>
      <c r="D989" s="212" t="s">
        <v>274</v>
      </c>
      <c r="E989" s="229" t="s">
        <v>1</v>
      </c>
      <c r="F989" s="230" t="s">
        <v>401</v>
      </c>
      <c r="G989" s="228"/>
      <c r="H989" s="231">
        <v>531.93799999999999</v>
      </c>
      <c r="I989" s="232"/>
      <c r="J989" s="228"/>
      <c r="K989" s="228"/>
      <c r="L989" s="233"/>
      <c r="M989" s="234"/>
      <c r="N989" s="235"/>
      <c r="O989" s="235"/>
      <c r="P989" s="235"/>
      <c r="Q989" s="235"/>
      <c r="R989" s="235"/>
      <c r="S989" s="235"/>
      <c r="T989" s="236"/>
      <c r="AT989" s="237" t="s">
        <v>274</v>
      </c>
      <c r="AU989" s="237" t="s">
        <v>86</v>
      </c>
      <c r="AV989" s="14" t="s">
        <v>110</v>
      </c>
      <c r="AW989" s="14" t="s">
        <v>32</v>
      </c>
      <c r="AX989" s="14" t="s">
        <v>84</v>
      </c>
      <c r="AY989" s="237" t="s">
        <v>239</v>
      </c>
    </row>
    <row r="990" spans="1:65" s="2" customFormat="1" ht="24.2" customHeight="1">
      <c r="A990" s="35"/>
      <c r="B990" s="36"/>
      <c r="C990" s="248" t="s">
        <v>1620</v>
      </c>
      <c r="D990" s="248" t="s">
        <v>469</v>
      </c>
      <c r="E990" s="249" t="s">
        <v>1621</v>
      </c>
      <c r="F990" s="250" t="s">
        <v>1543</v>
      </c>
      <c r="G990" s="251" t="s">
        <v>244</v>
      </c>
      <c r="H990" s="252">
        <v>619.97400000000005</v>
      </c>
      <c r="I990" s="253"/>
      <c r="J990" s="254">
        <f>ROUND(I990*H990,2)</f>
        <v>0</v>
      </c>
      <c r="K990" s="250" t="s">
        <v>287</v>
      </c>
      <c r="L990" s="255"/>
      <c r="M990" s="256" t="s">
        <v>1</v>
      </c>
      <c r="N990" s="257" t="s">
        <v>41</v>
      </c>
      <c r="O990" s="72"/>
      <c r="P990" s="201">
        <f>O990*H990</f>
        <v>0</v>
      </c>
      <c r="Q990" s="201">
        <v>4.7000000000000002E-3</v>
      </c>
      <c r="R990" s="201">
        <f>Q990*H990</f>
        <v>2.9138778000000003</v>
      </c>
      <c r="S990" s="201">
        <v>0</v>
      </c>
      <c r="T990" s="202">
        <f>S990*H990</f>
        <v>0</v>
      </c>
      <c r="U990" s="35"/>
      <c r="V990" s="35"/>
      <c r="W990" s="35"/>
      <c r="X990" s="35"/>
      <c r="Y990" s="35"/>
      <c r="Z990" s="35"/>
      <c r="AA990" s="35"/>
      <c r="AB990" s="35"/>
      <c r="AC990" s="35"/>
      <c r="AD990" s="35"/>
      <c r="AE990" s="35"/>
      <c r="AR990" s="203" t="s">
        <v>549</v>
      </c>
      <c r="AT990" s="203" t="s">
        <v>469</v>
      </c>
      <c r="AU990" s="203" t="s">
        <v>86</v>
      </c>
      <c r="AY990" s="18" t="s">
        <v>239</v>
      </c>
      <c r="BE990" s="204">
        <f>IF(N990="základní",J990,0)</f>
        <v>0</v>
      </c>
      <c r="BF990" s="204">
        <f>IF(N990="snížená",J990,0)</f>
        <v>0</v>
      </c>
      <c r="BG990" s="204">
        <f>IF(N990="zákl. přenesená",J990,0)</f>
        <v>0</v>
      </c>
      <c r="BH990" s="204">
        <f>IF(N990="sníž. přenesená",J990,0)</f>
        <v>0</v>
      </c>
      <c r="BI990" s="204">
        <f>IF(N990="nulová",J990,0)</f>
        <v>0</v>
      </c>
      <c r="BJ990" s="18" t="s">
        <v>84</v>
      </c>
      <c r="BK990" s="204">
        <f>ROUND(I990*H990,2)</f>
        <v>0</v>
      </c>
      <c r="BL990" s="18" t="s">
        <v>316</v>
      </c>
      <c r="BM990" s="203" t="s">
        <v>1622</v>
      </c>
    </row>
    <row r="991" spans="1:65" s="13" customFormat="1" ht="11.25">
      <c r="B991" s="210"/>
      <c r="C991" s="211"/>
      <c r="D991" s="212" t="s">
        <v>274</v>
      </c>
      <c r="E991" s="211"/>
      <c r="F991" s="213" t="s">
        <v>1623</v>
      </c>
      <c r="G991" s="211"/>
      <c r="H991" s="214">
        <v>619.97400000000005</v>
      </c>
      <c r="I991" s="215"/>
      <c r="J991" s="211"/>
      <c r="K991" s="211"/>
      <c r="L991" s="216"/>
      <c r="M991" s="217"/>
      <c r="N991" s="218"/>
      <c r="O991" s="218"/>
      <c r="P991" s="218"/>
      <c r="Q991" s="218"/>
      <c r="R991" s="218"/>
      <c r="S991" s="218"/>
      <c r="T991" s="219"/>
      <c r="AT991" s="220" t="s">
        <v>274</v>
      </c>
      <c r="AU991" s="220" t="s">
        <v>86</v>
      </c>
      <c r="AV991" s="13" t="s">
        <v>86</v>
      </c>
      <c r="AW991" s="13" t="s">
        <v>4</v>
      </c>
      <c r="AX991" s="13" t="s">
        <v>84</v>
      </c>
      <c r="AY991" s="220" t="s">
        <v>239</v>
      </c>
    </row>
    <row r="992" spans="1:65" s="2" customFormat="1" ht="24.2" customHeight="1">
      <c r="A992" s="35"/>
      <c r="B992" s="36"/>
      <c r="C992" s="192" t="s">
        <v>1624</v>
      </c>
      <c r="D992" s="192" t="s">
        <v>241</v>
      </c>
      <c r="E992" s="193" t="s">
        <v>1625</v>
      </c>
      <c r="F992" s="194" t="s">
        <v>1626</v>
      </c>
      <c r="G992" s="195" t="s">
        <v>244</v>
      </c>
      <c r="H992" s="196">
        <v>728.31799999999998</v>
      </c>
      <c r="I992" s="197"/>
      <c r="J992" s="198">
        <f>ROUND(I992*H992,2)</f>
        <v>0</v>
      </c>
      <c r="K992" s="194" t="s">
        <v>287</v>
      </c>
      <c r="L992" s="40"/>
      <c r="M992" s="199" t="s">
        <v>1</v>
      </c>
      <c r="N992" s="200" t="s">
        <v>41</v>
      </c>
      <c r="O992" s="72"/>
      <c r="P992" s="201">
        <f>O992*H992</f>
        <v>0</v>
      </c>
      <c r="Q992" s="201">
        <v>4.0000000000000001E-3</v>
      </c>
      <c r="R992" s="201">
        <f>Q992*H992</f>
        <v>2.9132720000000001</v>
      </c>
      <c r="S992" s="201">
        <v>0</v>
      </c>
      <c r="T992" s="202">
        <f>S992*H992</f>
        <v>0</v>
      </c>
      <c r="U992" s="35"/>
      <c r="V992" s="35"/>
      <c r="W992" s="35"/>
      <c r="X992" s="35"/>
      <c r="Y992" s="35"/>
      <c r="Z992" s="35"/>
      <c r="AA992" s="35"/>
      <c r="AB992" s="35"/>
      <c r="AC992" s="35"/>
      <c r="AD992" s="35"/>
      <c r="AE992" s="35"/>
      <c r="AR992" s="203" t="s">
        <v>316</v>
      </c>
      <c r="AT992" s="203" t="s">
        <v>241</v>
      </c>
      <c r="AU992" s="203" t="s">
        <v>86</v>
      </c>
      <c r="AY992" s="18" t="s">
        <v>239</v>
      </c>
      <c r="BE992" s="204">
        <f>IF(N992="základní",J992,0)</f>
        <v>0</v>
      </c>
      <c r="BF992" s="204">
        <f>IF(N992="snížená",J992,0)</f>
        <v>0</v>
      </c>
      <c r="BG992" s="204">
        <f>IF(N992="zákl. přenesená",J992,0)</f>
        <v>0</v>
      </c>
      <c r="BH992" s="204">
        <f>IF(N992="sníž. přenesená",J992,0)</f>
        <v>0</v>
      </c>
      <c r="BI992" s="204">
        <f>IF(N992="nulová",J992,0)</f>
        <v>0</v>
      </c>
      <c r="BJ992" s="18" t="s">
        <v>84</v>
      </c>
      <c r="BK992" s="204">
        <f>ROUND(I992*H992,2)</f>
        <v>0</v>
      </c>
      <c r="BL992" s="18" t="s">
        <v>316</v>
      </c>
      <c r="BM992" s="203" t="s">
        <v>1627</v>
      </c>
    </row>
    <row r="993" spans="1:65" s="2" customFormat="1" ht="234">
      <c r="A993" s="35"/>
      <c r="B993" s="36"/>
      <c r="C993" s="37"/>
      <c r="D993" s="212" t="s">
        <v>294</v>
      </c>
      <c r="E993" s="37"/>
      <c r="F993" s="221" t="s">
        <v>1628</v>
      </c>
      <c r="G993" s="37"/>
      <c r="H993" s="37"/>
      <c r="I993" s="207"/>
      <c r="J993" s="37"/>
      <c r="K993" s="37"/>
      <c r="L993" s="40"/>
      <c r="M993" s="208"/>
      <c r="N993" s="209"/>
      <c r="O993" s="72"/>
      <c r="P993" s="72"/>
      <c r="Q993" s="72"/>
      <c r="R993" s="72"/>
      <c r="S993" s="72"/>
      <c r="T993" s="73"/>
      <c r="U993" s="35"/>
      <c r="V993" s="35"/>
      <c r="W993" s="35"/>
      <c r="X993" s="35"/>
      <c r="Y993" s="35"/>
      <c r="Z993" s="35"/>
      <c r="AA993" s="35"/>
      <c r="AB993" s="35"/>
      <c r="AC993" s="35"/>
      <c r="AD993" s="35"/>
      <c r="AE993" s="35"/>
      <c r="AT993" s="18" t="s">
        <v>294</v>
      </c>
      <c r="AU993" s="18" t="s">
        <v>86</v>
      </c>
    </row>
    <row r="994" spans="1:65" s="13" customFormat="1" ht="11.25">
      <c r="B994" s="210"/>
      <c r="C994" s="211"/>
      <c r="D994" s="212" t="s">
        <v>274</v>
      </c>
      <c r="E994" s="226" t="s">
        <v>1</v>
      </c>
      <c r="F994" s="213" t="s">
        <v>1599</v>
      </c>
      <c r="G994" s="211"/>
      <c r="H994" s="214">
        <v>402.58800000000002</v>
      </c>
      <c r="I994" s="215"/>
      <c r="J994" s="211"/>
      <c r="K994" s="211"/>
      <c r="L994" s="216"/>
      <c r="M994" s="217"/>
      <c r="N994" s="218"/>
      <c r="O994" s="218"/>
      <c r="P994" s="218"/>
      <c r="Q994" s="218"/>
      <c r="R994" s="218"/>
      <c r="S994" s="218"/>
      <c r="T994" s="219"/>
      <c r="AT994" s="220" t="s">
        <v>274</v>
      </c>
      <c r="AU994" s="220" t="s">
        <v>86</v>
      </c>
      <c r="AV994" s="13" t="s">
        <v>86</v>
      </c>
      <c r="AW994" s="13" t="s">
        <v>32</v>
      </c>
      <c r="AX994" s="13" t="s">
        <v>76</v>
      </c>
      <c r="AY994" s="220" t="s">
        <v>239</v>
      </c>
    </row>
    <row r="995" spans="1:65" s="13" customFormat="1" ht="11.25">
      <c r="B995" s="210"/>
      <c r="C995" s="211"/>
      <c r="D995" s="212" t="s">
        <v>274</v>
      </c>
      <c r="E995" s="226" t="s">
        <v>1</v>
      </c>
      <c r="F995" s="213" t="s">
        <v>1600</v>
      </c>
      <c r="G995" s="211"/>
      <c r="H995" s="214">
        <v>129.35</v>
      </c>
      <c r="I995" s="215"/>
      <c r="J995" s="211"/>
      <c r="K995" s="211"/>
      <c r="L995" s="216"/>
      <c r="M995" s="217"/>
      <c r="N995" s="218"/>
      <c r="O995" s="218"/>
      <c r="P995" s="218"/>
      <c r="Q995" s="218"/>
      <c r="R995" s="218"/>
      <c r="S995" s="218"/>
      <c r="T995" s="219"/>
      <c r="AT995" s="220" t="s">
        <v>274</v>
      </c>
      <c r="AU995" s="220" t="s">
        <v>86</v>
      </c>
      <c r="AV995" s="13" t="s">
        <v>86</v>
      </c>
      <c r="AW995" s="13" t="s">
        <v>32</v>
      </c>
      <c r="AX995" s="13" t="s">
        <v>76</v>
      </c>
      <c r="AY995" s="220" t="s">
        <v>239</v>
      </c>
    </row>
    <row r="996" spans="1:65" s="16" customFormat="1" ht="11.25">
      <c r="B996" s="258"/>
      <c r="C996" s="259"/>
      <c r="D996" s="212" t="s">
        <v>274</v>
      </c>
      <c r="E996" s="260" t="s">
        <v>1</v>
      </c>
      <c r="F996" s="261" t="s">
        <v>1195</v>
      </c>
      <c r="G996" s="259"/>
      <c r="H996" s="262">
        <v>531.93799999999999</v>
      </c>
      <c r="I996" s="263"/>
      <c r="J996" s="259"/>
      <c r="K996" s="259"/>
      <c r="L996" s="264"/>
      <c r="M996" s="265"/>
      <c r="N996" s="266"/>
      <c r="O996" s="266"/>
      <c r="P996" s="266"/>
      <c r="Q996" s="266"/>
      <c r="R996" s="266"/>
      <c r="S996" s="266"/>
      <c r="T996" s="267"/>
      <c r="AT996" s="268" t="s">
        <v>274</v>
      </c>
      <c r="AU996" s="268" t="s">
        <v>86</v>
      </c>
      <c r="AV996" s="16" t="s">
        <v>108</v>
      </c>
      <c r="AW996" s="16" t="s">
        <v>32</v>
      </c>
      <c r="AX996" s="16" t="s">
        <v>76</v>
      </c>
      <c r="AY996" s="268" t="s">
        <v>239</v>
      </c>
    </row>
    <row r="997" spans="1:65" s="13" customFormat="1" ht="11.25">
      <c r="B997" s="210"/>
      <c r="C997" s="211"/>
      <c r="D997" s="212" t="s">
        <v>274</v>
      </c>
      <c r="E997" s="226" t="s">
        <v>1</v>
      </c>
      <c r="F997" s="213" t="s">
        <v>1629</v>
      </c>
      <c r="G997" s="211"/>
      <c r="H997" s="214">
        <v>45.9</v>
      </c>
      <c r="I997" s="215"/>
      <c r="J997" s="211"/>
      <c r="K997" s="211"/>
      <c r="L997" s="216"/>
      <c r="M997" s="217"/>
      <c r="N997" s="218"/>
      <c r="O997" s="218"/>
      <c r="P997" s="218"/>
      <c r="Q997" s="218"/>
      <c r="R997" s="218"/>
      <c r="S997" s="218"/>
      <c r="T997" s="219"/>
      <c r="AT997" s="220" t="s">
        <v>274</v>
      </c>
      <c r="AU997" s="220" t="s">
        <v>86</v>
      </c>
      <c r="AV997" s="13" t="s">
        <v>86</v>
      </c>
      <c r="AW997" s="13" t="s">
        <v>32</v>
      </c>
      <c r="AX997" s="13" t="s">
        <v>76</v>
      </c>
      <c r="AY997" s="220" t="s">
        <v>239</v>
      </c>
    </row>
    <row r="998" spans="1:65" s="13" customFormat="1" ht="11.25">
      <c r="B998" s="210"/>
      <c r="C998" s="211"/>
      <c r="D998" s="212" t="s">
        <v>274</v>
      </c>
      <c r="E998" s="226" t="s">
        <v>1</v>
      </c>
      <c r="F998" s="213" t="s">
        <v>1630</v>
      </c>
      <c r="G998" s="211"/>
      <c r="H998" s="214">
        <v>150.47999999999999</v>
      </c>
      <c r="I998" s="215"/>
      <c r="J998" s="211"/>
      <c r="K998" s="211"/>
      <c r="L998" s="216"/>
      <c r="M998" s="217"/>
      <c r="N998" s="218"/>
      <c r="O998" s="218"/>
      <c r="P998" s="218"/>
      <c r="Q998" s="218"/>
      <c r="R998" s="218"/>
      <c r="S998" s="218"/>
      <c r="T998" s="219"/>
      <c r="AT998" s="220" t="s">
        <v>274</v>
      </c>
      <c r="AU998" s="220" t="s">
        <v>86</v>
      </c>
      <c r="AV998" s="13" t="s">
        <v>86</v>
      </c>
      <c r="AW998" s="13" t="s">
        <v>32</v>
      </c>
      <c r="AX998" s="13" t="s">
        <v>76</v>
      </c>
      <c r="AY998" s="220" t="s">
        <v>239</v>
      </c>
    </row>
    <row r="999" spans="1:65" s="16" customFormat="1" ht="11.25">
      <c r="B999" s="258"/>
      <c r="C999" s="259"/>
      <c r="D999" s="212" t="s">
        <v>274</v>
      </c>
      <c r="E999" s="260" t="s">
        <v>1</v>
      </c>
      <c r="F999" s="261" t="s">
        <v>1195</v>
      </c>
      <c r="G999" s="259"/>
      <c r="H999" s="262">
        <v>196.38</v>
      </c>
      <c r="I999" s="263"/>
      <c r="J999" s="259"/>
      <c r="K999" s="259"/>
      <c r="L999" s="264"/>
      <c r="M999" s="265"/>
      <c r="N999" s="266"/>
      <c r="O999" s="266"/>
      <c r="P999" s="266"/>
      <c r="Q999" s="266"/>
      <c r="R999" s="266"/>
      <c r="S999" s="266"/>
      <c r="T999" s="267"/>
      <c r="AT999" s="268" t="s">
        <v>274</v>
      </c>
      <c r="AU999" s="268" t="s">
        <v>86</v>
      </c>
      <c r="AV999" s="16" t="s">
        <v>108</v>
      </c>
      <c r="AW999" s="16" t="s">
        <v>32</v>
      </c>
      <c r="AX999" s="16" t="s">
        <v>76</v>
      </c>
      <c r="AY999" s="268" t="s">
        <v>239</v>
      </c>
    </row>
    <row r="1000" spans="1:65" s="14" customFormat="1" ht="11.25">
      <c r="B1000" s="227"/>
      <c r="C1000" s="228"/>
      <c r="D1000" s="212" t="s">
        <v>274</v>
      </c>
      <c r="E1000" s="229" t="s">
        <v>1</v>
      </c>
      <c r="F1000" s="230" t="s">
        <v>401</v>
      </c>
      <c r="G1000" s="228"/>
      <c r="H1000" s="231">
        <v>728.31799999999998</v>
      </c>
      <c r="I1000" s="232"/>
      <c r="J1000" s="228"/>
      <c r="K1000" s="228"/>
      <c r="L1000" s="233"/>
      <c r="M1000" s="234"/>
      <c r="N1000" s="235"/>
      <c r="O1000" s="235"/>
      <c r="P1000" s="235"/>
      <c r="Q1000" s="235"/>
      <c r="R1000" s="235"/>
      <c r="S1000" s="235"/>
      <c r="T1000" s="236"/>
      <c r="AT1000" s="237" t="s">
        <v>274</v>
      </c>
      <c r="AU1000" s="237" t="s">
        <v>86</v>
      </c>
      <c r="AV1000" s="14" t="s">
        <v>110</v>
      </c>
      <c r="AW1000" s="14" t="s">
        <v>32</v>
      </c>
      <c r="AX1000" s="14" t="s">
        <v>84</v>
      </c>
      <c r="AY1000" s="237" t="s">
        <v>239</v>
      </c>
    </row>
    <row r="1001" spans="1:65" s="2" customFormat="1" ht="16.5" customHeight="1">
      <c r="A1001" s="35"/>
      <c r="B1001" s="36"/>
      <c r="C1001" s="192" t="s">
        <v>1631</v>
      </c>
      <c r="D1001" s="192" t="s">
        <v>241</v>
      </c>
      <c r="E1001" s="193" t="s">
        <v>1632</v>
      </c>
      <c r="F1001" s="194" t="s">
        <v>1633</v>
      </c>
      <c r="G1001" s="195" t="s">
        <v>244</v>
      </c>
      <c r="H1001" s="196">
        <v>100.32</v>
      </c>
      <c r="I1001" s="197"/>
      <c r="J1001" s="198">
        <f>ROUND(I1001*H1001,2)</f>
        <v>0</v>
      </c>
      <c r="K1001" s="194" t="s">
        <v>245</v>
      </c>
      <c r="L1001" s="40"/>
      <c r="M1001" s="199" t="s">
        <v>1</v>
      </c>
      <c r="N1001" s="200" t="s">
        <v>41</v>
      </c>
      <c r="O1001" s="72"/>
      <c r="P1001" s="201">
        <f>O1001*H1001</f>
        <v>0</v>
      </c>
      <c r="Q1001" s="201">
        <v>0</v>
      </c>
      <c r="R1001" s="201">
        <f>Q1001*H1001</f>
        <v>0</v>
      </c>
      <c r="S1001" s="201">
        <v>0</v>
      </c>
      <c r="T1001" s="202">
        <f>S1001*H1001</f>
        <v>0</v>
      </c>
      <c r="U1001" s="35"/>
      <c r="V1001" s="35"/>
      <c r="W1001" s="35"/>
      <c r="X1001" s="35"/>
      <c r="Y1001" s="35"/>
      <c r="Z1001" s="35"/>
      <c r="AA1001" s="35"/>
      <c r="AB1001" s="35"/>
      <c r="AC1001" s="35"/>
      <c r="AD1001" s="35"/>
      <c r="AE1001" s="35"/>
      <c r="AR1001" s="203" t="s">
        <v>316</v>
      </c>
      <c r="AT1001" s="203" t="s">
        <v>241</v>
      </c>
      <c r="AU1001" s="203" t="s">
        <v>86</v>
      </c>
      <c r="AY1001" s="18" t="s">
        <v>239</v>
      </c>
      <c r="BE1001" s="204">
        <f>IF(N1001="základní",J1001,0)</f>
        <v>0</v>
      </c>
      <c r="BF1001" s="204">
        <f>IF(N1001="snížená",J1001,0)</f>
        <v>0</v>
      </c>
      <c r="BG1001" s="204">
        <f>IF(N1001="zákl. přenesená",J1001,0)</f>
        <v>0</v>
      </c>
      <c r="BH1001" s="204">
        <f>IF(N1001="sníž. přenesená",J1001,0)</f>
        <v>0</v>
      </c>
      <c r="BI1001" s="204">
        <f>IF(N1001="nulová",J1001,0)</f>
        <v>0</v>
      </c>
      <c r="BJ1001" s="18" t="s">
        <v>84</v>
      </c>
      <c r="BK1001" s="204">
        <f>ROUND(I1001*H1001,2)</f>
        <v>0</v>
      </c>
      <c r="BL1001" s="18" t="s">
        <v>316</v>
      </c>
      <c r="BM1001" s="203" t="s">
        <v>1634</v>
      </c>
    </row>
    <row r="1002" spans="1:65" s="2" customFormat="1" ht="11.25">
      <c r="A1002" s="35"/>
      <c r="B1002" s="36"/>
      <c r="C1002" s="37"/>
      <c r="D1002" s="205" t="s">
        <v>247</v>
      </c>
      <c r="E1002" s="37"/>
      <c r="F1002" s="206" t="s">
        <v>1635</v>
      </c>
      <c r="G1002" s="37"/>
      <c r="H1002" s="37"/>
      <c r="I1002" s="207"/>
      <c r="J1002" s="37"/>
      <c r="K1002" s="37"/>
      <c r="L1002" s="40"/>
      <c r="M1002" s="208"/>
      <c r="N1002" s="209"/>
      <c r="O1002" s="72"/>
      <c r="P1002" s="72"/>
      <c r="Q1002" s="72"/>
      <c r="R1002" s="72"/>
      <c r="S1002" s="72"/>
      <c r="T1002" s="73"/>
      <c r="U1002" s="35"/>
      <c r="V1002" s="35"/>
      <c r="W1002" s="35"/>
      <c r="X1002" s="35"/>
      <c r="Y1002" s="35"/>
      <c r="Z1002" s="35"/>
      <c r="AA1002" s="35"/>
      <c r="AB1002" s="35"/>
      <c r="AC1002" s="35"/>
      <c r="AD1002" s="35"/>
      <c r="AE1002" s="35"/>
      <c r="AT1002" s="18" t="s">
        <v>247</v>
      </c>
      <c r="AU1002" s="18" t="s">
        <v>86</v>
      </c>
    </row>
    <row r="1003" spans="1:65" s="13" customFormat="1" ht="11.25">
      <c r="B1003" s="210"/>
      <c r="C1003" s="211"/>
      <c r="D1003" s="212" t="s">
        <v>274</v>
      </c>
      <c r="E1003" s="226" t="s">
        <v>1</v>
      </c>
      <c r="F1003" s="213" t="s">
        <v>933</v>
      </c>
      <c r="G1003" s="211"/>
      <c r="H1003" s="214">
        <v>100.32</v>
      </c>
      <c r="I1003" s="215"/>
      <c r="J1003" s="211"/>
      <c r="K1003" s="211"/>
      <c r="L1003" s="216"/>
      <c r="M1003" s="217"/>
      <c r="N1003" s="218"/>
      <c r="O1003" s="218"/>
      <c r="P1003" s="218"/>
      <c r="Q1003" s="218"/>
      <c r="R1003" s="218"/>
      <c r="S1003" s="218"/>
      <c r="T1003" s="219"/>
      <c r="AT1003" s="220" t="s">
        <v>274</v>
      </c>
      <c r="AU1003" s="220" t="s">
        <v>86</v>
      </c>
      <c r="AV1003" s="13" t="s">
        <v>86</v>
      </c>
      <c r="AW1003" s="13" t="s">
        <v>32</v>
      </c>
      <c r="AX1003" s="13" t="s">
        <v>76</v>
      </c>
      <c r="AY1003" s="220" t="s">
        <v>239</v>
      </c>
    </row>
    <row r="1004" spans="1:65" s="14" customFormat="1" ht="11.25">
      <c r="B1004" s="227"/>
      <c r="C1004" s="228"/>
      <c r="D1004" s="212" t="s">
        <v>274</v>
      </c>
      <c r="E1004" s="229" t="s">
        <v>1</v>
      </c>
      <c r="F1004" s="230" t="s">
        <v>401</v>
      </c>
      <c r="G1004" s="228"/>
      <c r="H1004" s="231">
        <v>100.32</v>
      </c>
      <c r="I1004" s="232"/>
      <c r="J1004" s="228"/>
      <c r="K1004" s="228"/>
      <c r="L1004" s="233"/>
      <c r="M1004" s="234"/>
      <c r="N1004" s="235"/>
      <c r="O1004" s="235"/>
      <c r="P1004" s="235"/>
      <c r="Q1004" s="235"/>
      <c r="R1004" s="235"/>
      <c r="S1004" s="235"/>
      <c r="T1004" s="236"/>
      <c r="AT1004" s="237" t="s">
        <v>274</v>
      </c>
      <c r="AU1004" s="237" t="s">
        <v>86</v>
      </c>
      <c r="AV1004" s="14" t="s">
        <v>110</v>
      </c>
      <c r="AW1004" s="14" t="s">
        <v>32</v>
      </c>
      <c r="AX1004" s="14" t="s">
        <v>84</v>
      </c>
      <c r="AY1004" s="237" t="s">
        <v>239</v>
      </c>
    </row>
    <row r="1005" spans="1:65" s="2" customFormat="1" ht="16.5" customHeight="1">
      <c r="A1005" s="35"/>
      <c r="B1005" s="36"/>
      <c r="C1005" s="248" t="s">
        <v>1636</v>
      </c>
      <c r="D1005" s="248" t="s">
        <v>469</v>
      </c>
      <c r="E1005" s="249" t="s">
        <v>1511</v>
      </c>
      <c r="F1005" s="250" t="s">
        <v>1512</v>
      </c>
      <c r="G1005" s="251" t="s">
        <v>344</v>
      </c>
      <c r="H1005" s="252">
        <v>3.5000000000000003E-2</v>
      </c>
      <c r="I1005" s="253"/>
      <c r="J1005" s="254">
        <f>ROUND(I1005*H1005,2)</f>
        <v>0</v>
      </c>
      <c r="K1005" s="250" t="s">
        <v>245</v>
      </c>
      <c r="L1005" s="255"/>
      <c r="M1005" s="256" t="s">
        <v>1</v>
      </c>
      <c r="N1005" s="257" t="s">
        <v>41</v>
      </c>
      <c r="O1005" s="72"/>
      <c r="P1005" s="201">
        <f>O1005*H1005</f>
        <v>0</v>
      </c>
      <c r="Q1005" s="201">
        <v>1</v>
      </c>
      <c r="R1005" s="201">
        <f>Q1005*H1005</f>
        <v>3.5000000000000003E-2</v>
      </c>
      <c r="S1005" s="201">
        <v>0</v>
      </c>
      <c r="T1005" s="202">
        <f>S1005*H1005</f>
        <v>0</v>
      </c>
      <c r="U1005" s="35"/>
      <c r="V1005" s="35"/>
      <c r="W1005" s="35"/>
      <c r="X1005" s="35"/>
      <c r="Y1005" s="35"/>
      <c r="Z1005" s="35"/>
      <c r="AA1005" s="35"/>
      <c r="AB1005" s="35"/>
      <c r="AC1005" s="35"/>
      <c r="AD1005" s="35"/>
      <c r="AE1005" s="35"/>
      <c r="AR1005" s="203" t="s">
        <v>549</v>
      </c>
      <c r="AT1005" s="203" t="s">
        <v>469</v>
      </c>
      <c r="AU1005" s="203" t="s">
        <v>86</v>
      </c>
      <c r="AY1005" s="18" t="s">
        <v>239</v>
      </c>
      <c r="BE1005" s="204">
        <f>IF(N1005="základní",J1005,0)</f>
        <v>0</v>
      </c>
      <c r="BF1005" s="204">
        <f>IF(N1005="snížená",J1005,0)</f>
        <v>0</v>
      </c>
      <c r="BG1005" s="204">
        <f>IF(N1005="zákl. přenesená",J1005,0)</f>
        <v>0</v>
      </c>
      <c r="BH1005" s="204">
        <f>IF(N1005="sníž. přenesená",J1005,0)</f>
        <v>0</v>
      </c>
      <c r="BI1005" s="204">
        <f>IF(N1005="nulová",J1005,0)</f>
        <v>0</v>
      </c>
      <c r="BJ1005" s="18" t="s">
        <v>84</v>
      </c>
      <c r="BK1005" s="204">
        <f>ROUND(I1005*H1005,2)</f>
        <v>0</v>
      </c>
      <c r="BL1005" s="18" t="s">
        <v>316</v>
      </c>
      <c r="BM1005" s="203" t="s">
        <v>1637</v>
      </c>
    </row>
    <row r="1006" spans="1:65" s="13" customFormat="1" ht="11.25">
      <c r="B1006" s="210"/>
      <c r="C1006" s="211"/>
      <c r="D1006" s="212" t="s">
        <v>274</v>
      </c>
      <c r="E1006" s="211"/>
      <c r="F1006" s="213" t="s">
        <v>1638</v>
      </c>
      <c r="G1006" s="211"/>
      <c r="H1006" s="214">
        <v>3.5000000000000003E-2</v>
      </c>
      <c r="I1006" s="215"/>
      <c r="J1006" s="211"/>
      <c r="K1006" s="211"/>
      <c r="L1006" s="216"/>
      <c r="M1006" s="217"/>
      <c r="N1006" s="218"/>
      <c r="O1006" s="218"/>
      <c r="P1006" s="218"/>
      <c r="Q1006" s="218"/>
      <c r="R1006" s="218"/>
      <c r="S1006" s="218"/>
      <c r="T1006" s="219"/>
      <c r="AT1006" s="220" t="s">
        <v>274</v>
      </c>
      <c r="AU1006" s="220" t="s">
        <v>86</v>
      </c>
      <c r="AV1006" s="13" t="s">
        <v>86</v>
      </c>
      <c r="AW1006" s="13" t="s">
        <v>4</v>
      </c>
      <c r="AX1006" s="13" t="s">
        <v>84</v>
      </c>
      <c r="AY1006" s="220" t="s">
        <v>239</v>
      </c>
    </row>
    <row r="1007" spans="1:65" s="2" customFormat="1" ht="16.5" customHeight="1">
      <c r="A1007" s="35"/>
      <c r="B1007" s="36"/>
      <c r="C1007" s="192" t="s">
        <v>1639</v>
      </c>
      <c r="D1007" s="192" t="s">
        <v>241</v>
      </c>
      <c r="E1007" s="193" t="s">
        <v>1640</v>
      </c>
      <c r="F1007" s="194" t="s">
        <v>1641</v>
      </c>
      <c r="G1007" s="195" t="s">
        <v>244</v>
      </c>
      <c r="H1007" s="196">
        <v>100.32</v>
      </c>
      <c r="I1007" s="197"/>
      <c r="J1007" s="198">
        <f>ROUND(I1007*H1007,2)</f>
        <v>0</v>
      </c>
      <c r="K1007" s="194" t="s">
        <v>245</v>
      </c>
      <c r="L1007" s="40"/>
      <c r="M1007" s="199" t="s">
        <v>1</v>
      </c>
      <c r="N1007" s="200" t="s">
        <v>41</v>
      </c>
      <c r="O1007" s="72"/>
      <c r="P1007" s="201">
        <f>O1007*H1007</f>
        <v>0</v>
      </c>
      <c r="Q1007" s="201">
        <v>9.3999999999999997E-4</v>
      </c>
      <c r="R1007" s="201">
        <f>Q1007*H1007</f>
        <v>9.430079999999999E-2</v>
      </c>
      <c r="S1007" s="201">
        <v>0</v>
      </c>
      <c r="T1007" s="202">
        <f>S1007*H1007</f>
        <v>0</v>
      </c>
      <c r="U1007" s="35"/>
      <c r="V1007" s="35"/>
      <c r="W1007" s="35"/>
      <c r="X1007" s="35"/>
      <c r="Y1007" s="35"/>
      <c r="Z1007" s="35"/>
      <c r="AA1007" s="35"/>
      <c r="AB1007" s="35"/>
      <c r="AC1007" s="35"/>
      <c r="AD1007" s="35"/>
      <c r="AE1007" s="35"/>
      <c r="AR1007" s="203" t="s">
        <v>316</v>
      </c>
      <c r="AT1007" s="203" t="s">
        <v>241</v>
      </c>
      <c r="AU1007" s="203" t="s">
        <v>86</v>
      </c>
      <c r="AY1007" s="18" t="s">
        <v>239</v>
      </c>
      <c r="BE1007" s="204">
        <f>IF(N1007="základní",J1007,0)</f>
        <v>0</v>
      </c>
      <c r="BF1007" s="204">
        <f>IF(N1007="snížená",J1007,0)</f>
        <v>0</v>
      </c>
      <c r="BG1007" s="204">
        <f>IF(N1007="zákl. přenesená",J1007,0)</f>
        <v>0</v>
      </c>
      <c r="BH1007" s="204">
        <f>IF(N1007="sníž. přenesená",J1007,0)</f>
        <v>0</v>
      </c>
      <c r="BI1007" s="204">
        <f>IF(N1007="nulová",J1007,0)</f>
        <v>0</v>
      </c>
      <c r="BJ1007" s="18" t="s">
        <v>84</v>
      </c>
      <c r="BK1007" s="204">
        <f>ROUND(I1007*H1007,2)</f>
        <v>0</v>
      </c>
      <c r="BL1007" s="18" t="s">
        <v>316</v>
      </c>
      <c r="BM1007" s="203" t="s">
        <v>1642</v>
      </c>
    </row>
    <row r="1008" spans="1:65" s="2" customFormat="1" ht="11.25">
      <c r="A1008" s="35"/>
      <c r="B1008" s="36"/>
      <c r="C1008" s="37"/>
      <c r="D1008" s="205" t="s">
        <v>247</v>
      </c>
      <c r="E1008" s="37"/>
      <c r="F1008" s="206" t="s">
        <v>1643</v>
      </c>
      <c r="G1008" s="37"/>
      <c r="H1008" s="37"/>
      <c r="I1008" s="207"/>
      <c r="J1008" s="37"/>
      <c r="K1008" s="37"/>
      <c r="L1008" s="40"/>
      <c r="M1008" s="208"/>
      <c r="N1008" s="209"/>
      <c r="O1008" s="72"/>
      <c r="P1008" s="72"/>
      <c r="Q1008" s="72"/>
      <c r="R1008" s="72"/>
      <c r="S1008" s="72"/>
      <c r="T1008" s="73"/>
      <c r="U1008" s="35"/>
      <c r="V1008" s="35"/>
      <c r="W1008" s="35"/>
      <c r="X1008" s="35"/>
      <c r="Y1008" s="35"/>
      <c r="Z1008" s="35"/>
      <c r="AA1008" s="35"/>
      <c r="AB1008" s="35"/>
      <c r="AC1008" s="35"/>
      <c r="AD1008" s="35"/>
      <c r="AE1008" s="35"/>
      <c r="AT1008" s="18" t="s">
        <v>247</v>
      </c>
      <c r="AU1008" s="18" t="s">
        <v>86</v>
      </c>
    </row>
    <row r="1009" spans="1:65" s="13" customFormat="1" ht="11.25">
      <c r="B1009" s="210"/>
      <c r="C1009" s="211"/>
      <c r="D1009" s="212" t="s">
        <v>274</v>
      </c>
      <c r="E1009" s="226" t="s">
        <v>1</v>
      </c>
      <c r="F1009" s="213" t="s">
        <v>933</v>
      </c>
      <c r="G1009" s="211"/>
      <c r="H1009" s="214">
        <v>100.32</v>
      </c>
      <c r="I1009" s="215"/>
      <c r="J1009" s="211"/>
      <c r="K1009" s="211"/>
      <c r="L1009" s="216"/>
      <c r="M1009" s="217"/>
      <c r="N1009" s="218"/>
      <c r="O1009" s="218"/>
      <c r="P1009" s="218"/>
      <c r="Q1009" s="218"/>
      <c r="R1009" s="218"/>
      <c r="S1009" s="218"/>
      <c r="T1009" s="219"/>
      <c r="AT1009" s="220" t="s">
        <v>274</v>
      </c>
      <c r="AU1009" s="220" t="s">
        <v>86</v>
      </c>
      <c r="AV1009" s="13" t="s">
        <v>86</v>
      </c>
      <c r="AW1009" s="13" t="s">
        <v>32</v>
      </c>
      <c r="AX1009" s="13" t="s">
        <v>76</v>
      </c>
      <c r="AY1009" s="220" t="s">
        <v>239</v>
      </c>
    </row>
    <row r="1010" spans="1:65" s="14" customFormat="1" ht="11.25">
      <c r="B1010" s="227"/>
      <c r="C1010" s="228"/>
      <c r="D1010" s="212" t="s">
        <v>274</v>
      </c>
      <c r="E1010" s="229" t="s">
        <v>1</v>
      </c>
      <c r="F1010" s="230" t="s">
        <v>401</v>
      </c>
      <c r="G1010" s="228"/>
      <c r="H1010" s="231">
        <v>100.32</v>
      </c>
      <c r="I1010" s="232"/>
      <c r="J1010" s="228"/>
      <c r="K1010" s="228"/>
      <c r="L1010" s="233"/>
      <c r="M1010" s="234"/>
      <c r="N1010" s="235"/>
      <c r="O1010" s="235"/>
      <c r="P1010" s="235"/>
      <c r="Q1010" s="235"/>
      <c r="R1010" s="235"/>
      <c r="S1010" s="235"/>
      <c r="T1010" s="236"/>
      <c r="AT1010" s="237" t="s">
        <v>274</v>
      </c>
      <c r="AU1010" s="237" t="s">
        <v>86</v>
      </c>
      <c r="AV1010" s="14" t="s">
        <v>110</v>
      </c>
      <c r="AW1010" s="14" t="s">
        <v>32</v>
      </c>
      <c r="AX1010" s="14" t="s">
        <v>84</v>
      </c>
      <c r="AY1010" s="237" t="s">
        <v>239</v>
      </c>
    </row>
    <row r="1011" spans="1:65" s="2" customFormat="1" ht="24.2" customHeight="1">
      <c r="A1011" s="35"/>
      <c r="B1011" s="36"/>
      <c r="C1011" s="248" t="s">
        <v>1644</v>
      </c>
      <c r="D1011" s="248" t="s">
        <v>469</v>
      </c>
      <c r="E1011" s="249" t="s">
        <v>1621</v>
      </c>
      <c r="F1011" s="250" t="s">
        <v>1543</v>
      </c>
      <c r="G1011" s="251" t="s">
        <v>244</v>
      </c>
      <c r="H1011" s="252">
        <v>120.384</v>
      </c>
      <c r="I1011" s="253"/>
      <c r="J1011" s="254">
        <f>ROUND(I1011*H1011,2)</f>
        <v>0</v>
      </c>
      <c r="K1011" s="250" t="s">
        <v>287</v>
      </c>
      <c r="L1011" s="255"/>
      <c r="M1011" s="256" t="s">
        <v>1</v>
      </c>
      <c r="N1011" s="257" t="s">
        <v>41</v>
      </c>
      <c r="O1011" s="72"/>
      <c r="P1011" s="201">
        <f>O1011*H1011</f>
        <v>0</v>
      </c>
      <c r="Q1011" s="201">
        <v>4.7000000000000002E-3</v>
      </c>
      <c r="R1011" s="201">
        <f>Q1011*H1011</f>
        <v>0.5658048</v>
      </c>
      <c r="S1011" s="201">
        <v>0</v>
      </c>
      <c r="T1011" s="202">
        <f>S1011*H1011</f>
        <v>0</v>
      </c>
      <c r="U1011" s="35"/>
      <c r="V1011" s="35"/>
      <c r="W1011" s="35"/>
      <c r="X1011" s="35"/>
      <c r="Y1011" s="35"/>
      <c r="Z1011" s="35"/>
      <c r="AA1011" s="35"/>
      <c r="AB1011" s="35"/>
      <c r="AC1011" s="35"/>
      <c r="AD1011" s="35"/>
      <c r="AE1011" s="35"/>
      <c r="AR1011" s="203" t="s">
        <v>549</v>
      </c>
      <c r="AT1011" s="203" t="s">
        <v>469</v>
      </c>
      <c r="AU1011" s="203" t="s">
        <v>86</v>
      </c>
      <c r="AY1011" s="18" t="s">
        <v>239</v>
      </c>
      <c r="BE1011" s="204">
        <f>IF(N1011="základní",J1011,0)</f>
        <v>0</v>
      </c>
      <c r="BF1011" s="204">
        <f>IF(N1011="snížená",J1011,0)</f>
        <v>0</v>
      </c>
      <c r="BG1011" s="204">
        <f>IF(N1011="zákl. přenesená",J1011,0)</f>
        <v>0</v>
      </c>
      <c r="BH1011" s="204">
        <f>IF(N1011="sníž. přenesená",J1011,0)</f>
        <v>0</v>
      </c>
      <c r="BI1011" s="204">
        <f>IF(N1011="nulová",J1011,0)</f>
        <v>0</v>
      </c>
      <c r="BJ1011" s="18" t="s">
        <v>84</v>
      </c>
      <c r="BK1011" s="204">
        <f>ROUND(I1011*H1011,2)</f>
        <v>0</v>
      </c>
      <c r="BL1011" s="18" t="s">
        <v>316</v>
      </c>
      <c r="BM1011" s="203" t="s">
        <v>1645</v>
      </c>
    </row>
    <row r="1012" spans="1:65" s="13" customFormat="1" ht="11.25">
      <c r="B1012" s="210"/>
      <c r="C1012" s="211"/>
      <c r="D1012" s="212" t="s">
        <v>274</v>
      </c>
      <c r="E1012" s="211"/>
      <c r="F1012" s="213" t="s">
        <v>1646</v>
      </c>
      <c r="G1012" s="211"/>
      <c r="H1012" s="214">
        <v>120.384</v>
      </c>
      <c r="I1012" s="215"/>
      <c r="J1012" s="211"/>
      <c r="K1012" s="211"/>
      <c r="L1012" s="216"/>
      <c r="M1012" s="217"/>
      <c r="N1012" s="218"/>
      <c r="O1012" s="218"/>
      <c r="P1012" s="218"/>
      <c r="Q1012" s="218"/>
      <c r="R1012" s="218"/>
      <c r="S1012" s="218"/>
      <c r="T1012" s="219"/>
      <c r="AT1012" s="220" t="s">
        <v>274</v>
      </c>
      <c r="AU1012" s="220" t="s">
        <v>86</v>
      </c>
      <c r="AV1012" s="13" t="s">
        <v>86</v>
      </c>
      <c r="AW1012" s="13" t="s">
        <v>4</v>
      </c>
      <c r="AX1012" s="13" t="s">
        <v>84</v>
      </c>
      <c r="AY1012" s="220" t="s">
        <v>239</v>
      </c>
    </row>
    <row r="1013" spans="1:65" s="2" customFormat="1" ht="21.75" customHeight="1">
      <c r="A1013" s="35"/>
      <c r="B1013" s="36"/>
      <c r="C1013" s="192" t="s">
        <v>1647</v>
      </c>
      <c r="D1013" s="192" t="s">
        <v>241</v>
      </c>
      <c r="E1013" s="193" t="s">
        <v>1648</v>
      </c>
      <c r="F1013" s="194" t="s">
        <v>1649</v>
      </c>
      <c r="G1013" s="195" t="s">
        <v>344</v>
      </c>
      <c r="H1013" s="196">
        <v>7.3209999999999997</v>
      </c>
      <c r="I1013" s="197"/>
      <c r="J1013" s="198">
        <f>ROUND(I1013*H1013,2)</f>
        <v>0</v>
      </c>
      <c r="K1013" s="194" t="s">
        <v>245</v>
      </c>
      <c r="L1013" s="40"/>
      <c r="M1013" s="199" t="s">
        <v>1</v>
      </c>
      <c r="N1013" s="200" t="s">
        <v>41</v>
      </c>
      <c r="O1013" s="72"/>
      <c r="P1013" s="201">
        <f>O1013*H1013</f>
        <v>0</v>
      </c>
      <c r="Q1013" s="201">
        <v>0</v>
      </c>
      <c r="R1013" s="201">
        <f>Q1013*H1013</f>
        <v>0</v>
      </c>
      <c r="S1013" s="201">
        <v>0</v>
      </c>
      <c r="T1013" s="202">
        <f>S1013*H1013</f>
        <v>0</v>
      </c>
      <c r="U1013" s="35"/>
      <c r="V1013" s="35"/>
      <c r="W1013" s="35"/>
      <c r="X1013" s="35"/>
      <c r="Y1013" s="35"/>
      <c r="Z1013" s="35"/>
      <c r="AA1013" s="35"/>
      <c r="AB1013" s="35"/>
      <c r="AC1013" s="35"/>
      <c r="AD1013" s="35"/>
      <c r="AE1013" s="35"/>
      <c r="AR1013" s="203" t="s">
        <v>316</v>
      </c>
      <c r="AT1013" s="203" t="s">
        <v>241</v>
      </c>
      <c r="AU1013" s="203" t="s">
        <v>86</v>
      </c>
      <c r="AY1013" s="18" t="s">
        <v>239</v>
      </c>
      <c r="BE1013" s="204">
        <f>IF(N1013="základní",J1013,0)</f>
        <v>0</v>
      </c>
      <c r="BF1013" s="204">
        <f>IF(N1013="snížená",J1013,0)</f>
        <v>0</v>
      </c>
      <c r="BG1013" s="204">
        <f>IF(N1013="zákl. přenesená",J1013,0)</f>
        <v>0</v>
      </c>
      <c r="BH1013" s="204">
        <f>IF(N1013="sníž. přenesená",J1013,0)</f>
        <v>0</v>
      </c>
      <c r="BI1013" s="204">
        <f>IF(N1013="nulová",J1013,0)</f>
        <v>0</v>
      </c>
      <c r="BJ1013" s="18" t="s">
        <v>84</v>
      </c>
      <c r="BK1013" s="204">
        <f>ROUND(I1013*H1013,2)</f>
        <v>0</v>
      </c>
      <c r="BL1013" s="18" t="s">
        <v>316</v>
      </c>
      <c r="BM1013" s="203" t="s">
        <v>1650</v>
      </c>
    </row>
    <row r="1014" spans="1:65" s="2" customFormat="1" ht="11.25">
      <c r="A1014" s="35"/>
      <c r="B1014" s="36"/>
      <c r="C1014" s="37"/>
      <c r="D1014" s="205" t="s">
        <v>247</v>
      </c>
      <c r="E1014" s="37"/>
      <c r="F1014" s="206" t="s">
        <v>1651</v>
      </c>
      <c r="G1014" s="37"/>
      <c r="H1014" s="37"/>
      <c r="I1014" s="207"/>
      <c r="J1014" s="37"/>
      <c r="K1014" s="37"/>
      <c r="L1014" s="40"/>
      <c r="M1014" s="208"/>
      <c r="N1014" s="209"/>
      <c r="O1014" s="72"/>
      <c r="P1014" s="72"/>
      <c r="Q1014" s="72"/>
      <c r="R1014" s="72"/>
      <c r="S1014" s="72"/>
      <c r="T1014" s="73"/>
      <c r="U1014" s="35"/>
      <c r="V1014" s="35"/>
      <c r="W1014" s="35"/>
      <c r="X1014" s="35"/>
      <c r="Y1014" s="35"/>
      <c r="Z1014" s="35"/>
      <c r="AA1014" s="35"/>
      <c r="AB1014" s="35"/>
      <c r="AC1014" s="35"/>
      <c r="AD1014" s="35"/>
      <c r="AE1014" s="35"/>
      <c r="AT1014" s="18" t="s">
        <v>247</v>
      </c>
      <c r="AU1014" s="18" t="s">
        <v>86</v>
      </c>
    </row>
    <row r="1015" spans="1:65" s="12" customFormat="1" ht="22.9" customHeight="1">
      <c r="B1015" s="176"/>
      <c r="C1015" s="177"/>
      <c r="D1015" s="178" t="s">
        <v>75</v>
      </c>
      <c r="E1015" s="190" t="s">
        <v>1652</v>
      </c>
      <c r="F1015" s="190" t="s">
        <v>1653</v>
      </c>
      <c r="G1015" s="177"/>
      <c r="H1015" s="177"/>
      <c r="I1015" s="180"/>
      <c r="J1015" s="191">
        <f>BK1015</f>
        <v>0</v>
      </c>
      <c r="K1015" s="177"/>
      <c r="L1015" s="182"/>
      <c r="M1015" s="183"/>
      <c r="N1015" s="184"/>
      <c r="O1015" s="184"/>
      <c r="P1015" s="185">
        <f>SUM(P1016:P1131)</f>
        <v>0</v>
      </c>
      <c r="Q1015" s="184"/>
      <c r="R1015" s="185">
        <f>SUM(R1016:R1131)</f>
        <v>17.653916220000003</v>
      </c>
      <c r="S1015" s="184"/>
      <c r="T1015" s="186">
        <f>SUM(T1016:T1131)</f>
        <v>0</v>
      </c>
      <c r="AR1015" s="187" t="s">
        <v>86</v>
      </c>
      <c r="AT1015" s="188" t="s">
        <v>75</v>
      </c>
      <c r="AU1015" s="188" t="s">
        <v>84</v>
      </c>
      <c r="AY1015" s="187" t="s">
        <v>239</v>
      </c>
      <c r="BK1015" s="189">
        <f>SUM(BK1016:BK1131)</f>
        <v>0</v>
      </c>
    </row>
    <row r="1016" spans="1:65" s="2" customFormat="1" ht="16.5" customHeight="1">
      <c r="A1016" s="35"/>
      <c r="B1016" s="36"/>
      <c r="C1016" s="192" t="s">
        <v>1654</v>
      </c>
      <c r="D1016" s="192" t="s">
        <v>241</v>
      </c>
      <c r="E1016" s="193" t="s">
        <v>1655</v>
      </c>
      <c r="F1016" s="194" t="s">
        <v>1656</v>
      </c>
      <c r="G1016" s="195" t="s">
        <v>244</v>
      </c>
      <c r="H1016" s="196">
        <v>325.63</v>
      </c>
      <c r="I1016" s="197"/>
      <c r="J1016" s="198">
        <f>ROUND(I1016*H1016,2)</f>
        <v>0</v>
      </c>
      <c r="K1016" s="194" t="s">
        <v>245</v>
      </c>
      <c r="L1016" s="40"/>
      <c r="M1016" s="199" t="s">
        <v>1</v>
      </c>
      <c r="N1016" s="200" t="s">
        <v>41</v>
      </c>
      <c r="O1016" s="72"/>
      <c r="P1016" s="201">
        <f>O1016*H1016</f>
        <v>0</v>
      </c>
      <c r="Q1016" s="201">
        <v>0</v>
      </c>
      <c r="R1016" s="201">
        <f>Q1016*H1016</f>
        <v>0</v>
      </c>
      <c r="S1016" s="201">
        <v>0</v>
      </c>
      <c r="T1016" s="202">
        <f>S1016*H1016</f>
        <v>0</v>
      </c>
      <c r="U1016" s="35"/>
      <c r="V1016" s="35"/>
      <c r="W1016" s="35"/>
      <c r="X1016" s="35"/>
      <c r="Y1016" s="35"/>
      <c r="Z1016" s="35"/>
      <c r="AA1016" s="35"/>
      <c r="AB1016" s="35"/>
      <c r="AC1016" s="35"/>
      <c r="AD1016" s="35"/>
      <c r="AE1016" s="35"/>
      <c r="AR1016" s="203" t="s">
        <v>316</v>
      </c>
      <c r="AT1016" s="203" t="s">
        <v>241</v>
      </c>
      <c r="AU1016" s="203" t="s">
        <v>86</v>
      </c>
      <c r="AY1016" s="18" t="s">
        <v>239</v>
      </c>
      <c r="BE1016" s="204">
        <f>IF(N1016="základní",J1016,0)</f>
        <v>0</v>
      </c>
      <c r="BF1016" s="204">
        <f>IF(N1016="snížená",J1016,0)</f>
        <v>0</v>
      </c>
      <c r="BG1016" s="204">
        <f>IF(N1016="zákl. přenesená",J1016,0)</f>
        <v>0</v>
      </c>
      <c r="BH1016" s="204">
        <f>IF(N1016="sníž. přenesená",J1016,0)</f>
        <v>0</v>
      </c>
      <c r="BI1016" s="204">
        <f>IF(N1016="nulová",J1016,0)</f>
        <v>0</v>
      </c>
      <c r="BJ1016" s="18" t="s">
        <v>84</v>
      </c>
      <c r="BK1016" s="204">
        <f>ROUND(I1016*H1016,2)</f>
        <v>0</v>
      </c>
      <c r="BL1016" s="18" t="s">
        <v>316</v>
      </c>
      <c r="BM1016" s="203" t="s">
        <v>1657</v>
      </c>
    </row>
    <row r="1017" spans="1:65" s="2" customFormat="1" ht="11.25">
      <c r="A1017" s="35"/>
      <c r="B1017" s="36"/>
      <c r="C1017" s="37"/>
      <c r="D1017" s="205" t="s">
        <v>247</v>
      </c>
      <c r="E1017" s="37"/>
      <c r="F1017" s="206" t="s">
        <v>1658</v>
      </c>
      <c r="G1017" s="37"/>
      <c r="H1017" s="37"/>
      <c r="I1017" s="207"/>
      <c r="J1017" s="37"/>
      <c r="K1017" s="37"/>
      <c r="L1017" s="40"/>
      <c r="M1017" s="208"/>
      <c r="N1017" s="209"/>
      <c r="O1017" s="72"/>
      <c r="P1017" s="72"/>
      <c r="Q1017" s="72"/>
      <c r="R1017" s="72"/>
      <c r="S1017" s="72"/>
      <c r="T1017" s="73"/>
      <c r="U1017" s="35"/>
      <c r="V1017" s="35"/>
      <c r="W1017" s="35"/>
      <c r="X1017" s="35"/>
      <c r="Y1017" s="35"/>
      <c r="Z1017" s="35"/>
      <c r="AA1017" s="35"/>
      <c r="AB1017" s="35"/>
      <c r="AC1017" s="35"/>
      <c r="AD1017" s="35"/>
      <c r="AE1017" s="35"/>
      <c r="AT1017" s="18" t="s">
        <v>247</v>
      </c>
      <c r="AU1017" s="18" t="s">
        <v>86</v>
      </c>
    </row>
    <row r="1018" spans="1:65" s="15" customFormat="1" ht="11.25">
      <c r="B1018" s="238"/>
      <c r="C1018" s="239"/>
      <c r="D1018" s="212" t="s">
        <v>274</v>
      </c>
      <c r="E1018" s="240" t="s">
        <v>1</v>
      </c>
      <c r="F1018" s="241" t="s">
        <v>1065</v>
      </c>
      <c r="G1018" s="239"/>
      <c r="H1018" s="240" t="s">
        <v>1</v>
      </c>
      <c r="I1018" s="242"/>
      <c r="J1018" s="239"/>
      <c r="K1018" s="239"/>
      <c r="L1018" s="243"/>
      <c r="M1018" s="244"/>
      <c r="N1018" s="245"/>
      <c r="O1018" s="245"/>
      <c r="P1018" s="245"/>
      <c r="Q1018" s="245"/>
      <c r="R1018" s="245"/>
      <c r="S1018" s="245"/>
      <c r="T1018" s="246"/>
      <c r="AT1018" s="247" t="s">
        <v>274</v>
      </c>
      <c r="AU1018" s="247" t="s">
        <v>86</v>
      </c>
      <c r="AV1018" s="15" t="s">
        <v>84</v>
      </c>
      <c r="AW1018" s="15" t="s">
        <v>32</v>
      </c>
      <c r="AX1018" s="15" t="s">
        <v>76</v>
      </c>
      <c r="AY1018" s="247" t="s">
        <v>239</v>
      </c>
    </row>
    <row r="1019" spans="1:65" s="13" customFormat="1" ht="11.25">
      <c r="B1019" s="210"/>
      <c r="C1019" s="211"/>
      <c r="D1019" s="212" t="s">
        <v>274</v>
      </c>
      <c r="E1019" s="226" t="s">
        <v>1</v>
      </c>
      <c r="F1019" s="213" t="s">
        <v>1155</v>
      </c>
      <c r="G1019" s="211"/>
      <c r="H1019" s="214">
        <v>325.63</v>
      </c>
      <c r="I1019" s="215"/>
      <c r="J1019" s="211"/>
      <c r="K1019" s="211"/>
      <c r="L1019" s="216"/>
      <c r="M1019" s="217"/>
      <c r="N1019" s="218"/>
      <c r="O1019" s="218"/>
      <c r="P1019" s="218"/>
      <c r="Q1019" s="218"/>
      <c r="R1019" s="218"/>
      <c r="S1019" s="218"/>
      <c r="T1019" s="219"/>
      <c r="AT1019" s="220" t="s">
        <v>274</v>
      </c>
      <c r="AU1019" s="220" t="s">
        <v>86</v>
      </c>
      <c r="AV1019" s="13" t="s">
        <v>86</v>
      </c>
      <c r="AW1019" s="13" t="s">
        <v>32</v>
      </c>
      <c r="AX1019" s="13" t="s">
        <v>76</v>
      </c>
      <c r="AY1019" s="220" t="s">
        <v>239</v>
      </c>
    </row>
    <row r="1020" spans="1:65" s="14" customFormat="1" ht="11.25">
      <c r="B1020" s="227"/>
      <c r="C1020" s="228"/>
      <c r="D1020" s="212" t="s">
        <v>274</v>
      </c>
      <c r="E1020" s="229" t="s">
        <v>1</v>
      </c>
      <c r="F1020" s="230" t="s">
        <v>401</v>
      </c>
      <c r="G1020" s="228"/>
      <c r="H1020" s="231">
        <v>325.63</v>
      </c>
      <c r="I1020" s="232"/>
      <c r="J1020" s="228"/>
      <c r="K1020" s="228"/>
      <c r="L1020" s="233"/>
      <c r="M1020" s="234"/>
      <c r="N1020" s="235"/>
      <c r="O1020" s="235"/>
      <c r="P1020" s="235"/>
      <c r="Q1020" s="235"/>
      <c r="R1020" s="235"/>
      <c r="S1020" s="235"/>
      <c r="T1020" s="236"/>
      <c r="AT1020" s="237" t="s">
        <v>274</v>
      </c>
      <c r="AU1020" s="237" t="s">
        <v>86</v>
      </c>
      <c r="AV1020" s="14" t="s">
        <v>110</v>
      </c>
      <c r="AW1020" s="14" t="s">
        <v>32</v>
      </c>
      <c r="AX1020" s="14" t="s">
        <v>84</v>
      </c>
      <c r="AY1020" s="237" t="s">
        <v>239</v>
      </c>
    </row>
    <row r="1021" spans="1:65" s="2" customFormat="1" ht="16.5" customHeight="1">
      <c r="A1021" s="35"/>
      <c r="B1021" s="36"/>
      <c r="C1021" s="248" t="s">
        <v>1659</v>
      </c>
      <c r="D1021" s="248" t="s">
        <v>469</v>
      </c>
      <c r="E1021" s="249" t="s">
        <v>1660</v>
      </c>
      <c r="F1021" s="250" t="s">
        <v>1661</v>
      </c>
      <c r="G1021" s="251" t="s">
        <v>244</v>
      </c>
      <c r="H1021" s="252">
        <v>358.19299999999998</v>
      </c>
      <c r="I1021" s="253"/>
      <c r="J1021" s="254">
        <f>ROUND(I1021*H1021,2)</f>
        <v>0</v>
      </c>
      <c r="K1021" s="250" t="s">
        <v>287</v>
      </c>
      <c r="L1021" s="255"/>
      <c r="M1021" s="256" t="s">
        <v>1</v>
      </c>
      <c r="N1021" s="257" t="s">
        <v>41</v>
      </c>
      <c r="O1021" s="72"/>
      <c r="P1021" s="201">
        <f>O1021*H1021</f>
        <v>0</v>
      </c>
      <c r="Q1021" s="201">
        <v>2.8999999999999998E-3</v>
      </c>
      <c r="R1021" s="201">
        <f>Q1021*H1021</f>
        <v>1.0387597</v>
      </c>
      <c r="S1021" s="201">
        <v>0</v>
      </c>
      <c r="T1021" s="202">
        <f>S1021*H1021</f>
        <v>0</v>
      </c>
      <c r="U1021" s="35"/>
      <c r="V1021" s="35"/>
      <c r="W1021" s="35"/>
      <c r="X1021" s="35"/>
      <c r="Y1021" s="35"/>
      <c r="Z1021" s="35"/>
      <c r="AA1021" s="35"/>
      <c r="AB1021" s="35"/>
      <c r="AC1021" s="35"/>
      <c r="AD1021" s="35"/>
      <c r="AE1021" s="35"/>
      <c r="AR1021" s="203" t="s">
        <v>549</v>
      </c>
      <c r="AT1021" s="203" t="s">
        <v>469</v>
      </c>
      <c r="AU1021" s="203" t="s">
        <v>86</v>
      </c>
      <c r="AY1021" s="18" t="s">
        <v>239</v>
      </c>
      <c r="BE1021" s="204">
        <f>IF(N1021="základní",J1021,0)</f>
        <v>0</v>
      </c>
      <c r="BF1021" s="204">
        <f>IF(N1021="snížená",J1021,0)</f>
        <v>0</v>
      </c>
      <c r="BG1021" s="204">
        <f>IF(N1021="zákl. přenesená",J1021,0)</f>
        <v>0</v>
      </c>
      <c r="BH1021" s="204">
        <f>IF(N1021="sníž. přenesená",J1021,0)</f>
        <v>0</v>
      </c>
      <c r="BI1021" s="204">
        <f>IF(N1021="nulová",J1021,0)</f>
        <v>0</v>
      </c>
      <c r="BJ1021" s="18" t="s">
        <v>84</v>
      </c>
      <c r="BK1021" s="204">
        <f>ROUND(I1021*H1021,2)</f>
        <v>0</v>
      </c>
      <c r="BL1021" s="18" t="s">
        <v>316</v>
      </c>
      <c r="BM1021" s="203" t="s">
        <v>1662</v>
      </c>
    </row>
    <row r="1022" spans="1:65" s="13" customFormat="1" ht="11.25">
      <c r="B1022" s="210"/>
      <c r="C1022" s="211"/>
      <c r="D1022" s="212" t="s">
        <v>274</v>
      </c>
      <c r="E1022" s="211"/>
      <c r="F1022" s="213" t="s">
        <v>1663</v>
      </c>
      <c r="G1022" s="211"/>
      <c r="H1022" s="214">
        <v>358.19299999999998</v>
      </c>
      <c r="I1022" s="215"/>
      <c r="J1022" s="211"/>
      <c r="K1022" s="211"/>
      <c r="L1022" s="216"/>
      <c r="M1022" s="217"/>
      <c r="N1022" s="218"/>
      <c r="O1022" s="218"/>
      <c r="P1022" s="218"/>
      <c r="Q1022" s="218"/>
      <c r="R1022" s="218"/>
      <c r="S1022" s="218"/>
      <c r="T1022" s="219"/>
      <c r="AT1022" s="220" t="s">
        <v>274</v>
      </c>
      <c r="AU1022" s="220" t="s">
        <v>86</v>
      </c>
      <c r="AV1022" s="13" t="s">
        <v>86</v>
      </c>
      <c r="AW1022" s="13" t="s">
        <v>4</v>
      </c>
      <c r="AX1022" s="13" t="s">
        <v>84</v>
      </c>
      <c r="AY1022" s="220" t="s">
        <v>239</v>
      </c>
    </row>
    <row r="1023" spans="1:65" s="2" customFormat="1" ht="16.5" customHeight="1">
      <c r="A1023" s="35"/>
      <c r="B1023" s="36"/>
      <c r="C1023" s="192" t="s">
        <v>1664</v>
      </c>
      <c r="D1023" s="192" t="s">
        <v>241</v>
      </c>
      <c r="E1023" s="193" t="s">
        <v>1655</v>
      </c>
      <c r="F1023" s="194" t="s">
        <v>1656</v>
      </c>
      <c r="G1023" s="195" t="s">
        <v>244</v>
      </c>
      <c r="H1023" s="196">
        <v>80.92</v>
      </c>
      <c r="I1023" s="197"/>
      <c r="J1023" s="198">
        <f>ROUND(I1023*H1023,2)</f>
        <v>0</v>
      </c>
      <c r="K1023" s="194" t="s">
        <v>245</v>
      </c>
      <c r="L1023" s="40"/>
      <c r="M1023" s="199" t="s">
        <v>1</v>
      </c>
      <c r="N1023" s="200" t="s">
        <v>41</v>
      </c>
      <c r="O1023" s="72"/>
      <c r="P1023" s="201">
        <f>O1023*H1023</f>
        <v>0</v>
      </c>
      <c r="Q1023" s="201">
        <v>0</v>
      </c>
      <c r="R1023" s="201">
        <f>Q1023*H1023</f>
        <v>0</v>
      </c>
      <c r="S1023" s="201">
        <v>0</v>
      </c>
      <c r="T1023" s="202">
        <f>S1023*H1023</f>
        <v>0</v>
      </c>
      <c r="U1023" s="35"/>
      <c r="V1023" s="35"/>
      <c r="W1023" s="35"/>
      <c r="X1023" s="35"/>
      <c r="Y1023" s="35"/>
      <c r="Z1023" s="35"/>
      <c r="AA1023" s="35"/>
      <c r="AB1023" s="35"/>
      <c r="AC1023" s="35"/>
      <c r="AD1023" s="35"/>
      <c r="AE1023" s="35"/>
      <c r="AR1023" s="203" t="s">
        <v>316</v>
      </c>
      <c r="AT1023" s="203" t="s">
        <v>241</v>
      </c>
      <c r="AU1023" s="203" t="s">
        <v>86</v>
      </c>
      <c r="AY1023" s="18" t="s">
        <v>239</v>
      </c>
      <c r="BE1023" s="204">
        <f>IF(N1023="základní",J1023,0)</f>
        <v>0</v>
      </c>
      <c r="BF1023" s="204">
        <f>IF(N1023="snížená",J1023,0)</f>
        <v>0</v>
      </c>
      <c r="BG1023" s="204">
        <f>IF(N1023="zákl. přenesená",J1023,0)</f>
        <v>0</v>
      </c>
      <c r="BH1023" s="204">
        <f>IF(N1023="sníž. přenesená",J1023,0)</f>
        <v>0</v>
      </c>
      <c r="BI1023" s="204">
        <f>IF(N1023="nulová",J1023,0)</f>
        <v>0</v>
      </c>
      <c r="BJ1023" s="18" t="s">
        <v>84</v>
      </c>
      <c r="BK1023" s="204">
        <f>ROUND(I1023*H1023,2)</f>
        <v>0</v>
      </c>
      <c r="BL1023" s="18" t="s">
        <v>316</v>
      </c>
      <c r="BM1023" s="203" t="s">
        <v>1665</v>
      </c>
    </row>
    <row r="1024" spans="1:65" s="2" customFormat="1" ht="11.25">
      <c r="A1024" s="35"/>
      <c r="B1024" s="36"/>
      <c r="C1024" s="37"/>
      <c r="D1024" s="205" t="s">
        <v>247</v>
      </c>
      <c r="E1024" s="37"/>
      <c r="F1024" s="206" t="s">
        <v>1658</v>
      </c>
      <c r="G1024" s="37"/>
      <c r="H1024" s="37"/>
      <c r="I1024" s="207"/>
      <c r="J1024" s="37"/>
      <c r="K1024" s="37"/>
      <c r="L1024" s="40"/>
      <c r="M1024" s="208"/>
      <c r="N1024" s="209"/>
      <c r="O1024" s="72"/>
      <c r="P1024" s="72"/>
      <c r="Q1024" s="72"/>
      <c r="R1024" s="72"/>
      <c r="S1024" s="72"/>
      <c r="T1024" s="73"/>
      <c r="U1024" s="35"/>
      <c r="V1024" s="35"/>
      <c r="W1024" s="35"/>
      <c r="X1024" s="35"/>
      <c r="Y1024" s="35"/>
      <c r="Z1024" s="35"/>
      <c r="AA1024" s="35"/>
      <c r="AB1024" s="35"/>
      <c r="AC1024" s="35"/>
      <c r="AD1024" s="35"/>
      <c r="AE1024" s="35"/>
      <c r="AT1024" s="18" t="s">
        <v>247</v>
      </c>
      <c r="AU1024" s="18" t="s">
        <v>86</v>
      </c>
    </row>
    <row r="1025" spans="1:65" s="15" customFormat="1" ht="11.25">
      <c r="B1025" s="238"/>
      <c r="C1025" s="239"/>
      <c r="D1025" s="212" t="s">
        <v>274</v>
      </c>
      <c r="E1025" s="240" t="s">
        <v>1</v>
      </c>
      <c r="F1025" s="241" t="s">
        <v>1065</v>
      </c>
      <c r="G1025" s="239"/>
      <c r="H1025" s="240" t="s">
        <v>1</v>
      </c>
      <c r="I1025" s="242"/>
      <c r="J1025" s="239"/>
      <c r="K1025" s="239"/>
      <c r="L1025" s="243"/>
      <c r="M1025" s="244"/>
      <c r="N1025" s="245"/>
      <c r="O1025" s="245"/>
      <c r="P1025" s="245"/>
      <c r="Q1025" s="245"/>
      <c r="R1025" s="245"/>
      <c r="S1025" s="245"/>
      <c r="T1025" s="246"/>
      <c r="AT1025" s="247" t="s">
        <v>274</v>
      </c>
      <c r="AU1025" s="247" t="s">
        <v>86</v>
      </c>
      <c r="AV1025" s="15" t="s">
        <v>84</v>
      </c>
      <c r="AW1025" s="15" t="s">
        <v>32</v>
      </c>
      <c r="AX1025" s="15" t="s">
        <v>76</v>
      </c>
      <c r="AY1025" s="247" t="s">
        <v>239</v>
      </c>
    </row>
    <row r="1026" spans="1:65" s="13" customFormat="1" ht="11.25">
      <c r="B1026" s="210"/>
      <c r="C1026" s="211"/>
      <c r="D1026" s="212" t="s">
        <v>274</v>
      </c>
      <c r="E1026" s="226" t="s">
        <v>1</v>
      </c>
      <c r="F1026" s="213" t="s">
        <v>1156</v>
      </c>
      <c r="G1026" s="211"/>
      <c r="H1026" s="214">
        <v>80.92</v>
      </c>
      <c r="I1026" s="215"/>
      <c r="J1026" s="211"/>
      <c r="K1026" s="211"/>
      <c r="L1026" s="216"/>
      <c r="M1026" s="217"/>
      <c r="N1026" s="218"/>
      <c r="O1026" s="218"/>
      <c r="P1026" s="218"/>
      <c r="Q1026" s="218"/>
      <c r="R1026" s="218"/>
      <c r="S1026" s="218"/>
      <c r="T1026" s="219"/>
      <c r="AT1026" s="220" t="s">
        <v>274</v>
      </c>
      <c r="AU1026" s="220" t="s">
        <v>86</v>
      </c>
      <c r="AV1026" s="13" t="s">
        <v>86</v>
      </c>
      <c r="AW1026" s="13" t="s">
        <v>32</v>
      </c>
      <c r="AX1026" s="13" t="s">
        <v>76</v>
      </c>
      <c r="AY1026" s="220" t="s">
        <v>239</v>
      </c>
    </row>
    <row r="1027" spans="1:65" s="14" customFormat="1" ht="11.25">
      <c r="B1027" s="227"/>
      <c r="C1027" s="228"/>
      <c r="D1027" s="212" t="s">
        <v>274</v>
      </c>
      <c r="E1027" s="229" t="s">
        <v>1</v>
      </c>
      <c r="F1027" s="230" t="s">
        <v>401</v>
      </c>
      <c r="G1027" s="228"/>
      <c r="H1027" s="231">
        <v>80.92</v>
      </c>
      <c r="I1027" s="232"/>
      <c r="J1027" s="228"/>
      <c r="K1027" s="228"/>
      <c r="L1027" s="233"/>
      <c r="M1027" s="234"/>
      <c r="N1027" s="235"/>
      <c r="O1027" s="235"/>
      <c r="P1027" s="235"/>
      <c r="Q1027" s="235"/>
      <c r="R1027" s="235"/>
      <c r="S1027" s="235"/>
      <c r="T1027" s="236"/>
      <c r="AT1027" s="237" t="s">
        <v>274</v>
      </c>
      <c r="AU1027" s="237" t="s">
        <v>86</v>
      </c>
      <c r="AV1027" s="14" t="s">
        <v>110</v>
      </c>
      <c r="AW1027" s="14" t="s">
        <v>32</v>
      </c>
      <c r="AX1027" s="14" t="s">
        <v>84</v>
      </c>
      <c r="AY1027" s="237" t="s">
        <v>239</v>
      </c>
    </row>
    <row r="1028" spans="1:65" s="2" customFormat="1" ht="16.5" customHeight="1">
      <c r="A1028" s="35"/>
      <c r="B1028" s="36"/>
      <c r="C1028" s="248" t="s">
        <v>1666</v>
      </c>
      <c r="D1028" s="248" t="s">
        <v>469</v>
      </c>
      <c r="E1028" s="249" t="s">
        <v>1667</v>
      </c>
      <c r="F1028" s="250" t="s">
        <v>1668</v>
      </c>
      <c r="G1028" s="251" t="s">
        <v>244</v>
      </c>
      <c r="H1028" s="252">
        <v>89.012</v>
      </c>
      <c r="I1028" s="253"/>
      <c r="J1028" s="254">
        <f>ROUND(I1028*H1028,2)</f>
        <v>0</v>
      </c>
      <c r="K1028" s="250" t="s">
        <v>287</v>
      </c>
      <c r="L1028" s="255"/>
      <c r="M1028" s="256" t="s">
        <v>1</v>
      </c>
      <c r="N1028" s="257" t="s">
        <v>41</v>
      </c>
      <c r="O1028" s="72"/>
      <c r="P1028" s="201">
        <f>O1028*H1028</f>
        <v>0</v>
      </c>
      <c r="Q1028" s="201">
        <v>2.3999999999999998E-3</v>
      </c>
      <c r="R1028" s="201">
        <f>Q1028*H1028</f>
        <v>0.21362879999999998</v>
      </c>
      <c r="S1028" s="201">
        <v>0</v>
      </c>
      <c r="T1028" s="202">
        <f>S1028*H1028</f>
        <v>0</v>
      </c>
      <c r="U1028" s="35"/>
      <c r="V1028" s="35"/>
      <c r="W1028" s="35"/>
      <c r="X1028" s="35"/>
      <c r="Y1028" s="35"/>
      <c r="Z1028" s="35"/>
      <c r="AA1028" s="35"/>
      <c r="AB1028" s="35"/>
      <c r="AC1028" s="35"/>
      <c r="AD1028" s="35"/>
      <c r="AE1028" s="35"/>
      <c r="AR1028" s="203" t="s">
        <v>549</v>
      </c>
      <c r="AT1028" s="203" t="s">
        <v>469</v>
      </c>
      <c r="AU1028" s="203" t="s">
        <v>86</v>
      </c>
      <c r="AY1028" s="18" t="s">
        <v>239</v>
      </c>
      <c r="BE1028" s="204">
        <f>IF(N1028="základní",J1028,0)</f>
        <v>0</v>
      </c>
      <c r="BF1028" s="204">
        <f>IF(N1028="snížená",J1028,0)</f>
        <v>0</v>
      </c>
      <c r="BG1028" s="204">
        <f>IF(N1028="zákl. přenesená",J1028,0)</f>
        <v>0</v>
      </c>
      <c r="BH1028" s="204">
        <f>IF(N1028="sníž. přenesená",J1028,0)</f>
        <v>0</v>
      </c>
      <c r="BI1028" s="204">
        <f>IF(N1028="nulová",J1028,0)</f>
        <v>0</v>
      </c>
      <c r="BJ1028" s="18" t="s">
        <v>84</v>
      </c>
      <c r="BK1028" s="204">
        <f>ROUND(I1028*H1028,2)</f>
        <v>0</v>
      </c>
      <c r="BL1028" s="18" t="s">
        <v>316</v>
      </c>
      <c r="BM1028" s="203" t="s">
        <v>1669</v>
      </c>
    </row>
    <row r="1029" spans="1:65" s="13" customFormat="1" ht="11.25">
      <c r="B1029" s="210"/>
      <c r="C1029" s="211"/>
      <c r="D1029" s="212" t="s">
        <v>274</v>
      </c>
      <c r="E1029" s="211"/>
      <c r="F1029" s="213" t="s">
        <v>1670</v>
      </c>
      <c r="G1029" s="211"/>
      <c r="H1029" s="214">
        <v>89.012</v>
      </c>
      <c r="I1029" s="215"/>
      <c r="J1029" s="211"/>
      <c r="K1029" s="211"/>
      <c r="L1029" s="216"/>
      <c r="M1029" s="217"/>
      <c r="N1029" s="218"/>
      <c r="O1029" s="218"/>
      <c r="P1029" s="218"/>
      <c r="Q1029" s="218"/>
      <c r="R1029" s="218"/>
      <c r="S1029" s="218"/>
      <c r="T1029" s="219"/>
      <c r="AT1029" s="220" t="s">
        <v>274</v>
      </c>
      <c r="AU1029" s="220" t="s">
        <v>86</v>
      </c>
      <c r="AV1029" s="13" t="s">
        <v>86</v>
      </c>
      <c r="AW1029" s="13" t="s">
        <v>4</v>
      </c>
      <c r="AX1029" s="13" t="s">
        <v>84</v>
      </c>
      <c r="AY1029" s="220" t="s">
        <v>239</v>
      </c>
    </row>
    <row r="1030" spans="1:65" s="2" customFormat="1" ht="16.5" customHeight="1">
      <c r="A1030" s="35"/>
      <c r="B1030" s="36"/>
      <c r="C1030" s="192" t="s">
        <v>1671</v>
      </c>
      <c r="D1030" s="192" t="s">
        <v>241</v>
      </c>
      <c r="E1030" s="193" t="s">
        <v>1655</v>
      </c>
      <c r="F1030" s="194" t="s">
        <v>1656</v>
      </c>
      <c r="G1030" s="195" t="s">
        <v>244</v>
      </c>
      <c r="H1030" s="196">
        <v>725.21</v>
      </c>
      <c r="I1030" s="197"/>
      <c r="J1030" s="198">
        <f>ROUND(I1030*H1030,2)</f>
        <v>0</v>
      </c>
      <c r="K1030" s="194" t="s">
        <v>245</v>
      </c>
      <c r="L1030" s="40"/>
      <c r="M1030" s="199" t="s">
        <v>1</v>
      </c>
      <c r="N1030" s="200" t="s">
        <v>41</v>
      </c>
      <c r="O1030" s="72"/>
      <c r="P1030" s="201">
        <f>O1030*H1030</f>
        <v>0</v>
      </c>
      <c r="Q1030" s="201">
        <v>0</v>
      </c>
      <c r="R1030" s="201">
        <f>Q1030*H1030</f>
        <v>0</v>
      </c>
      <c r="S1030" s="201">
        <v>0</v>
      </c>
      <c r="T1030" s="202">
        <f>S1030*H1030</f>
        <v>0</v>
      </c>
      <c r="U1030" s="35"/>
      <c r="V1030" s="35"/>
      <c r="W1030" s="35"/>
      <c r="X1030" s="35"/>
      <c r="Y1030" s="35"/>
      <c r="Z1030" s="35"/>
      <c r="AA1030" s="35"/>
      <c r="AB1030" s="35"/>
      <c r="AC1030" s="35"/>
      <c r="AD1030" s="35"/>
      <c r="AE1030" s="35"/>
      <c r="AR1030" s="203" t="s">
        <v>316</v>
      </c>
      <c r="AT1030" s="203" t="s">
        <v>241</v>
      </c>
      <c r="AU1030" s="203" t="s">
        <v>86</v>
      </c>
      <c r="AY1030" s="18" t="s">
        <v>239</v>
      </c>
      <c r="BE1030" s="204">
        <f>IF(N1030="základní",J1030,0)</f>
        <v>0</v>
      </c>
      <c r="BF1030" s="204">
        <f>IF(N1030="snížená",J1030,0)</f>
        <v>0</v>
      </c>
      <c r="BG1030" s="204">
        <f>IF(N1030="zákl. přenesená",J1030,0)</f>
        <v>0</v>
      </c>
      <c r="BH1030" s="204">
        <f>IF(N1030="sníž. přenesená",J1030,0)</f>
        <v>0</v>
      </c>
      <c r="BI1030" s="204">
        <f>IF(N1030="nulová",J1030,0)</f>
        <v>0</v>
      </c>
      <c r="BJ1030" s="18" t="s">
        <v>84</v>
      </c>
      <c r="BK1030" s="204">
        <f>ROUND(I1030*H1030,2)</f>
        <v>0</v>
      </c>
      <c r="BL1030" s="18" t="s">
        <v>316</v>
      </c>
      <c r="BM1030" s="203" t="s">
        <v>1672</v>
      </c>
    </row>
    <row r="1031" spans="1:65" s="2" customFormat="1" ht="11.25">
      <c r="A1031" s="35"/>
      <c r="B1031" s="36"/>
      <c r="C1031" s="37"/>
      <c r="D1031" s="205" t="s">
        <v>247</v>
      </c>
      <c r="E1031" s="37"/>
      <c r="F1031" s="206" t="s">
        <v>1658</v>
      </c>
      <c r="G1031" s="37"/>
      <c r="H1031" s="37"/>
      <c r="I1031" s="207"/>
      <c r="J1031" s="37"/>
      <c r="K1031" s="37"/>
      <c r="L1031" s="40"/>
      <c r="M1031" s="208"/>
      <c r="N1031" s="209"/>
      <c r="O1031" s="72"/>
      <c r="P1031" s="72"/>
      <c r="Q1031" s="72"/>
      <c r="R1031" s="72"/>
      <c r="S1031" s="72"/>
      <c r="T1031" s="73"/>
      <c r="U1031" s="35"/>
      <c r="V1031" s="35"/>
      <c r="W1031" s="35"/>
      <c r="X1031" s="35"/>
      <c r="Y1031" s="35"/>
      <c r="Z1031" s="35"/>
      <c r="AA1031" s="35"/>
      <c r="AB1031" s="35"/>
      <c r="AC1031" s="35"/>
      <c r="AD1031" s="35"/>
      <c r="AE1031" s="35"/>
      <c r="AT1031" s="18" t="s">
        <v>247</v>
      </c>
      <c r="AU1031" s="18" t="s">
        <v>86</v>
      </c>
    </row>
    <row r="1032" spans="1:65" s="15" customFormat="1" ht="11.25">
      <c r="B1032" s="238"/>
      <c r="C1032" s="239"/>
      <c r="D1032" s="212" t="s">
        <v>274</v>
      </c>
      <c r="E1032" s="240" t="s">
        <v>1</v>
      </c>
      <c r="F1032" s="241" t="s">
        <v>1065</v>
      </c>
      <c r="G1032" s="239"/>
      <c r="H1032" s="240" t="s">
        <v>1</v>
      </c>
      <c r="I1032" s="242"/>
      <c r="J1032" s="239"/>
      <c r="K1032" s="239"/>
      <c r="L1032" s="243"/>
      <c r="M1032" s="244"/>
      <c r="N1032" s="245"/>
      <c r="O1032" s="245"/>
      <c r="P1032" s="245"/>
      <c r="Q1032" s="245"/>
      <c r="R1032" s="245"/>
      <c r="S1032" s="245"/>
      <c r="T1032" s="246"/>
      <c r="AT1032" s="247" t="s">
        <v>274</v>
      </c>
      <c r="AU1032" s="247" t="s">
        <v>86</v>
      </c>
      <c r="AV1032" s="15" t="s">
        <v>84</v>
      </c>
      <c r="AW1032" s="15" t="s">
        <v>32</v>
      </c>
      <c r="AX1032" s="15" t="s">
        <v>76</v>
      </c>
      <c r="AY1032" s="247" t="s">
        <v>239</v>
      </c>
    </row>
    <row r="1033" spans="1:65" s="13" customFormat="1" ht="22.5">
      <c r="B1033" s="210"/>
      <c r="C1033" s="211"/>
      <c r="D1033" s="212" t="s">
        <v>274</v>
      </c>
      <c r="E1033" s="226" t="s">
        <v>1</v>
      </c>
      <c r="F1033" s="213" t="s">
        <v>1157</v>
      </c>
      <c r="G1033" s="211"/>
      <c r="H1033" s="214">
        <v>725.21</v>
      </c>
      <c r="I1033" s="215"/>
      <c r="J1033" s="211"/>
      <c r="K1033" s="211"/>
      <c r="L1033" s="216"/>
      <c r="M1033" s="217"/>
      <c r="N1033" s="218"/>
      <c r="O1033" s="218"/>
      <c r="P1033" s="218"/>
      <c r="Q1033" s="218"/>
      <c r="R1033" s="218"/>
      <c r="S1033" s="218"/>
      <c r="T1033" s="219"/>
      <c r="AT1033" s="220" t="s">
        <v>274</v>
      </c>
      <c r="AU1033" s="220" t="s">
        <v>86</v>
      </c>
      <c r="AV1033" s="13" t="s">
        <v>86</v>
      </c>
      <c r="AW1033" s="13" t="s">
        <v>32</v>
      </c>
      <c r="AX1033" s="13" t="s">
        <v>76</v>
      </c>
      <c r="AY1033" s="220" t="s">
        <v>239</v>
      </c>
    </row>
    <row r="1034" spans="1:65" s="14" customFormat="1" ht="11.25">
      <c r="B1034" s="227"/>
      <c r="C1034" s="228"/>
      <c r="D1034" s="212" t="s">
        <v>274</v>
      </c>
      <c r="E1034" s="229" t="s">
        <v>1</v>
      </c>
      <c r="F1034" s="230" t="s">
        <v>401</v>
      </c>
      <c r="G1034" s="228"/>
      <c r="H1034" s="231">
        <v>725.21</v>
      </c>
      <c r="I1034" s="232"/>
      <c r="J1034" s="228"/>
      <c r="K1034" s="228"/>
      <c r="L1034" s="233"/>
      <c r="M1034" s="234"/>
      <c r="N1034" s="235"/>
      <c r="O1034" s="235"/>
      <c r="P1034" s="235"/>
      <c r="Q1034" s="235"/>
      <c r="R1034" s="235"/>
      <c r="S1034" s="235"/>
      <c r="T1034" s="236"/>
      <c r="AT1034" s="237" t="s">
        <v>274</v>
      </c>
      <c r="AU1034" s="237" t="s">
        <v>86</v>
      </c>
      <c r="AV1034" s="14" t="s">
        <v>110</v>
      </c>
      <c r="AW1034" s="14" t="s">
        <v>32</v>
      </c>
      <c r="AX1034" s="14" t="s">
        <v>84</v>
      </c>
      <c r="AY1034" s="237" t="s">
        <v>239</v>
      </c>
    </row>
    <row r="1035" spans="1:65" s="2" customFormat="1" ht="16.5" customHeight="1">
      <c r="A1035" s="35"/>
      <c r="B1035" s="36"/>
      <c r="C1035" s="248" t="s">
        <v>1673</v>
      </c>
      <c r="D1035" s="248" t="s">
        <v>469</v>
      </c>
      <c r="E1035" s="249" t="s">
        <v>1674</v>
      </c>
      <c r="F1035" s="250" t="s">
        <v>1675</v>
      </c>
      <c r="G1035" s="251" t="s">
        <v>244</v>
      </c>
      <c r="H1035" s="252">
        <v>797.73099999999999</v>
      </c>
      <c r="I1035" s="253"/>
      <c r="J1035" s="254">
        <f>ROUND(I1035*H1035,2)</f>
        <v>0</v>
      </c>
      <c r="K1035" s="250" t="s">
        <v>245</v>
      </c>
      <c r="L1035" s="255"/>
      <c r="M1035" s="256" t="s">
        <v>1</v>
      </c>
      <c r="N1035" s="257" t="s">
        <v>41</v>
      </c>
      <c r="O1035" s="72"/>
      <c r="P1035" s="201">
        <f>O1035*H1035</f>
        <v>0</v>
      </c>
      <c r="Q1035" s="201">
        <v>4.4400000000000004E-3</v>
      </c>
      <c r="R1035" s="201">
        <f>Q1035*H1035</f>
        <v>3.5419256400000001</v>
      </c>
      <c r="S1035" s="201">
        <v>0</v>
      </c>
      <c r="T1035" s="202">
        <f>S1035*H1035</f>
        <v>0</v>
      </c>
      <c r="U1035" s="35"/>
      <c r="V1035" s="35"/>
      <c r="W1035" s="35"/>
      <c r="X1035" s="35"/>
      <c r="Y1035" s="35"/>
      <c r="Z1035" s="35"/>
      <c r="AA1035" s="35"/>
      <c r="AB1035" s="35"/>
      <c r="AC1035" s="35"/>
      <c r="AD1035" s="35"/>
      <c r="AE1035" s="35"/>
      <c r="AR1035" s="203" t="s">
        <v>549</v>
      </c>
      <c r="AT1035" s="203" t="s">
        <v>469</v>
      </c>
      <c r="AU1035" s="203" t="s">
        <v>86</v>
      </c>
      <c r="AY1035" s="18" t="s">
        <v>239</v>
      </c>
      <c r="BE1035" s="204">
        <f>IF(N1035="základní",J1035,0)</f>
        <v>0</v>
      </c>
      <c r="BF1035" s="204">
        <f>IF(N1035="snížená",J1035,0)</f>
        <v>0</v>
      </c>
      <c r="BG1035" s="204">
        <f>IF(N1035="zákl. přenesená",J1035,0)</f>
        <v>0</v>
      </c>
      <c r="BH1035" s="204">
        <f>IF(N1035="sníž. přenesená",J1035,0)</f>
        <v>0</v>
      </c>
      <c r="BI1035" s="204">
        <f>IF(N1035="nulová",J1035,0)</f>
        <v>0</v>
      </c>
      <c r="BJ1035" s="18" t="s">
        <v>84</v>
      </c>
      <c r="BK1035" s="204">
        <f>ROUND(I1035*H1035,2)</f>
        <v>0</v>
      </c>
      <c r="BL1035" s="18" t="s">
        <v>316</v>
      </c>
      <c r="BM1035" s="203" t="s">
        <v>1676</v>
      </c>
    </row>
    <row r="1036" spans="1:65" s="13" customFormat="1" ht="11.25">
      <c r="B1036" s="210"/>
      <c r="C1036" s="211"/>
      <c r="D1036" s="212" t="s">
        <v>274</v>
      </c>
      <c r="E1036" s="211"/>
      <c r="F1036" s="213" t="s">
        <v>1677</v>
      </c>
      <c r="G1036" s="211"/>
      <c r="H1036" s="214">
        <v>797.73099999999999</v>
      </c>
      <c r="I1036" s="215"/>
      <c r="J1036" s="211"/>
      <c r="K1036" s="211"/>
      <c r="L1036" s="216"/>
      <c r="M1036" s="217"/>
      <c r="N1036" s="218"/>
      <c r="O1036" s="218"/>
      <c r="P1036" s="218"/>
      <c r="Q1036" s="218"/>
      <c r="R1036" s="218"/>
      <c r="S1036" s="218"/>
      <c r="T1036" s="219"/>
      <c r="AT1036" s="220" t="s">
        <v>274</v>
      </c>
      <c r="AU1036" s="220" t="s">
        <v>86</v>
      </c>
      <c r="AV1036" s="13" t="s">
        <v>86</v>
      </c>
      <c r="AW1036" s="13" t="s">
        <v>4</v>
      </c>
      <c r="AX1036" s="13" t="s">
        <v>84</v>
      </c>
      <c r="AY1036" s="220" t="s">
        <v>239</v>
      </c>
    </row>
    <row r="1037" spans="1:65" s="2" customFormat="1" ht="16.5" customHeight="1">
      <c r="A1037" s="35"/>
      <c r="B1037" s="36"/>
      <c r="C1037" s="192" t="s">
        <v>1678</v>
      </c>
      <c r="D1037" s="192" t="s">
        <v>241</v>
      </c>
      <c r="E1037" s="193" t="s">
        <v>1655</v>
      </c>
      <c r="F1037" s="194" t="s">
        <v>1656</v>
      </c>
      <c r="G1037" s="195" t="s">
        <v>244</v>
      </c>
      <c r="H1037" s="196">
        <v>51.24</v>
      </c>
      <c r="I1037" s="197"/>
      <c r="J1037" s="198">
        <f>ROUND(I1037*H1037,2)</f>
        <v>0</v>
      </c>
      <c r="K1037" s="194" t="s">
        <v>245</v>
      </c>
      <c r="L1037" s="40"/>
      <c r="M1037" s="199" t="s">
        <v>1</v>
      </c>
      <c r="N1037" s="200" t="s">
        <v>41</v>
      </c>
      <c r="O1037" s="72"/>
      <c r="P1037" s="201">
        <f>O1037*H1037</f>
        <v>0</v>
      </c>
      <c r="Q1037" s="201">
        <v>0</v>
      </c>
      <c r="R1037" s="201">
        <f>Q1037*H1037</f>
        <v>0</v>
      </c>
      <c r="S1037" s="201">
        <v>0</v>
      </c>
      <c r="T1037" s="202">
        <f>S1037*H1037</f>
        <v>0</v>
      </c>
      <c r="U1037" s="35"/>
      <c r="V1037" s="35"/>
      <c r="W1037" s="35"/>
      <c r="X1037" s="35"/>
      <c r="Y1037" s="35"/>
      <c r="Z1037" s="35"/>
      <c r="AA1037" s="35"/>
      <c r="AB1037" s="35"/>
      <c r="AC1037" s="35"/>
      <c r="AD1037" s="35"/>
      <c r="AE1037" s="35"/>
      <c r="AR1037" s="203" t="s">
        <v>316</v>
      </c>
      <c r="AT1037" s="203" t="s">
        <v>241</v>
      </c>
      <c r="AU1037" s="203" t="s">
        <v>86</v>
      </c>
      <c r="AY1037" s="18" t="s">
        <v>239</v>
      </c>
      <c r="BE1037" s="204">
        <f>IF(N1037="základní",J1037,0)</f>
        <v>0</v>
      </c>
      <c r="BF1037" s="204">
        <f>IF(N1037="snížená",J1037,0)</f>
        <v>0</v>
      </c>
      <c r="BG1037" s="204">
        <f>IF(N1037="zákl. přenesená",J1037,0)</f>
        <v>0</v>
      </c>
      <c r="BH1037" s="204">
        <f>IF(N1037="sníž. přenesená",J1037,0)</f>
        <v>0</v>
      </c>
      <c r="BI1037" s="204">
        <f>IF(N1037="nulová",J1037,0)</f>
        <v>0</v>
      </c>
      <c r="BJ1037" s="18" t="s">
        <v>84</v>
      </c>
      <c r="BK1037" s="204">
        <f>ROUND(I1037*H1037,2)</f>
        <v>0</v>
      </c>
      <c r="BL1037" s="18" t="s">
        <v>316</v>
      </c>
      <c r="BM1037" s="203" t="s">
        <v>1679</v>
      </c>
    </row>
    <row r="1038" spans="1:65" s="2" customFormat="1" ht="11.25">
      <c r="A1038" s="35"/>
      <c r="B1038" s="36"/>
      <c r="C1038" s="37"/>
      <c r="D1038" s="205" t="s">
        <v>247</v>
      </c>
      <c r="E1038" s="37"/>
      <c r="F1038" s="206" t="s">
        <v>1658</v>
      </c>
      <c r="G1038" s="37"/>
      <c r="H1038" s="37"/>
      <c r="I1038" s="207"/>
      <c r="J1038" s="37"/>
      <c r="K1038" s="37"/>
      <c r="L1038" s="40"/>
      <c r="M1038" s="208"/>
      <c r="N1038" s="209"/>
      <c r="O1038" s="72"/>
      <c r="P1038" s="72"/>
      <c r="Q1038" s="72"/>
      <c r="R1038" s="72"/>
      <c r="S1038" s="72"/>
      <c r="T1038" s="73"/>
      <c r="U1038" s="35"/>
      <c r="V1038" s="35"/>
      <c r="W1038" s="35"/>
      <c r="X1038" s="35"/>
      <c r="Y1038" s="35"/>
      <c r="Z1038" s="35"/>
      <c r="AA1038" s="35"/>
      <c r="AB1038" s="35"/>
      <c r="AC1038" s="35"/>
      <c r="AD1038" s="35"/>
      <c r="AE1038" s="35"/>
      <c r="AT1038" s="18" t="s">
        <v>247</v>
      </c>
      <c r="AU1038" s="18" t="s">
        <v>86</v>
      </c>
    </row>
    <row r="1039" spans="1:65" s="15" customFormat="1" ht="11.25">
      <c r="B1039" s="238"/>
      <c r="C1039" s="239"/>
      <c r="D1039" s="212" t="s">
        <v>274</v>
      </c>
      <c r="E1039" s="240" t="s">
        <v>1</v>
      </c>
      <c r="F1039" s="241" t="s">
        <v>1065</v>
      </c>
      <c r="G1039" s="239"/>
      <c r="H1039" s="240" t="s">
        <v>1</v>
      </c>
      <c r="I1039" s="242"/>
      <c r="J1039" s="239"/>
      <c r="K1039" s="239"/>
      <c r="L1039" s="243"/>
      <c r="M1039" s="244"/>
      <c r="N1039" s="245"/>
      <c r="O1039" s="245"/>
      <c r="P1039" s="245"/>
      <c r="Q1039" s="245"/>
      <c r="R1039" s="245"/>
      <c r="S1039" s="245"/>
      <c r="T1039" s="246"/>
      <c r="AT1039" s="247" t="s">
        <v>274</v>
      </c>
      <c r="AU1039" s="247" t="s">
        <v>86</v>
      </c>
      <c r="AV1039" s="15" t="s">
        <v>84</v>
      </c>
      <c r="AW1039" s="15" t="s">
        <v>32</v>
      </c>
      <c r="AX1039" s="15" t="s">
        <v>76</v>
      </c>
      <c r="AY1039" s="247" t="s">
        <v>239</v>
      </c>
    </row>
    <row r="1040" spans="1:65" s="13" customFormat="1" ht="11.25">
      <c r="B1040" s="210"/>
      <c r="C1040" s="211"/>
      <c r="D1040" s="212" t="s">
        <v>274</v>
      </c>
      <c r="E1040" s="226" t="s">
        <v>1</v>
      </c>
      <c r="F1040" s="213" t="s">
        <v>1149</v>
      </c>
      <c r="G1040" s="211"/>
      <c r="H1040" s="214">
        <v>51.24</v>
      </c>
      <c r="I1040" s="215"/>
      <c r="J1040" s="211"/>
      <c r="K1040" s="211"/>
      <c r="L1040" s="216"/>
      <c r="M1040" s="217"/>
      <c r="N1040" s="218"/>
      <c r="O1040" s="218"/>
      <c r="P1040" s="218"/>
      <c r="Q1040" s="218"/>
      <c r="R1040" s="218"/>
      <c r="S1040" s="218"/>
      <c r="T1040" s="219"/>
      <c r="AT1040" s="220" t="s">
        <v>274</v>
      </c>
      <c r="AU1040" s="220" t="s">
        <v>86</v>
      </c>
      <c r="AV1040" s="13" t="s">
        <v>86</v>
      </c>
      <c r="AW1040" s="13" t="s">
        <v>32</v>
      </c>
      <c r="AX1040" s="13" t="s">
        <v>76</v>
      </c>
      <c r="AY1040" s="220" t="s">
        <v>239</v>
      </c>
    </row>
    <row r="1041" spans="1:65" s="14" customFormat="1" ht="11.25">
      <c r="B1041" s="227"/>
      <c r="C1041" s="228"/>
      <c r="D1041" s="212" t="s">
        <v>274</v>
      </c>
      <c r="E1041" s="229" t="s">
        <v>1</v>
      </c>
      <c r="F1041" s="230" t="s">
        <v>401</v>
      </c>
      <c r="G1041" s="228"/>
      <c r="H1041" s="231">
        <v>51.24</v>
      </c>
      <c r="I1041" s="232"/>
      <c r="J1041" s="228"/>
      <c r="K1041" s="228"/>
      <c r="L1041" s="233"/>
      <c r="M1041" s="234"/>
      <c r="N1041" s="235"/>
      <c r="O1041" s="235"/>
      <c r="P1041" s="235"/>
      <c r="Q1041" s="235"/>
      <c r="R1041" s="235"/>
      <c r="S1041" s="235"/>
      <c r="T1041" s="236"/>
      <c r="AT1041" s="237" t="s">
        <v>274</v>
      </c>
      <c r="AU1041" s="237" t="s">
        <v>86</v>
      </c>
      <c r="AV1041" s="14" t="s">
        <v>110</v>
      </c>
      <c r="AW1041" s="14" t="s">
        <v>32</v>
      </c>
      <c r="AX1041" s="14" t="s">
        <v>84</v>
      </c>
      <c r="AY1041" s="237" t="s">
        <v>239</v>
      </c>
    </row>
    <row r="1042" spans="1:65" s="2" customFormat="1" ht="16.5" customHeight="1">
      <c r="A1042" s="35"/>
      <c r="B1042" s="36"/>
      <c r="C1042" s="248" t="s">
        <v>1680</v>
      </c>
      <c r="D1042" s="248" t="s">
        <v>469</v>
      </c>
      <c r="E1042" s="249" t="s">
        <v>1681</v>
      </c>
      <c r="F1042" s="250" t="s">
        <v>1682</v>
      </c>
      <c r="G1042" s="251" t="s">
        <v>244</v>
      </c>
      <c r="H1042" s="252">
        <v>56.363999999999997</v>
      </c>
      <c r="I1042" s="253"/>
      <c r="J1042" s="254">
        <f>ROUND(I1042*H1042,2)</f>
        <v>0</v>
      </c>
      <c r="K1042" s="250" t="s">
        <v>245</v>
      </c>
      <c r="L1042" s="255"/>
      <c r="M1042" s="256" t="s">
        <v>1</v>
      </c>
      <c r="N1042" s="257" t="s">
        <v>41</v>
      </c>
      <c r="O1042" s="72"/>
      <c r="P1042" s="201">
        <f>O1042*H1042</f>
        <v>0</v>
      </c>
      <c r="Q1042" s="201">
        <v>2.96E-3</v>
      </c>
      <c r="R1042" s="201">
        <f>Q1042*H1042</f>
        <v>0.16683743999999998</v>
      </c>
      <c r="S1042" s="201">
        <v>0</v>
      </c>
      <c r="T1042" s="202">
        <f>S1042*H1042</f>
        <v>0</v>
      </c>
      <c r="U1042" s="35"/>
      <c r="V1042" s="35"/>
      <c r="W1042" s="35"/>
      <c r="X1042" s="35"/>
      <c r="Y1042" s="35"/>
      <c r="Z1042" s="35"/>
      <c r="AA1042" s="35"/>
      <c r="AB1042" s="35"/>
      <c r="AC1042" s="35"/>
      <c r="AD1042" s="35"/>
      <c r="AE1042" s="35"/>
      <c r="AR1042" s="203" t="s">
        <v>549</v>
      </c>
      <c r="AT1042" s="203" t="s">
        <v>469</v>
      </c>
      <c r="AU1042" s="203" t="s">
        <v>86</v>
      </c>
      <c r="AY1042" s="18" t="s">
        <v>239</v>
      </c>
      <c r="BE1042" s="204">
        <f>IF(N1042="základní",J1042,0)</f>
        <v>0</v>
      </c>
      <c r="BF1042" s="204">
        <f>IF(N1042="snížená",J1042,0)</f>
        <v>0</v>
      </c>
      <c r="BG1042" s="204">
        <f>IF(N1042="zákl. přenesená",J1042,0)</f>
        <v>0</v>
      </c>
      <c r="BH1042" s="204">
        <f>IF(N1042="sníž. přenesená",J1042,0)</f>
        <v>0</v>
      </c>
      <c r="BI1042" s="204">
        <f>IF(N1042="nulová",J1042,0)</f>
        <v>0</v>
      </c>
      <c r="BJ1042" s="18" t="s">
        <v>84</v>
      </c>
      <c r="BK1042" s="204">
        <f>ROUND(I1042*H1042,2)</f>
        <v>0</v>
      </c>
      <c r="BL1042" s="18" t="s">
        <v>316</v>
      </c>
      <c r="BM1042" s="203" t="s">
        <v>1683</v>
      </c>
    </row>
    <row r="1043" spans="1:65" s="13" customFormat="1" ht="11.25">
      <c r="B1043" s="210"/>
      <c r="C1043" s="211"/>
      <c r="D1043" s="212" t="s">
        <v>274</v>
      </c>
      <c r="E1043" s="211"/>
      <c r="F1043" s="213" t="s">
        <v>1684</v>
      </c>
      <c r="G1043" s="211"/>
      <c r="H1043" s="214">
        <v>56.363999999999997</v>
      </c>
      <c r="I1043" s="215"/>
      <c r="J1043" s="211"/>
      <c r="K1043" s="211"/>
      <c r="L1043" s="216"/>
      <c r="M1043" s="217"/>
      <c r="N1043" s="218"/>
      <c r="O1043" s="218"/>
      <c r="P1043" s="218"/>
      <c r="Q1043" s="218"/>
      <c r="R1043" s="218"/>
      <c r="S1043" s="218"/>
      <c r="T1043" s="219"/>
      <c r="AT1043" s="220" t="s">
        <v>274</v>
      </c>
      <c r="AU1043" s="220" t="s">
        <v>86</v>
      </c>
      <c r="AV1043" s="13" t="s">
        <v>86</v>
      </c>
      <c r="AW1043" s="13" t="s">
        <v>4</v>
      </c>
      <c r="AX1043" s="13" t="s">
        <v>84</v>
      </c>
      <c r="AY1043" s="220" t="s">
        <v>239</v>
      </c>
    </row>
    <row r="1044" spans="1:65" s="2" customFormat="1" ht="16.5" customHeight="1">
      <c r="A1044" s="35"/>
      <c r="B1044" s="36"/>
      <c r="C1044" s="192" t="s">
        <v>1685</v>
      </c>
      <c r="D1044" s="192" t="s">
        <v>241</v>
      </c>
      <c r="E1044" s="193" t="s">
        <v>1686</v>
      </c>
      <c r="F1044" s="194" t="s">
        <v>1687</v>
      </c>
      <c r="G1044" s="195" t="s">
        <v>244</v>
      </c>
      <c r="H1044" s="196">
        <v>155.17500000000001</v>
      </c>
      <c r="I1044" s="197"/>
      <c r="J1044" s="198">
        <f>ROUND(I1044*H1044,2)</f>
        <v>0</v>
      </c>
      <c r="K1044" s="194" t="s">
        <v>245</v>
      </c>
      <c r="L1044" s="40"/>
      <c r="M1044" s="199" t="s">
        <v>1</v>
      </c>
      <c r="N1044" s="200" t="s">
        <v>41</v>
      </c>
      <c r="O1044" s="72"/>
      <c r="P1044" s="201">
        <f>O1044*H1044</f>
        <v>0</v>
      </c>
      <c r="Q1044" s="201">
        <v>6.0000000000000001E-3</v>
      </c>
      <c r="R1044" s="201">
        <f>Q1044*H1044</f>
        <v>0.93105000000000004</v>
      </c>
      <c r="S1044" s="201">
        <v>0</v>
      </c>
      <c r="T1044" s="202">
        <f>S1044*H1044</f>
        <v>0</v>
      </c>
      <c r="U1044" s="35"/>
      <c r="V1044" s="35"/>
      <c r="W1044" s="35"/>
      <c r="X1044" s="35"/>
      <c r="Y1044" s="35"/>
      <c r="Z1044" s="35"/>
      <c r="AA1044" s="35"/>
      <c r="AB1044" s="35"/>
      <c r="AC1044" s="35"/>
      <c r="AD1044" s="35"/>
      <c r="AE1044" s="35"/>
      <c r="AR1044" s="203" t="s">
        <v>316</v>
      </c>
      <c r="AT1044" s="203" t="s">
        <v>241</v>
      </c>
      <c r="AU1044" s="203" t="s">
        <v>86</v>
      </c>
      <c r="AY1044" s="18" t="s">
        <v>239</v>
      </c>
      <c r="BE1044" s="204">
        <f>IF(N1044="základní",J1044,0)</f>
        <v>0</v>
      </c>
      <c r="BF1044" s="204">
        <f>IF(N1044="snížená",J1044,0)</f>
        <v>0</v>
      </c>
      <c r="BG1044" s="204">
        <f>IF(N1044="zákl. přenesená",J1044,0)</f>
        <v>0</v>
      </c>
      <c r="BH1044" s="204">
        <f>IF(N1044="sníž. přenesená",J1044,0)</f>
        <v>0</v>
      </c>
      <c r="BI1044" s="204">
        <f>IF(N1044="nulová",J1044,0)</f>
        <v>0</v>
      </c>
      <c r="BJ1044" s="18" t="s">
        <v>84</v>
      </c>
      <c r="BK1044" s="204">
        <f>ROUND(I1044*H1044,2)</f>
        <v>0</v>
      </c>
      <c r="BL1044" s="18" t="s">
        <v>316</v>
      </c>
      <c r="BM1044" s="203" t="s">
        <v>1688</v>
      </c>
    </row>
    <row r="1045" spans="1:65" s="2" customFormat="1" ht="11.25">
      <c r="A1045" s="35"/>
      <c r="B1045" s="36"/>
      <c r="C1045" s="37"/>
      <c r="D1045" s="205" t="s">
        <v>247</v>
      </c>
      <c r="E1045" s="37"/>
      <c r="F1045" s="206" t="s">
        <v>1689</v>
      </c>
      <c r="G1045" s="37"/>
      <c r="H1045" s="37"/>
      <c r="I1045" s="207"/>
      <c r="J1045" s="37"/>
      <c r="K1045" s="37"/>
      <c r="L1045" s="40"/>
      <c r="M1045" s="208"/>
      <c r="N1045" s="209"/>
      <c r="O1045" s="72"/>
      <c r="P1045" s="72"/>
      <c r="Q1045" s="72"/>
      <c r="R1045" s="72"/>
      <c r="S1045" s="72"/>
      <c r="T1045" s="73"/>
      <c r="U1045" s="35"/>
      <c r="V1045" s="35"/>
      <c r="W1045" s="35"/>
      <c r="X1045" s="35"/>
      <c r="Y1045" s="35"/>
      <c r="Z1045" s="35"/>
      <c r="AA1045" s="35"/>
      <c r="AB1045" s="35"/>
      <c r="AC1045" s="35"/>
      <c r="AD1045" s="35"/>
      <c r="AE1045" s="35"/>
      <c r="AT1045" s="18" t="s">
        <v>247</v>
      </c>
      <c r="AU1045" s="18" t="s">
        <v>86</v>
      </c>
    </row>
    <row r="1046" spans="1:65" s="13" customFormat="1" ht="11.25">
      <c r="B1046" s="210"/>
      <c r="C1046" s="211"/>
      <c r="D1046" s="212" t="s">
        <v>274</v>
      </c>
      <c r="E1046" s="226" t="s">
        <v>1</v>
      </c>
      <c r="F1046" s="213" t="s">
        <v>1690</v>
      </c>
      <c r="G1046" s="211"/>
      <c r="H1046" s="214">
        <v>155.17500000000001</v>
      </c>
      <c r="I1046" s="215"/>
      <c r="J1046" s="211"/>
      <c r="K1046" s="211"/>
      <c r="L1046" s="216"/>
      <c r="M1046" s="217"/>
      <c r="N1046" s="218"/>
      <c r="O1046" s="218"/>
      <c r="P1046" s="218"/>
      <c r="Q1046" s="218"/>
      <c r="R1046" s="218"/>
      <c r="S1046" s="218"/>
      <c r="T1046" s="219"/>
      <c r="AT1046" s="220" t="s">
        <v>274</v>
      </c>
      <c r="AU1046" s="220" t="s">
        <v>86</v>
      </c>
      <c r="AV1046" s="13" t="s">
        <v>86</v>
      </c>
      <c r="AW1046" s="13" t="s">
        <v>32</v>
      </c>
      <c r="AX1046" s="13" t="s">
        <v>76</v>
      </c>
      <c r="AY1046" s="220" t="s">
        <v>239</v>
      </c>
    </row>
    <row r="1047" spans="1:65" s="14" customFormat="1" ht="11.25">
      <c r="B1047" s="227"/>
      <c r="C1047" s="228"/>
      <c r="D1047" s="212" t="s">
        <v>274</v>
      </c>
      <c r="E1047" s="229" t="s">
        <v>1</v>
      </c>
      <c r="F1047" s="230" t="s">
        <v>401</v>
      </c>
      <c r="G1047" s="228"/>
      <c r="H1047" s="231">
        <v>155.17500000000001</v>
      </c>
      <c r="I1047" s="232"/>
      <c r="J1047" s="228"/>
      <c r="K1047" s="228"/>
      <c r="L1047" s="233"/>
      <c r="M1047" s="234"/>
      <c r="N1047" s="235"/>
      <c r="O1047" s="235"/>
      <c r="P1047" s="235"/>
      <c r="Q1047" s="235"/>
      <c r="R1047" s="235"/>
      <c r="S1047" s="235"/>
      <c r="T1047" s="236"/>
      <c r="AT1047" s="237" t="s">
        <v>274</v>
      </c>
      <c r="AU1047" s="237" t="s">
        <v>86</v>
      </c>
      <c r="AV1047" s="14" t="s">
        <v>110</v>
      </c>
      <c r="AW1047" s="14" t="s">
        <v>32</v>
      </c>
      <c r="AX1047" s="14" t="s">
        <v>84</v>
      </c>
      <c r="AY1047" s="237" t="s">
        <v>239</v>
      </c>
    </row>
    <row r="1048" spans="1:65" s="2" customFormat="1" ht="16.5" customHeight="1">
      <c r="A1048" s="35"/>
      <c r="B1048" s="36"/>
      <c r="C1048" s="248" t="s">
        <v>1691</v>
      </c>
      <c r="D1048" s="248" t="s">
        <v>469</v>
      </c>
      <c r="E1048" s="249" t="s">
        <v>1692</v>
      </c>
      <c r="F1048" s="250" t="s">
        <v>1693</v>
      </c>
      <c r="G1048" s="251" t="s">
        <v>244</v>
      </c>
      <c r="H1048" s="252">
        <v>170.69300000000001</v>
      </c>
      <c r="I1048" s="253"/>
      <c r="J1048" s="254">
        <f>ROUND(I1048*H1048,2)</f>
        <v>0</v>
      </c>
      <c r="K1048" s="250" t="s">
        <v>287</v>
      </c>
      <c r="L1048" s="255"/>
      <c r="M1048" s="256" t="s">
        <v>1</v>
      </c>
      <c r="N1048" s="257" t="s">
        <v>41</v>
      </c>
      <c r="O1048" s="72"/>
      <c r="P1048" s="201">
        <f>O1048*H1048</f>
        <v>0</v>
      </c>
      <c r="Q1048" s="201">
        <v>4.1000000000000003E-3</v>
      </c>
      <c r="R1048" s="201">
        <f>Q1048*H1048</f>
        <v>0.69984130000000011</v>
      </c>
      <c r="S1048" s="201">
        <v>0</v>
      </c>
      <c r="T1048" s="202">
        <f>S1048*H1048</f>
        <v>0</v>
      </c>
      <c r="U1048" s="35"/>
      <c r="V1048" s="35"/>
      <c r="W1048" s="35"/>
      <c r="X1048" s="35"/>
      <c r="Y1048" s="35"/>
      <c r="Z1048" s="35"/>
      <c r="AA1048" s="35"/>
      <c r="AB1048" s="35"/>
      <c r="AC1048" s="35"/>
      <c r="AD1048" s="35"/>
      <c r="AE1048" s="35"/>
      <c r="AR1048" s="203" t="s">
        <v>549</v>
      </c>
      <c r="AT1048" s="203" t="s">
        <v>469</v>
      </c>
      <c r="AU1048" s="203" t="s">
        <v>86</v>
      </c>
      <c r="AY1048" s="18" t="s">
        <v>239</v>
      </c>
      <c r="BE1048" s="204">
        <f>IF(N1048="základní",J1048,0)</f>
        <v>0</v>
      </c>
      <c r="BF1048" s="204">
        <f>IF(N1048="snížená",J1048,0)</f>
        <v>0</v>
      </c>
      <c r="BG1048" s="204">
        <f>IF(N1048="zákl. přenesená",J1048,0)</f>
        <v>0</v>
      </c>
      <c r="BH1048" s="204">
        <f>IF(N1048="sníž. přenesená",J1048,0)</f>
        <v>0</v>
      </c>
      <c r="BI1048" s="204">
        <f>IF(N1048="nulová",J1048,0)</f>
        <v>0</v>
      </c>
      <c r="BJ1048" s="18" t="s">
        <v>84</v>
      </c>
      <c r="BK1048" s="204">
        <f>ROUND(I1048*H1048,2)</f>
        <v>0</v>
      </c>
      <c r="BL1048" s="18" t="s">
        <v>316</v>
      </c>
      <c r="BM1048" s="203" t="s">
        <v>1694</v>
      </c>
    </row>
    <row r="1049" spans="1:65" s="13" customFormat="1" ht="11.25">
      <c r="B1049" s="210"/>
      <c r="C1049" s="211"/>
      <c r="D1049" s="212" t="s">
        <v>274</v>
      </c>
      <c r="E1049" s="211"/>
      <c r="F1049" s="213" t="s">
        <v>1695</v>
      </c>
      <c r="G1049" s="211"/>
      <c r="H1049" s="214">
        <v>170.69300000000001</v>
      </c>
      <c r="I1049" s="215"/>
      <c r="J1049" s="211"/>
      <c r="K1049" s="211"/>
      <c r="L1049" s="216"/>
      <c r="M1049" s="217"/>
      <c r="N1049" s="218"/>
      <c r="O1049" s="218"/>
      <c r="P1049" s="218"/>
      <c r="Q1049" s="218"/>
      <c r="R1049" s="218"/>
      <c r="S1049" s="218"/>
      <c r="T1049" s="219"/>
      <c r="AT1049" s="220" t="s">
        <v>274</v>
      </c>
      <c r="AU1049" s="220" t="s">
        <v>86</v>
      </c>
      <c r="AV1049" s="13" t="s">
        <v>86</v>
      </c>
      <c r="AW1049" s="13" t="s">
        <v>4</v>
      </c>
      <c r="AX1049" s="13" t="s">
        <v>84</v>
      </c>
      <c r="AY1049" s="220" t="s">
        <v>239</v>
      </c>
    </row>
    <row r="1050" spans="1:65" s="2" customFormat="1" ht="16.5" customHeight="1">
      <c r="A1050" s="35"/>
      <c r="B1050" s="36"/>
      <c r="C1050" s="192" t="s">
        <v>1696</v>
      </c>
      <c r="D1050" s="192" t="s">
        <v>241</v>
      </c>
      <c r="E1050" s="193" t="s">
        <v>1686</v>
      </c>
      <c r="F1050" s="194" t="s">
        <v>1687</v>
      </c>
      <c r="G1050" s="195" t="s">
        <v>244</v>
      </c>
      <c r="H1050" s="196">
        <v>29.024999999999999</v>
      </c>
      <c r="I1050" s="197"/>
      <c r="J1050" s="198">
        <f>ROUND(I1050*H1050,2)</f>
        <v>0</v>
      </c>
      <c r="K1050" s="194" t="s">
        <v>245</v>
      </c>
      <c r="L1050" s="40"/>
      <c r="M1050" s="199" t="s">
        <v>1</v>
      </c>
      <c r="N1050" s="200" t="s">
        <v>41</v>
      </c>
      <c r="O1050" s="72"/>
      <c r="P1050" s="201">
        <f>O1050*H1050</f>
        <v>0</v>
      </c>
      <c r="Q1050" s="201">
        <v>6.0000000000000001E-3</v>
      </c>
      <c r="R1050" s="201">
        <f>Q1050*H1050</f>
        <v>0.17415</v>
      </c>
      <c r="S1050" s="201">
        <v>0</v>
      </c>
      <c r="T1050" s="202">
        <f>S1050*H1050</f>
        <v>0</v>
      </c>
      <c r="U1050" s="35"/>
      <c r="V1050" s="35"/>
      <c r="W1050" s="35"/>
      <c r="X1050" s="35"/>
      <c r="Y1050" s="35"/>
      <c r="Z1050" s="35"/>
      <c r="AA1050" s="35"/>
      <c r="AB1050" s="35"/>
      <c r="AC1050" s="35"/>
      <c r="AD1050" s="35"/>
      <c r="AE1050" s="35"/>
      <c r="AR1050" s="203" t="s">
        <v>316</v>
      </c>
      <c r="AT1050" s="203" t="s">
        <v>241</v>
      </c>
      <c r="AU1050" s="203" t="s">
        <v>86</v>
      </c>
      <c r="AY1050" s="18" t="s">
        <v>239</v>
      </c>
      <c r="BE1050" s="204">
        <f>IF(N1050="základní",J1050,0)</f>
        <v>0</v>
      </c>
      <c r="BF1050" s="204">
        <f>IF(N1050="snížená",J1050,0)</f>
        <v>0</v>
      </c>
      <c r="BG1050" s="204">
        <f>IF(N1050="zákl. přenesená",J1050,0)</f>
        <v>0</v>
      </c>
      <c r="BH1050" s="204">
        <f>IF(N1050="sníž. přenesená",J1050,0)</f>
        <v>0</v>
      </c>
      <c r="BI1050" s="204">
        <f>IF(N1050="nulová",J1050,0)</f>
        <v>0</v>
      </c>
      <c r="BJ1050" s="18" t="s">
        <v>84</v>
      </c>
      <c r="BK1050" s="204">
        <f>ROUND(I1050*H1050,2)</f>
        <v>0</v>
      </c>
      <c r="BL1050" s="18" t="s">
        <v>316</v>
      </c>
      <c r="BM1050" s="203" t="s">
        <v>1697</v>
      </c>
    </row>
    <row r="1051" spans="1:65" s="2" customFormat="1" ht="11.25">
      <c r="A1051" s="35"/>
      <c r="B1051" s="36"/>
      <c r="C1051" s="37"/>
      <c r="D1051" s="205" t="s">
        <v>247</v>
      </c>
      <c r="E1051" s="37"/>
      <c r="F1051" s="206" t="s">
        <v>1689</v>
      </c>
      <c r="G1051" s="37"/>
      <c r="H1051" s="37"/>
      <c r="I1051" s="207"/>
      <c r="J1051" s="37"/>
      <c r="K1051" s="37"/>
      <c r="L1051" s="40"/>
      <c r="M1051" s="208"/>
      <c r="N1051" s="209"/>
      <c r="O1051" s="72"/>
      <c r="P1051" s="72"/>
      <c r="Q1051" s="72"/>
      <c r="R1051" s="72"/>
      <c r="S1051" s="72"/>
      <c r="T1051" s="73"/>
      <c r="U1051" s="35"/>
      <c r="V1051" s="35"/>
      <c r="W1051" s="35"/>
      <c r="X1051" s="35"/>
      <c r="Y1051" s="35"/>
      <c r="Z1051" s="35"/>
      <c r="AA1051" s="35"/>
      <c r="AB1051" s="35"/>
      <c r="AC1051" s="35"/>
      <c r="AD1051" s="35"/>
      <c r="AE1051" s="35"/>
      <c r="AT1051" s="18" t="s">
        <v>247</v>
      </c>
      <c r="AU1051" s="18" t="s">
        <v>86</v>
      </c>
    </row>
    <row r="1052" spans="1:65" s="13" customFormat="1" ht="11.25">
      <c r="B1052" s="210"/>
      <c r="C1052" s="211"/>
      <c r="D1052" s="212" t="s">
        <v>274</v>
      </c>
      <c r="E1052" s="226" t="s">
        <v>1</v>
      </c>
      <c r="F1052" s="213" t="s">
        <v>1121</v>
      </c>
      <c r="G1052" s="211"/>
      <c r="H1052" s="214">
        <v>29.024999999999999</v>
      </c>
      <c r="I1052" s="215"/>
      <c r="J1052" s="211"/>
      <c r="K1052" s="211"/>
      <c r="L1052" s="216"/>
      <c r="M1052" s="217"/>
      <c r="N1052" s="218"/>
      <c r="O1052" s="218"/>
      <c r="P1052" s="218"/>
      <c r="Q1052" s="218"/>
      <c r="R1052" s="218"/>
      <c r="S1052" s="218"/>
      <c r="T1052" s="219"/>
      <c r="AT1052" s="220" t="s">
        <v>274</v>
      </c>
      <c r="AU1052" s="220" t="s">
        <v>86</v>
      </c>
      <c r="AV1052" s="13" t="s">
        <v>86</v>
      </c>
      <c r="AW1052" s="13" t="s">
        <v>32</v>
      </c>
      <c r="AX1052" s="13" t="s">
        <v>76</v>
      </c>
      <c r="AY1052" s="220" t="s">
        <v>239</v>
      </c>
    </row>
    <row r="1053" spans="1:65" s="14" customFormat="1" ht="11.25">
      <c r="B1053" s="227"/>
      <c r="C1053" s="228"/>
      <c r="D1053" s="212" t="s">
        <v>274</v>
      </c>
      <c r="E1053" s="229" t="s">
        <v>1</v>
      </c>
      <c r="F1053" s="230" t="s">
        <v>401</v>
      </c>
      <c r="G1053" s="228"/>
      <c r="H1053" s="231">
        <v>29.024999999999999</v>
      </c>
      <c r="I1053" s="232"/>
      <c r="J1053" s="228"/>
      <c r="K1053" s="228"/>
      <c r="L1053" s="233"/>
      <c r="M1053" s="234"/>
      <c r="N1053" s="235"/>
      <c r="O1053" s="235"/>
      <c r="P1053" s="235"/>
      <c r="Q1053" s="235"/>
      <c r="R1053" s="235"/>
      <c r="S1053" s="235"/>
      <c r="T1053" s="236"/>
      <c r="AT1053" s="237" t="s">
        <v>274</v>
      </c>
      <c r="AU1053" s="237" t="s">
        <v>86</v>
      </c>
      <c r="AV1053" s="14" t="s">
        <v>110</v>
      </c>
      <c r="AW1053" s="14" t="s">
        <v>32</v>
      </c>
      <c r="AX1053" s="14" t="s">
        <v>84</v>
      </c>
      <c r="AY1053" s="237" t="s">
        <v>239</v>
      </c>
    </row>
    <row r="1054" spans="1:65" s="2" customFormat="1" ht="16.5" customHeight="1">
      <c r="A1054" s="35"/>
      <c r="B1054" s="36"/>
      <c r="C1054" s="248" t="s">
        <v>1698</v>
      </c>
      <c r="D1054" s="248" t="s">
        <v>469</v>
      </c>
      <c r="E1054" s="249" t="s">
        <v>1699</v>
      </c>
      <c r="F1054" s="250" t="s">
        <v>1700</v>
      </c>
      <c r="G1054" s="251" t="s">
        <v>244</v>
      </c>
      <c r="H1054" s="252">
        <v>31.928000000000001</v>
      </c>
      <c r="I1054" s="253"/>
      <c r="J1054" s="254">
        <f>ROUND(I1054*H1054,2)</f>
        <v>0</v>
      </c>
      <c r="K1054" s="250" t="s">
        <v>287</v>
      </c>
      <c r="L1054" s="255"/>
      <c r="M1054" s="256" t="s">
        <v>1</v>
      </c>
      <c r="N1054" s="257" t="s">
        <v>41</v>
      </c>
      <c r="O1054" s="72"/>
      <c r="P1054" s="201">
        <f>O1054*H1054</f>
        <v>0</v>
      </c>
      <c r="Q1054" s="201">
        <v>1.5E-3</v>
      </c>
      <c r="R1054" s="201">
        <f>Q1054*H1054</f>
        <v>4.7892000000000004E-2</v>
      </c>
      <c r="S1054" s="201">
        <v>0</v>
      </c>
      <c r="T1054" s="202">
        <f>S1054*H1054</f>
        <v>0</v>
      </c>
      <c r="U1054" s="35"/>
      <c r="V1054" s="35"/>
      <c r="W1054" s="35"/>
      <c r="X1054" s="35"/>
      <c r="Y1054" s="35"/>
      <c r="Z1054" s="35"/>
      <c r="AA1054" s="35"/>
      <c r="AB1054" s="35"/>
      <c r="AC1054" s="35"/>
      <c r="AD1054" s="35"/>
      <c r="AE1054" s="35"/>
      <c r="AR1054" s="203" t="s">
        <v>549</v>
      </c>
      <c r="AT1054" s="203" t="s">
        <v>469</v>
      </c>
      <c r="AU1054" s="203" t="s">
        <v>86</v>
      </c>
      <c r="AY1054" s="18" t="s">
        <v>239</v>
      </c>
      <c r="BE1054" s="204">
        <f>IF(N1054="základní",J1054,0)</f>
        <v>0</v>
      </c>
      <c r="BF1054" s="204">
        <f>IF(N1054="snížená",J1054,0)</f>
        <v>0</v>
      </c>
      <c r="BG1054" s="204">
        <f>IF(N1054="zákl. přenesená",J1054,0)</f>
        <v>0</v>
      </c>
      <c r="BH1054" s="204">
        <f>IF(N1054="sníž. přenesená",J1054,0)</f>
        <v>0</v>
      </c>
      <c r="BI1054" s="204">
        <f>IF(N1054="nulová",J1054,0)</f>
        <v>0</v>
      </c>
      <c r="BJ1054" s="18" t="s">
        <v>84</v>
      </c>
      <c r="BK1054" s="204">
        <f>ROUND(I1054*H1054,2)</f>
        <v>0</v>
      </c>
      <c r="BL1054" s="18" t="s">
        <v>316</v>
      </c>
      <c r="BM1054" s="203" t="s">
        <v>1701</v>
      </c>
    </row>
    <row r="1055" spans="1:65" s="13" customFormat="1" ht="11.25">
      <c r="B1055" s="210"/>
      <c r="C1055" s="211"/>
      <c r="D1055" s="212" t="s">
        <v>274</v>
      </c>
      <c r="E1055" s="211"/>
      <c r="F1055" s="213" t="s">
        <v>1702</v>
      </c>
      <c r="G1055" s="211"/>
      <c r="H1055" s="214">
        <v>31.928000000000001</v>
      </c>
      <c r="I1055" s="215"/>
      <c r="J1055" s="211"/>
      <c r="K1055" s="211"/>
      <c r="L1055" s="216"/>
      <c r="M1055" s="217"/>
      <c r="N1055" s="218"/>
      <c r="O1055" s="218"/>
      <c r="P1055" s="218"/>
      <c r="Q1055" s="218"/>
      <c r="R1055" s="218"/>
      <c r="S1055" s="218"/>
      <c r="T1055" s="219"/>
      <c r="AT1055" s="220" t="s">
        <v>274</v>
      </c>
      <c r="AU1055" s="220" t="s">
        <v>86</v>
      </c>
      <c r="AV1055" s="13" t="s">
        <v>86</v>
      </c>
      <c r="AW1055" s="13" t="s">
        <v>4</v>
      </c>
      <c r="AX1055" s="13" t="s">
        <v>84</v>
      </c>
      <c r="AY1055" s="220" t="s">
        <v>239</v>
      </c>
    </row>
    <row r="1056" spans="1:65" s="2" customFormat="1" ht="16.5" customHeight="1">
      <c r="A1056" s="35"/>
      <c r="B1056" s="36"/>
      <c r="C1056" s="192" t="s">
        <v>1703</v>
      </c>
      <c r="D1056" s="192" t="s">
        <v>241</v>
      </c>
      <c r="E1056" s="193" t="s">
        <v>1686</v>
      </c>
      <c r="F1056" s="194" t="s">
        <v>1687</v>
      </c>
      <c r="G1056" s="195" t="s">
        <v>244</v>
      </c>
      <c r="H1056" s="196">
        <v>22.5</v>
      </c>
      <c r="I1056" s="197"/>
      <c r="J1056" s="198">
        <f>ROUND(I1056*H1056,2)</f>
        <v>0</v>
      </c>
      <c r="K1056" s="194" t="s">
        <v>245</v>
      </c>
      <c r="L1056" s="40"/>
      <c r="M1056" s="199" t="s">
        <v>1</v>
      </c>
      <c r="N1056" s="200" t="s">
        <v>41</v>
      </c>
      <c r="O1056" s="72"/>
      <c r="P1056" s="201">
        <f>O1056*H1056</f>
        <v>0</v>
      </c>
      <c r="Q1056" s="201">
        <v>6.0000000000000001E-3</v>
      </c>
      <c r="R1056" s="201">
        <f>Q1056*H1056</f>
        <v>0.13500000000000001</v>
      </c>
      <c r="S1056" s="201">
        <v>0</v>
      </c>
      <c r="T1056" s="202">
        <f>S1056*H1056</f>
        <v>0</v>
      </c>
      <c r="U1056" s="35"/>
      <c r="V1056" s="35"/>
      <c r="W1056" s="35"/>
      <c r="X1056" s="35"/>
      <c r="Y1056" s="35"/>
      <c r="Z1056" s="35"/>
      <c r="AA1056" s="35"/>
      <c r="AB1056" s="35"/>
      <c r="AC1056" s="35"/>
      <c r="AD1056" s="35"/>
      <c r="AE1056" s="35"/>
      <c r="AR1056" s="203" t="s">
        <v>316</v>
      </c>
      <c r="AT1056" s="203" t="s">
        <v>241</v>
      </c>
      <c r="AU1056" s="203" t="s">
        <v>86</v>
      </c>
      <c r="AY1056" s="18" t="s">
        <v>239</v>
      </c>
      <c r="BE1056" s="204">
        <f>IF(N1056="základní",J1056,0)</f>
        <v>0</v>
      </c>
      <c r="BF1056" s="204">
        <f>IF(N1056="snížená",J1056,0)</f>
        <v>0</v>
      </c>
      <c r="BG1056" s="204">
        <f>IF(N1056="zákl. přenesená",J1056,0)</f>
        <v>0</v>
      </c>
      <c r="BH1056" s="204">
        <f>IF(N1056="sníž. přenesená",J1056,0)</f>
        <v>0</v>
      </c>
      <c r="BI1056" s="204">
        <f>IF(N1056="nulová",J1056,0)</f>
        <v>0</v>
      </c>
      <c r="BJ1056" s="18" t="s">
        <v>84</v>
      </c>
      <c r="BK1056" s="204">
        <f>ROUND(I1056*H1056,2)</f>
        <v>0</v>
      </c>
      <c r="BL1056" s="18" t="s">
        <v>316</v>
      </c>
      <c r="BM1056" s="203" t="s">
        <v>1704</v>
      </c>
    </row>
    <row r="1057" spans="1:65" s="2" customFormat="1" ht="11.25">
      <c r="A1057" s="35"/>
      <c r="B1057" s="36"/>
      <c r="C1057" s="37"/>
      <c r="D1057" s="205" t="s">
        <v>247</v>
      </c>
      <c r="E1057" s="37"/>
      <c r="F1057" s="206" t="s">
        <v>1689</v>
      </c>
      <c r="G1057" s="37"/>
      <c r="H1057" s="37"/>
      <c r="I1057" s="207"/>
      <c r="J1057" s="37"/>
      <c r="K1057" s="37"/>
      <c r="L1057" s="40"/>
      <c r="M1057" s="208"/>
      <c r="N1057" s="209"/>
      <c r="O1057" s="72"/>
      <c r="P1057" s="72"/>
      <c r="Q1057" s="72"/>
      <c r="R1057" s="72"/>
      <c r="S1057" s="72"/>
      <c r="T1057" s="73"/>
      <c r="U1057" s="35"/>
      <c r="V1057" s="35"/>
      <c r="W1057" s="35"/>
      <c r="X1057" s="35"/>
      <c r="Y1057" s="35"/>
      <c r="Z1057" s="35"/>
      <c r="AA1057" s="35"/>
      <c r="AB1057" s="35"/>
      <c r="AC1057" s="35"/>
      <c r="AD1057" s="35"/>
      <c r="AE1057" s="35"/>
      <c r="AT1057" s="18" t="s">
        <v>247</v>
      </c>
      <c r="AU1057" s="18" t="s">
        <v>86</v>
      </c>
    </row>
    <row r="1058" spans="1:65" s="13" customFormat="1" ht="11.25">
      <c r="B1058" s="210"/>
      <c r="C1058" s="211"/>
      <c r="D1058" s="212" t="s">
        <v>274</v>
      </c>
      <c r="E1058" s="226" t="s">
        <v>1</v>
      </c>
      <c r="F1058" s="213" t="s">
        <v>632</v>
      </c>
      <c r="G1058" s="211"/>
      <c r="H1058" s="214">
        <v>22.5</v>
      </c>
      <c r="I1058" s="215"/>
      <c r="J1058" s="211"/>
      <c r="K1058" s="211"/>
      <c r="L1058" s="216"/>
      <c r="M1058" s="217"/>
      <c r="N1058" s="218"/>
      <c r="O1058" s="218"/>
      <c r="P1058" s="218"/>
      <c r="Q1058" s="218"/>
      <c r="R1058" s="218"/>
      <c r="S1058" s="218"/>
      <c r="T1058" s="219"/>
      <c r="AT1058" s="220" t="s">
        <v>274</v>
      </c>
      <c r="AU1058" s="220" t="s">
        <v>86</v>
      </c>
      <c r="AV1058" s="13" t="s">
        <v>86</v>
      </c>
      <c r="AW1058" s="13" t="s">
        <v>32</v>
      </c>
      <c r="AX1058" s="13" t="s">
        <v>76</v>
      </c>
      <c r="AY1058" s="220" t="s">
        <v>239</v>
      </c>
    </row>
    <row r="1059" spans="1:65" s="14" customFormat="1" ht="11.25">
      <c r="B1059" s="227"/>
      <c r="C1059" s="228"/>
      <c r="D1059" s="212" t="s">
        <v>274</v>
      </c>
      <c r="E1059" s="229" t="s">
        <v>1</v>
      </c>
      <c r="F1059" s="230" t="s">
        <v>401</v>
      </c>
      <c r="G1059" s="228"/>
      <c r="H1059" s="231">
        <v>22.5</v>
      </c>
      <c r="I1059" s="232"/>
      <c r="J1059" s="228"/>
      <c r="K1059" s="228"/>
      <c r="L1059" s="233"/>
      <c r="M1059" s="234"/>
      <c r="N1059" s="235"/>
      <c r="O1059" s="235"/>
      <c r="P1059" s="235"/>
      <c r="Q1059" s="235"/>
      <c r="R1059" s="235"/>
      <c r="S1059" s="235"/>
      <c r="T1059" s="236"/>
      <c r="AT1059" s="237" t="s">
        <v>274</v>
      </c>
      <c r="AU1059" s="237" t="s">
        <v>86</v>
      </c>
      <c r="AV1059" s="14" t="s">
        <v>110</v>
      </c>
      <c r="AW1059" s="14" t="s">
        <v>32</v>
      </c>
      <c r="AX1059" s="14" t="s">
        <v>84</v>
      </c>
      <c r="AY1059" s="237" t="s">
        <v>239</v>
      </c>
    </row>
    <row r="1060" spans="1:65" s="2" customFormat="1" ht="16.5" customHeight="1">
      <c r="A1060" s="35"/>
      <c r="B1060" s="36"/>
      <c r="C1060" s="248" t="s">
        <v>1705</v>
      </c>
      <c r="D1060" s="248" t="s">
        <v>469</v>
      </c>
      <c r="E1060" s="249" t="s">
        <v>1706</v>
      </c>
      <c r="F1060" s="250" t="s">
        <v>1707</v>
      </c>
      <c r="G1060" s="251" t="s">
        <v>244</v>
      </c>
      <c r="H1060" s="252">
        <v>24.75</v>
      </c>
      <c r="I1060" s="253"/>
      <c r="J1060" s="254">
        <f>ROUND(I1060*H1060,2)</f>
        <v>0</v>
      </c>
      <c r="K1060" s="250" t="s">
        <v>287</v>
      </c>
      <c r="L1060" s="255"/>
      <c r="M1060" s="256" t="s">
        <v>1</v>
      </c>
      <c r="N1060" s="257" t="s">
        <v>41</v>
      </c>
      <c r="O1060" s="72"/>
      <c r="P1060" s="201">
        <f>O1060*H1060</f>
        <v>0</v>
      </c>
      <c r="Q1060" s="201">
        <v>3.0000000000000001E-3</v>
      </c>
      <c r="R1060" s="201">
        <f>Q1060*H1060</f>
        <v>7.4249999999999997E-2</v>
      </c>
      <c r="S1060" s="201">
        <v>0</v>
      </c>
      <c r="T1060" s="202">
        <f>S1060*H1060</f>
        <v>0</v>
      </c>
      <c r="U1060" s="35"/>
      <c r="V1060" s="35"/>
      <c r="W1060" s="35"/>
      <c r="X1060" s="35"/>
      <c r="Y1060" s="35"/>
      <c r="Z1060" s="35"/>
      <c r="AA1060" s="35"/>
      <c r="AB1060" s="35"/>
      <c r="AC1060" s="35"/>
      <c r="AD1060" s="35"/>
      <c r="AE1060" s="35"/>
      <c r="AR1060" s="203" t="s">
        <v>549</v>
      </c>
      <c r="AT1060" s="203" t="s">
        <v>469</v>
      </c>
      <c r="AU1060" s="203" t="s">
        <v>86</v>
      </c>
      <c r="AY1060" s="18" t="s">
        <v>239</v>
      </c>
      <c r="BE1060" s="204">
        <f>IF(N1060="základní",J1060,0)</f>
        <v>0</v>
      </c>
      <c r="BF1060" s="204">
        <f>IF(N1060="snížená",J1060,0)</f>
        <v>0</v>
      </c>
      <c r="BG1060" s="204">
        <f>IF(N1060="zákl. přenesená",J1060,0)</f>
        <v>0</v>
      </c>
      <c r="BH1060" s="204">
        <f>IF(N1060="sníž. přenesená",J1060,0)</f>
        <v>0</v>
      </c>
      <c r="BI1060" s="204">
        <f>IF(N1060="nulová",J1060,0)</f>
        <v>0</v>
      </c>
      <c r="BJ1060" s="18" t="s">
        <v>84</v>
      </c>
      <c r="BK1060" s="204">
        <f>ROUND(I1060*H1060,2)</f>
        <v>0</v>
      </c>
      <c r="BL1060" s="18" t="s">
        <v>316</v>
      </c>
      <c r="BM1060" s="203" t="s">
        <v>1708</v>
      </c>
    </row>
    <row r="1061" spans="1:65" s="13" customFormat="1" ht="11.25">
      <c r="B1061" s="210"/>
      <c r="C1061" s="211"/>
      <c r="D1061" s="212" t="s">
        <v>274</v>
      </c>
      <c r="E1061" s="211"/>
      <c r="F1061" s="213" t="s">
        <v>1709</v>
      </c>
      <c r="G1061" s="211"/>
      <c r="H1061" s="214">
        <v>24.75</v>
      </c>
      <c r="I1061" s="215"/>
      <c r="J1061" s="211"/>
      <c r="K1061" s="211"/>
      <c r="L1061" s="216"/>
      <c r="M1061" s="217"/>
      <c r="N1061" s="218"/>
      <c r="O1061" s="218"/>
      <c r="P1061" s="218"/>
      <c r="Q1061" s="218"/>
      <c r="R1061" s="218"/>
      <c r="S1061" s="218"/>
      <c r="T1061" s="219"/>
      <c r="AT1061" s="220" t="s">
        <v>274</v>
      </c>
      <c r="AU1061" s="220" t="s">
        <v>86</v>
      </c>
      <c r="AV1061" s="13" t="s">
        <v>86</v>
      </c>
      <c r="AW1061" s="13" t="s">
        <v>4</v>
      </c>
      <c r="AX1061" s="13" t="s">
        <v>84</v>
      </c>
      <c r="AY1061" s="220" t="s">
        <v>239</v>
      </c>
    </row>
    <row r="1062" spans="1:65" s="2" customFormat="1" ht="24.2" customHeight="1">
      <c r="A1062" s="35"/>
      <c r="B1062" s="36"/>
      <c r="C1062" s="192" t="s">
        <v>1710</v>
      </c>
      <c r="D1062" s="192" t="s">
        <v>241</v>
      </c>
      <c r="E1062" s="193" t="s">
        <v>1711</v>
      </c>
      <c r="F1062" s="194" t="s">
        <v>1712</v>
      </c>
      <c r="G1062" s="195" t="s">
        <v>244</v>
      </c>
      <c r="H1062" s="196">
        <v>402.58800000000002</v>
      </c>
      <c r="I1062" s="197"/>
      <c r="J1062" s="198">
        <f>ROUND(I1062*H1062,2)</f>
        <v>0</v>
      </c>
      <c r="K1062" s="194" t="s">
        <v>245</v>
      </c>
      <c r="L1062" s="40"/>
      <c r="M1062" s="199" t="s">
        <v>1</v>
      </c>
      <c r="N1062" s="200" t="s">
        <v>41</v>
      </c>
      <c r="O1062" s="72"/>
      <c r="P1062" s="201">
        <f>O1062*H1062</f>
        <v>0</v>
      </c>
      <c r="Q1062" s="201">
        <v>1.2E-4</v>
      </c>
      <c r="R1062" s="201">
        <f>Q1062*H1062</f>
        <v>4.8310560000000002E-2</v>
      </c>
      <c r="S1062" s="201">
        <v>0</v>
      </c>
      <c r="T1062" s="202">
        <f>S1062*H1062</f>
        <v>0</v>
      </c>
      <c r="U1062" s="35"/>
      <c r="V1062" s="35"/>
      <c r="W1062" s="35"/>
      <c r="X1062" s="35"/>
      <c r="Y1062" s="35"/>
      <c r="Z1062" s="35"/>
      <c r="AA1062" s="35"/>
      <c r="AB1062" s="35"/>
      <c r="AC1062" s="35"/>
      <c r="AD1062" s="35"/>
      <c r="AE1062" s="35"/>
      <c r="AR1062" s="203" t="s">
        <v>316</v>
      </c>
      <c r="AT1062" s="203" t="s">
        <v>241</v>
      </c>
      <c r="AU1062" s="203" t="s">
        <v>86</v>
      </c>
      <c r="AY1062" s="18" t="s">
        <v>239</v>
      </c>
      <c r="BE1062" s="204">
        <f>IF(N1062="základní",J1062,0)</f>
        <v>0</v>
      </c>
      <c r="BF1062" s="204">
        <f>IF(N1062="snížená",J1062,0)</f>
        <v>0</v>
      </c>
      <c r="BG1062" s="204">
        <f>IF(N1062="zákl. přenesená",J1062,0)</f>
        <v>0</v>
      </c>
      <c r="BH1062" s="204">
        <f>IF(N1062="sníž. přenesená",J1062,0)</f>
        <v>0</v>
      </c>
      <c r="BI1062" s="204">
        <f>IF(N1062="nulová",J1062,0)</f>
        <v>0</v>
      </c>
      <c r="BJ1062" s="18" t="s">
        <v>84</v>
      </c>
      <c r="BK1062" s="204">
        <f>ROUND(I1062*H1062,2)</f>
        <v>0</v>
      </c>
      <c r="BL1062" s="18" t="s">
        <v>316</v>
      </c>
      <c r="BM1062" s="203" t="s">
        <v>1713</v>
      </c>
    </row>
    <row r="1063" spans="1:65" s="2" customFormat="1" ht="11.25">
      <c r="A1063" s="35"/>
      <c r="B1063" s="36"/>
      <c r="C1063" s="37"/>
      <c r="D1063" s="205" t="s">
        <v>247</v>
      </c>
      <c r="E1063" s="37"/>
      <c r="F1063" s="206" t="s">
        <v>1714</v>
      </c>
      <c r="G1063" s="37"/>
      <c r="H1063" s="37"/>
      <c r="I1063" s="207"/>
      <c r="J1063" s="37"/>
      <c r="K1063" s="37"/>
      <c r="L1063" s="40"/>
      <c r="M1063" s="208"/>
      <c r="N1063" s="209"/>
      <c r="O1063" s="72"/>
      <c r="P1063" s="72"/>
      <c r="Q1063" s="72"/>
      <c r="R1063" s="72"/>
      <c r="S1063" s="72"/>
      <c r="T1063" s="73"/>
      <c r="U1063" s="35"/>
      <c r="V1063" s="35"/>
      <c r="W1063" s="35"/>
      <c r="X1063" s="35"/>
      <c r="Y1063" s="35"/>
      <c r="Z1063" s="35"/>
      <c r="AA1063" s="35"/>
      <c r="AB1063" s="35"/>
      <c r="AC1063" s="35"/>
      <c r="AD1063" s="35"/>
      <c r="AE1063" s="35"/>
      <c r="AT1063" s="18" t="s">
        <v>247</v>
      </c>
      <c r="AU1063" s="18" t="s">
        <v>86</v>
      </c>
    </row>
    <row r="1064" spans="1:65" s="13" customFormat="1" ht="11.25">
      <c r="B1064" s="210"/>
      <c r="C1064" s="211"/>
      <c r="D1064" s="212" t="s">
        <v>274</v>
      </c>
      <c r="E1064" s="226" t="s">
        <v>1</v>
      </c>
      <c r="F1064" s="213" t="s">
        <v>1599</v>
      </c>
      <c r="G1064" s="211"/>
      <c r="H1064" s="214">
        <v>402.58800000000002</v>
      </c>
      <c r="I1064" s="215"/>
      <c r="J1064" s="211"/>
      <c r="K1064" s="211"/>
      <c r="L1064" s="216"/>
      <c r="M1064" s="217"/>
      <c r="N1064" s="218"/>
      <c r="O1064" s="218"/>
      <c r="P1064" s="218"/>
      <c r="Q1064" s="218"/>
      <c r="R1064" s="218"/>
      <c r="S1064" s="218"/>
      <c r="T1064" s="219"/>
      <c r="AT1064" s="220" t="s">
        <v>274</v>
      </c>
      <c r="AU1064" s="220" t="s">
        <v>86</v>
      </c>
      <c r="AV1064" s="13" t="s">
        <v>86</v>
      </c>
      <c r="AW1064" s="13" t="s">
        <v>32</v>
      </c>
      <c r="AX1064" s="13" t="s">
        <v>76</v>
      </c>
      <c r="AY1064" s="220" t="s">
        <v>239</v>
      </c>
    </row>
    <row r="1065" spans="1:65" s="14" customFormat="1" ht="11.25">
      <c r="B1065" s="227"/>
      <c r="C1065" s="228"/>
      <c r="D1065" s="212" t="s">
        <v>274</v>
      </c>
      <c r="E1065" s="229" t="s">
        <v>1</v>
      </c>
      <c r="F1065" s="230" t="s">
        <v>401</v>
      </c>
      <c r="G1065" s="228"/>
      <c r="H1065" s="231">
        <v>402.58800000000002</v>
      </c>
      <c r="I1065" s="232"/>
      <c r="J1065" s="228"/>
      <c r="K1065" s="228"/>
      <c r="L1065" s="233"/>
      <c r="M1065" s="234"/>
      <c r="N1065" s="235"/>
      <c r="O1065" s="235"/>
      <c r="P1065" s="235"/>
      <c r="Q1065" s="235"/>
      <c r="R1065" s="235"/>
      <c r="S1065" s="235"/>
      <c r="T1065" s="236"/>
      <c r="AT1065" s="237" t="s">
        <v>274</v>
      </c>
      <c r="AU1065" s="237" t="s">
        <v>86</v>
      </c>
      <c r="AV1065" s="14" t="s">
        <v>110</v>
      </c>
      <c r="AW1065" s="14" t="s">
        <v>32</v>
      </c>
      <c r="AX1065" s="14" t="s">
        <v>84</v>
      </c>
      <c r="AY1065" s="237" t="s">
        <v>239</v>
      </c>
    </row>
    <row r="1066" spans="1:65" s="2" customFormat="1" ht="16.5" customHeight="1">
      <c r="A1066" s="35"/>
      <c r="B1066" s="36"/>
      <c r="C1066" s="248" t="s">
        <v>1715</v>
      </c>
      <c r="D1066" s="248" t="s">
        <v>469</v>
      </c>
      <c r="E1066" s="249" t="s">
        <v>1716</v>
      </c>
      <c r="F1066" s="250" t="s">
        <v>1717</v>
      </c>
      <c r="G1066" s="251" t="s">
        <v>244</v>
      </c>
      <c r="H1066" s="252">
        <v>442.84699999999998</v>
      </c>
      <c r="I1066" s="253"/>
      <c r="J1066" s="254">
        <f>ROUND(I1066*H1066,2)</f>
        <v>0</v>
      </c>
      <c r="K1066" s="250" t="s">
        <v>287</v>
      </c>
      <c r="L1066" s="255"/>
      <c r="M1066" s="256" t="s">
        <v>1</v>
      </c>
      <c r="N1066" s="257" t="s">
        <v>41</v>
      </c>
      <c r="O1066" s="72"/>
      <c r="P1066" s="201">
        <f>O1066*H1066</f>
        <v>0</v>
      </c>
      <c r="Q1066" s="201">
        <v>5.4000000000000003E-3</v>
      </c>
      <c r="R1066" s="201">
        <f>Q1066*H1066</f>
        <v>2.3913738000000002</v>
      </c>
      <c r="S1066" s="201">
        <v>0</v>
      </c>
      <c r="T1066" s="202">
        <f>S1066*H1066</f>
        <v>0</v>
      </c>
      <c r="U1066" s="35"/>
      <c r="V1066" s="35"/>
      <c r="W1066" s="35"/>
      <c r="X1066" s="35"/>
      <c r="Y1066" s="35"/>
      <c r="Z1066" s="35"/>
      <c r="AA1066" s="35"/>
      <c r="AB1066" s="35"/>
      <c r="AC1066" s="35"/>
      <c r="AD1066" s="35"/>
      <c r="AE1066" s="35"/>
      <c r="AR1066" s="203" t="s">
        <v>549</v>
      </c>
      <c r="AT1066" s="203" t="s">
        <v>469</v>
      </c>
      <c r="AU1066" s="203" t="s">
        <v>86</v>
      </c>
      <c r="AY1066" s="18" t="s">
        <v>239</v>
      </c>
      <c r="BE1066" s="204">
        <f>IF(N1066="základní",J1066,0)</f>
        <v>0</v>
      </c>
      <c r="BF1066" s="204">
        <f>IF(N1066="snížená",J1066,0)</f>
        <v>0</v>
      </c>
      <c r="BG1066" s="204">
        <f>IF(N1066="zákl. přenesená",J1066,0)</f>
        <v>0</v>
      </c>
      <c r="BH1066" s="204">
        <f>IF(N1066="sníž. přenesená",J1066,0)</f>
        <v>0</v>
      </c>
      <c r="BI1066" s="204">
        <f>IF(N1066="nulová",J1066,0)</f>
        <v>0</v>
      </c>
      <c r="BJ1066" s="18" t="s">
        <v>84</v>
      </c>
      <c r="BK1066" s="204">
        <f>ROUND(I1066*H1066,2)</f>
        <v>0</v>
      </c>
      <c r="BL1066" s="18" t="s">
        <v>316</v>
      </c>
      <c r="BM1066" s="203" t="s">
        <v>1718</v>
      </c>
    </row>
    <row r="1067" spans="1:65" s="13" customFormat="1" ht="11.25">
      <c r="B1067" s="210"/>
      <c r="C1067" s="211"/>
      <c r="D1067" s="212" t="s">
        <v>274</v>
      </c>
      <c r="E1067" s="211"/>
      <c r="F1067" s="213" t="s">
        <v>1719</v>
      </c>
      <c r="G1067" s="211"/>
      <c r="H1067" s="214">
        <v>442.84699999999998</v>
      </c>
      <c r="I1067" s="215"/>
      <c r="J1067" s="211"/>
      <c r="K1067" s="211"/>
      <c r="L1067" s="216"/>
      <c r="M1067" s="217"/>
      <c r="N1067" s="218"/>
      <c r="O1067" s="218"/>
      <c r="P1067" s="218"/>
      <c r="Q1067" s="218"/>
      <c r="R1067" s="218"/>
      <c r="S1067" s="218"/>
      <c r="T1067" s="219"/>
      <c r="AT1067" s="220" t="s">
        <v>274</v>
      </c>
      <c r="AU1067" s="220" t="s">
        <v>86</v>
      </c>
      <c r="AV1067" s="13" t="s">
        <v>86</v>
      </c>
      <c r="AW1067" s="13" t="s">
        <v>4</v>
      </c>
      <c r="AX1067" s="13" t="s">
        <v>84</v>
      </c>
      <c r="AY1067" s="220" t="s">
        <v>239</v>
      </c>
    </row>
    <row r="1068" spans="1:65" s="2" customFormat="1" ht="24.2" customHeight="1">
      <c r="A1068" s="35"/>
      <c r="B1068" s="36"/>
      <c r="C1068" s="192" t="s">
        <v>1720</v>
      </c>
      <c r="D1068" s="192" t="s">
        <v>241</v>
      </c>
      <c r="E1068" s="193" t="s">
        <v>1711</v>
      </c>
      <c r="F1068" s="194" t="s">
        <v>1712</v>
      </c>
      <c r="G1068" s="195" t="s">
        <v>244</v>
      </c>
      <c r="H1068" s="196">
        <v>129.35</v>
      </c>
      <c r="I1068" s="197"/>
      <c r="J1068" s="198">
        <f>ROUND(I1068*H1068,2)</f>
        <v>0</v>
      </c>
      <c r="K1068" s="194" t="s">
        <v>245</v>
      </c>
      <c r="L1068" s="40"/>
      <c r="M1068" s="199" t="s">
        <v>1</v>
      </c>
      <c r="N1068" s="200" t="s">
        <v>41</v>
      </c>
      <c r="O1068" s="72"/>
      <c r="P1068" s="201">
        <f>O1068*H1068</f>
        <v>0</v>
      </c>
      <c r="Q1068" s="201">
        <v>1.2E-4</v>
      </c>
      <c r="R1068" s="201">
        <f>Q1068*H1068</f>
        <v>1.5521999999999999E-2</v>
      </c>
      <c r="S1068" s="201">
        <v>0</v>
      </c>
      <c r="T1068" s="202">
        <f>S1068*H1068</f>
        <v>0</v>
      </c>
      <c r="U1068" s="35"/>
      <c r="V1068" s="35"/>
      <c r="W1068" s="35"/>
      <c r="X1068" s="35"/>
      <c r="Y1068" s="35"/>
      <c r="Z1068" s="35"/>
      <c r="AA1068" s="35"/>
      <c r="AB1068" s="35"/>
      <c r="AC1068" s="35"/>
      <c r="AD1068" s="35"/>
      <c r="AE1068" s="35"/>
      <c r="AR1068" s="203" t="s">
        <v>316</v>
      </c>
      <c r="AT1068" s="203" t="s">
        <v>241</v>
      </c>
      <c r="AU1068" s="203" t="s">
        <v>86</v>
      </c>
      <c r="AY1068" s="18" t="s">
        <v>239</v>
      </c>
      <c r="BE1068" s="204">
        <f>IF(N1068="základní",J1068,0)</f>
        <v>0</v>
      </c>
      <c r="BF1068" s="204">
        <f>IF(N1068="snížená",J1068,0)</f>
        <v>0</v>
      </c>
      <c r="BG1068" s="204">
        <f>IF(N1068="zákl. přenesená",J1068,0)</f>
        <v>0</v>
      </c>
      <c r="BH1068" s="204">
        <f>IF(N1068="sníž. přenesená",J1068,0)</f>
        <v>0</v>
      </c>
      <c r="BI1068" s="204">
        <f>IF(N1068="nulová",J1068,0)</f>
        <v>0</v>
      </c>
      <c r="BJ1068" s="18" t="s">
        <v>84</v>
      </c>
      <c r="BK1068" s="204">
        <f>ROUND(I1068*H1068,2)</f>
        <v>0</v>
      </c>
      <c r="BL1068" s="18" t="s">
        <v>316</v>
      </c>
      <c r="BM1068" s="203" t="s">
        <v>1721</v>
      </c>
    </row>
    <row r="1069" spans="1:65" s="2" customFormat="1" ht="11.25">
      <c r="A1069" s="35"/>
      <c r="B1069" s="36"/>
      <c r="C1069" s="37"/>
      <c r="D1069" s="205" t="s">
        <v>247</v>
      </c>
      <c r="E1069" s="37"/>
      <c r="F1069" s="206" t="s">
        <v>1714</v>
      </c>
      <c r="G1069" s="37"/>
      <c r="H1069" s="37"/>
      <c r="I1069" s="207"/>
      <c r="J1069" s="37"/>
      <c r="K1069" s="37"/>
      <c r="L1069" s="40"/>
      <c r="M1069" s="208"/>
      <c r="N1069" s="209"/>
      <c r="O1069" s="72"/>
      <c r="P1069" s="72"/>
      <c r="Q1069" s="72"/>
      <c r="R1069" s="72"/>
      <c r="S1069" s="72"/>
      <c r="T1069" s="73"/>
      <c r="U1069" s="35"/>
      <c r="V1069" s="35"/>
      <c r="W1069" s="35"/>
      <c r="X1069" s="35"/>
      <c r="Y1069" s="35"/>
      <c r="Z1069" s="35"/>
      <c r="AA1069" s="35"/>
      <c r="AB1069" s="35"/>
      <c r="AC1069" s="35"/>
      <c r="AD1069" s="35"/>
      <c r="AE1069" s="35"/>
      <c r="AT1069" s="18" t="s">
        <v>247</v>
      </c>
      <c r="AU1069" s="18" t="s">
        <v>86</v>
      </c>
    </row>
    <row r="1070" spans="1:65" s="13" customFormat="1" ht="11.25">
      <c r="B1070" s="210"/>
      <c r="C1070" s="211"/>
      <c r="D1070" s="212" t="s">
        <v>274</v>
      </c>
      <c r="E1070" s="226" t="s">
        <v>1</v>
      </c>
      <c r="F1070" s="213" t="s">
        <v>1600</v>
      </c>
      <c r="G1070" s="211"/>
      <c r="H1070" s="214">
        <v>129.35</v>
      </c>
      <c r="I1070" s="215"/>
      <c r="J1070" s="211"/>
      <c r="K1070" s="211"/>
      <c r="L1070" s="216"/>
      <c r="M1070" s="217"/>
      <c r="N1070" s="218"/>
      <c r="O1070" s="218"/>
      <c r="P1070" s="218"/>
      <c r="Q1070" s="218"/>
      <c r="R1070" s="218"/>
      <c r="S1070" s="218"/>
      <c r="T1070" s="219"/>
      <c r="AT1070" s="220" t="s">
        <v>274</v>
      </c>
      <c r="AU1070" s="220" t="s">
        <v>86</v>
      </c>
      <c r="AV1070" s="13" t="s">
        <v>86</v>
      </c>
      <c r="AW1070" s="13" t="s">
        <v>32</v>
      </c>
      <c r="AX1070" s="13" t="s">
        <v>76</v>
      </c>
      <c r="AY1070" s="220" t="s">
        <v>239</v>
      </c>
    </row>
    <row r="1071" spans="1:65" s="14" customFormat="1" ht="11.25">
      <c r="B1071" s="227"/>
      <c r="C1071" s="228"/>
      <c r="D1071" s="212" t="s">
        <v>274</v>
      </c>
      <c r="E1071" s="229" t="s">
        <v>1</v>
      </c>
      <c r="F1071" s="230" t="s">
        <v>401</v>
      </c>
      <c r="G1071" s="228"/>
      <c r="H1071" s="231">
        <v>129.35</v>
      </c>
      <c r="I1071" s="232"/>
      <c r="J1071" s="228"/>
      <c r="K1071" s="228"/>
      <c r="L1071" s="233"/>
      <c r="M1071" s="234"/>
      <c r="N1071" s="235"/>
      <c r="O1071" s="235"/>
      <c r="P1071" s="235"/>
      <c r="Q1071" s="235"/>
      <c r="R1071" s="235"/>
      <c r="S1071" s="235"/>
      <c r="T1071" s="236"/>
      <c r="AT1071" s="237" t="s">
        <v>274</v>
      </c>
      <c r="AU1071" s="237" t="s">
        <v>86</v>
      </c>
      <c r="AV1071" s="14" t="s">
        <v>110</v>
      </c>
      <c r="AW1071" s="14" t="s">
        <v>32</v>
      </c>
      <c r="AX1071" s="14" t="s">
        <v>84</v>
      </c>
      <c r="AY1071" s="237" t="s">
        <v>239</v>
      </c>
    </row>
    <row r="1072" spans="1:65" s="2" customFormat="1" ht="16.5" customHeight="1">
      <c r="A1072" s="35"/>
      <c r="B1072" s="36"/>
      <c r="C1072" s="248" t="s">
        <v>1722</v>
      </c>
      <c r="D1072" s="248" t="s">
        <v>469</v>
      </c>
      <c r="E1072" s="249" t="s">
        <v>1723</v>
      </c>
      <c r="F1072" s="250" t="s">
        <v>1724</v>
      </c>
      <c r="G1072" s="251" t="s">
        <v>244</v>
      </c>
      <c r="H1072" s="252">
        <v>142.285</v>
      </c>
      <c r="I1072" s="253"/>
      <c r="J1072" s="254">
        <f>ROUND(I1072*H1072,2)</f>
        <v>0</v>
      </c>
      <c r="K1072" s="250" t="s">
        <v>287</v>
      </c>
      <c r="L1072" s="255"/>
      <c r="M1072" s="256" t="s">
        <v>1</v>
      </c>
      <c r="N1072" s="257" t="s">
        <v>41</v>
      </c>
      <c r="O1072" s="72"/>
      <c r="P1072" s="201">
        <f>O1072*H1072</f>
        <v>0</v>
      </c>
      <c r="Q1072" s="201">
        <v>8.0199999999999994E-3</v>
      </c>
      <c r="R1072" s="201">
        <f>Q1072*H1072</f>
        <v>1.1411256999999999</v>
      </c>
      <c r="S1072" s="201">
        <v>0</v>
      </c>
      <c r="T1072" s="202">
        <f>S1072*H1072</f>
        <v>0</v>
      </c>
      <c r="U1072" s="35"/>
      <c r="V1072" s="35"/>
      <c r="W1072" s="35"/>
      <c r="X1072" s="35"/>
      <c r="Y1072" s="35"/>
      <c r="Z1072" s="35"/>
      <c r="AA1072" s="35"/>
      <c r="AB1072" s="35"/>
      <c r="AC1072" s="35"/>
      <c r="AD1072" s="35"/>
      <c r="AE1072" s="35"/>
      <c r="AR1072" s="203" t="s">
        <v>549</v>
      </c>
      <c r="AT1072" s="203" t="s">
        <v>469</v>
      </c>
      <c r="AU1072" s="203" t="s">
        <v>86</v>
      </c>
      <c r="AY1072" s="18" t="s">
        <v>239</v>
      </c>
      <c r="BE1072" s="204">
        <f>IF(N1072="základní",J1072,0)</f>
        <v>0</v>
      </c>
      <c r="BF1072" s="204">
        <f>IF(N1072="snížená",J1072,0)</f>
        <v>0</v>
      </c>
      <c r="BG1072" s="204">
        <f>IF(N1072="zákl. přenesená",J1072,0)</f>
        <v>0</v>
      </c>
      <c r="BH1072" s="204">
        <f>IF(N1072="sníž. přenesená",J1072,0)</f>
        <v>0</v>
      </c>
      <c r="BI1072" s="204">
        <f>IF(N1072="nulová",J1072,0)</f>
        <v>0</v>
      </c>
      <c r="BJ1072" s="18" t="s">
        <v>84</v>
      </c>
      <c r="BK1072" s="204">
        <f>ROUND(I1072*H1072,2)</f>
        <v>0</v>
      </c>
      <c r="BL1072" s="18" t="s">
        <v>316</v>
      </c>
      <c r="BM1072" s="203" t="s">
        <v>1725</v>
      </c>
    </row>
    <row r="1073" spans="1:65" s="13" customFormat="1" ht="11.25">
      <c r="B1073" s="210"/>
      <c r="C1073" s="211"/>
      <c r="D1073" s="212" t="s">
        <v>274</v>
      </c>
      <c r="E1073" s="211"/>
      <c r="F1073" s="213" t="s">
        <v>914</v>
      </c>
      <c r="G1073" s="211"/>
      <c r="H1073" s="214">
        <v>142.285</v>
      </c>
      <c r="I1073" s="215"/>
      <c r="J1073" s="211"/>
      <c r="K1073" s="211"/>
      <c r="L1073" s="216"/>
      <c r="M1073" s="217"/>
      <c r="N1073" s="218"/>
      <c r="O1073" s="218"/>
      <c r="P1073" s="218"/>
      <c r="Q1073" s="218"/>
      <c r="R1073" s="218"/>
      <c r="S1073" s="218"/>
      <c r="T1073" s="219"/>
      <c r="AT1073" s="220" t="s">
        <v>274</v>
      </c>
      <c r="AU1073" s="220" t="s">
        <v>86</v>
      </c>
      <c r="AV1073" s="13" t="s">
        <v>86</v>
      </c>
      <c r="AW1073" s="13" t="s">
        <v>4</v>
      </c>
      <c r="AX1073" s="13" t="s">
        <v>84</v>
      </c>
      <c r="AY1073" s="220" t="s">
        <v>239</v>
      </c>
    </row>
    <row r="1074" spans="1:65" s="2" customFormat="1" ht="24.2" customHeight="1">
      <c r="A1074" s="35"/>
      <c r="B1074" s="36"/>
      <c r="C1074" s="192" t="s">
        <v>1726</v>
      </c>
      <c r="D1074" s="192" t="s">
        <v>241</v>
      </c>
      <c r="E1074" s="193" t="s">
        <v>1727</v>
      </c>
      <c r="F1074" s="194" t="s">
        <v>1728</v>
      </c>
      <c r="G1074" s="195" t="s">
        <v>244</v>
      </c>
      <c r="H1074" s="196">
        <v>402.58800000000002</v>
      </c>
      <c r="I1074" s="197"/>
      <c r="J1074" s="198">
        <f>ROUND(I1074*H1074,2)</f>
        <v>0</v>
      </c>
      <c r="K1074" s="194" t="s">
        <v>245</v>
      </c>
      <c r="L1074" s="40"/>
      <c r="M1074" s="199" t="s">
        <v>1</v>
      </c>
      <c r="N1074" s="200" t="s">
        <v>41</v>
      </c>
      <c r="O1074" s="72"/>
      <c r="P1074" s="201">
        <f>O1074*H1074</f>
        <v>0</v>
      </c>
      <c r="Q1074" s="201">
        <v>1.2E-4</v>
      </c>
      <c r="R1074" s="201">
        <f>Q1074*H1074</f>
        <v>4.8310560000000002E-2</v>
      </c>
      <c r="S1074" s="201">
        <v>0</v>
      </c>
      <c r="T1074" s="202">
        <f>S1074*H1074</f>
        <v>0</v>
      </c>
      <c r="U1074" s="35"/>
      <c r="V1074" s="35"/>
      <c r="W1074" s="35"/>
      <c r="X1074" s="35"/>
      <c r="Y1074" s="35"/>
      <c r="Z1074" s="35"/>
      <c r="AA1074" s="35"/>
      <c r="AB1074" s="35"/>
      <c r="AC1074" s="35"/>
      <c r="AD1074" s="35"/>
      <c r="AE1074" s="35"/>
      <c r="AR1074" s="203" t="s">
        <v>316</v>
      </c>
      <c r="AT1074" s="203" t="s">
        <v>241</v>
      </c>
      <c r="AU1074" s="203" t="s">
        <v>86</v>
      </c>
      <c r="AY1074" s="18" t="s">
        <v>239</v>
      </c>
      <c r="BE1074" s="204">
        <f>IF(N1074="základní",J1074,0)</f>
        <v>0</v>
      </c>
      <c r="BF1074" s="204">
        <f>IF(N1074="snížená",J1074,0)</f>
        <v>0</v>
      </c>
      <c r="BG1074" s="204">
        <f>IF(N1074="zákl. přenesená",J1074,0)</f>
        <v>0</v>
      </c>
      <c r="BH1074" s="204">
        <f>IF(N1074="sníž. přenesená",J1074,0)</f>
        <v>0</v>
      </c>
      <c r="BI1074" s="204">
        <f>IF(N1074="nulová",J1074,0)</f>
        <v>0</v>
      </c>
      <c r="BJ1074" s="18" t="s">
        <v>84</v>
      </c>
      <c r="BK1074" s="204">
        <f>ROUND(I1074*H1074,2)</f>
        <v>0</v>
      </c>
      <c r="BL1074" s="18" t="s">
        <v>316</v>
      </c>
      <c r="BM1074" s="203" t="s">
        <v>1729</v>
      </c>
    </row>
    <row r="1075" spans="1:65" s="2" customFormat="1" ht="11.25">
      <c r="A1075" s="35"/>
      <c r="B1075" s="36"/>
      <c r="C1075" s="37"/>
      <c r="D1075" s="205" t="s">
        <v>247</v>
      </c>
      <c r="E1075" s="37"/>
      <c r="F1075" s="206" t="s">
        <v>1730</v>
      </c>
      <c r="G1075" s="37"/>
      <c r="H1075" s="37"/>
      <c r="I1075" s="207"/>
      <c r="J1075" s="37"/>
      <c r="K1075" s="37"/>
      <c r="L1075" s="40"/>
      <c r="M1075" s="208"/>
      <c r="N1075" s="209"/>
      <c r="O1075" s="72"/>
      <c r="P1075" s="72"/>
      <c r="Q1075" s="72"/>
      <c r="R1075" s="72"/>
      <c r="S1075" s="72"/>
      <c r="T1075" s="73"/>
      <c r="U1075" s="35"/>
      <c r="V1075" s="35"/>
      <c r="W1075" s="35"/>
      <c r="X1075" s="35"/>
      <c r="Y1075" s="35"/>
      <c r="Z1075" s="35"/>
      <c r="AA1075" s="35"/>
      <c r="AB1075" s="35"/>
      <c r="AC1075" s="35"/>
      <c r="AD1075" s="35"/>
      <c r="AE1075" s="35"/>
      <c r="AT1075" s="18" t="s">
        <v>247</v>
      </c>
      <c r="AU1075" s="18" t="s">
        <v>86</v>
      </c>
    </row>
    <row r="1076" spans="1:65" s="13" customFormat="1" ht="11.25">
      <c r="B1076" s="210"/>
      <c r="C1076" s="211"/>
      <c r="D1076" s="212" t="s">
        <v>274</v>
      </c>
      <c r="E1076" s="226" t="s">
        <v>1</v>
      </c>
      <c r="F1076" s="213" t="s">
        <v>1599</v>
      </c>
      <c r="G1076" s="211"/>
      <c r="H1076" s="214">
        <v>402.58800000000002</v>
      </c>
      <c r="I1076" s="215"/>
      <c r="J1076" s="211"/>
      <c r="K1076" s="211"/>
      <c r="L1076" s="216"/>
      <c r="M1076" s="217"/>
      <c r="N1076" s="218"/>
      <c r="O1076" s="218"/>
      <c r="P1076" s="218"/>
      <c r="Q1076" s="218"/>
      <c r="R1076" s="218"/>
      <c r="S1076" s="218"/>
      <c r="T1076" s="219"/>
      <c r="AT1076" s="220" t="s">
        <v>274</v>
      </c>
      <c r="AU1076" s="220" t="s">
        <v>86</v>
      </c>
      <c r="AV1076" s="13" t="s">
        <v>86</v>
      </c>
      <c r="AW1076" s="13" t="s">
        <v>32</v>
      </c>
      <c r="AX1076" s="13" t="s">
        <v>76</v>
      </c>
      <c r="AY1076" s="220" t="s">
        <v>239</v>
      </c>
    </row>
    <row r="1077" spans="1:65" s="14" customFormat="1" ht="11.25">
      <c r="B1077" s="227"/>
      <c r="C1077" s="228"/>
      <c r="D1077" s="212" t="s">
        <v>274</v>
      </c>
      <c r="E1077" s="229" t="s">
        <v>1</v>
      </c>
      <c r="F1077" s="230" t="s">
        <v>401</v>
      </c>
      <c r="G1077" s="228"/>
      <c r="H1077" s="231">
        <v>402.58800000000002</v>
      </c>
      <c r="I1077" s="232"/>
      <c r="J1077" s="228"/>
      <c r="K1077" s="228"/>
      <c r="L1077" s="233"/>
      <c r="M1077" s="234"/>
      <c r="N1077" s="235"/>
      <c r="O1077" s="235"/>
      <c r="P1077" s="235"/>
      <c r="Q1077" s="235"/>
      <c r="R1077" s="235"/>
      <c r="S1077" s="235"/>
      <c r="T1077" s="236"/>
      <c r="AT1077" s="237" t="s">
        <v>274</v>
      </c>
      <c r="AU1077" s="237" t="s">
        <v>86</v>
      </c>
      <c r="AV1077" s="14" t="s">
        <v>110</v>
      </c>
      <c r="AW1077" s="14" t="s">
        <v>32</v>
      </c>
      <c r="AX1077" s="14" t="s">
        <v>84</v>
      </c>
      <c r="AY1077" s="237" t="s">
        <v>239</v>
      </c>
    </row>
    <row r="1078" spans="1:65" s="2" customFormat="1" ht="16.5" customHeight="1">
      <c r="A1078" s="35"/>
      <c r="B1078" s="36"/>
      <c r="C1078" s="248" t="s">
        <v>1731</v>
      </c>
      <c r="D1078" s="248" t="s">
        <v>469</v>
      </c>
      <c r="E1078" s="249" t="s">
        <v>1732</v>
      </c>
      <c r="F1078" s="250" t="s">
        <v>1733</v>
      </c>
      <c r="G1078" s="251" t="s">
        <v>319</v>
      </c>
      <c r="H1078" s="252">
        <v>70.453000000000003</v>
      </c>
      <c r="I1078" s="253"/>
      <c r="J1078" s="254">
        <f>ROUND(I1078*H1078,2)</f>
        <v>0</v>
      </c>
      <c r="K1078" s="250" t="s">
        <v>287</v>
      </c>
      <c r="L1078" s="255"/>
      <c r="M1078" s="256" t="s">
        <v>1</v>
      </c>
      <c r="N1078" s="257" t="s">
        <v>41</v>
      </c>
      <c r="O1078" s="72"/>
      <c r="P1078" s="201">
        <f>O1078*H1078</f>
        <v>0</v>
      </c>
      <c r="Q1078" s="201">
        <v>2.5000000000000001E-2</v>
      </c>
      <c r="R1078" s="201">
        <f>Q1078*H1078</f>
        <v>1.7613250000000003</v>
      </c>
      <c r="S1078" s="201">
        <v>0</v>
      </c>
      <c r="T1078" s="202">
        <f>S1078*H1078</f>
        <v>0</v>
      </c>
      <c r="U1078" s="35"/>
      <c r="V1078" s="35"/>
      <c r="W1078" s="35"/>
      <c r="X1078" s="35"/>
      <c r="Y1078" s="35"/>
      <c r="Z1078" s="35"/>
      <c r="AA1078" s="35"/>
      <c r="AB1078" s="35"/>
      <c r="AC1078" s="35"/>
      <c r="AD1078" s="35"/>
      <c r="AE1078" s="35"/>
      <c r="AR1078" s="203" t="s">
        <v>549</v>
      </c>
      <c r="AT1078" s="203" t="s">
        <v>469</v>
      </c>
      <c r="AU1078" s="203" t="s">
        <v>86</v>
      </c>
      <c r="AY1078" s="18" t="s">
        <v>239</v>
      </c>
      <c r="BE1078" s="204">
        <f>IF(N1078="základní",J1078,0)</f>
        <v>0</v>
      </c>
      <c r="BF1078" s="204">
        <f>IF(N1078="snížená",J1078,0)</f>
        <v>0</v>
      </c>
      <c r="BG1078" s="204">
        <f>IF(N1078="zákl. přenesená",J1078,0)</f>
        <v>0</v>
      </c>
      <c r="BH1078" s="204">
        <f>IF(N1078="sníž. přenesená",J1078,0)</f>
        <v>0</v>
      </c>
      <c r="BI1078" s="204">
        <f>IF(N1078="nulová",J1078,0)</f>
        <v>0</v>
      </c>
      <c r="BJ1078" s="18" t="s">
        <v>84</v>
      </c>
      <c r="BK1078" s="204">
        <f>ROUND(I1078*H1078,2)</f>
        <v>0</v>
      </c>
      <c r="BL1078" s="18" t="s">
        <v>316</v>
      </c>
      <c r="BM1078" s="203" t="s">
        <v>1734</v>
      </c>
    </row>
    <row r="1079" spans="1:65" s="13" customFormat="1" ht="11.25">
      <c r="B1079" s="210"/>
      <c r="C1079" s="211"/>
      <c r="D1079" s="212" t="s">
        <v>274</v>
      </c>
      <c r="E1079" s="211"/>
      <c r="F1079" s="213" t="s">
        <v>1735</v>
      </c>
      <c r="G1079" s="211"/>
      <c r="H1079" s="214">
        <v>70.453000000000003</v>
      </c>
      <c r="I1079" s="215"/>
      <c r="J1079" s="211"/>
      <c r="K1079" s="211"/>
      <c r="L1079" s="216"/>
      <c r="M1079" s="217"/>
      <c r="N1079" s="218"/>
      <c r="O1079" s="218"/>
      <c r="P1079" s="218"/>
      <c r="Q1079" s="218"/>
      <c r="R1079" s="218"/>
      <c r="S1079" s="218"/>
      <c r="T1079" s="219"/>
      <c r="AT1079" s="220" t="s">
        <v>274</v>
      </c>
      <c r="AU1079" s="220" t="s">
        <v>86</v>
      </c>
      <c r="AV1079" s="13" t="s">
        <v>86</v>
      </c>
      <c r="AW1079" s="13" t="s">
        <v>4</v>
      </c>
      <c r="AX1079" s="13" t="s">
        <v>84</v>
      </c>
      <c r="AY1079" s="220" t="s">
        <v>239</v>
      </c>
    </row>
    <row r="1080" spans="1:65" s="2" customFormat="1" ht="24.2" customHeight="1">
      <c r="A1080" s="35"/>
      <c r="B1080" s="36"/>
      <c r="C1080" s="192" t="s">
        <v>1736</v>
      </c>
      <c r="D1080" s="192" t="s">
        <v>241</v>
      </c>
      <c r="E1080" s="193" t="s">
        <v>1727</v>
      </c>
      <c r="F1080" s="194" t="s">
        <v>1728</v>
      </c>
      <c r="G1080" s="195" t="s">
        <v>244</v>
      </c>
      <c r="H1080" s="196">
        <v>129.35</v>
      </c>
      <c r="I1080" s="197"/>
      <c r="J1080" s="198">
        <f>ROUND(I1080*H1080,2)</f>
        <v>0</v>
      </c>
      <c r="K1080" s="194" t="s">
        <v>245</v>
      </c>
      <c r="L1080" s="40"/>
      <c r="M1080" s="199" t="s">
        <v>1</v>
      </c>
      <c r="N1080" s="200" t="s">
        <v>41</v>
      </c>
      <c r="O1080" s="72"/>
      <c r="P1080" s="201">
        <f>O1080*H1080</f>
        <v>0</v>
      </c>
      <c r="Q1080" s="201">
        <v>1.2E-4</v>
      </c>
      <c r="R1080" s="201">
        <f>Q1080*H1080</f>
        <v>1.5521999999999999E-2</v>
      </c>
      <c r="S1080" s="201">
        <v>0</v>
      </c>
      <c r="T1080" s="202">
        <f>S1080*H1080</f>
        <v>0</v>
      </c>
      <c r="U1080" s="35"/>
      <c r="V1080" s="35"/>
      <c r="W1080" s="35"/>
      <c r="X1080" s="35"/>
      <c r="Y1080" s="35"/>
      <c r="Z1080" s="35"/>
      <c r="AA1080" s="35"/>
      <c r="AB1080" s="35"/>
      <c r="AC1080" s="35"/>
      <c r="AD1080" s="35"/>
      <c r="AE1080" s="35"/>
      <c r="AR1080" s="203" t="s">
        <v>316</v>
      </c>
      <c r="AT1080" s="203" t="s">
        <v>241</v>
      </c>
      <c r="AU1080" s="203" t="s">
        <v>86</v>
      </c>
      <c r="AY1080" s="18" t="s">
        <v>239</v>
      </c>
      <c r="BE1080" s="204">
        <f>IF(N1080="základní",J1080,0)</f>
        <v>0</v>
      </c>
      <c r="BF1080" s="204">
        <f>IF(N1080="snížená",J1080,0)</f>
        <v>0</v>
      </c>
      <c r="BG1080" s="204">
        <f>IF(N1080="zákl. přenesená",J1080,0)</f>
        <v>0</v>
      </c>
      <c r="BH1080" s="204">
        <f>IF(N1080="sníž. přenesená",J1080,0)</f>
        <v>0</v>
      </c>
      <c r="BI1080" s="204">
        <f>IF(N1080="nulová",J1080,0)</f>
        <v>0</v>
      </c>
      <c r="BJ1080" s="18" t="s">
        <v>84</v>
      </c>
      <c r="BK1080" s="204">
        <f>ROUND(I1080*H1080,2)</f>
        <v>0</v>
      </c>
      <c r="BL1080" s="18" t="s">
        <v>316</v>
      </c>
      <c r="BM1080" s="203" t="s">
        <v>1737</v>
      </c>
    </row>
    <row r="1081" spans="1:65" s="2" customFormat="1" ht="11.25">
      <c r="A1081" s="35"/>
      <c r="B1081" s="36"/>
      <c r="C1081" s="37"/>
      <c r="D1081" s="205" t="s">
        <v>247</v>
      </c>
      <c r="E1081" s="37"/>
      <c r="F1081" s="206" t="s">
        <v>1730</v>
      </c>
      <c r="G1081" s="37"/>
      <c r="H1081" s="37"/>
      <c r="I1081" s="207"/>
      <c r="J1081" s="37"/>
      <c r="K1081" s="37"/>
      <c r="L1081" s="40"/>
      <c r="M1081" s="208"/>
      <c r="N1081" s="209"/>
      <c r="O1081" s="72"/>
      <c r="P1081" s="72"/>
      <c r="Q1081" s="72"/>
      <c r="R1081" s="72"/>
      <c r="S1081" s="72"/>
      <c r="T1081" s="73"/>
      <c r="U1081" s="35"/>
      <c r="V1081" s="35"/>
      <c r="W1081" s="35"/>
      <c r="X1081" s="35"/>
      <c r="Y1081" s="35"/>
      <c r="Z1081" s="35"/>
      <c r="AA1081" s="35"/>
      <c r="AB1081" s="35"/>
      <c r="AC1081" s="35"/>
      <c r="AD1081" s="35"/>
      <c r="AE1081" s="35"/>
      <c r="AT1081" s="18" t="s">
        <v>247</v>
      </c>
      <c r="AU1081" s="18" t="s">
        <v>86</v>
      </c>
    </row>
    <row r="1082" spans="1:65" s="13" customFormat="1" ht="11.25">
      <c r="B1082" s="210"/>
      <c r="C1082" s="211"/>
      <c r="D1082" s="212" t="s">
        <v>274</v>
      </c>
      <c r="E1082" s="226" t="s">
        <v>1</v>
      </c>
      <c r="F1082" s="213" t="s">
        <v>1600</v>
      </c>
      <c r="G1082" s="211"/>
      <c r="H1082" s="214">
        <v>129.35</v>
      </c>
      <c r="I1082" s="215"/>
      <c r="J1082" s="211"/>
      <c r="K1082" s="211"/>
      <c r="L1082" s="216"/>
      <c r="M1082" s="217"/>
      <c r="N1082" s="218"/>
      <c r="O1082" s="218"/>
      <c r="P1082" s="218"/>
      <c r="Q1082" s="218"/>
      <c r="R1082" s="218"/>
      <c r="S1082" s="218"/>
      <c r="T1082" s="219"/>
      <c r="AT1082" s="220" t="s">
        <v>274</v>
      </c>
      <c r="AU1082" s="220" t="s">
        <v>86</v>
      </c>
      <c r="AV1082" s="13" t="s">
        <v>86</v>
      </c>
      <c r="AW1082" s="13" t="s">
        <v>32</v>
      </c>
      <c r="AX1082" s="13" t="s">
        <v>76</v>
      </c>
      <c r="AY1082" s="220" t="s">
        <v>239</v>
      </c>
    </row>
    <row r="1083" spans="1:65" s="14" customFormat="1" ht="11.25">
      <c r="B1083" s="227"/>
      <c r="C1083" s="228"/>
      <c r="D1083" s="212" t="s">
        <v>274</v>
      </c>
      <c r="E1083" s="229" t="s">
        <v>1</v>
      </c>
      <c r="F1083" s="230" t="s">
        <v>401</v>
      </c>
      <c r="G1083" s="228"/>
      <c r="H1083" s="231">
        <v>129.35</v>
      </c>
      <c r="I1083" s="232"/>
      <c r="J1083" s="228"/>
      <c r="K1083" s="228"/>
      <c r="L1083" s="233"/>
      <c r="M1083" s="234"/>
      <c r="N1083" s="235"/>
      <c r="O1083" s="235"/>
      <c r="P1083" s="235"/>
      <c r="Q1083" s="235"/>
      <c r="R1083" s="235"/>
      <c r="S1083" s="235"/>
      <c r="T1083" s="236"/>
      <c r="AT1083" s="237" t="s">
        <v>274</v>
      </c>
      <c r="AU1083" s="237" t="s">
        <v>86</v>
      </c>
      <c r="AV1083" s="14" t="s">
        <v>110</v>
      </c>
      <c r="AW1083" s="14" t="s">
        <v>32</v>
      </c>
      <c r="AX1083" s="14" t="s">
        <v>84</v>
      </c>
      <c r="AY1083" s="237" t="s">
        <v>239</v>
      </c>
    </row>
    <row r="1084" spans="1:65" s="2" customFormat="1" ht="16.5" customHeight="1">
      <c r="A1084" s="35"/>
      <c r="B1084" s="36"/>
      <c r="C1084" s="248" t="s">
        <v>1738</v>
      </c>
      <c r="D1084" s="248" t="s">
        <v>469</v>
      </c>
      <c r="E1084" s="249" t="s">
        <v>1739</v>
      </c>
      <c r="F1084" s="250" t="s">
        <v>1740</v>
      </c>
      <c r="G1084" s="251" t="s">
        <v>319</v>
      </c>
      <c r="H1084" s="252">
        <v>25.87</v>
      </c>
      <c r="I1084" s="253"/>
      <c r="J1084" s="254">
        <f>ROUND(I1084*H1084,2)</f>
        <v>0</v>
      </c>
      <c r="K1084" s="250" t="s">
        <v>287</v>
      </c>
      <c r="L1084" s="255"/>
      <c r="M1084" s="256" t="s">
        <v>1</v>
      </c>
      <c r="N1084" s="257" t="s">
        <v>41</v>
      </c>
      <c r="O1084" s="72"/>
      <c r="P1084" s="201">
        <f>O1084*H1084</f>
        <v>0</v>
      </c>
      <c r="Q1084" s="201">
        <v>0.15</v>
      </c>
      <c r="R1084" s="201">
        <f>Q1084*H1084</f>
        <v>3.8805000000000001</v>
      </c>
      <c r="S1084" s="201">
        <v>0</v>
      </c>
      <c r="T1084" s="202">
        <f>S1084*H1084</f>
        <v>0</v>
      </c>
      <c r="U1084" s="35"/>
      <c r="V1084" s="35"/>
      <c r="W1084" s="35"/>
      <c r="X1084" s="35"/>
      <c r="Y1084" s="35"/>
      <c r="Z1084" s="35"/>
      <c r="AA1084" s="35"/>
      <c r="AB1084" s="35"/>
      <c r="AC1084" s="35"/>
      <c r="AD1084" s="35"/>
      <c r="AE1084" s="35"/>
      <c r="AR1084" s="203" t="s">
        <v>549</v>
      </c>
      <c r="AT1084" s="203" t="s">
        <v>469</v>
      </c>
      <c r="AU1084" s="203" t="s">
        <v>86</v>
      </c>
      <c r="AY1084" s="18" t="s">
        <v>239</v>
      </c>
      <c r="BE1084" s="204">
        <f>IF(N1084="základní",J1084,0)</f>
        <v>0</v>
      </c>
      <c r="BF1084" s="204">
        <f>IF(N1084="snížená",J1084,0)</f>
        <v>0</v>
      </c>
      <c r="BG1084" s="204">
        <f>IF(N1084="zákl. přenesená",J1084,0)</f>
        <v>0</v>
      </c>
      <c r="BH1084" s="204">
        <f>IF(N1084="sníž. přenesená",J1084,0)</f>
        <v>0</v>
      </c>
      <c r="BI1084" s="204">
        <f>IF(N1084="nulová",J1084,0)</f>
        <v>0</v>
      </c>
      <c r="BJ1084" s="18" t="s">
        <v>84</v>
      </c>
      <c r="BK1084" s="204">
        <f>ROUND(I1084*H1084,2)</f>
        <v>0</v>
      </c>
      <c r="BL1084" s="18" t="s">
        <v>316</v>
      </c>
      <c r="BM1084" s="203" t="s">
        <v>1741</v>
      </c>
    </row>
    <row r="1085" spans="1:65" s="13" customFormat="1" ht="11.25">
      <c r="B1085" s="210"/>
      <c r="C1085" s="211"/>
      <c r="D1085" s="212" t="s">
        <v>274</v>
      </c>
      <c r="E1085" s="211"/>
      <c r="F1085" s="213" t="s">
        <v>1742</v>
      </c>
      <c r="G1085" s="211"/>
      <c r="H1085" s="214">
        <v>25.87</v>
      </c>
      <c r="I1085" s="215"/>
      <c r="J1085" s="211"/>
      <c r="K1085" s="211"/>
      <c r="L1085" s="216"/>
      <c r="M1085" s="217"/>
      <c r="N1085" s="218"/>
      <c r="O1085" s="218"/>
      <c r="P1085" s="218"/>
      <c r="Q1085" s="218"/>
      <c r="R1085" s="218"/>
      <c r="S1085" s="218"/>
      <c r="T1085" s="219"/>
      <c r="AT1085" s="220" t="s">
        <v>274</v>
      </c>
      <c r="AU1085" s="220" t="s">
        <v>86</v>
      </c>
      <c r="AV1085" s="13" t="s">
        <v>86</v>
      </c>
      <c r="AW1085" s="13" t="s">
        <v>4</v>
      </c>
      <c r="AX1085" s="13" t="s">
        <v>84</v>
      </c>
      <c r="AY1085" s="220" t="s">
        <v>239</v>
      </c>
    </row>
    <row r="1086" spans="1:65" s="2" customFormat="1" ht="16.5" customHeight="1">
      <c r="A1086" s="35"/>
      <c r="B1086" s="36"/>
      <c r="C1086" s="192" t="s">
        <v>1743</v>
      </c>
      <c r="D1086" s="192" t="s">
        <v>241</v>
      </c>
      <c r="E1086" s="193" t="s">
        <v>1744</v>
      </c>
      <c r="F1086" s="194" t="s">
        <v>1745</v>
      </c>
      <c r="G1086" s="195" t="s">
        <v>513</v>
      </c>
      <c r="H1086" s="196">
        <v>32.9</v>
      </c>
      <c r="I1086" s="197"/>
      <c r="J1086" s="198">
        <f>ROUND(I1086*H1086,2)</f>
        <v>0</v>
      </c>
      <c r="K1086" s="194" t="s">
        <v>245</v>
      </c>
      <c r="L1086" s="40"/>
      <c r="M1086" s="199" t="s">
        <v>1</v>
      </c>
      <c r="N1086" s="200" t="s">
        <v>41</v>
      </c>
      <c r="O1086" s="72"/>
      <c r="P1086" s="201">
        <f>O1086*H1086</f>
        <v>0</v>
      </c>
      <c r="Q1086" s="201">
        <v>1.6000000000000001E-4</v>
      </c>
      <c r="R1086" s="201">
        <f>Q1086*H1086</f>
        <v>5.2640000000000004E-3</v>
      </c>
      <c r="S1086" s="201">
        <v>0</v>
      </c>
      <c r="T1086" s="202">
        <f>S1086*H1086</f>
        <v>0</v>
      </c>
      <c r="U1086" s="35"/>
      <c r="V1086" s="35"/>
      <c r="W1086" s="35"/>
      <c r="X1086" s="35"/>
      <c r="Y1086" s="35"/>
      <c r="Z1086" s="35"/>
      <c r="AA1086" s="35"/>
      <c r="AB1086" s="35"/>
      <c r="AC1086" s="35"/>
      <c r="AD1086" s="35"/>
      <c r="AE1086" s="35"/>
      <c r="AR1086" s="203" t="s">
        <v>316</v>
      </c>
      <c r="AT1086" s="203" t="s">
        <v>241</v>
      </c>
      <c r="AU1086" s="203" t="s">
        <v>86</v>
      </c>
      <c r="AY1086" s="18" t="s">
        <v>239</v>
      </c>
      <c r="BE1086" s="204">
        <f>IF(N1086="základní",J1086,0)</f>
        <v>0</v>
      </c>
      <c r="BF1086" s="204">
        <f>IF(N1086="snížená",J1086,0)</f>
        <v>0</v>
      </c>
      <c r="BG1086" s="204">
        <f>IF(N1086="zákl. přenesená",J1086,0)</f>
        <v>0</v>
      </c>
      <c r="BH1086" s="204">
        <f>IF(N1086="sníž. přenesená",J1086,0)</f>
        <v>0</v>
      </c>
      <c r="BI1086" s="204">
        <f>IF(N1086="nulová",J1086,0)</f>
        <v>0</v>
      </c>
      <c r="BJ1086" s="18" t="s">
        <v>84</v>
      </c>
      <c r="BK1086" s="204">
        <f>ROUND(I1086*H1086,2)</f>
        <v>0</v>
      </c>
      <c r="BL1086" s="18" t="s">
        <v>316</v>
      </c>
      <c r="BM1086" s="203" t="s">
        <v>1746</v>
      </c>
    </row>
    <row r="1087" spans="1:65" s="2" customFormat="1" ht="11.25">
      <c r="A1087" s="35"/>
      <c r="B1087" s="36"/>
      <c r="C1087" s="37"/>
      <c r="D1087" s="205" t="s">
        <v>247</v>
      </c>
      <c r="E1087" s="37"/>
      <c r="F1087" s="206" t="s">
        <v>1747</v>
      </c>
      <c r="G1087" s="37"/>
      <c r="H1087" s="37"/>
      <c r="I1087" s="207"/>
      <c r="J1087" s="37"/>
      <c r="K1087" s="37"/>
      <c r="L1087" s="40"/>
      <c r="M1087" s="208"/>
      <c r="N1087" s="209"/>
      <c r="O1087" s="72"/>
      <c r="P1087" s="72"/>
      <c r="Q1087" s="72"/>
      <c r="R1087" s="72"/>
      <c r="S1087" s="72"/>
      <c r="T1087" s="73"/>
      <c r="U1087" s="35"/>
      <c r="V1087" s="35"/>
      <c r="W1087" s="35"/>
      <c r="X1087" s="35"/>
      <c r="Y1087" s="35"/>
      <c r="Z1087" s="35"/>
      <c r="AA1087" s="35"/>
      <c r="AB1087" s="35"/>
      <c r="AC1087" s="35"/>
      <c r="AD1087" s="35"/>
      <c r="AE1087" s="35"/>
      <c r="AT1087" s="18" t="s">
        <v>247</v>
      </c>
      <c r="AU1087" s="18" t="s">
        <v>86</v>
      </c>
    </row>
    <row r="1088" spans="1:65" s="13" customFormat="1" ht="11.25">
      <c r="B1088" s="210"/>
      <c r="C1088" s="211"/>
      <c r="D1088" s="212" t="s">
        <v>274</v>
      </c>
      <c r="E1088" s="226" t="s">
        <v>1</v>
      </c>
      <c r="F1088" s="213" t="s">
        <v>1748</v>
      </c>
      <c r="G1088" s="211"/>
      <c r="H1088" s="214">
        <v>32.9</v>
      </c>
      <c r="I1088" s="215"/>
      <c r="J1088" s="211"/>
      <c r="K1088" s="211"/>
      <c r="L1088" s="216"/>
      <c r="M1088" s="217"/>
      <c r="N1088" s="218"/>
      <c r="O1088" s="218"/>
      <c r="P1088" s="218"/>
      <c r="Q1088" s="218"/>
      <c r="R1088" s="218"/>
      <c r="S1088" s="218"/>
      <c r="T1088" s="219"/>
      <c r="AT1088" s="220" t="s">
        <v>274</v>
      </c>
      <c r="AU1088" s="220" t="s">
        <v>86</v>
      </c>
      <c r="AV1088" s="13" t="s">
        <v>86</v>
      </c>
      <c r="AW1088" s="13" t="s">
        <v>32</v>
      </c>
      <c r="AX1088" s="13" t="s">
        <v>76</v>
      </c>
      <c r="AY1088" s="220" t="s">
        <v>239</v>
      </c>
    </row>
    <row r="1089" spans="1:65" s="14" customFormat="1" ht="11.25">
      <c r="B1089" s="227"/>
      <c r="C1089" s="228"/>
      <c r="D1089" s="212" t="s">
        <v>274</v>
      </c>
      <c r="E1089" s="229" t="s">
        <v>1</v>
      </c>
      <c r="F1089" s="230" t="s">
        <v>401</v>
      </c>
      <c r="G1089" s="228"/>
      <c r="H1089" s="231">
        <v>32.9</v>
      </c>
      <c r="I1089" s="232"/>
      <c r="J1089" s="228"/>
      <c r="K1089" s="228"/>
      <c r="L1089" s="233"/>
      <c r="M1089" s="234"/>
      <c r="N1089" s="235"/>
      <c r="O1089" s="235"/>
      <c r="P1089" s="235"/>
      <c r="Q1089" s="235"/>
      <c r="R1089" s="235"/>
      <c r="S1089" s="235"/>
      <c r="T1089" s="236"/>
      <c r="AT1089" s="237" t="s">
        <v>274</v>
      </c>
      <c r="AU1089" s="237" t="s">
        <v>86</v>
      </c>
      <c r="AV1089" s="14" t="s">
        <v>110</v>
      </c>
      <c r="AW1089" s="14" t="s">
        <v>32</v>
      </c>
      <c r="AX1089" s="14" t="s">
        <v>84</v>
      </c>
      <c r="AY1089" s="237" t="s">
        <v>239</v>
      </c>
    </row>
    <row r="1090" spans="1:65" s="2" customFormat="1" ht="16.5" customHeight="1">
      <c r="A1090" s="35"/>
      <c r="B1090" s="36"/>
      <c r="C1090" s="248" t="s">
        <v>1749</v>
      </c>
      <c r="D1090" s="248" t="s">
        <v>469</v>
      </c>
      <c r="E1090" s="249" t="s">
        <v>1750</v>
      </c>
      <c r="F1090" s="250" t="s">
        <v>1751</v>
      </c>
      <c r="G1090" s="251" t="s">
        <v>319</v>
      </c>
      <c r="H1090" s="252">
        <v>0.65800000000000003</v>
      </c>
      <c r="I1090" s="253"/>
      <c r="J1090" s="254">
        <f>ROUND(I1090*H1090,2)</f>
        <v>0</v>
      </c>
      <c r="K1090" s="250" t="s">
        <v>245</v>
      </c>
      <c r="L1090" s="255"/>
      <c r="M1090" s="256" t="s">
        <v>1</v>
      </c>
      <c r="N1090" s="257" t="s">
        <v>41</v>
      </c>
      <c r="O1090" s="72"/>
      <c r="P1090" s="201">
        <f>O1090*H1090</f>
        <v>0</v>
      </c>
      <c r="Q1090" s="201">
        <v>0.03</v>
      </c>
      <c r="R1090" s="201">
        <f>Q1090*H1090</f>
        <v>1.9740000000000001E-2</v>
      </c>
      <c r="S1090" s="201">
        <v>0</v>
      </c>
      <c r="T1090" s="202">
        <f>S1090*H1090</f>
        <v>0</v>
      </c>
      <c r="U1090" s="35"/>
      <c r="V1090" s="35"/>
      <c r="W1090" s="35"/>
      <c r="X1090" s="35"/>
      <c r="Y1090" s="35"/>
      <c r="Z1090" s="35"/>
      <c r="AA1090" s="35"/>
      <c r="AB1090" s="35"/>
      <c r="AC1090" s="35"/>
      <c r="AD1090" s="35"/>
      <c r="AE1090" s="35"/>
      <c r="AR1090" s="203" t="s">
        <v>549</v>
      </c>
      <c r="AT1090" s="203" t="s">
        <v>469</v>
      </c>
      <c r="AU1090" s="203" t="s">
        <v>86</v>
      </c>
      <c r="AY1090" s="18" t="s">
        <v>239</v>
      </c>
      <c r="BE1090" s="204">
        <f>IF(N1090="základní",J1090,0)</f>
        <v>0</v>
      </c>
      <c r="BF1090" s="204">
        <f>IF(N1090="snížená",J1090,0)</f>
        <v>0</v>
      </c>
      <c r="BG1090" s="204">
        <f>IF(N1090="zákl. přenesená",J1090,0)</f>
        <v>0</v>
      </c>
      <c r="BH1090" s="204">
        <f>IF(N1090="sníž. přenesená",J1090,0)</f>
        <v>0</v>
      </c>
      <c r="BI1090" s="204">
        <f>IF(N1090="nulová",J1090,0)</f>
        <v>0</v>
      </c>
      <c r="BJ1090" s="18" t="s">
        <v>84</v>
      </c>
      <c r="BK1090" s="204">
        <f>ROUND(I1090*H1090,2)</f>
        <v>0</v>
      </c>
      <c r="BL1090" s="18" t="s">
        <v>316</v>
      </c>
      <c r="BM1090" s="203" t="s">
        <v>1752</v>
      </c>
    </row>
    <row r="1091" spans="1:65" s="13" customFormat="1" ht="11.25">
      <c r="B1091" s="210"/>
      <c r="C1091" s="211"/>
      <c r="D1091" s="212" t="s">
        <v>274</v>
      </c>
      <c r="E1091" s="211"/>
      <c r="F1091" s="213" t="s">
        <v>1753</v>
      </c>
      <c r="G1091" s="211"/>
      <c r="H1091" s="214">
        <v>0.65800000000000003</v>
      </c>
      <c r="I1091" s="215"/>
      <c r="J1091" s="211"/>
      <c r="K1091" s="211"/>
      <c r="L1091" s="216"/>
      <c r="M1091" s="217"/>
      <c r="N1091" s="218"/>
      <c r="O1091" s="218"/>
      <c r="P1091" s="218"/>
      <c r="Q1091" s="218"/>
      <c r="R1091" s="218"/>
      <c r="S1091" s="218"/>
      <c r="T1091" s="219"/>
      <c r="AT1091" s="220" t="s">
        <v>274</v>
      </c>
      <c r="AU1091" s="220" t="s">
        <v>86</v>
      </c>
      <c r="AV1091" s="13" t="s">
        <v>86</v>
      </c>
      <c r="AW1091" s="13" t="s">
        <v>4</v>
      </c>
      <c r="AX1091" s="13" t="s">
        <v>84</v>
      </c>
      <c r="AY1091" s="220" t="s">
        <v>239</v>
      </c>
    </row>
    <row r="1092" spans="1:65" s="2" customFormat="1" ht="16.5" customHeight="1">
      <c r="A1092" s="35"/>
      <c r="B1092" s="36"/>
      <c r="C1092" s="192" t="s">
        <v>1754</v>
      </c>
      <c r="D1092" s="192" t="s">
        <v>241</v>
      </c>
      <c r="E1092" s="193" t="s">
        <v>1744</v>
      </c>
      <c r="F1092" s="194" t="s">
        <v>1745</v>
      </c>
      <c r="G1092" s="195" t="s">
        <v>513</v>
      </c>
      <c r="H1092" s="196">
        <v>56.85</v>
      </c>
      <c r="I1092" s="197"/>
      <c r="J1092" s="198">
        <f>ROUND(I1092*H1092,2)</f>
        <v>0</v>
      </c>
      <c r="K1092" s="194" t="s">
        <v>245</v>
      </c>
      <c r="L1092" s="40"/>
      <c r="M1092" s="199" t="s">
        <v>1</v>
      </c>
      <c r="N1092" s="200" t="s">
        <v>41</v>
      </c>
      <c r="O1092" s="72"/>
      <c r="P1092" s="201">
        <f>O1092*H1092</f>
        <v>0</v>
      </c>
      <c r="Q1092" s="201">
        <v>1.6000000000000001E-4</v>
      </c>
      <c r="R1092" s="201">
        <f>Q1092*H1092</f>
        <v>9.0960000000000017E-3</v>
      </c>
      <c r="S1092" s="201">
        <v>0</v>
      </c>
      <c r="T1092" s="202">
        <f>S1092*H1092</f>
        <v>0</v>
      </c>
      <c r="U1092" s="35"/>
      <c r="V1092" s="35"/>
      <c r="W1092" s="35"/>
      <c r="X1092" s="35"/>
      <c r="Y1092" s="35"/>
      <c r="Z1092" s="35"/>
      <c r="AA1092" s="35"/>
      <c r="AB1092" s="35"/>
      <c r="AC1092" s="35"/>
      <c r="AD1092" s="35"/>
      <c r="AE1092" s="35"/>
      <c r="AR1092" s="203" t="s">
        <v>316</v>
      </c>
      <c r="AT1092" s="203" t="s">
        <v>241</v>
      </c>
      <c r="AU1092" s="203" t="s">
        <v>86</v>
      </c>
      <c r="AY1092" s="18" t="s">
        <v>239</v>
      </c>
      <c r="BE1092" s="204">
        <f>IF(N1092="základní",J1092,0)</f>
        <v>0</v>
      </c>
      <c r="BF1092" s="204">
        <f>IF(N1092="snížená",J1092,0)</f>
        <v>0</v>
      </c>
      <c r="BG1092" s="204">
        <f>IF(N1092="zákl. přenesená",J1092,0)</f>
        <v>0</v>
      </c>
      <c r="BH1092" s="204">
        <f>IF(N1092="sníž. přenesená",J1092,0)</f>
        <v>0</v>
      </c>
      <c r="BI1092" s="204">
        <f>IF(N1092="nulová",J1092,0)</f>
        <v>0</v>
      </c>
      <c r="BJ1092" s="18" t="s">
        <v>84</v>
      </c>
      <c r="BK1092" s="204">
        <f>ROUND(I1092*H1092,2)</f>
        <v>0</v>
      </c>
      <c r="BL1092" s="18" t="s">
        <v>316</v>
      </c>
      <c r="BM1092" s="203" t="s">
        <v>1755</v>
      </c>
    </row>
    <row r="1093" spans="1:65" s="2" customFormat="1" ht="11.25">
      <c r="A1093" s="35"/>
      <c r="B1093" s="36"/>
      <c r="C1093" s="37"/>
      <c r="D1093" s="205" t="s">
        <v>247</v>
      </c>
      <c r="E1093" s="37"/>
      <c r="F1093" s="206" t="s">
        <v>1747</v>
      </c>
      <c r="G1093" s="37"/>
      <c r="H1093" s="37"/>
      <c r="I1093" s="207"/>
      <c r="J1093" s="37"/>
      <c r="K1093" s="37"/>
      <c r="L1093" s="40"/>
      <c r="M1093" s="208"/>
      <c r="N1093" s="209"/>
      <c r="O1093" s="72"/>
      <c r="P1093" s="72"/>
      <c r="Q1093" s="72"/>
      <c r="R1093" s="72"/>
      <c r="S1093" s="72"/>
      <c r="T1093" s="73"/>
      <c r="U1093" s="35"/>
      <c r="V1093" s="35"/>
      <c r="W1093" s="35"/>
      <c r="X1093" s="35"/>
      <c r="Y1093" s="35"/>
      <c r="Z1093" s="35"/>
      <c r="AA1093" s="35"/>
      <c r="AB1093" s="35"/>
      <c r="AC1093" s="35"/>
      <c r="AD1093" s="35"/>
      <c r="AE1093" s="35"/>
      <c r="AT1093" s="18" t="s">
        <v>247</v>
      </c>
      <c r="AU1093" s="18" t="s">
        <v>86</v>
      </c>
    </row>
    <row r="1094" spans="1:65" s="13" customFormat="1" ht="11.25">
      <c r="B1094" s="210"/>
      <c r="C1094" s="211"/>
      <c r="D1094" s="212" t="s">
        <v>274</v>
      </c>
      <c r="E1094" s="226" t="s">
        <v>1</v>
      </c>
      <c r="F1094" s="213" t="s">
        <v>1756</v>
      </c>
      <c r="G1094" s="211"/>
      <c r="H1094" s="214">
        <v>56.85</v>
      </c>
      <c r="I1094" s="215"/>
      <c r="J1094" s="211"/>
      <c r="K1094" s="211"/>
      <c r="L1094" s="216"/>
      <c r="M1094" s="217"/>
      <c r="N1094" s="218"/>
      <c r="O1094" s="218"/>
      <c r="P1094" s="218"/>
      <c r="Q1094" s="218"/>
      <c r="R1094" s="218"/>
      <c r="S1094" s="218"/>
      <c r="T1094" s="219"/>
      <c r="AT1094" s="220" t="s">
        <v>274</v>
      </c>
      <c r="AU1094" s="220" t="s">
        <v>86</v>
      </c>
      <c r="AV1094" s="13" t="s">
        <v>86</v>
      </c>
      <c r="AW1094" s="13" t="s">
        <v>32</v>
      </c>
      <c r="AX1094" s="13" t="s">
        <v>76</v>
      </c>
      <c r="AY1094" s="220" t="s">
        <v>239</v>
      </c>
    </row>
    <row r="1095" spans="1:65" s="14" customFormat="1" ht="11.25">
      <c r="B1095" s="227"/>
      <c r="C1095" s="228"/>
      <c r="D1095" s="212" t="s">
        <v>274</v>
      </c>
      <c r="E1095" s="229" t="s">
        <v>1</v>
      </c>
      <c r="F1095" s="230" t="s">
        <v>401</v>
      </c>
      <c r="G1095" s="228"/>
      <c r="H1095" s="231">
        <v>56.85</v>
      </c>
      <c r="I1095" s="232"/>
      <c r="J1095" s="228"/>
      <c r="K1095" s="228"/>
      <c r="L1095" s="233"/>
      <c r="M1095" s="234"/>
      <c r="N1095" s="235"/>
      <c r="O1095" s="235"/>
      <c r="P1095" s="235"/>
      <c r="Q1095" s="235"/>
      <c r="R1095" s="235"/>
      <c r="S1095" s="235"/>
      <c r="T1095" s="236"/>
      <c r="AT1095" s="237" t="s">
        <v>274</v>
      </c>
      <c r="AU1095" s="237" t="s">
        <v>86</v>
      </c>
      <c r="AV1095" s="14" t="s">
        <v>110</v>
      </c>
      <c r="AW1095" s="14" t="s">
        <v>32</v>
      </c>
      <c r="AX1095" s="14" t="s">
        <v>84</v>
      </c>
      <c r="AY1095" s="237" t="s">
        <v>239</v>
      </c>
    </row>
    <row r="1096" spans="1:65" s="2" customFormat="1" ht="16.5" customHeight="1">
      <c r="A1096" s="35"/>
      <c r="B1096" s="36"/>
      <c r="C1096" s="248" t="s">
        <v>1757</v>
      </c>
      <c r="D1096" s="248" t="s">
        <v>469</v>
      </c>
      <c r="E1096" s="249" t="s">
        <v>1750</v>
      </c>
      <c r="F1096" s="250" t="s">
        <v>1751</v>
      </c>
      <c r="G1096" s="251" t="s">
        <v>319</v>
      </c>
      <c r="H1096" s="252">
        <v>2.843</v>
      </c>
      <c r="I1096" s="253"/>
      <c r="J1096" s="254">
        <f>ROUND(I1096*H1096,2)</f>
        <v>0</v>
      </c>
      <c r="K1096" s="250" t="s">
        <v>245</v>
      </c>
      <c r="L1096" s="255"/>
      <c r="M1096" s="256" t="s">
        <v>1</v>
      </c>
      <c r="N1096" s="257" t="s">
        <v>41</v>
      </c>
      <c r="O1096" s="72"/>
      <c r="P1096" s="201">
        <f>O1096*H1096</f>
        <v>0</v>
      </c>
      <c r="Q1096" s="201">
        <v>0.03</v>
      </c>
      <c r="R1096" s="201">
        <f>Q1096*H1096</f>
        <v>8.5289999999999991E-2</v>
      </c>
      <c r="S1096" s="201">
        <v>0</v>
      </c>
      <c r="T1096" s="202">
        <f>S1096*H1096</f>
        <v>0</v>
      </c>
      <c r="U1096" s="35"/>
      <c r="V1096" s="35"/>
      <c r="W1096" s="35"/>
      <c r="X1096" s="35"/>
      <c r="Y1096" s="35"/>
      <c r="Z1096" s="35"/>
      <c r="AA1096" s="35"/>
      <c r="AB1096" s="35"/>
      <c r="AC1096" s="35"/>
      <c r="AD1096" s="35"/>
      <c r="AE1096" s="35"/>
      <c r="AR1096" s="203" t="s">
        <v>549</v>
      </c>
      <c r="AT1096" s="203" t="s">
        <v>469</v>
      </c>
      <c r="AU1096" s="203" t="s">
        <v>86</v>
      </c>
      <c r="AY1096" s="18" t="s">
        <v>239</v>
      </c>
      <c r="BE1096" s="204">
        <f>IF(N1096="základní",J1096,0)</f>
        <v>0</v>
      </c>
      <c r="BF1096" s="204">
        <f>IF(N1096="snížená",J1096,0)</f>
        <v>0</v>
      </c>
      <c r="BG1096" s="204">
        <f>IF(N1096="zákl. přenesená",J1096,0)</f>
        <v>0</v>
      </c>
      <c r="BH1096" s="204">
        <f>IF(N1096="sníž. přenesená",J1096,0)</f>
        <v>0</v>
      </c>
      <c r="BI1096" s="204">
        <f>IF(N1096="nulová",J1096,0)</f>
        <v>0</v>
      </c>
      <c r="BJ1096" s="18" t="s">
        <v>84</v>
      </c>
      <c r="BK1096" s="204">
        <f>ROUND(I1096*H1096,2)</f>
        <v>0</v>
      </c>
      <c r="BL1096" s="18" t="s">
        <v>316</v>
      </c>
      <c r="BM1096" s="203" t="s">
        <v>1758</v>
      </c>
    </row>
    <row r="1097" spans="1:65" s="13" customFormat="1" ht="11.25">
      <c r="B1097" s="210"/>
      <c r="C1097" s="211"/>
      <c r="D1097" s="212" t="s">
        <v>274</v>
      </c>
      <c r="E1097" s="211"/>
      <c r="F1097" s="213" t="s">
        <v>1759</v>
      </c>
      <c r="G1097" s="211"/>
      <c r="H1097" s="214">
        <v>2.843</v>
      </c>
      <c r="I1097" s="215"/>
      <c r="J1097" s="211"/>
      <c r="K1097" s="211"/>
      <c r="L1097" s="216"/>
      <c r="M1097" s="217"/>
      <c r="N1097" s="218"/>
      <c r="O1097" s="218"/>
      <c r="P1097" s="218"/>
      <c r="Q1097" s="218"/>
      <c r="R1097" s="218"/>
      <c r="S1097" s="218"/>
      <c r="T1097" s="219"/>
      <c r="AT1097" s="220" t="s">
        <v>274</v>
      </c>
      <c r="AU1097" s="220" t="s">
        <v>86</v>
      </c>
      <c r="AV1097" s="13" t="s">
        <v>86</v>
      </c>
      <c r="AW1097" s="13" t="s">
        <v>4</v>
      </c>
      <c r="AX1097" s="13" t="s">
        <v>84</v>
      </c>
      <c r="AY1097" s="220" t="s">
        <v>239</v>
      </c>
    </row>
    <row r="1098" spans="1:65" s="2" customFormat="1" ht="21.75" customHeight="1">
      <c r="A1098" s="35"/>
      <c r="B1098" s="36"/>
      <c r="C1098" s="192" t="s">
        <v>1760</v>
      </c>
      <c r="D1098" s="192" t="s">
        <v>241</v>
      </c>
      <c r="E1098" s="193" t="s">
        <v>1761</v>
      </c>
      <c r="F1098" s="194" t="s">
        <v>1762</v>
      </c>
      <c r="G1098" s="195" t="s">
        <v>244</v>
      </c>
      <c r="H1098" s="196">
        <v>27.54</v>
      </c>
      <c r="I1098" s="197"/>
      <c r="J1098" s="198">
        <f>ROUND(I1098*H1098,2)</f>
        <v>0</v>
      </c>
      <c r="K1098" s="194" t="s">
        <v>245</v>
      </c>
      <c r="L1098" s="40"/>
      <c r="M1098" s="199" t="s">
        <v>1</v>
      </c>
      <c r="N1098" s="200" t="s">
        <v>41</v>
      </c>
      <c r="O1098" s="72"/>
      <c r="P1098" s="201">
        <f>O1098*H1098</f>
        <v>0</v>
      </c>
      <c r="Q1098" s="201">
        <v>1.9000000000000001E-4</v>
      </c>
      <c r="R1098" s="201">
        <f>Q1098*H1098</f>
        <v>5.2326000000000004E-3</v>
      </c>
      <c r="S1098" s="201">
        <v>0</v>
      </c>
      <c r="T1098" s="202">
        <f>S1098*H1098</f>
        <v>0</v>
      </c>
      <c r="U1098" s="35"/>
      <c r="V1098" s="35"/>
      <c r="W1098" s="35"/>
      <c r="X1098" s="35"/>
      <c r="Y1098" s="35"/>
      <c r="Z1098" s="35"/>
      <c r="AA1098" s="35"/>
      <c r="AB1098" s="35"/>
      <c r="AC1098" s="35"/>
      <c r="AD1098" s="35"/>
      <c r="AE1098" s="35"/>
      <c r="AR1098" s="203" t="s">
        <v>316</v>
      </c>
      <c r="AT1098" s="203" t="s">
        <v>241</v>
      </c>
      <c r="AU1098" s="203" t="s">
        <v>86</v>
      </c>
      <c r="AY1098" s="18" t="s">
        <v>239</v>
      </c>
      <c r="BE1098" s="204">
        <f>IF(N1098="základní",J1098,0)</f>
        <v>0</v>
      </c>
      <c r="BF1098" s="204">
        <f>IF(N1098="snížená",J1098,0)</f>
        <v>0</v>
      </c>
      <c r="BG1098" s="204">
        <f>IF(N1098="zákl. přenesená",J1098,0)</f>
        <v>0</v>
      </c>
      <c r="BH1098" s="204">
        <f>IF(N1098="sníž. přenesená",J1098,0)</f>
        <v>0</v>
      </c>
      <c r="BI1098" s="204">
        <f>IF(N1098="nulová",J1098,0)</f>
        <v>0</v>
      </c>
      <c r="BJ1098" s="18" t="s">
        <v>84</v>
      </c>
      <c r="BK1098" s="204">
        <f>ROUND(I1098*H1098,2)</f>
        <v>0</v>
      </c>
      <c r="BL1098" s="18" t="s">
        <v>316</v>
      </c>
      <c r="BM1098" s="203" t="s">
        <v>1763</v>
      </c>
    </row>
    <row r="1099" spans="1:65" s="2" customFormat="1" ht="11.25">
      <c r="A1099" s="35"/>
      <c r="B1099" s="36"/>
      <c r="C1099" s="37"/>
      <c r="D1099" s="205" t="s">
        <v>247</v>
      </c>
      <c r="E1099" s="37"/>
      <c r="F1099" s="206" t="s">
        <v>1764</v>
      </c>
      <c r="G1099" s="37"/>
      <c r="H1099" s="37"/>
      <c r="I1099" s="207"/>
      <c r="J1099" s="37"/>
      <c r="K1099" s="37"/>
      <c r="L1099" s="40"/>
      <c r="M1099" s="208"/>
      <c r="N1099" s="209"/>
      <c r="O1099" s="72"/>
      <c r="P1099" s="72"/>
      <c r="Q1099" s="72"/>
      <c r="R1099" s="72"/>
      <c r="S1099" s="72"/>
      <c r="T1099" s="73"/>
      <c r="U1099" s="35"/>
      <c r="V1099" s="35"/>
      <c r="W1099" s="35"/>
      <c r="X1099" s="35"/>
      <c r="Y1099" s="35"/>
      <c r="Z1099" s="35"/>
      <c r="AA1099" s="35"/>
      <c r="AB1099" s="35"/>
      <c r="AC1099" s="35"/>
      <c r="AD1099" s="35"/>
      <c r="AE1099" s="35"/>
      <c r="AT1099" s="18" t="s">
        <v>247</v>
      </c>
      <c r="AU1099" s="18" t="s">
        <v>86</v>
      </c>
    </row>
    <row r="1100" spans="1:65" s="13" customFormat="1" ht="11.25">
      <c r="B1100" s="210"/>
      <c r="C1100" s="211"/>
      <c r="D1100" s="212" t="s">
        <v>274</v>
      </c>
      <c r="E1100" s="226" t="s">
        <v>1</v>
      </c>
      <c r="F1100" s="213" t="s">
        <v>1765</v>
      </c>
      <c r="G1100" s="211"/>
      <c r="H1100" s="214">
        <v>27.54</v>
      </c>
      <c r="I1100" s="215"/>
      <c r="J1100" s="211"/>
      <c r="K1100" s="211"/>
      <c r="L1100" s="216"/>
      <c r="M1100" s="217"/>
      <c r="N1100" s="218"/>
      <c r="O1100" s="218"/>
      <c r="P1100" s="218"/>
      <c r="Q1100" s="218"/>
      <c r="R1100" s="218"/>
      <c r="S1100" s="218"/>
      <c r="T1100" s="219"/>
      <c r="AT1100" s="220" t="s">
        <v>274</v>
      </c>
      <c r="AU1100" s="220" t="s">
        <v>86</v>
      </c>
      <c r="AV1100" s="13" t="s">
        <v>86</v>
      </c>
      <c r="AW1100" s="13" t="s">
        <v>32</v>
      </c>
      <c r="AX1100" s="13" t="s">
        <v>76</v>
      </c>
      <c r="AY1100" s="220" t="s">
        <v>239</v>
      </c>
    </row>
    <row r="1101" spans="1:65" s="14" customFormat="1" ht="11.25">
      <c r="B1101" s="227"/>
      <c r="C1101" s="228"/>
      <c r="D1101" s="212" t="s">
        <v>274</v>
      </c>
      <c r="E1101" s="229" t="s">
        <v>1</v>
      </c>
      <c r="F1101" s="230" t="s">
        <v>401</v>
      </c>
      <c r="G1101" s="228"/>
      <c r="H1101" s="231">
        <v>27.54</v>
      </c>
      <c r="I1101" s="232"/>
      <c r="J1101" s="228"/>
      <c r="K1101" s="228"/>
      <c r="L1101" s="233"/>
      <c r="M1101" s="234"/>
      <c r="N1101" s="235"/>
      <c r="O1101" s="235"/>
      <c r="P1101" s="235"/>
      <c r="Q1101" s="235"/>
      <c r="R1101" s="235"/>
      <c r="S1101" s="235"/>
      <c r="T1101" s="236"/>
      <c r="AT1101" s="237" t="s">
        <v>274</v>
      </c>
      <c r="AU1101" s="237" t="s">
        <v>86</v>
      </c>
      <c r="AV1101" s="14" t="s">
        <v>110</v>
      </c>
      <c r="AW1101" s="14" t="s">
        <v>32</v>
      </c>
      <c r="AX1101" s="14" t="s">
        <v>84</v>
      </c>
      <c r="AY1101" s="237" t="s">
        <v>239</v>
      </c>
    </row>
    <row r="1102" spans="1:65" s="2" customFormat="1" ht="16.5" customHeight="1">
      <c r="A1102" s="35"/>
      <c r="B1102" s="36"/>
      <c r="C1102" s="248" t="s">
        <v>1766</v>
      </c>
      <c r="D1102" s="248" t="s">
        <v>469</v>
      </c>
      <c r="E1102" s="249" t="s">
        <v>911</v>
      </c>
      <c r="F1102" s="250" t="s">
        <v>912</v>
      </c>
      <c r="G1102" s="251" t="s">
        <v>244</v>
      </c>
      <c r="H1102" s="252">
        <v>30.294</v>
      </c>
      <c r="I1102" s="253"/>
      <c r="J1102" s="254">
        <f>ROUND(I1102*H1102,2)</f>
        <v>0</v>
      </c>
      <c r="K1102" s="250" t="s">
        <v>287</v>
      </c>
      <c r="L1102" s="255"/>
      <c r="M1102" s="256" t="s">
        <v>1</v>
      </c>
      <c r="N1102" s="257" t="s">
        <v>41</v>
      </c>
      <c r="O1102" s="72"/>
      <c r="P1102" s="201">
        <f>O1102*H1102</f>
        <v>0</v>
      </c>
      <c r="Q1102" s="201">
        <v>6.0000000000000001E-3</v>
      </c>
      <c r="R1102" s="201">
        <f>Q1102*H1102</f>
        <v>0.18176400000000001</v>
      </c>
      <c r="S1102" s="201">
        <v>0</v>
      </c>
      <c r="T1102" s="202">
        <f>S1102*H1102</f>
        <v>0</v>
      </c>
      <c r="U1102" s="35"/>
      <c r="V1102" s="35"/>
      <c r="W1102" s="35"/>
      <c r="X1102" s="35"/>
      <c r="Y1102" s="35"/>
      <c r="Z1102" s="35"/>
      <c r="AA1102" s="35"/>
      <c r="AB1102" s="35"/>
      <c r="AC1102" s="35"/>
      <c r="AD1102" s="35"/>
      <c r="AE1102" s="35"/>
      <c r="AR1102" s="203" t="s">
        <v>549</v>
      </c>
      <c r="AT1102" s="203" t="s">
        <v>469</v>
      </c>
      <c r="AU1102" s="203" t="s">
        <v>86</v>
      </c>
      <c r="AY1102" s="18" t="s">
        <v>239</v>
      </c>
      <c r="BE1102" s="204">
        <f>IF(N1102="základní",J1102,0)</f>
        <v>0</v>
      </c>
      <c r="BF1102" s="204">
        <f>IF(N1102="snížená",J1102,0)</f>
        <v>0</v>
      </c>
      <c r="BG1102" s="204">
        <f>IF(N1102="zákl. přenesená",J1102,0)</f>
        <v>0</v>
      </c>
      <c r="BH1102" s="204">
        <f>IF(N1102="sníž. přenesená",J1102,0)</f>
        <v>0</v>
      </c>
      <c r="BI1102" s="204">
        <f>IF(N1102="nulová",J1102,0)</f>
        <v>0</v>
      </c>
      <c r="BJ1102" s="18" t="s">
        <v>84</v>
      </c>
      <c r="BK1102" s="204">
        <f>ROUND(I1102*H1102,2)</f>
        <v>0</v>
      </c>
      <c r="BL1102" s="18" t="s">
        <v>316</v>
      </c>
      <c r="BM1102" s="203" t="s">
        <v>1767</v>
      </c>
    </row>
    <row r="1103" spans="1:65" s="13" customFormat="1" ht="11.25">
      <c r="B1103" s="210"/>
      <c r="C1103" s="211"/>
      <c r="D1103" s="212" t="s">
        <v>274</v>
      </c>
      <c r="E1103" s="211"/>
      <c r="F1103" s="213" t="s">
        <v>1768</v>
      </c>
      <c r="G1103" s="211"/>
      <c r="H1103" s="214">
        <v>30.294</v>
      </c>
      <c r="I1103" s="215"/>
      <c r="J1103" s="211"/>
      <c r="K1103" s="211"/>
      <c r="L1103" s="216"/>
      <c r="M1103" s="217"/>
      <c r="N1103" s="218"/>
      <c r="O1103" s="218"/>
      <c r="P1103" s="218"/>
      <c r="Q1103" s="218"/>
      <c r="R1103" s="218"/>
      <c r="S1103" s="218"/>
      <c r="T1103" s="219"/>
      <c r="AT1103" s="220" t="s">
        <v>274</v>
      </c>
      <c r="AU1103" s="220" t="s">
        <v>86</v>
      </c>
      <c r="AV1103" s="13" t="s">
        <v>86</v>
      </c>
      <c r="AW1103" s="13" t="s">
        <v>4</v>
      </c>
      <c r="AX1103" s="13" t="s">
        <v>84</v>
      </c>
      <c r="AY1103" s="220" t="s">
        <v>239</v>
      </c>
    </row>
    <row r="1104" spans="1:65" s="2" customFormat="1" ht="21.75" customHeight="1">
      <c r="A1104" s="35"/>
      <c r="B1104" s="36"/>
      <c r="C1104" s="192" t="s">
        <v>1769</v>
      </c>
      <c r="D1104" s="192" t="s">
        <v>241</v>
      </c>
      <c r="E1104" s="193" t="s">
        <v>1761</v>
      </c>
      <c r="F1104" s="194" t="s">
        <v>1762</v>
      </c>
      <c r="G1104" s="195" t="s">
        <v>244</v>
      </c>
      <c r="H1104" s="196">
        <v>68.22</v>
      </c>
      <c r="I1104" s="197"/>
      <c r="J1104" s="198">
        <f>ROUND(I1104*H1104,2)</f>
        <v>0</v>
      </c>
      <c r="K1104" s="194" t="s">
        <v>245</v>
      </c>
      <c r="L1104" s="40"/>
      <c r="M1104" s="199" t="s">
        <v>1</v>
      </c>
      <c r="N1104" s="200" t="s">
        <v>41</v>
      </c>
      <c r="O1104" s="72"/>
      <c r="P1104" s="201">
        <f>O1104*H1104</f>
        <v>0</v>
      </c>
      <c r="Q1104" s="201">
        <v>1.9000000000000001E-4</v>
      </c>
      <c r="R1104" s="201">
        <f>Q1104*H1104</f>
        <v>1.2961800000000001E-2</v>
      </c>
      <c r="S1104" s="201">
        <v>0</v>
      </c>
      <c r="T1104" s="202">
        <f>S1104*H1104</f>
        <v>0</v>
      </c>
      <c r="U1104" s="35"/>
      <c r="V1104" s="35"/>
      <c r="W1104" s="35"/>
      <c r="X1104" s="35"/>
      <c r="Y1104" s="35"/>
      <c r="Z1104" s="35"/>
      <c r="AA1104" s="35"/>
      <c r="AB1104" s="35"/>
      <c r="AC1104" s="35"/>
      <c r="AD1104" s="35"/>
      <c r="AE1104" s="35"/>
      <c r="AR1104" s="203" t="s">
        <v>316</v>
      </c>
      <c r="AT1104" s="203" t="s">
        <v>241</v>
      </c>
      <c r="AU1104" s="203" t="s">
        <v>86</v>
      </c>
      <c r="AY1104" s="18" t="s">
        <v>239</v>
      </c>
      <c r="BE1104" s="204">
        <f>IF(N1104="základní",J1104,0)</f>
        <v>0</v>
      </c>
      <c r="BF1104" s="204">
        <f>IF(N1104="snížená",J1104,0)</f>
        <v>0</v>
      </c>
      <c r="BG1104" s="204">
        <f>IF(N1104="zákl. přenesená",J1104,0)</f>
        <v>0</v>
      </c>
      <c r="BH1104" s="204">
        <f>IF(N1104="sníž. přenesená",J1104,0)</f>
        <v>0</v>
      </c>
      <c r="BI1104" s="204">
        <f>IF(N1104="nulová",J1104,0)</f>
        <v>0</v>
      </c>
      <c r="BJ1104" s="18" t="s">
        <v>84</v>
      </c>
      <c r="BK1104" s="204">
        <f>ROUND(I1104*H1104,2)</f>
        <v>0</v>
      </c>
      <c r="BL1104" s="18" t="s">
        <v>316</v>
      </c>
      <c r="BM1104" s="203" t="s">
        <v>1770</v>
      </c>
    </row>
    <row r="1105" spans="1:65" s="2" customFormat="1" ht="11.25">
      <c r="A1105" s="35"/>
      <c r="B1105" s="36"/>
      <c r="C1105" s="37"/>
      <c r="D1105" s="205" t="s">
        <v>247</v>
      </c>
      <c r="E1105" s="37"/>
      <c r="F1105" s="206" t="s">
        <v>1764</v>
      </c>
      <c r="G1105" s="37"/>
      <c r="H1105" s="37"/>
      <c r="I1105" s="207"/>
      <c r="J1105" s="37"/>
      <c r="K1105" s="37"/>
      <c r="L1105" s="40"/>
      <c r="M1105" s="208"/>
      <c r="N1105" s="209"/>
      <c r="O1105" s="72"/>
      <c r="P1105" s="72"/>
      <c r="Q1105" s="72"/>
      <c r="R1105" s="72"/>
      <c r="S1105" s="72"/>
      <c r="T1105" s="73"/>
      <c r="U1105" s="35"/>
      <c r="V1105" s="35"/>
      <c r="W1105" s="35"/>
      <c r="X1105" s="35"/>
      <c r="Y1105" s="35"/>
      <c r="Z1105" s="35"/>
      <c r="AA1105" s="35"/>
      <c r="AB1105" s="35"/>
      <c r="AC1105" s="35"/>
      <c r="AD1105" s="35"/>
      <c r="AE1105" s="35"/>
      <c r="AT1105" s="18" t="s">
        <v>247</v>
      </c>
      <c r="AU1105" s="18" t="s">
        <v>86</v>
      </c>
    </row>
    <row r="1106" spans="1:65" s="13" customFormat="1" ht="11.25">
      <c r="B1106" s="210"/>
      <c r="C1106" s="211"/>
      <c r="D1106" s="212" t="s">
        <v>274</v>
      </c>
      <c r="E1106" s="226" t="s">
        <v>1</v>
      </c>
      <c r="F1106" s="213" t="s">
        <v>1771</v>
      </c>
      <c r="G1106" s="211"/>
      <c r="H1106" s="214">
        <v>68.22</v>
      </c>
      <c r="I1106" s="215"/>
      <c r="J1106" s="211"/>
      <c r="K1106" s="211"/>
      <c r="L1106" s="216"/>
      <c r="M1106" s="217"/>
      <c r="N1106" s="218"/>
      <c r="O1106" s="218"/>
      <c r="P1106" s="218"/>
      <c r="Q1106" s="218"/>
      <c r="R1106" s="218"/>
      <c r="S1106" s="218"/>
      <c r="T1106" s="219"/>
      <c r="AT1106" s="220" t="s">
        <v>274</v>
      </c>
      <c r="AU1106" s="220" t="s">
        <v>86</v>
      </c>
      <c r="AV1106" s="13" t="s">
        <v>86</v>
      </c>
      <c r="AW1106" s="13" t="s">
        <v>32</v>
      </c>
      <c r="AX1106" s="13" t="s">
        <v>76</v>
      </c>
      <c r="AY1106" s="220" t="s">
        <v>239</v>
      </c>
    </row>
    <row r="1107" spans="1:65" s="14" customFormat="1" ht="11.25">
      <c r="B1107" s="227"/>
      <c r="C1107" s="228"/>
      <c r="D1107" s="212" t="s">
        <v>274</v>
      </c>
      <c r="E1107" s="229" t="s">
        <v>1</v>
      </c>
      <c r="F1107" s="230" t="s">
        <v>401</v>
      </c>
      <c r="G1107" s="228"/>
      <c r="H1107" s="231">
        <v>68.22</v>
      </c>
      <c r="I1107" s="232"/>
      <c r="J1107" s="228"/>
      <c r="K1107" s="228"/>
      <c r="L1107" s="233"/>
      <c r="M1107" s="234"/>
      <c r="N1107" s="235"/>
      <c r="O1107" s="235"/>
      <c r="P1107" s="235"/>
      <c r="Q1107" s="235"/>
      <c r="R1107" s="235"/>
      <c r="S1107" s="235"/>
      <c r="T1107" s="236"/>
      <c r="AT1107" s="237" t="s">
        <v>274</v>
      </c>
      <c r="AU1107" s="237" t="s">
        <v>86</v>
      </c>
      <c r="AV1107" s="14" t="s">
        <v>110</v>
      </c>
      <c r="AW1107" s="14" t="s">
        <v>32</v>
      </c>
      <c r="AX1107" s="14" t="s">
        <v>84</v>
      </c>
      <c r="AY1107" s="237" t="s">
        <v>239</v>
      </c>
    </row>
    <row r="1108" spans="1:65" s="2" customFormat="1" ht="16.5" customHeight="1">
      <c r="A1108" s="35"/>
      <c r="B1108" s="36"/>
      <c r="C1108" s="248" t="s">
        <v>1772</v>
      </c>
      <c r="D1108" s="248" t="s">
        <v>469</v>
      </c>
      <c r="E1108" s="249" t="s">
        <v>1773</v>
      </c>
      <c r="F1108" s="250" t="s">
        <v>1774</v>
      </c>
      <c r="G1108" s="251" t="s">
        <v>244</v>
      </c>
      <c r="H1108" s="252">
        <v>75.042000000000002</v>
      </c>
      <c r="I1108" s="253"/>
      <c r="J1108" s="254">
        <f>ROUND(I1108*H1108,2)</f>
        <v>0</v>
      </c>
      <c r="K1108" s="250" t="s">
        <v>287</v>
      </c>
      <c r="L1108" s="255"/>
      <c r="M1108" s="256" t="s">
        <v>1</v>
      </c>
      <c r="N1108" s="257" t="s">
        <v>41</v>
      </c>
      <c r="O1108" s="72"/>
      <c r="P1108" s="201">
        <f>O1108*H1108</f>
        <v>0</v>
      </c>
      <c r="Q1108" s="201">
        <v>4.1000000000000003E-3</v>
      </c>
      <c r="R1108" s="201">
        <f>Q1108*H1108</f>
        <v>0.30767220000000001</v>
      </c>
      <c r="S1108" s="201">
        <v>0</v>
      </c>
      <c r="T1108" s="202">
        <f>S1108*H1108</f>
        <v>0</v>
      </c>
      <c r="U1108" s="35"/>
      <c r="V1108" s="35"/>
      <c r="W1108" s="35"/>
      <c r="X1108" s="35"/>
      <c r="Y1108" s="35"/>
      <c r="Z1108" s="35"/>
      <c r="AA1108" s="35"/>
      <c r="AB1108" s="35"/>
      <c r="AC1108" s="35"/>
      <c r="AD1108" s="35"/>
      <c r="AE1108" s="35"/>
      <c r="AR1108" s="203" t="s">
        <v>549</v>
      </c>
      <c r="AT1108" s="203" t="s">
        <v>469</v>
      </c>
      <c r="AU1108" s="203" t="s">
        <v>86</v>
      </c>
      <c r="AY1108" s="18" t="s">
        <v>239</v>
      </c>
      <c r="BE1108" s="204">
        <f>IF(N1108="základní",J1108,0)</f>
        <v>0</v>
      </c>
      <c r="BF1108" s="204">
        <f>IF(N1108="snížená",J1108,0)</f>
        <v>0</v>
      </c>
      <c r="BG1108" s="204">
        <f>IF(N1108="zákl. přenesená",J1108,0)</f>
        <v>0</v>
      </c>
      <c r="BH1108" s="204">
        <f>IF(N1108="sníž. přenesená",J1108,0)</f>
        <v>0</v>
      </c>
      <c r="BI1108" s="204">
        <f>IF(N1108="nulová",J1108,0)</f>
        <v>0</v>
      </c>
      <c r="BJ1108" s="18" t="s">
        <v>84</v>
      </c>
      <c r="BK1108" s="204">
        <f>ROUND(I1108*H1108,2)</f>
        <v>0</v>
      </c>
      <c r="BL1108" s="18" t="s">
        <v>316</v>
      </c>
      <c r="BM1108" s="203" t="s">
        <v>1775</v>
      </c>
    </row>
    <row r="1109" spans="1:65" s="13" customFormat="1" ht="11.25">
      <c r="B1109" s="210"/>
      <c r="C1109" s="211"/>
      <c r="D1109" s="212" t="s">
        <v>274</v>
      </c>
      <c r="E1109" s="211"/>
      <c r="F1109" s="213" t="s">
        <v>1776</v>
      </c>
      <c r="G1109" s="211"/>
      <c r="H1109" s="214">
        <v>75.042000000000002</v>
      </c>
      <c r="I1109" s="215"/>
      <c r="J1109" s="211"/>
      <c r="K1109" s="211"/>
      <c r="L1109" s="216"/>
      <c r="M1109" s="217"/>
      <c r="N1109" s="218"/>
      <c r="O1109" s="218"/>
      <c r="P1109" s="218"/>
      <c r="Q1109" s="218"/>
      <c r="R1109" s="218"/>
      <c r="S1109" s="218"/>
      <c r="T1109" s="219"/>
      <c r="AT1109" s="220" t="s">
        <v>274</v>
      </c>
      <c r="AU1109" s="220" t="s">
        <v>86</v>
      </c>
      <c r="AV1109" s="13" t="s">
        <v>86</v>
      </c>
      <c r="AW1109" s="13" t="s">
        <v>4</v>
      </c>
      <c r="AX1109" s="13" t="s">
        <v>84</v>
      </c>
      <c r="AY1109" s="220" t="s">
        <v>239</v>
      </c>
    </row>
    <row r="1110" spans="1:65" s="2" customFormat="1" ht="21.75" customHeight="1">
      <c r="A1110" s="35"/>
      <c r="B1110" s="36"/>
      <c r="C1110" s="192" t="s">
        <v>1777</v>
      </c>
      <c r="D1110" s="192" t="s">
        <v>241</v>
      </c>
      <c r="E1110" s="193" t="s">
        <v>1761</v>
      </c>
      <c r="F1110" s="194" t="s">
        <v>1762</v>
      </c>
      <c r="G1110" s="195" t="s">
        <v>244</v>
      </c>
      <c r="H1110" s="196">
        <v>32.1</v>
      </c>
      <c r="I1110" s="197"/>
      <c r="J1110" s="198">
        <f>ROUND(I1110*H1110,2)</f>
        <v>0</v>
      </c>
      <c r="K1110" s="194" t="s">
        <v>245</v>
      </c>
      <c r="L1110" s="40"/>
      <c r="M1110" s="199" t="s">
        <v>1</v>
      </c>
      <c r="N1110" s="200" t="s">
        <v>41</v>
      </c>
      <c r="O1110" s="72"/>
      <c r="P1110" s="201">
        <f>O1110*H1110</f>
        <v>0</v>
      </c>
      <c r="Q1110" s="201">
        <v>1.9000000000000001E-4</v>
      </c>
      <c r="R1110" s="201">
        <f>Q1110*H1110</f>
        <v>6.0990000000000003E-3</v>
      </c>
      <c r="S1110" s="201">
        <v>0</v>
      </c>
      <c r="T1110" s="202">
        <f>S1110*H1110</f>
        <v>0</v>
      </c>
      <c r="U1110" s="35"/>
      <c r="V1110" s="35"/>
      <c r="W1110" s="35"/>
      <c r="X1110" s="35"/>
      <c r="Y1110" s="35"/>
      <c r="Z1110" s="35"/>
      <c r="AA1110" s="35"/>
      <c r="AB1110" s="35"/>
      <c r="AC1110" s="35"/>
      <c r="AD1110" s="35"/>
      <c r="AE1110" s="35"/>
      <c r="AR1110" s="203" t="s">
        <v>316</v>
      </c>
      <c r="AT1110" s="203" t="s">
        <v>241</v>
      </c>
      <c r="AU1110" s="203" t="s">
        <v>86</v>
      </c>
      <c r="AY1110" s="18" t="s">
        <v>239</v>
      </c>
      <c r="BE1110" s="204">
        <f>IF(N1110="základní",J1110,0)</f>
        <v>0</v>
      </c>
      <c r="BF1110" s="204">
        <f>IF(N1110="snížená",J1110,0)</f>
        <v>0</v>
      </c>
      <c r="BG1110" s="204">
        <f>IF(N1110="zákl. přenesená",J1110,0)</f>
        <v>0</v>
      </c>
      <c r="BH1110" s="204">
        <f>IF(N1110="sníž. přenesená",J1110,0)</f>
        <v>0</v>
      </c>
      <c r="BI1110" s="204">
        <f>IF(N1110="nulová",J1110,0)</f>
        <v>0</v>
      </c>
      <c r="BJ1110" s="18" t="s">
        <v>84</v>
      </c>
      <c r="BK1110" s="204">
        <f>ROUND(I1110*H1110,2)</f>
        <v>0</v>
      </c>
      <c r="BL1110" s="18" t="s">
        <v>316</v>
      </c>
      <c r="BM1110" s="203" t="s">
        <v>1778</v>
      </c>
    </row>
    <row r="1111" spans="1:65" s="2" customFormat="1" ht="11.25">
      <c r="A1111" s="35"/>
      <c r="B1111" s="36"/>
      <c r="C1111" s="37"/>
      <c r="D1111" s="205" t="s">
        <v>247</v>
      </c>
      <c r="E1111" s="37"/>
      <c r="F1111" s="206" t="s">
        <v>1764</v>
      </c>
      <c r="G1111" s="37"/>
      <c r="H1111" s="37"/>
      <c r="I1111" s="207"/>
      <c r="J1111" s="37"/>
      <c r="K1111" s="37"/>
      <c r="L1111" s="40"/>
      <c r="M1111" s="208"/>
      <c r="N1111" s="209"/>
      <c r="O1111" s="72"/>
      <c r="P1111" s="72"/>
      <c r="Q1111" s="72"/>
      <c r="R1111" s="72"/>
      <c r="S1111" s="72"/>
      <c r="T1111" s="73"/>
      <c r="U1111" s="35"/>
      <c r="V1111" s="35"/>
      <c r="W1111" s="35"/>
      <c r="X1111" s="35"/>
      <c r="Y1111" s="35"/>
      <c r="Z1111" s="35"/>
      <c r="AA1111" s="35"/>
      <c r="AB1111" s="35"/>
      <c r="AC1111" s="35"/>
      <c r="AD1111" s="35"/>
      <c r="AE1111" s="35"/>
      <c r="AT1111" s="18" t="s">
        <v>247</v>
      </c>
      <c r="AU1111" s="18" t="s">
        <v>86</v>
      </c>
    </row>
    <row r="1112" spans="1:65" s="13" customFormat="1" ht="11.25">
      <c r="B1112" s="210"/>
      <c r="C1112" s="211"/>
      <c r="D1112" s="212" t="s">
        <v>274</v>
      </c>
      <c r="E1112" s="226" t="s">
        <v>1</v>
      </c>
      <c r="F1112" s="213" t="s">
        <v>1779</v>
      </c>
      <c r="G1112" s="211"/>
      <c r="H1112" s="214">
        <v>32.1</v>
      </c>
      <c r="I1112" s="215"/>
      <c r="J1112" s="211"/>
      <c r="K1112" s="211"/>
      <c r="L1112" s="216"/>
      <c r="M1112" s="217"/>
      <c r="N1112" s="218"/>
      <c r="O1112" s="218"/>
      <c r="P1112" s="218"/>
      <c r="Q1112" s="218"/>
      <c r="R1112" s="218"/>
      <c r="S1112" s="218"/>
      <c r="T1112" s="219"/>
      <c r="AT1112" s="220" t="s">
        <v>274</v>
      </c>
      <c r="AU1112" s="220" t="s">
        <v>86</v>
      </c>
      <c r="AV1112" s="13" t="s">
        <v>86</v>
      </c>
      <c r="AW1112" s="13" t="s">
        <v>32</v>
      </c>
      <c r="AX1112" s="13" t="s">
        <v>76</v>
      </c>
      <c r="AY1112" s="220" t="s">
        <v>239</v>
      </c>
    </row>
    <row r="1113" spans="1:65" s="14" customFormat="1" ht="11.25">
      <c r="B1113" s="227"/>
      <c r="C1113" s="228"/>
      <c r="D1113" s="212" t="s">
        <v>274</v>
      </c>
      <c r="E1113" s="229" t="s">
        <v>1</v>
      </c>
      <c r="F1113" s="230" t="s">
        <v>401</v>
      </c>
      <c r="G1113" s="228"/>
      <c r="H1113" s="231">
        <v>32.1</v>
      </c>
      <c r="I1113" s="232"/>
      <c r="J1113" s="228"/>
      <c r="K1113" s="228"/>
      <c r="L1113" s="233"/>
      <c r="M1113" s="234"/>
      <c r="N1113" s="235"/>
      <c r="O1113" s="235"/>
      <c r="P1113" s="235"/>
      <c r="Q1113" s="235"/>
      <c r="R1113" s="235"/>
      <c r="S1113" s="235"/>
      <c r="T1113" s="236"/>
      <c r="AT1113" s="237" t="s">
        <v>274</v>
      </c>
      <c r="AU1113" s="237" t="s">
        <v>86</v>
      </c>
      <c r="AV1113" s="14" t="s">
        <v>110</v>
      </c>
      <c r="AW1113" s="14" t="s">
        <v>32</v>
      </c>
      <c r="AX1113" s="14" t="s">
        <v>84</v>
      </c>
      <c r="AY1113" s="237" t="s">
        <v>239</v>
      </c>
    </row>
    <row r="1114" spans="1:65" s="2" customFormat="1" ht="16.5" customHeight="1">
      <c r="A1114" s="35"/>
      <c r="B1114" s="36"/>
      <c r="C1114" s="248" t="s">
        <v>1780</v>
      </c>
      <c r="D1114" s="248" t="s">
        <v>469</v>
      </c>
      <c r="E1114" s="249" t="s">
        <v>1781</v>
      </c>
      <c r="F1114" s="250" t="s">
        <v>1782</v>
      </c>
      <c r="G1114" s="251" t="s">
        <v>244</v>
      </c>
      <c r="H1114" s="252">
        <v>35.31</v>
      </c>
      <c r="I1114" s="253"/>
      <c r="J1114" s="254">
        <f>ROUND(I1114*H1114,2)</f>
        <v>0</v>
      </c>
      <c r="K1114" s="250" t="s">
        <v>287</v>
      </c>
      <c r="L1114" s="255"/>
      <c r="M1114" s="256" t="s">
        <v>1</v>
      </c>
      <c r="N1114" s="257" t="s">
        <v>41</v>
      </c>
      <c r="O1114" s="72"/>
      <c r="P1114" s="201">
        <f>O1114*H1114</f>
        <v>0</v>
      </c>
      <c r="Q1114" s="201">
        <v>1.4E-2</v>
      </c>
      <c r="R1114" s="201">
        <f>Q1114*H1114</f>
        <v>0.49434000000000006</v>
      </c>
      <c r="S1114" s="201">
        <v>0</v>
      </c>
      <c r="T1114" s="202">
        <f>S1114*H1114</f>
        <v>0</v>
      </c>
      <c r="U1114" s="35"/>
      <c r="V1114" s="35"/>
      <c r="W1114" s="35"/>
      <c r="X1114" s="35"/>
      <c r="Y1114" s="35"/>
      <c r="Z1114" s="35"/>
      <c r="AA1114" s="35"/>
      <c r="AB1114" s="35"/>
      <c r="AC1114" s="35"/>
      <c r="AD1114" s="35"/>
      <c r="AE1114" s="35"/>
      <c r="AR1114" s="203" t="s">
        <v>549</v>
      </c>
      <c r="AT1114" s="203" t="s">
        <v>469</v>
      </c>
      <c r="AU1114" s="203" t="s">
        <v>86</v>
      </c>
      <c r="AY1114" s="18" t="s">
        <v>239</v>
      </c>
      <c r="BE1114" s="204">
        <f>IF(N1114="základní",J1114,0)</f>
        <v>0</v>
      </c>
      <c r="BF1114" s="204">
        <f>IF(N1114="snížená",J1114,0)</f>
        <v>0</v>
      </c>
      <c r="BG1114" s="204">
        <f>IF(N1114="zákl. přenesená",J1114,0)</f>
        <v>0</v>
      </c>
      <c r="BH1114" s="204">
        <f>IF(N1114="sníž. přenesená",J1114,0)</f>
        <v>0</v>
      </c>
      <c r="BI1114" s="204">
        <f>IF(N1114="nulová",J1114,0)</f>
        <v>0</v>
      </c>
      <c r="BJ1114" s="18" t="s">
        <v>84</v>
      </c>
      <c r="BK1114" s="204">
        <f>ROUND(I1114*H1114,2)</f>
        <v>0</v>
      </c>
      <c r="BL1114" s="18" t="s">
        <v>316</v>
      </c>
      <c r="BM1114" s="203" t="s">
        <v>1783</v>
      </c>
    </row>
    <row r="1115" spans="1:65" s="13" customFormat="1" ht="11.25">
      <c r="B1115" s="210"/>
      <c r="C1115" s="211"/>
      <c r="D1115" s="212" t="s">
        <v>274</v>
      </c>
      <c r="E1115" s="211"/>
      <c r="F1115" s="213" t="s">
        <v>1784</v>
      </c>
      <c r="G1115" s="211"/>
      <c r="H1115" s="214">
        <v>35.31</v>
      </c>
      <c r="I1115" s="215"/>
      <c r="J1115" s="211"/>
      <c r="K1115" s="211"/>
      <c r="L1115" s="216"/>
      <c r="M1115" s="217"/>
      <c r="N1115" s="218"/>
      <c r="O1115" s="218"/>
      <c r="P1115" s="218"/>
      <c r="Q1115" s="218"/>
      <c r="R1115" s="218"/>
      <c r="S1115" s="218"/>
      <c r="T1115" s="219"/>
      <c r="AT1115" s="220" t="s">
        <v>274</v>
      </c>
      <c r="AU1115" s="220" t="s">
        <v>86</v>
      </c>
      <c r="AV1115" s="13" t="s">
        <v>86</v>
      </c>
      <c r="AW1115" s="13" t="s">
        <v>4</v>
      </c>
      <c r="AX1115" s="13" t="s">
        <v>84</v>
      </c>
      <c r="AY1115" s="220" t="s">
        <v>239</v>
      </c>
    </row>
    <row r="1116" spans="1:65" s="2" customFormat="1" ht="21.75" customHeight="1">
      <c r="A1116" s="35"/>
      <c r="B1116" s="36"/>
      <c r="C1116" s="192" t="s">
        <v>1785</v>
      </c>
      <c r="D1116" s="192" t="s">
        <v>241</v>
      </c>
      <c r="E1116" s="193" t="s">
        <v>1761</v>
      </c>
      <c r="F1116" s="194" t="s">
        <v>1762</v>
      </c>
      <c r="G1116" s="195" t="s">
        <v>244</v>
      </c>
      <c r="H1116" s="196">
        <v>32.1</v>
      </c>
      <c r="I1116" s="197"/>
      <c r="J1116" s="198">
        <f>ROUND(I1116*H1116,2)</f>
        <v>0</v>
      </c>
      <c r="K1116" s="194" t="s">
        <v>245</v>
      </c>
      <c r="L1116" s="40"/>
      <c r="M1116" s="199" t="s">
        <v>1</v>
      </c>
      <c r="N1116" s="200" t="s">
        <v>41</v>
      </c>
      <c r="O1116" s="72"/>
      <c r="P1116" s="201">
        <f>O1116*H1116</f>
        <v>0</v>
      </c>
      <c r="Q1116" s="201">
        <v>1.9000000000000001E-4</v>
      </c>
      <c r="R1116" s="201">
        <f>Q1116*H1116</f>
        <v>6.0990000000000003E-3</v>
      </c>
      <c r="S1116" s="201">
        <v>0</v>
      </c>
      <c r="T1116" s="202">
        <f>S1116*H1116</f>
        <v>0</v>
      </c>
      <c r="U1116" s="35"/>
      <c r="V1116" s="35"/>
      <c r="W1116" s="35"/>
      <c r="X1116" s="35"/>
      <c r="Y1116" s="35"/>
      <c r="Z1116" s="35"/>
      <c r="AA1116" s="35"/>
      <c r="AB1116" s="35"/>
      <c r="AC1116" s="35"/>
      <c r="AD1116" s="35"/>
      <c r="AE1116" s="35"/>
      <c r="AR1116" s="203" t="s">
        <v>316</v>
      </c>
      <c r="AT1116" s="203" t="s">
        <v>241</v>
      </c>
      <c r="AU1116" s="203" t="s">
        <v>86</v>
      </c>
      <c r="AY1116" s="18" t="s">
        <v>239</v>
      </c>
      <c r="BE1116" s="204">
        <f>IF(N1116="základní",J1116,0)</f>
        <v>0</v>
      </c>
      <c r="BF1116" s="204">
        <f>IF(N1116="snížená",J1116,0)</f>
        <v>0</v>
      </c>
      <c r="BG1116" s="204">
        <f>IF(N1116="zákl. přenesená",J1116,0)</f>
        <v>0</v>
      </c>
      <c r="BH1116" s="204">
        <f>IF(N1116="sníž. přenesená",J1116,0)</f>
        <v>0</v>
      </c>
      <c r="BI1116" s="204">
        <f>IF(N1116="nulová",J1116,0)</f>
        <v>0</v>
      </c>
      <c r="BJ1116" s="18" t="s">
        <v>84</v>
      </c>
      <c r="BK1116" s="204">
        <f>ROUND(I1116*H1116,2)</f>
        <v>0</v>
      </c>
      <c r="BL1116" s="18" t="s">
        <v>316</v>
      </c>
      <c r="BM1116" s="203" t="s">
        <v>1786</v>
      </c>
    </row>
    <row r="1117" spans="1:65" s="2" customFormat="1" ht="11.25">
      <c r="A1117" s="35"/>
      <c r="B1117" s="36"/>
      <c r="C1117" s="37"/>
      <c r="D1117" s="205" t="s">
        <v>247</v>
      </c>
      <c r="E1117" s="37"/>
      <c r="F1117" s="206" t="s">
        <v>1764</v>
      </c>
      <c r="G1117" s="37"/>
      <c r="H1117" s="37"/>
      <c r="I1117" s="207"/>
      <c r="J1117" s="37"/>
      <c r="K1117" s="37"/>
      <c r="L1117" s="40"/>
      <c r="M1117" s="208"/>
      <c r="N1117" s="209"/>
      <c r="O1117" s="72"/>
      <c r="P1117" s="72"/>
      <c r="Q1117" s="72"/>
      <c r="R1117" s="72"/>
      <c r="S1117" s="72"/>
      <c r="T1117" s="73"/>
      <c r="U1117" s="35"/>
      <c r="V1117" s="35"/>
      <c r="W1117" s="35"/>
      <c r="X1117" s="35"/>
      <c r="Y1117" s="35"/>
      <c r="Z1117" s="35"/>
      <c r="AA1117" s="35"/>
      <c r="AB1117" s="35"/>
      <c r="AC1117" s="35"/>
      <c r="AD1117" s="35"/>
      <c r="AE1117" s="35"/>
      <c r="AT1117" s="18" t="s">
        <v>247</v>
      </c>
      <c r="AU1117" s="18" t="s">
        <v>86</v>
      </c>
    </row>
    <row r="1118" spans="1:65" s="13" customFormat="1" ht="11.25">
      <c r="B1118" s="210"/>
      <c r="C1118" s="211"/>
      <c r="D1118" s="212" t="s">
        <v>274</v>
      </c>
      <c r="E1118" s="226" t="s">
        <v>1</v>
      </c>
      <c r="F1118" s="213" t="s">
        <v>1779</v>
      </c>
      <c r="G1118" s="211"/>
      <c r="H1118" s="214">
        <v>32.1</v>
      </c>
      <c r="I1118" s="215"/>
      <c r="J1118" s="211"/>
      <c r="K1118" s="211"/>
      <c r="L1118" s="216"/>
      <c r="M1118" s="217"/>
      <c r="N1118" s="218"/>
      <c r="O1118" s="218"/>
      <c r="P1118" s="218"/>
      <c r="Q1118" s="218"/>
      <c r="R1118" s="218"/>
      <c r="S1118" s="218"/>
      <c r="T1118" s="219"/>
      <c r="AT1118" s="220" t="s">
        <v>274</v>
      </c>
      <c r="AU1118" s="220" t="s">
        <v>86</v>
      </c>
      <c r="AV1118" s="13" t="s">
        <v>86</v>
      </c>
      <c r="AW1118" s="13" t="s">
        <v>32</v>
      </c>
      <c r="AX1118" s="13" t="s">
        <v>76</v>
      </c>
      <c r="AY1118" s="220" t="s">
        <v>239</v>
      </c>
    </row>
    <row r="1119" spans="1:65" s="14" customFormat="1" ht="11.25">
      <c r="B1119" s="227"/>
      <c r="C1119" s="228"/>
      <c r="D1119" s="212" t="s">
        <v>274</v>
      </c>
      <c r="E1119" s="229" t="s">
        <v>1</v>
      </c>
      <c r="F1119" s="230" t="s">
        <v>401</v>
      </c>
      <c r="G1119" s="228"/>
      <c r="H1119" s="231">
        <v>32.1</v>
      </c>
      <c r="I1119" s="232"/>
      <c r="J1119" s="228"/>
      <c r="K1119" s="228"/>
      <c r="L1119" s="233"/>
      <c r="M1119" s="234"/>
      <c r="N1119" s="235"/>
      <c r="O1119" s="235"/>
      <c r="P1119" s="235"/>
      <c r="Q1119" s="235"/>
      <c r="R1119" s="235"/>
      <c r="S1119" s="235"/>
      <c r="T1119" s="236"/>
      <c r="AT1119" s="237" t="s">
        <v>274</v>
      </c>
      <c r="AU1119" s="237" t="s">
        <v>86</v>
      </c>
      <c r="AV1119" s="14" t="s">
        <v>110</v>
      </c>
      <c r="AW1119" s="14" t="s">
        <v>32</v>
      </c>
      <c r="AX1119" s="14" t="s">
        <v>84</v>
      </c>
      <c r="AY1119" s="237" t="s">
        <v>239</v>
      </c>
    </row>
    <row r="1120" spans="1:65" s="2" customFormat="1" ht="16.5" customHeight="1">
      <c r="A1120" s="35"/>
      <c r="B1120" s="36"/>
      <c r="C1120" s="248" t="s">
        <v>1787</v>
      </c>
      <c r="D1120" s="248" t="s">
        <v>469</v>
      </c>
      <c r="E1120" s="249" t="s">
        <v>1788</v>
      </c>
      <c r="F1120" s="250" t="s">
        <v>1789</v>
      </c>
      <c r="G1120" s="251" t="s">
        <v>244</v>
      </c>
      <c r="H1120" s="252">
        <v>35.31</v>
      </c>
      <c r="I1120" s="253"/>
      <c r="J1120" s="254">
        <f>ROUND(I1120*H1120,2)</f>
        <v>0</v>
      </c>
      <c r="K1120" s="250" t="s">
        <v>287</v>
      </c>
      <c r="L1120" s="255"/>
      <c r="M1120" s="256" t="s">
        <v>1</v>
      </c>
      <c r="N1120" s="257" t="s">
        <v>41</v>
      </c>
      <c r="O1120" s="72"/>
      <c r="P1120" s="201">
        <f>O1120*H1120</f>
        <v>0</v>
      </c>
      <c r="Q1120" s="201">
        <v>8.9999999999999998E-4</v>
      </c>
      <c r="R1120" s="201">
        <f>Q1120*H1120</f>
        <v>3.1779000000000002E-2</v>
      </c>
      <c r="S1120" s="201">
        <v>0</v>
      </c>
      <c r="T1120" s="202">
        <f>S1120*H1120</f>
        <v>0</v>
      </c>
      <c r="U1120" s="35"/>
      <c r="V1120" s="35"/>
      <c r="W1120" s="35"/>
      <c r="X1120" s="35"/>
      <c r="Y1120" s="35"/>
      <c r="Z1120" s="35"/>
      <c r="AA1120" s="35"/>
      <c r="AB1120" s="35"/>
      <c r="AC1120" s="35"/>
      <c r="AD1120" s="35"/>
      <c r="AE1120" s="35"/>
      <c r="AR1120" s="203" t="s">
        <v>549</v>
      </c>
      <c r="AT1120" s="203" t="s">
        <v>469</v>
      </c>
      <c r="AU1120" s="203" t="s">
        <v>86</v>
      </c>
      <c r="AY1120" s="18" t="s">
        <v>239</v>
      </c>
      <c r="BE1120" s="204">
        <f>IF(N1120="základní",J1120,0)</f>
        <v>0</v>
      </c>
      <c r="BF1120" s="204">
        <f>IF(N1120="snížená",J1120,0)</f>
        <v>0</v>
      </c>
      <c r="BG1120" s="204">
        <f>IF(N1120="zákl. přenesená",J1120,0)</f>
        <v>0</v>
      </c>
      <c r="BH1120" s="204">
        <f>IF(N1120="sníž. přenesená",J1120,0)</f>
        <v>0</v>
      </c>
      <c r="BI1120" s="204">
        <f>IF(N1120="nulová",J1120,0)</f>
        <v>0</v>
      </c>
      <c r="BJ1120" s="18" t="s">
        <v>84</v>
      </c>
      <c r="BK1120" s="204">
        <f>ROUND(I1120*H1120,2)</f>
        <v>0</v>
      </c>
      <c r="BL1120" s="18" t="s">
        <v>316</v>
      </c>
      <c r="BM1120" s="203" t="s">
        <v>1790</v>
      </c>
    </row>
    <row r="1121" spans="1:65" s="13" customFormat="1" ht="11.25">
      <c r="B1121" s="210"/>
      <c r="C1121" s="211"/>
      <c r="D1121" s="212" t="s">
        <v>274</v>
      </c>
      <c r="E1121" s="211"/>
      <c r="F1121" s="213" t="s">
        <v>1784</v>
      </c>
      <c r="G1121" s="211"/>
      <c r="H1121" s="214">
        <v>35.31</v>
      </c>
      <c r="I1121" s="215"/>
      <c r="J1121" s="211"/>
      <c r="K1121" s="211"/>
      <c r="L1121" s="216"/>
      <c r="M1121" s="217"/>
      <c r="N1121" s="218"/>
      <c r="O1121" s="218"/>
      <c r="P1121" s="218"/>
      <c r="Q1121" s="218"/>
      <c r="R1121" s="218"/>
      <c r="S1121" s="218"/>
      <c r="T1121" s="219"/>
      <c r="AT1121" s="220" t="s">
        <v>274</v>
      </c>
      <c r="AU1121" s="220" t="s">
        <v>86</v>
      </c>
      <c r="AV1121" s="13" t="s">
        <v>86</v>
      </c>
      <c r="AW1121" s="13" t="s">
        <v>4</v>
      </c>
      <c r="AX1121" s="13" t="s">
        <v>84</v>
      </c>
      <c r="AY1121" s="220" t="s">
        <v>239</v>
      </c>
    </row>
    <row r="1122" spans="1:65" s="2" customFormat="1" ht="24.2" customHeight="1">
      <c r="A1122" s="35"/>
      <c r="B1122" s="36"/>
      <c r="C1122" s="192" t="s">
        <v>1791</v>
      </c>
      <c r="D1122" s="192" t="s">
        <v>241</v>
      </c>
      <c r="E1122" s="193" t="s">
        <v>1792</v>
      </c>
      <c r="F1122" s="194" t="s">
        <v>1793</v>
      </c>
      <c r="G1122" s="195" t="s">
        <v>244</v>
      </c>
      <c r="H1122" s="196">
        <v>1360.451</v>
      </c>
      <c r="I1122" s="197"/>
      <c r="J1122" s="198">
        <f>ROUND(I1122*H1122,2)</f>
        <v>0</v>
      </c>
      <c r="K1122" s="194" t="s">
        <v>287</v>
      </c>
      <c r="L1122" s="40"/>
      <c r="M1122" s="199" t="s">
        <v>1</v>
      </c>
      <c r="N1122" s="200" t="s">
        <v>41</v>
      </c>
      <c r="O1122" s="72"/>
      <c r="P1122" s="201">
        <f>O1122*H1122</f>
        <v>0</v>
      </c>
      <c r="Q1122" s="201">
        <v>1.2E-4</v>
      </c>
      <c r="R1122" s="201">
        <f>Q1122*H1122</f>
        <v>0.16325412</v>
      </c>
      <c r="S1122" s="201">
        <v>0</v>
      </c>
      <c r="T1122" s="202">
        <f>S1122*H1122</f>
        <v>0</v>
      </c>
      <c r="U1122" s="35"/>
      <c r="V1122" s="35"/>
      <c r="W1122" s="35"/>
      <c r="X1122" s="35"/>
      <c r="Y1122" s="35"/>
      <c r="Z1122" s="35"/>
      <c r="AA1122" s="35"/>
      <c r="AB1122" s="35"/>
      <c r="AC1122" s="35"/>
      <c r="AD1122" s="35"/>
      <c r="AE1122" s="35"/>
      <c r="AR1122" s="203" t="s">
        <v>316</v>
      </c>
      <c r="AT1122" s="203" t="s">
        <v>241</v>
      </c>
      <c r="AU1122" s="203" t="s">
        <v>86</v>
      </c>
      <c r="AY1122" s="18" t="s">
        <v>239</v>
      </c>
      <c r="BE1122" s="204">
        <f>IF(N1122="základní",J1122,0)</f>
        <v>0</v>
      </c>
      <c r="BF1122" s="204">
        <f>IF(N1122="snížená",J1122,0)</f>
        <v>0</v>
      </c>
      <c r="BG1122" s="204">
        <f>IF(N1122="zákl. přenesená",J1122,0)</f>
        <v>0</v>
      </c>
      <c r="BH1122" s="204">
        <f>IF(N1122="sníž. přenesená",J1122,0)</f>
        <v>0</v>
      </c>
      <c r="BI1122" s="204">
        <f>IF(N1122="nulová",J1122,0)</f>
        <v>0</v>
      </c>
      <c r="BJ1122" s="18" t="s">
        <v>84</v>
      </c>
      <c r="BK1122" s="204">
        <f>ROUND(I1122*H1122,2)</f>
        <v>0</v>
      </c>
      <c r="BL1122" s="18" t="s">
        <v>316</v>
      </c>
      <c r="BM1122" s="203" t="s">
        <v>1794</v>
      </c>
    </row>
    <row r="1123" spans="1:65" s="2" customFormat="1" ht="78">
      <c r="A1123" s="35"/>
      <c r="B1123" s="36"/>
      <c r="C1123" s="37"/>
      <c r="D1123" s="212" t="s">
        <v>294</v>
      </c>
      <c r="E1123" s="37"/>
      <c r="F1123" s="221" t="s">
        <v>1795</v>
      </c>
      <c r="G1123" s="37"/>
      <c r="H1123" s="37"/>
      <c r="I1123" s="207"/>
      <c r="J1123" s="37"/>
      <c r="K1123" s="37"/>
      <c r="L1123" s="40"/>
      <c r="M1123" s="208"/>
      <c r="N1123" s="209"/>
      <c r="O1123" s="72"/>
      <c r="P1123" s="72"/>
      <c r="Q1123" s="72"/>
      <c r="R1123" s="72"/>
      <c r="S1123" s="72"/>
      <c r="T1123" s="73"/>
      <c r="U1123" s="35"/>
      <c r="V1123" s="35"/>
      <c r="W1123" s="35"/>
      <c r="X1123" s="35"/>
      <c r="Y1123" s="35"/>
      <c r="Z1123" s="35"/>
      <c r="AA1123" s="35"/>
      <c r="AB1123" s="35"/>
      <c r="AC1123" s="35"/>
      <c r="AD1123" s="35"/>
      <c r="AE1123" s="35"/>
      <c r="AT1123" s="18" t="s">
        <v>294</v>
      </c>
      <c r="AU1123" s="18" t="s">
        <v>86</v>
      </c>
    </row>
    <row r="1124" spans="1:65" s="15" customFormat="1" ht="11.25">
      <c r="B1124" s="238"/>
      <c r="C1124" s="239"/>
      <c r="D1124" s="212" t="s">
        <v>274</v>
      </c>
      <c r="E1124" s="240" t="s">
        <v>1</v>
      </c>
      <c r="F1124" s="241" t="s">
        <v>1065</v>
      </c>
      <c r="G1124" s="239"/>
      <c r="H1124" s="240" t="s">
        <v>1</v>
      </c>
      <c r="I1124" s="242"/>
      <c r="J1124" s="239"/>
      <c r="K1124" s="239"/>
      <c r="L1124" s="243"/>
      <c r="M1124" s="244"/>
      <c r="N1124" s="245"/>
      <c r="O1124" s="245"/>
      <c r="P1124" s="245"/>
      <c r="Q1124" s="245"/>
      <c r="R1124" s="245"/>
      <c r="S1124" s="245"/>
      <c r="T1124" s="246"/>
      <c r="AT1124" s="247" t="s">
        <v>274</v>
      </c>
      <c r="AU1124" s="247" t="s">
        <v>86</v>
      </c>
      <c r="AV1124" s="15" t="s">
        <v>84</v>
      </c>
      <c r="AW1124" s="15" t="s">
        <v>32</v>
      </c>
      <c r="AX1124" s="15" t="s">
        <v>76</v>
      </c>
      <c r="AY1124" s="247" t="s">
        <v>239</v>
      </c>
    </row>
    <row r="1125" spans="1:65" s="13" customFormat="1" ht="11.25">
      <c r="B1125" s="210"/>
      <c r="C1125" s="211"/>
      <c r="D1125" s="212" t="s">
        <v>274</v>
      </c>
      <c r="E1125" s="226" t="s">
        <v>1</v>
      </c>
      <c r="F1125" s="213" t="s">
        <v>1796</v>
      </c>
      <c r="G1125" s="211"/>
      <c r="H1125" s="214">
        <v>374.47500000000002</v>
      </c>
      <c r="I1125" s="215"/>
      <c r="J1125" s="211"/>
      <c r="K1125" s="211"/>
      <c r="L1125" s="216"/>
      <c r="M1125" s="217"/>
      <c r="N1125" s="218"/>
      <c r="O1125" s="218"/>
      <c r="P1125" s="218"/>
      <c r="Q1125" s="218"/>
      <c r="R1125" s="218"/>
      <c r="S1125" s="218"/>
      <c r="T1125" s="219"/>
      <c r="AT1125" s="220" t="s">
        <v>274</v>
      </c>
      <c r="AU1125" s="220" t="s">
        <v>86</v>
      </c>
      <c r="AV1125" s="13" t="s">
        <v>86</v>
      </c>
      <c r="AW1125" s="13" t="s">
        <v>32</v>
      </c>
      <c r="AX1125" s="13" t="s">
        <v>76</v>
      </c>
      <c r="AY1125" s="220" t="s">
        <v>239</v>
      </c>
    </row>
    <row r="1126" spans="1:65" s="13" customFormat="1" ht="11.25">
      <c r="B1126" s="210"/>
      <c r="C1126" s="211"/>
      <c r="D1126" s="212" t="s">
        <v>274</v>
      </c>
      <c r="E1126" s="226" t="s">
        <v>1</v>
      </c>
      <c r="F1126" s="213" t="s">
        <v>1797</v>
      </c>
      <c r="G1126" s="211"/>
      <c r="H1126" s="214">
        <v>93.058000000000007</v>
      </c>
      <c r="I1126" s="215"/>
      <c r="J1126" s="211"/>
      <c r="K1126" s="211"/>
      <c r="L1126" s="216"/>
      <c r="M1126" s="217"/>
      <c r="N1126" s="218"/>
      <c r="O1126" s="218"/>
      <c r="P1126" s="218"/>
      <c r="Q1126" s="218"/>
      <c r="R1126" s="218"/>
      <c r="S1126" s="218"/>
      <c r="T1126" s="219"/>
      <c r="AT1126" s="220" t="s">
        <v>274</v>
      </c>
      <c r="AU1126" s="220" t="s">
        <v>86</v>
      </c>
      <c r="AV1126" s="13" t="s">
        <v>86</v>
      </c>
      <c r="AW1126" s="13" t="s">
        <v>32</v>
      </c>
      <c r="AX1126" s="13" t="s">
        <v>76</v>
      </c>
      <c r="AY1126" s="220" t="s">
        <v>239</v>
      </c>
    </row>
    <row r="1127" spans="1:65" s="13" customFormat="1" ht="22.5">
      <c r="B1127" s="210"/>
      <c r="C1127" s="211"/>
      <c r="D1127" s="212" t="s">
        <v>274</v>
      </c>
      <c r="E1127" s="226" t="s">
        <v>1</v>
      </c>
      <c r="F1127" s="213" t="s">
        <v>1798</v>
      </c>
      <c r="G1127" s="211"/>
      <c r="H1127" s="214">
        <v>833.99199999999996</v>
      </c>
      <c r="I1127" s="215"/>
      <c r="J1127" s="211"/>
      <c r="K1127" s="211"/>
      <c r="L1127" s="216"/>
      <c r="M1127" s="217"/>
      <c r="N1127" s="218"/>
      <c r="O1127" s="218"/>
      <c r="P1127" s="218"/>
      <c r="Q1127" s="218"/>
      <c r="R1127" s="218"/>
      <c r="S1127" s="218"/>
      <c r="T1127" s="219"/>
      <c r="AT1127" s="220" t="s">
        <v>274</v>
      </c>
      <c r="AU1127" s="220" t="s">
        <v>86</v>
      </c>
      <c r="AV1127" s="13" t="s">
        <v>86</v>
      </c>
      <c r="AW1127" s="13" t="s">
        <v>32</v>
      </c>
      <c r="AX1127" s="13" t="s">
        <v>76</v>
      </c>
      <c r="AY1127" s="220" t="s">
        <v>239</v>
      </c>
    </row>
    <row r="1128" spans="1:65" s="13" customFormat="1" ht="11.25">
      <c r="B1128" s="210"/>
      <c r="C1128" s="211"/>
      <c r="D1128" s="212" t="s">
        <v>274</v>
      </c>
      <c r="E1128" s="226" t="s">
        <v>1</v>
      </c>
      <c r="F1128" s="213" t="s">
        <v>1799</v>
      </c>
      <c r="G1128" s="211"/>
      <c r="H1128" s="214">
        <v>58.926000000000002</v>
      </c>
      <c r="I1128" s="215"/>
      <c r="J1128" s="211"/>
      <c r="K1128" s="211"/>
      <c r="L1128" s="216"/>
      <c r="M1128" s="217"/>
      <c r="N1128" s="218"/>
      <c r="O1128" s="218"/>
      <c r="P1128" s="218"/>
      <c r="Q1128" s="218"/>
      <c r="R1128" s="218"/>
      <c r="S1128" s="218"/>
      <c r="T1128" s="219"/>
      <c r="AT1128" s="220" t="s">
        <v>274</v>
      </c>
      <c r="AU1128" s="220" t="s">
        <v>86</v>
      </c>
      <c r="AV1128" s="13" t="s">
        <v>86</v>
      </c>
      <c r="AW1128" s="13" t="s">
        <v>32</v>
      </c>
      <c r="AX1128" s="13" t="s">
        <v>76</v>
      </c>
      <c r="AY1128" s="220" t="s">
        <v>239</v>
      </c>
    </row>
    <row r="1129" spans="1:65" s="14" customFormat="1" ht="11.25">
      <c r="B1129" s="227"/>
      <c r="C1129" s="228"/>
      <c r="D1129" s="212" t="s">
        <v>274</v>
      </c>
      <c r="E1129" s="229" t="s">
        <v>1</v>
      </c>
      <c r="F1129" s="230" t="s">
        <v>401</v>
      </c>
      <c r="G1129" s="228"/>
      <c r="H1129" s="231">
        <v>1360.451</v>
      </c>
      <c r="I1129" s="232"/>
      <c r="J1129" s="228"/>
      <c r="K1129" s="228"/>
      <c r="L1129" s="233"/>
      <c r="M1129" s="234"/>
      <c r="N1129" s="235"/>
      <c r="O1129" s="235"/>
      <c r="P1129" s="235"/>
      <c r="Q1129" s="235"/>
      <c r="R1129" s="235"/>
      <c r="S1129" s="235"/>
      <c r="T1129" s="236"/>
      <c r="AT1129" s="237" t="s">
        <v>274</v>
      </c>
      <c r="AU1129" s="237" t="s">
        <v>86</v>
      </c>
      <c r="AV1129" s="14" t="s">
        <v>110</v>
      </c>
      <c r="AW1129" s="14" t="s">
        <v>32</v>
      </c>
      <c r="AX1129" s="14" t="s">
        <v>84</v>
      </c>
      <c r="AY1129" s="237" t="s">
        <v>239</v>
      </c>
    </row>
    <row r="1130" spans="1:65" s="2" customFormat="1" ht="21.75" customHeight="1">
      <c r="A1130" s="35"/>
      <c r="B1130" s="36"/>
      <c r="C1130" s="192" t="s">
        <v>1800</v>
      </c>
      <c r="D1130" s="192" t="s">
        <v>241</v>
      </c>
      <c r="E1130" s="193" t="s">
        <v>1801</v>
      </c>
      <c r="F1130" s="194" t="s">
        <v>1802</v>
      </c>
      <c r="G1130" s="195" t="s">
        <v>344</v>
      </c>
      <c r="H1130" s="196">
        <v>17.654</v>
      </c>
      <c r="I1130" s="197"/>
      <c r="J1130" s="198">
        <f>ROUND(I1130*H1130,2)</f>
        <v>0</v>
      </c>
      <c r="K1130" s="194" t="s">
        <v>245</v>
      </c>
      <c r="L1130" s="40"/>
      <c r="M1130" s="199" t="s">
        <v>1</v>
      </c>
      <c r="N1130" s="200" t="s">
        <v>41</v>
      </c>
      <c r="O1130" s="72"/>
      <c r="P1130" s="201">
        <f>O1130*H1130</f>
        <v>0</v>
      </c>
      <c r="Q1130" s="201">
        <v>0</v>
      </c>
      <c r="R1130" s="201">
        <f>Q1130*H1130</f>
        <v>0</v>
      </c>
      <c r="S1130" s="201">
        <v>0</v>
      </c>
      <c r="T1130" s="202">
        <f>S1130*H1130</f>
        <v>0</v>
      </c>
      <c r="U1130" s="35"/>
      <c r="V1130" s="35"/>
      <c r="W1130" s="35"/>
      <c r="X1130" s="35"/>
      <c r="Y1130" s="35"/>
      <c r="Z1130" s="35"/>
      <c r="AA1130" s="35"/>
      <c r="AB1130" s="35"/>
      <c r="AC1130" s="35"/>
      <c r="AD1130" s="35"/>
      <c r="AE1130" s="35"/>
      <c r="AR1130" s="203" t="s">
        <v>316</v>
      </c>
      <c r="AT1130" s="203" t="s">
        <v>241</v>
      </c>
      <c r="AU1130" s="203" t="s">
        <v>86</v>
      </c>
      <c r="AY1130" s="18" t="s">
        <v>239</v>
      </c>
      <c r="BE1130" s="204">
        <f>IF(N1130="základní",J1130,0)</f>
        <v>0</v>
      </c>
      <c r="BF1130" s="204">
        <f>IF(N1130="snížená",J1130,0)</f>
        <v>0</v>
      </c>
      <c r="BG1130" s="204">
        <f>IF(N1130="zákl. přenesená",J1130,0)</f>
        <v>0</v>
      </c>
      <c r="BH1130" s="204">
        <f>IF(N1130="sníž. přenesená",J1130,0)</f>
        <v>0</v>
      </c>
      <c r="BI1130" s="204">
        <f>IF(N1130="nulová",J1130,0)</f>
        <v>0</v>
      </c>
      <c r="BJ1130" s="18" t="s">
        <v>84</v>
      </c>
      <c r="BK1130" s="204">
        <f>ROUND(I1130*H1130,2)</f>
        <v>0</v>
      </c>
      <c r="BL1130" s="18" t="s">
        <v>316</v>
      </c>
      <c r="BM1130" s="203" t="s">
        <v>1803</v>
      </c>
    </row>
    <row r="1131" spans="1:65" s="2" customFormat="1" ht="11.25">
      <c r="A1131" s="35"/>
      <c r="B1131" s="36"/>
      <c r="C1131" s="37"/>
      <c r="D1131" s="205" t="s">
        <v>247</v>
      </c>
      <c r="E1131" s="37"/>
      <c r="F1131" s="206" t="s">
        <v>1804</v>
      </c>
      <c r="G1131" s="37"/>
      <c r="H1131" s="37"/>
      <c r="I1131" s="207"/>
      <c r="J1131" s="37"/>
      <c r="K1131" s="37"/>
      <c r="L1131" s="40"/>
      <c r="M1131" s="208"/>
      <c r="N1131" s="209"/>
      <c r="O1131" s="72"/>
      <c r="P1131" s="72"/>
      <c r="Q1131" s="72"/>
      <c r="R1131" s="72"/>
      <c r="S1131" s="72"/>
      <c r="T1131" s="73"/>
      <c r="U1131" s="35"/>
      <c r="V1131" s="35"/>
      <c r="W1131" s="35"/>
      <c r="X1131" s="35"/>
      <c r="Y1131" s="35"/>
      <c r="Z1131" s="35"/>
      <c r="AA1131" s="35"/>
      <c r="AB1131" s="35"/>
      <c r="AC1131" s="35"/>
      <c r="AD1131" s="35"/>
      <c r="AE1131" s="35"/>
      <c r="AT1131" s="18" t="s">
        <v>247</v>
      </c>
      <c r="AU1131" s="18" t="s">
        <v>86</v>
      </c>
    </row>
    <row r="1132" spans="1:65" s="12" customFormat="1" ht="22.9" customHeight="1">
      <c r="B1132" s="176"/>
      <c r="C1132" s="177"/>
      <c r="D1132" s="178" t="s">
        <v>75</v>
      </c>
      <c r="E1132" s="190" t="s">
        <v>1805</v>
      </c>
      <c r="F1132" s="190" t="s">
        <v>1806</v>
      </c>
      <c r="G1132" s="177"/>
      <c r="H1132" s="177"/>
      <c r="I1132" s="180"/>
      <c r="J1132" s="191">
        <f>BK1132</f>
        <v>0</v>
      </c>
      <c r="K1132" s="177"/>
      <c r="L1132" s="182"/>
      <c r="M1132" s="183"/>
      <c r="N1132" s="184"/>
      <c r="O1132" s="184"/>
      <c r="P1132" s="185">
        <f>SUM(P1133:P1142)</f>
        <v>0</v>
      </c>
      <c r="Q1132" s="184"/>
      <c r="R1132" s="185">
        <f>SUM(R1133:R1142)</f>
        <v>0</v>
      </c>
      <c r="S1132" s="184"/>
      <c r="T1132" s="186">
        <f>SUM(T1133:T1142)</f>
        <v>0.71406000000000003</v>
      </c>
      <c r="AR1132" s="187" t="s">
        <v>86</v>
      </c>
      <c r="AT1132" s="188" t="s">
        <v>75</v>
      </c>
      <c r="AU1132" s="188" t="s">
        <v>84</v>
      </c>
      <c r="AY1132" s="187" t="s">
        <v>239</v>
      </c>
      <c r="BK1132" s="189">
        <f>SUM(BK1133:BK1142)</f>
        <v>0</v>
      </c>
    </row>
    <row r="1133" spans="1:65" s="2" customFormat="1" ht="16.5" customHeight="1">
      <c r="A1133" s="35"/>
      <c r="B1133" s="36"/>
      <c r="C1133" s="192" t="s">
        <v>1807</v>
      </c>
      <c r="D1133" s="192" t="s">
        <v>241</v>
      </c>
      <c r="E1133" s="193" t="s">
        <v>1808</v>
      </c>
      <c r="F1133" s="194" t="s">
        <v>1809</v>
      </c>
      <c r="G1133" s="195" t="s">
        <v>309</v>
      </c>
      <c r="H1133" s="196">
        <v>8</v>
      </c>
      <c r="I1133" s="197"/>
      <c r="J1133" s="198">
        <f>ROUND(I1133*H1133,2)</f>
        <v>0</v>
      </c>
      <c r="K1133" s="194" t="s">
        <v>245</v>
      </c>
      <c r="L1133" s="40"/>
      <c r="M1133" s="199" t="s">
        <v>1</v>
      </c>
      <c r="N1133" s="200" t="s">
        <v>41</v>
      </c>
      <c r="O1133" s="72"/>
      <c r="P1133" s="201">
        <f>O1133*H1133</f>
        <v>0</v>
      </c>
      <c r="Q1133" s="201">
        <v>0</v>
      </c>
      <c r="R1133" s="201">
        <f>Q1133*H1133</f>
        <v>0</v>
      </c>
      <c r="S1133" s="201">
        <v>1.933E-2</v>
      </c>
      <c r="T1133" s="202">
        <f>S1133*H1133</f>
        <v>0.15464</v>
      </c>
      <c r="U1133" s="35"/>
      <c r="V1133" s="35"/>
      <c r="W1133" s="35"/>
      <c r="X1133" s="35"/>
      <c r="Y1133" s="35"/>
      <c r="Z1133" s="35"/>
      <c r="AA1133" s="35"/>
      <c r="AB1133" s="35"/>
      <c r="AC1133" s="35"/>
      <c r="AD1133" s="35"/>
      <c r="AE1133" s="35"/>
      <c r="AR1133" s="203" t="s">
        <v>316</v>
      </c>
      <c r="AT1133" s="203" t="s">
        <v>241</v>
      </c>
      <c r="AU1133" s="203" t="s">
        <v>86</v>
      </c>
      <c r="AY1133" s="18" t="s">
        <v>239</v>
      </c>
      <c r="BE1133" s="204">
        <f>IF(N1133="základní",J1133,0)</f>
        <v>0</v>
      </c>
      <c r="BF1133" s="204">
        <f>IF(N1133="snížená",J1133,0)</f>
        <v>0</v>
      </c>
      <c r="BG1133" s="204">
        <f>IF(N1133="zákl. přenesená",J1133,0)</f>
        <v>0</v>
      </c>
      <c r="BH1133" s="204">
        <f>IF(N1133="sníž. přenesená",J1133,0)</f>
        <v>0</v>
      </c>
      <c r="BI1133" s="204">
        <f>IF(N1133="nulová",J1133,0)</f>
        <v>0</v>
      </c>
      <c r="BJ1133" s="18" t="s">
        <v>84</v>
      </c>
      <c r="BK1133" s="204">
        <f>ROUND(I1133*H1133,2)</f>
        <v>0</v>
      </c>
      <c r="BL1133" s="18" t="s">
        <v>316</v>
      </c>
      <c r="BM1133" s="203" t="s">
        <v>1810</v>
      </c>
    </row>
    <row r="1134" spans="1:65" s="2" customFormat="1" ht="11.25">
      <c r="A1134" s="35"/>
      <c r="B1134" s="36"/>
      <c r="C1134" s="37"/>
      <c r="D1134" s="205" t="s">
        <v>247</v>
      </c>
      <c r="E1134" s="37"/>
      <c r="F1134" s="206" t="s">
        <v>1811</v>
      </c>
      <c r="G1134" s="37"/>
      <c r="H1134" s="37"/>
      <c r="I1134" s="207"/>
      <c r="J1134" s="37"/>
      <c r="K1134" s="37"/>
      <c r="L1134" s="40"/>
      <c r="M1134" s="208"/>
      <c r="N1134" s="209"/>
      <c r="O1134" s="72"/>
      <c r="P1134" s="72"/>
      <c r="Q1134" s="72"/>
      <c r="R1134" s="72"/>
      <c r="S1134" s="72"/>
      <c r="T1134" s="73"/>
      <c r="U1134" s="35"/>
      <c r="V1134" s="35"/>
      <c r="W1134" s="35"/>
      <c r="X1134" s="35"/>
      <c r="Y1134" s="35"/>
      <c r="Z1134" s="35"/>
      <c r="AA1134" s="35"/>
      <c r="AB1134" s="35"/>
      <c r="AC1134" s="35"/>
      <c r="AD1134" s="35"/>
      <c r="AE1134" s="35"/>
      <c r="AT1134" s="18" t="s">
        <v>247</v>
      </c>
      <c r="AU1134" s="18" t="s">
        <v>86</v>
      </c>
    </row>
    <row r="1135" spans="1:65" s="2" customFormat="1" ht="16.5" customHeight="1">
      <c r="A1135" s="35"/>
      <c r="B1135" s="36"/>
      <c r="C1135" s="192" t="s">
        <v>1812</v>
      </c>
      <c r="D1135" s="192" t="s">
        <v>241</v>
      </c>
      <c r="E1135" s="193" t="s">
        <v>1813</v>
      </c>
      <c r="F1135" s="194" t="s">
        <v>1814</v>
      </c>
      <c r="G1135" s="195" t="s">
        <v>309</v>
      </c>
      <c r="H1135" s="196">
        <v>22</v>
      </c>
      <c r="I1135" s="197"/>
      <c r="J1135" s="198">
        <f>ROUND(I1135*H1135,2)</f>
        <v>0</v>
      </c>
      <c r="K1135" s="194" t="s">
        <v>245</v>
      </c>
      <c r="L1135" s="40"/>
      <c r="M1135" s="199" t="s">
        <v>1</v>
      </c>
      <c r="N1135" s="200" t="s">
        <v>41</v>
      </c>
      <c r="O1135" s="72"/>
      <c r="P1135" s="201">
        <f>O1135*H1135</f>
        <v>0</v>
      </c>
      <c r="Q1135" s="201">
        <v>0</v>
      </c>
      <c r="R1135" s="201">
        <f>Q1135*H1135</f>
        <v>0</v>
      </c>
      <c r="S1135" s="201">
        <v>1.9460000000000002E-2</v>
      </c>
      <c r="T1135" s="202">
        <f>S1135*H1135</f>
        <v>0.42812000000000006</v>
      </c>
      <c r="U1135" s="35"/>
      <c r="V1135" s="35"/>
      <c r="W1135" s="35"/>
      <c r="X1135" s="35"/>
      <c r="Y1135" s="35"/>
      <c r="Z1135" s="35"/>
      <c r="AA1135" s="35"/>
      <c r="AB1135" s="35"/>
      <c r="AC1135" s="35"/>
      <c r="AD1135" s="35"/>
      <c r="AE1135" s="35"/>
      <c r="AR1135" s="203" t="s">
        <v>316</v>
      </c>
      <c r="AT1135" s="203" t="s">
        <v>241</v>
      </c>
      <c r="AU1135" s="203" t="s">
        <v>86</v>
      </c>
      <c r="AY1135" s="18" t="s">
        <v>239</v>
      </c>
      <c r="BE1135" s="204">
        <f>IF(N1135="základní",J1135,0)</f>
        <v>0</v>
      </c>
      <c r="BF1135" s="204">
        <f>IF(N1135="snížená",J1135,0)</f>
        <v>0</v>
      </c>
      <c r="BG1135" s="204">
        <f>IF(N1135="zákl. přenesená",J1135,0)</f>
        <v>0</v>
      </c>
      <c r="BH1135" s="204">
        <f>IF(N1135="sníž. přenesená",J1135,0)</f>
        <v>0</v>
      </c>
      <c r="BI1135" s="204">
        <f>IF(N1135="nulová",J1135,0)</f>
        <v>0</v>
      </c>
      <c r="BJ1135" s="18" t="s">
        <v>84</v>
      </c>
      <c r="BK1135" s="204">
        <f>ROUND(I1135*H1135,2)</f>
        <v>0</v>
      </c>
      <c r="BL1135" s="18" t="s">
        <v>316</v>
      </c>
      <c r="BM1135" s="203" t="s">
        <v>1815</v>
      </c>
    </row>
    <row r="1136" spans="1:65" s="2" customFormat="1" ht="11.25">
      <c r="A1136" s="35"/>
      <c r="B1136" s="36"/>
      <c r="C1136" s="37"/>
      <c r="D1136" s="205" t="s">
        <v>247</v>
      </c>
      <c r="E1136" s="37"/>
      <c r="F1136" s="206" t="s">
        <v>1816</v>
      </c>
      <c r="G1136" s="37"/>
      <c r="H1136" s="37"/>
      <c r="I1136" s="207"/>
      <c r="J1136" s="37"/>
      <c r="K1136" s="37"/>
      <c r="L1136" s="40"/>
      <c r="M1136" s="208"/>
      <c r="N1136" s="209"/>
      <c r="O1136" s="72"/>
      <c r="P1136" s="72"/>
      <c r="Q1136" s="72"/>
      <c r="R1136" s="72"/>
      <c r="S1136" s="72"/>
      <c r="T1136" s="73"/>
      <c r="U1136" s="35"/>
      <c r="V1136" s="35"/>
      <c r="W1136" s="35"/>
      <c r="X1136" s="35"/>
      <c r="Y1136" s="35"/>
      <c r="Z1136" s="35"/>
      <c r="AA1136" s="35"/>
      <c r="AB1136" s="35"/>
      <c r="AC1136" s="35"/>
      <c r="AD1136" s="35"/>
      <c r="AE1136" s="35"/>
      <c r="AT1136" s="18" t="s">
        <v>247</v>
      </c>
      <c r="AU1136" s="18" t="s">
        <v>86</v>
      </c>
    </row>
    <row r="1137" spans="1:65" s="2" customFormat="1" ht="16.5" customHeight="1">
      <c r="A1137" s="35"/>
      <c r="B1137" s="36"/>
      <c r="C1137" s="192" t="s">
        <v>1817</v>
      </c>
      <c r="D1137" s="192" t="s">
        <v>241</v>
      </c>
      <c r="E1137" s="193" t="s">
        <v>1818</v>
      </c>
      <c r="F1137" s="194" t="s">
        <v>1819</v>
      </c>
      <c r="G1137" s="195" t="s">
        <v>309</v>
      </c>
      <c r="H1137" s="196">
        <v>1</v>
      </c>
      <c r="I1137" s="197"/>
      <c r="J1137" s="198">
        <f>ROUND(I1137*H1137,2)</f>
        <v>0</v>
      </c>
      <c r="K1137" s="194" t="s">
        <v>245</v>
      </c>
      <c r="L1137" s="40"/>
      <c r="M1137" s="199" t="s">
        <v>1</v>
      </c>
      <c r="N1137" s="200" t="s">
        <v>41</v>
      </c>
      <c r="O1137" s="72"/>
      <c r="P1137" s="201">
        <f>O1137*H1137</f>
        <v>0</v>
      </c>
      <c r="Q1137" s="201">
        <v>0</v>
      </c>
      <c r="R1137" s="201">
        <f>Q1137*H1137</f>
        <v>0</v>
      </c>
      <c r="S1137" s="201">
        <v>8.7999999999999995E-2</v>
      </c>
      <c r="T1137" s="202">
        <f>S1137*H1137</f>
        <v>8.7999999999999995E-2</v>
      </c>
      <c r="U1137" s="35"/>
      <c r="V1137" s="35"/>
      <c r="W1137" s="35"/>
      <c r="X1137" s="35"/>
      <c r="Y1137" s="35"/>
      <c r="Z1137" s="35"/>
      <c r="AA1137" s="35"/>
      <c r="AB1137" s="35"/>
      <c r="AC1137" s="35"/>
      <c r="AD1137" s="35"/>
      <c r="AE1137" s="35"/>
      <c r="AR1137" s="203" t="s">
        <v>316</v>
      </c>
      <c r="AT1137" s="203" t="s">
        <v>241</v>
      </c>
      <c r="AU1137" s="203" t="s">
        <v>86</v>
      </c>
      <c r="AY1137" s="18" t="s">
        <v>239</v>
      </c>
      <c r="BE1137" s="204">
        <f>IF(N1137="základní",J1137,0)</f>
        <v>0</v>
      </c>
      <c r="BF1137" s="204">
        <f>IF(N1137="snížená",J1137,0)</f>
        <v>0</v>
      </c>
      <c r="BG1137" s="204">
        <f>IF(N1137="zákl. přenesená",J1137,0)</f>
        <v>0</v>
      </c>
      <c r="BH1137" s="204">
        <f>IF(N1137="sníž. přenesená",J1137,0)</f>
        <v>0</v>
      </c>
      <c r="BI1137" s="204">
        <f>IF(N1137="nulová",J1137,0)</f>
        <v>0</v>
      </c>
      <c r="BJ1137" s="18" t="s">
        <v>84</v>
      </c>
      <c r="BK1137" s="204">
        <f>ROUND(I1137*H1137,2)</f>
        <v>0</v>
      </c>
      <c r="BL1137" s="18" t="s">
        <v>316</v>
      </c>
      <c r="BM1137" s="203" t="s">
        <v>1820</v>
      </c>
    </row>
    <row r="1138" spans="1:65" s="2" customFormat="1" ht="11.25">
      <c r="A1138" s="35"/>
      <c r="B1138" s="36"/>
      <c r="C1138" s="37"/>
      <c r="D1138" s="205" t="s">
        <v>247</v>
      </c>
      <c r="E1138" s="37"/>
      <c r="F1138" s="206" t="s">
        <v>1821</v>
      </c>
      <c r="G1138" s="37"/>
      <c r="H1138" s="37"/>
      <c r="I1138" s="207"/>
      <c r="J1138" s="37"/>
      <c r="K1138" s="37"/>
      <c r="L1138" s="40"/>
      <c r="M1138" s="208"/>
      <c r="N1138" s="209"/>
      <c r="O1138" s="72"/>
      <c r="P1138" s="72"/>
      <c r="Q1138" s="72"/>
      <c r="R1138" s="72"/>
      <c r="S1138" s="72"/>
      <c r="T1138" s="73"/>
      <c r="U1138" s="35"/>
      <c r="V1138" s="35"/>
      <c r="W1138" s="35"/>
      <c r="X1138" s="35"/>
      <c r="Y1138" s="35"/>
      <c r="Z1138" s="35"/>
      <c r="AA1138" s="35"/>
      <c r="AB1138" s="35"/>
      <c r="AC1138" s="35"/>
      <c r="AD1138" s="35"/>
      <c r="AE1138" s="35"/>
      <c r="AT1138" s="18" t="s">
        <v>247</v>
      </c>
      <c r="AU1138" s="18" t="s">
        <v>86</v>
      </c>
    </row>
    <row r="1139" spans="1:65" s="2" customFormat="1" ht="16.5" customHeight="1">
      <c r="A1139" s="35"/>
      <c r="B1139" s="36"/>
      <c r="C1139" s="192" t="s">
        <v>1822</v>
      </c>
      <c r="D1139" s="192" t="s">
        <v>241</v>
      </c>
      <c r="E1139" s="193" t="s">
        <v>1823</v>
      </c>
      <c r="F1139" s="194" t="s">
        <v>1824</v>
      </c>
      <c r="G1139" s="195" t="s">
        <v>309</v>
      </c>
      <c r="H1139" s="196">
        <v>1</v>
      </c>
      <c r="I1139" s="197"/>
      <c r="J1139" s="198">
        <f>ROUND(I1139*H1139,2)</f>
        <v>0</v>
      </c>
      <c r="K1139" s="194" t="s">
        <v>245</v>
      </c>
      <c r="L1139" s="40"/>
      <c r="M1139" s="199" t="s">
        <v>1</v>
      </c>
      <c r="N1139" s="200" t="s">
        <v>41</v>
      </c>
      <c r="O1139" s="72"/>
      <c r="P1139" s="201">
        <f>O1139*H1139</f>
        <v>0</v>
      </c>
      <c r="Q1139" s="201">
        <v>0</v>
      </c>
      <c r="R1139" s="201">
        <f>Q1139*H1139</f>
        <v>0</v>
      </c>
      <c r="S1139" s="201">
        <v>2.4500000000000001E-2</v>
      </c>
      <c r="T1139" s="202">
        <f>S1139*H1139</f>
        <v>2.4500000000000001E-2</v>
      </c>
      <c r="U1139" s="35"/>
      <c r="V1139" s="35"/>
      <c r="W1139" s="35"/>
      <c r="X1139" s="35"/>
      <c r="Y1139" s="35"/>
      <c r="Z1139" s="35"/>
      <c r="AA1139" s="35"/>
      <c r="AB1139" s="35"/>
      <c r="AC1139" s="35"/>
      <c r="AD1139" s="35"/>
      <c r="AE1139" s="35"/>
      <c r="AR1139" s="203" t="s">
        <v>316</v>
      </c>
      <c r="AT1139" s="203" t="s">
        <v>241</v>
      </c>
      <c r="AU1139" s="203" t="s">
        <v>86</v>
      </c>
      <c r="AY1139" s="18" t="s">
        <v>239</v>
      </c>
      <c r="BE1139" s="204">
        <f>IF(N1139="základní",J1139,0)</f>
        <v>0</v>
      </c>
      <c r="BF1139" s="204">
        <f>IF(N1139="snížená",J1139,0)</f>
        <v>0</v>
      </c>
      <c r="BG1139" s="204">
        <f>IF(N1139="zákl. přenesená",J1139,0)</f>
        <v>0</v>
      </c>
      <c r="BH1139" s="204">
        <f>IF(N1139="sníž. přenesená",J1139,0)</f>
        <v>0</v>
      </c>
      <c r="BI1139" s="204">
        <f>IF(N1139="nulová",J1139,0)</f>
        <v>0</v>
      </c>
      <c r="BJ1139" s="18" t="s">
        <v>84</v>
      </c>
      <c r="BK1139" s="204">
        <f>ROUND(I1139*H1139,2)</f>
        <v>0</v>
      </c>
      <c r="BL1139" s="18" t="s">
        <v>316</v>
      </c>
      <c r="BM1139" s="203" t="s">
        <v>1825</v>
      </c>
    </row>
    <row r="1140" spans="1:65" s="2" customFormat="1" ht="11.25">
      <c r="A1140" s="35"/>
      <c r="B1140" s="36"/>
      <c r="C1140" s="37"/>
      <c r="D1140" s="205" t="s">
        <v>247</v>
      </c>
      <c r="E1140" s="37"/>
      <c r="F1140" s="206" t="s">
        <v>1826</v>
      </c>
      <c r="G1140" s="37"/>
      <c r="H1140" s="37"/>
      <c r="I1140" s="207"/>
      <c r="J1140" s="37"/>
      <c r="K1140" s="37"/>
      <c r="L1140" s="40"/>
      <c r="M1140" s="208"/>
      <c r="N1140" s="209"/>
      <c r="O1140" s="72"/>
      <c r="P1140" s="72"/>
      <c r="Q1140" s="72"/>
      <c r="R1140" s="72"/>
      <c r="S1140" s="72"/>
      <c r="T1140" s="73"/>
      <c r="U1140" s="35"/>
      <c r="V1140" s="35"/>
      <c r="W1140" s="35"/>
      <c r="X1140" s="35"/>
      <c r="Y1140" s="35"/>
      <c r="Z1140" s="35"/>
      <c r="AA1140" s="35"/>
      <c r="AB1140" s="35"/>
      <c r="AC1140" s="35"/>
      <c r="AD1140" s="35"/>
      <c r="AE1140" s="35"/>
      <c r="AT1140" s="18" t="s">
        <v>247</v>
      </c>
      <c r="AU1140" s="18" t="s">
        <v>86</v>
      </c>
    </row>
    <row r="1141" spans="1:65" s="2" customFormat="1" ht="16.5" customHeight="1">
      <c r="A1141" s="35"/>
      <c r="B1141" s="36"/>
      <c r="C1141" s="192" t="s">
        <v>1827</v>
      </c>
      <c r="D1141" s="192" t="s">
        <v>241</v>
      </c>
      <c r="E1141" s="193" t="s">
        <v>1828</v>
      </c>
      <c r="F1141" s="194" t="s">
        <v>1829</v>
      </c>
      <c r="G1141" s="195" t="s">
        <v>309</v>
      </c>
      <c r="H1141" s="196">
        <v>1</v>
      </c>
      <c r="I1141" s="197"/>
      <c r="J1141" s="198">
        <f>ROUND(I1141*H1141,2)</f>
        <v>0</v>
      </c>
      <c r="K1141" s="194" t="s">
        <v>245</v>
      </c>
      <c r="L1141" s="40"/>
      <c r="M1141" s="199" t="s">
        <v>1</v>
      </c>
      <c r="N1141" s="200" t="s">
        <v>41</v>
      </c>
      <c r="O1141" s="72"/>
      <c r="P1141" s="201">
        <f>O1141*H1141</f>
        <v>0</v>
      </c>
      <c r="Q1141" s="201">
        <v>0</v>
      </c>
      <c r="R1141" s="201">
        <f>Q1141*H1141</f>
        <v>0</v>
      </c>
      <c r="S1141" s="201">
        <v>1.8800000000000001E-2</v>
      </c>
      <c r="T1141" s="202">
        <f>S1141*H1141</f>
        <v>1.8800000000000001E-2</v>
      </c>
      <c r="U1141" s="35"/>
      <c r="V1141" s="35"/>
      <c r="W1141" s="35"/>
      <c r="X1141" s="35"/>
      <c r="Y1141" s="35"/>
      <c r="Z1141" s="35"/>
      <c r="AA1141" s="35"/>
      <c r="AB1141" s="35"/>
      <c r="AC1141" s="35"/>
      <c r="AD1141" s="35"/>
      <c r="AE1141" s="35"/>
      <c r="AR1141" s="203" t="s">
        <v>316</v>
      </c>
      <c r="AT1141" s="203" t="s">
        <v>241</v>
      </c>
      <c r="AU1141" s="203" t="s">
        <v>86</v>
      </c>
      <c r="AY1141" s="18" t="s">
        <v>239</v>
      </c>
      <c r="BE1141" s="204">
        <f>IF(N1141="základní",J1141,0)</f>
        <v>0</v>
      </c>
      <c r="BF1141" s="204">
        <f>IF(N1141="snížená",J1141,0)</f>
        <v>0</v>
      </c>
      <c r="BG1141" s="204">
        <f>IF(N1141="zákl. přenesená",J1141,0)</f>
        <v>0</v>
      </c>
      <c r="BH1141" s="204">
        <f>IF(N1141="sníž. přenesená",J1141,0)</f>
        <v>0</v>
      </c>
      <c r="BI1141" s="204">
        <f>IF(N1141="nulová",J1141,0)</f>
        <v>0</v>
      </c>
      <c r="BJ1141" s="18" t="s">
        <v>84</v>
      </c>
      <c r="BK1141" s="204">
        <f>ROUND(I1141*H1141,2)</f>
        <v>0</v>
      </c>
      <c r="BL1141" s="18" t="s">
        <v>316</v>
      </c>
      <c r="BM1141" s="203" t="s">
        <v>1830</v>
      </c>
    </row>
    <row r="1142" spans="1:65" s="2" customFormat="1" ht="11.25">
      <c r="A1142" s="35"/>
      <c r="B1142" s="36"/>
      <c r="C1142" s="37"/>
      <c r="D1142" s="205" t="s">
        <v>247</v>
      </c>
      <c r="E1142" s="37"/>
      <c r="F1142" s="206" t="s">
        <v>1831</v>
      </c>
      <c r="G1142" s="37"/>
      <c r="H1142" s="37"/>
      <c r="I1142" s="207"/>
      <c r="J1142" s="37"/>
      <c r="K1142" s="37"/>
      <c r="L1142" s="40"/>
      <c r="M1142" s="208"/>
      <c r="N1142" s="209"/>
      <c r="O1142" s="72"/>
      <c r="P1142" s="72"/>
      <c r="Q1142" s="72"/>
      <c r="R1142" s="72"/>
      <c r="S1142" s="72"/>
      <c r="T1142" s="73"/>
      <c r="U1142" s="35"/>
      <c r="V1142" s="35"/>
      <c r="W1142" s="35"/>
      <c r="X1142" s="35"/>
      <c r="Y1142" s="35"/>
      <c r="Z1142" s="35"/>
      <c r="AA1142" s="35"/>
      <c r="AB1142" s="35"/>
      <c r="AC1142" s="35"/>
      <c r="AD1142" s="35"/>
      <c r="AE1142" s="35"/>
      <c r="AT1142" s="18" t="s">
        <v>247</v>
      </c>
      <c r="AU1142" s="18" t="s">
        <v>86</v>
      </c>
    </row>
    <row r="1143" spans="1:65" s="12" customFormat="1" ht="22.9" customHeight="1">
      <c r="B1143" s="176"/>
      <c r="C1143" s="177"/>
      <c r="D1143" s="178" t="s">
        <v>75</v>
      </c>
      <c r="E1143" s="190" t="s">
        <v>1832</v>
      </c>
      <c r="F1143" s="190" t="s">
        <v>1833</v>
      </c>
      <c r="G1143" s="177"/>
      <c r="H1143" s="177"/>
      <c r="I1143" s="180"/>
      <c r="J1143" s="191">
        <f>BK1143</f>
        <v>0</v>
      </c>
      <c r="K1143" s="177"/>
      <c r="L1143" s="182"/>
      <c r="M1143" s="183"/>
      <c r="N1143" s="184"/>
      <c r="O1143" s="184"/>
      <c r="P1143" s="185">
        <f>SUM(P1144:P1166)</f>
        <v>0</v>
      </c>
      <c r="Q1143" s="184"/>
      <c r="R1143" s="185">
        <f>SUM(R1144:R1166)</f>
        <v>5.6885433599999997</v>
      </c>
      <c r="S1143" s="184"/>
      <c r="T1143" s="186">
        <f>SUM(T1144:T1166)</f>
        <v>14.56588</v>
      </c>
      <c r="AR1143" s="187" t="s">
        <v>86</v>
      </c>
      <c r="AT1143" s="188" t="s">
        <v>75</v>
      </c>
      <c r="AU1143" s="188" t="s">
        <v>84</v>
      </c>
      <c r="AY1143" s="187" t="s">
        <v>239</v>
      </c>
      <c r="BK1143" s="189">
        <f>SUM(BK1144:BK1166)</f>
        <v>0</v>
      </c>
    </row>
    <row r="1144" spans="1:65" s="2" customFormat="1" ht="16.5" customHeight="1">
      <c r="A1144" s="35"/>
      <c r="B1144" s="36"/>
      <c r="C1144" s="192" t="s">
        <v>1834</v>
      </c>
      <c r="D1144" s="192" t="s">
        <v>241</v>
      </c>
      <c r="E1144" s="193" t="s">
        <v>1835</v>
      </c>
      <c r="F1144" s="194" t="s">
        <v>1836</v>
      </c>
      <c r="G1144" s="195" t="s">
        <v>244</v>
      </c>
      <c r="H1144" s="196">
        <v>48.468000000000004</v>
      </c>
      <c r="I1144" s="197"/>
      <c r="J1144" s="198">
        <f>ROUND(I1144*H1144,2)</f>
        <v>0</v>
      </c>
      <c r="K1144" s="194" t="s">
        <v>245</v>
      </c>
      <c r="L1144" s="40"/>
      <c r="M1144" s="199" t="s">
        <v>1</v>
      </c>
      <c r="N1144" s="200" t="s">
        <v>41</v>
      </c>
      <c r="O1144" s="72"/>
      <c r="P1144" s="201">
        <f>O1144*H1144</f>
        <v>0</v>
      </c>
      <c r="Q1144" s="201">
        <v>1.6219999999999998E-2</v>
      </c>
      <c r="R1144" s="201">
        <f>Q1144*H1144</f>
        <v>0.78615095999999995</v>
      </c>
      <c r="S1144" s="201">
        <v>0</v>
      </c>
      <c r="T1144" s="202">
        <f>S1144*H1144</f>
        <v>0</v>
      </c>
      <c r="U1144" s="35"/>
      <c r="V1144" s="35"/>
      <c r="W1144" s="35"/>
      <c r="X1144" s="35"/>
      <c r="Y1144" s="35"/>
      <c r="Z1144" s="35"/>
      <c r="AA1144" s="35"/>
      <c r="AB1144" s="35"/>
      <c r="AC1144" s="35"/>
      <c r="AD1144" s="35"/>
      <c r="AE1144" s="35"/>
      <c r="AR1144" s="203" t="s">
        <v>316</v>
      </c>
      <c r="AT1144" s="203" t="s">
        <v>241</v>
      </c>
      <c r="AU1144" s="203" t="s">
        <v>86</v>
      </c>
      <c r="AY1144" s="18" t="s">
        <v>239</v>
      </c>
      <c r="BE1144" s="204">
        <f>IF(N1144="základní",J1144,0)</f>
        <v>0</v>
      </c>
      <c r="BF1144" s="204">
        <f>IF(N1144="snížená",J1144,0)</f>
        <v>0</v>
      </c>
      <c r="BG1144" s="204">
        <f>IF(N1144="zákl. přenesená",J1144,0)</f>
        <v>0</v>
      </c>
      <c r="BH1144" s="204">
        <f>IF(N1144="sníž. přenesená",J1144,0)</f>
        <v>0</v>
      </c>
      <c r="BI1144" s="204">
        <f>IF(N1144="nulová",J1144,0)</f>
        <v>0</v>
      </c>
      <c r="BJ1144" s="18" t="s">
        <v>84</v>
      </c>
      <c r="BK1144" s="204">
        <f>ROUND(I1144*H1144,2)</f>
        <v>0</v>
      </c>
      <c r="BL1144" s="18" t="s">
        <v>316</v>
      </c>
      <c r="BM1144" s="203" t="s">
        <v>1837</v>
      </c>
    </row>
    <row r="1145" spans="1:65" s="2" customFormat="1" ht="11.25">
      <c r="A1145" s="35"/>
      <c r="B1145" s="36"/>
      <c r="C1145" s="37"/>
      <c r="D1145" s="205" t="s">
        <v>247</v>
      </c>
      <c r="E1145" s="37"/>
      <c r="F1145" s="206" t="s">
        <v>1838</v>
      </c>
      <c r="G1145" s="37"/>
      <c r="H1145" s="37"/>
      <c r="I1145" s="207"/>
      <c r="J1145" s="37"/>
      <c r="K1145" s="37"/>
      <c r="L1145" s="40"/>
      <c r="M1145" s="208"/>
      <c r="N1145" s="209"/>
      <c r="O1145" s="72"/>
      <c r="P1145" s="72"/>
      <c r="Q1145" s="72"/>
      <c r="R1145" s="72"/>
      <c r="S1145" s="72"/>
      <c r="T1145" s="73"/>
      <c r="U1145" s="35"/>
      <c r="V1145" s="35"/>
      <c r="W1145" s="35"/>
      <c r="X1145" s="35"/>
      <c r="Y1145" s="35"/>
      <c r="Z1145" s="35"/>
      <c r="AA1145" s="35"/>
      <c r="AB1145" s="35"/>
      <c r="AC1145" s="35"/>
      <c r="AD1145" s="35"/>
      <c r="AE1145" s="35"/>
      <c r="AT1145" s="18" t="s">
        <v>247</v>
      </c>
      <c r="AU1145" s="18" t="s">
        <v>86</v>
      </c>
    </row>
    <row r="1146" spans="1:65" s="13" customFormat="1" ht="11.25">
      <c r="B1146" s="210"/>
      <c r="C1146" s="211"/>
      <c r="D1146" s="212" t="s">
        <v>274</v>
      </c>
      <c r="E1146" s="226" t="s">
        <v>1</v>
      </c>
      <c r="F1146" s="213" t="s">
        <v>1839</v>
      </c>
      <c r="G1146" s="211"/>
      <c r="H1146" s="214">
        <v>11.515000000000001</v>
      </c>
      <c r="I1146" s="215"/>
      <c r="J1146" s="211"/>
      <c r="K1146" s="211"/>
      <c r="L1146" s="216"/>
      <c r="M1146" s="217"/>
      <c r="N1146" s="218"/>
      <c r="O1146" s="218"/>
      <c r="P1146" s="218"/>
      <c r="Q1146" s="218"/>
      <c r="R1146" s="218"/>
      <c r="S1146" s="218"/>
      <c r="T1146" s="219"/>
      <c r="AT1146" s="220" t="s">
        <v>274</v>
      </c>
      <c r="AU1146" s="220" t="s">
        <v>86</v>
      </c>
      <c r="AV1146" s="13" t="s">
        <v>86</v>
      </c>
      <c r="AW1146" s="13" t="s">
        <v>32</v>
      </c>
      <c r="AX1146" s="13" t="s">
        <v>76</v>
      </c>
      <c r="AY1146" s="220" t="s">
        <v>239</v>
      </c>
    </row>
    <row r="1147" spans="1:65" s="13" customFormat="1" ht="11.25">
      <c r="B1147" s="210"/>
      <c r="C1147" s="211"/>
      <c r="D1147" s="212" t="s">
        <v>274</v>
      </c>
      <c r="E1147" s="226" t="s">
        <v>1</v>
      </c>
      <c r="F1147" s="213" t="s">
        <v>1840</v>
      </c>
      <c r="G1147" s="211"/>
      <c r="H1147" s="214">
        <v>36.953000000000003</v>
      </c>
      <c r="I1147" s="215"/>
      <c r="J1147" s="211"/>
      <c r="K1147" s="211"/>
      <c r="L1147" s="216"/>
      <c r="M1147" s="217"/>
      <c r="N1147" s="218"/>
      <c r="O1147" s="218"/>
      <c r="P1147" s="218"/>
      <c r="Q1147" s="218"/>
      <c r="R1147" s="218"/>
      <c r="S1147" s="218"/>
      <c r="T1147" s="219"/>
      <c r="AT1147" s="220" t="s">
        <v>274</v>
      </c>
      <c r="AU1147" s="220" t="s">
        <v>86</v>
      </c>
      <c r="AV1147" s="13" t="s">
        <v>86</v>
      </c>
      <c r="AW1147" s="13" t="s">
        <v>32</v>
      </c>
      <c r="AX1147" s="13" t="s">
        <v>76</v>
      </c>
      <c r="AY1147" s="220" t="s">
        <v>239</v>
      </c>
    </row>
    <row r="1148" spans="1:65" s="14" customFormat="1" ht="11.25">
      <c r="B1148" s="227"/>
      <c r="C1148" s="228"/>
      <c r="D1148" s="212" t="s">
        <v>274</v>
      </c>
      <c r="E1148" s="229" t="s">
        <v>1</v>
      </c>
      <c r="F1148" s="230" t="s">
        <v>401</v>
      </c>
      <c r="G1148" s="228"/>
      <c r="H1148" s="231">
        <v>48.468000000000004</v>
      </c>
      <c r="I1148" s="232"/>
      <c r="J1148" s="228"/>
      <c r="K1148" s="228"/>
      <c r="L1148" s="233"/>
      <c r="M1148" s="234"/>
      <c r="N1148" s="235"/>
      <c r="O1148" s="235"/>
      <c r="P1148" s="235"/>
      <c r="Q1148" s="235"/>
      <c r="R1148" s="235"/>
      <c r="S1148" s="235"/>
      <c r="T1148" s="236"/>
      <c r="AT1148" s="237" t="s">
        <v>274</v>
      </c>
      <c r="AU1148" s="237" t="s">
        <v>86</v>
      </c>
      <c r="AV1148" s="14" t="s">
        <v>110</v>
      </c>
      <c r="AW1148" s="14" t="s">
        <v>32</v>
      </c>
      <c r="AX1148" s="14" t="s">
        <v>84</v>
      </c>
      <c r="AY1148" s="237" t="s">
        <v>239</v>
      </c>
    </row>
    <row r="1149" spans="1:65" s="2" customFormat="1" ht="21.75" customHeight="1">
      <c r="A1149" s="35"/>
      <c r="B1149" s="36"/>
      <c r="C1149" s="192" t="s">
        <v>1841</v>
      </c>
      <c r="D1149" s="192" t="s">
        <v>241</v>
      </c>
      <c r="E1149" s="193" t="s">
        <v>1842</v>
      </c>
      <c r="F1149" s="194" t="s">
        <v>1843</v>
      </c>
      <c r="G1149" s="195" t="s">
        <v>244</v>
      </c>
      <c r="H1149" s="196">
        <v>129.35</v>
      </c>
      <c r="I1149" s="197"/>
      <c r="J1149" s="198">
        <f>ROUND(I1149*H1149,2)</f>
        <v>0</v>
      </c>
      <c r="K1149" s="194" t="s">
        <v>287</v>
      </c>
      <c r="L1149" s="40"/>
      <c r="M1149" s="199" t="s">
        <v>1</v>
      </c>
      <c r="N1149" s="200" t="s">
        <v>41</v>
      </c>
      <c r="O1149" s="72"/>
      <c r="P1149" s="201">
        <f>O1149*H1149</f>
        <v>0</v>
      </c>
      <c r="Q1149" s="201">
        <v>1.6219999999999998E-2</v>
      </c>
      <c r="R1149" s="201">
        <f>Q1149*H1149</f>
        <v>2.0980569999999998</v>
      </c>
      <c r="S1149" s="201">
        <v>0</v>
      </c>
      <c r="T1149" s="202">
        <f>S1149*H1149</f>
        <v>0</v>
      </c>
      <c r="U1149" s="35"/>
      <c r="V1149" s="35"/>
      <c r="W1149" s="35"/>
      <c r="X1149" s="35"/>
      <c r="Y1149" s="35"/>
      <c r="Z1149" s="35"/>
      <c r="AA1149" s="35"/>
      <c r="AB1149" s="35"/>
      <c r="AC1149" s="35"/>
      <c r="AD1149" s="35"/>
      <c r="AE1149" s="35"/>
      <c r="AR1149" s="203" t="s">
        <v>316</v>
      </c>
      <c r="AT1149" s="203" t="s">
        <v>241</v>
      </c>
      <c r="AU1149" s="203" t="s">
        <v>86</v>
      </c>
      <c r="AY1149" s="18" t="s">
        <v>239</v>
      </c>
      <c r="BE1149" s="204">
        <f>IF(N1149="základní",J1149,0)</f>
        <v>0</v>
      </c>
      <c r="BF1149" s="204">
        <f>IF(N1149="snížená",J1149,0)</f>
        <v>0</v>
      </c>
      <c r="BG1149" s="204">
        <f>IF(N1149="zákl. přenesená",J1149,0)</f>
        <v>0</v>
      </c>
      <c r="BH1149" s="204">
        <f>IF(N1149="sníž. přenesená",J1149,0)</f>
        <v>0</v>
      </c>
      <c r="BI1149" s="204">
        <f>IF(N1149="nulová",J1149,0)</f>
        <v>0</v>
      </c>
      <c r="BJ1149" s="18" t="s">
        <v>84</v>
      </c>
      <c r="BK1149" s="204">
        <f>ROUND(I1149*H1149,2)</f>
        <v>0</v>
      </c>
      <c r="BL1149" s="18" t="s">
        <v>316</v>
      </c>
      <c r="BM1149" s="203" t="s">
        <v>1844</v>
      </c>
    </row>
    <row r="1150" spans="1:65" s="2" customFormat="1" ht="29.25">
      <c r="A1150" s="35"/>
      <c r="B1150" s="36"/>
      <c r="C1150" s="37"/>
      <c r="D1150" s="212" t="s">
        <v>294</v>
      </c>
      <c r="E1150" s="37"/>
      <c r="F1150" s="221" t="s">
        <v>1177</v>
      </c>
      <c r="G1150" s="37"/>
      <c r="H1150" s="37"/>
      <c r="I1150" s="207"/>
      <c r="J1150" s="37"/>
      <c r="K1150" s="37"/>
      <c r="L1150" s="40"/>
      <c r="M1150" s="208"/>
      <c r="N1150" s="209"/>
      <c r="O1150" s="72"/>
      <c r="P1150" s="72"/>
      <c r="Q1150" s="72"/>
      <c r="R1150" s="72"/>
      <c r="S1150" s="72"/>
      <c r="T1150" s="73"/>
      <c r="U1150" s="35"/>
      <c r="V1150" s="35"/>
      <c r="W1150" s="35"/>
      <c r="X1150" s="35"/>
      <c r="Y1150" s="35"/>
      <c r="Z1150" s="35"/>
      <c r="AA1150" s="35"/>
      <c r="AB1150" s="35"/>
      <c r="AC1150" s="35"/>
      <c r="AD1150" s="35"/>
      <c r="AE1150" s="35"/>
      <c r="AT1150" s="18" t="s">
        <v>294</v>
      </c>
      <c r="AU1150" s="18" t="s">
        <v>86</v>
      </c>
    </row>
    <row r="1151" spans="1:65" s="13" customFormat="1" ht="11.25">
      <c r="B1151" s="210"/>
      <c r="C1151" s="211"/>
      <c r="D1151" s="212" t="s">
        <v>274</v>
      </c>
      <c r="E1151" s="226" t="s">
        <v>1</v>
      </c>
      <c r="F1151" s="213" t="s">
        <v>899</v>
      </c>
      <c r="G1151" s="211"/>
      <c r="H1151" s="214">
        <v>129.35</v>
      </c>
      <c r="I1151" s="215"/>
      <c r="J1151" s="211"/>
      <c r="K1151" s="211"/>
      <c r="L1151" s="216"/>
      <c r="M1151" s="217"/>
      <c r="N1151" s="218"/>
      <c r="O1151" s="218"/>
      <c r="P1151" s="218"/>
      <c r="Q1151" s="218"/>
      <c r="R1151" s="218"/>
      <c r="S1151" s="218"/>
      <c r="T1151" s="219"/>
      <c r="AT1151" s="220" t="s">
        <v>274</v>
      </c>
      <c r="AU1151" s="220" t="s">
        <v>86</v>
      </c>
      <c r="AV1151" s="13" t="s">
        <v>86</v>
      </c>
      <c r="AW1151" s="13" t="s">
        <v>32</v>
      </c>
      <c r="AX1151" s="13" t="s">
        <v>76</v>
      </c>
      <c r="AY1151" s="220" t="s">
        <v>239</v>
      </c>
    </row>
    <row r="1152" spans="1:65" s="14" customFormat="1" ht="11.25">
      <c r="B1152" s="227"/>
      <c r="C1152" s="228"/>
      <c r="D1152" s="212" t="s">
        <v>274</v>
      </c>
      <c r="E1152" s="229" t="s">
        <v>1</v>
      </c>
      <c r="F1152" s="230" t="s">
        <v>401</v>
      </c>
      <c r="G1152" s="228"/>
      <c r="H1152" s="231">
        <v>129.35</v>
      </c>
      <c r="I1152" s="232"/>
      <c r="J1152" s="228"/>
      <c r="K1152" s="228"/>
      <c r="L1152" s="233"/>
      <c r="M1152" s="234"/>
      <c r="N1152" s="235"/>
      <c r="O1152" s="235"/>
      <c r="P1152" s="235"/>
      <c r="Q1152" s="235"/>
      <c r="R1152" s="235"/>
      <c r="S1152" s="235"/>
      <c r="T1152" s="236"/>
      <c r="AT1152" s="237" t="s">
        <v>274</v>
      </c>
      <c r="AU1152" s="237" t="s">
        <v>86</v>
      </c>
      <c r="AV1152" s="14" t="s">
        <v>110</v>
      </c>
      <c r="AW1152" s="14" t="s">
        <v>32</v>
      </c>
      <c r="AX1152" s="14" t="s">
        <v>84</v>
      </c>
      <c r="AY1152" s="237" t="s">
        <v>239</v>
      </c>
    </row>
    <row r="1153" spans="1:65" s="2" customFormat="1" ht="16.5" customHeight="1">
      <c r="A1153" s="35"/>
      <c r="B1153" s="36"/>
      <c r="C1153" s="192" t="s">
        <v>1845</v>
      </c>
      <c r="D1153" s="192" t="s">
        <v>241</v>
      </c>
      <c r="E1153" s="193" t="s">
        <v>1846</v>
      </c>
      <c r="F1153" s="194" t="s">
        <v>1847</v>
      </c>
      <c r="G1153" s="195" t="s">
        <v>244</v>
      </c>
      <c r="H1153" s="196">
        <v>50.994999999999997</v>
      </c>
      <c r="I1153" s="197"/>
      <c r="J1153" s="198">
        <f>ROUND(I1153*H1153,2)</f>
        <v>0</v>
      </c>
      <c r="K1153" s="194" t="s">
        <v>287</v>
      </c>
      <c r="L1153" s="40"/>
      <c r="M1153" s="199" t="s">
        <v>1</v>
      </c>
      <c r="N1153" s="200" t="s">
        <v>41</v>
      </c>
      <c r="O1153" s="72"/>
      <c r="P1153" s="201">
        <f>O1153*H1153</f>
        <v>0</v>
      </c>
      <c r="Q1153" s="201">
        <v>1.6219999999999998E-2</v>
      </c>
      <c r="R1153" s="201">
        <f>Q1153*H1153</f>
        <v>0.8271388999999999</v>
      </c>
      <c r="S1153" s="201">
        <v>0</v>
      </c>
      <c r="T1153" s="202">
        <f>S1153*H1153</f>
        <v>0</v>
      </c>
      <c r="U1153" s="35"/>
      <c r="V1153" s="35"/>
      <c r="W1153" s="35"/>
      <c r="X1153" s="35"/>
      <c r="Y1153" s="35"/>
      <c r="Z1153" s="35"/>
      <c r="AA1153" s="35"/>
      <c r="AB1153" s="35"/>
      <c r="AC1153" s="35"/>
      <c r="AD1153" s="35"/>
      <c r="AE1153" s="35"/>
      <c r="AR1153" s="203" t="s">
        <v>316</v>
      </c>
      <c r="AT1153" s="203" t="s">
        <v>241</v>
      </c>
      <c r="AU1153" s="203" t="s">
        <v>86</v>
      </c>
      <c r="AY1153" s="18" t="s">
        <v>239</v>
      </c>
      <c r="BE1153" s="204">
        <f>IF(N1153="základní",J1153,0)</f>
        <v>0</v>
      </c>
      <c r="BF1153" s="204">
        <f>IF(N1153="snížená",J1153,0)</f>
        <v>0</v>
      </c>
      <c r="BG1153" s="204">
        <f>IF(N1153="zákl. přenesená",J1153,0)</f>
        <v>0</v>
      </c>
      <c r="BH1153" s="204">
        <f>IF(N1153="sníž. přenesená",J1153,0)</f>
        <v>0</v>
      </c>
      <c r="BI1153" s="204">
        <f>IF(N1153="nulová",J1153,0)</f>
        <v>0</v>
      </c>
      <c r="BJ1153" s="18" t="s">
        <v>84</v>
      </c>
      <c r="BK1153" s="204">
        <f>ROUND(I1153*H1153,2)</f>
        <v>0</v>
      </c>
      <c r="BL1153" s="18" t="s">
        <v>316</v>
      </c>
      <c r="BM1153" s="203" t="s">
        <v>1848</v>
      </c>
    </row>
    <row r="1154" spans="1:65" s="2" customFormat="1" ht="29.25">
      <c r="A1154" s="35"/>
      <c r="B1154" s="36"/>
      <c r="C1154" s="37"/>
      <c r="D1154" s="212" t="s">
        <v>294</v>
      </c>
      <c r="E1154" s="37"/>
      <c r="F1154" s="221" t="s">
        <v>1177</v>
      </c>
      <c r="G1154" s="37"/>
      <c r="H1154" s="37"/>
      <c r="I1154" s="207"/>
      <c r="J1154" s="37"/>
      <c r="K1154" s="37"/>
      <c r="L1154" s="40"/>
      <c r="M1154" s="208"/>
      <c r="N1154" s="209"/>
      <c r="O1154" s="72"/>
      <c r="P1154" s="72"/>
      <c r="Q1154" s="72"/>
      <c r="R1154" s="72"/>
      <c r="S1154" s="72"/>
      <c r="T1154" s="73"/>
      <c r="U1154" s="35"/>
      <c r="V1154" s="35"/>
      <c r="W1154" s="35"/>
      <c r="X1154" s="35"/>
      <c r="Y1154" s="35"/>
      <c r="Z1154" s="35"/>
      <c r="AA1154" s="35"/>
      <c r="AB1154" s="35"/>
      <c r="AC1154" s="35"/>
      <c r="AD1154" s="35"/>
      <c r="AE1154" s="35"/>
      <c r="AT1154" s="18" t="s">
        <v>294</v>
      </c>
      <c r="AU1154" s="18" t="s">
        <v>86</v>
      </c>
    </row>
    <row r="1155" spans="1:65" s="13" customFormat="1" ht="11.25">
      <c r="B1155" s="210"/>
      <c r="C1155" s="211"/>
      <c r="D1155" s="212" t="s">
        <v>274</v>
      </c>
      <c r="E1155" s="226" t="s">
        <v>1</v>
      </c>
      <c r="F1155" s="213" t="s">
        <v>1849</v>
      </c>
      <c r="G1155" s="211"/>
      <c r="H1155" s="214">
        <v>50.994999999999997</v>
      </c>
      <c r="I1155" s="215"/>
      <c r="J1155" s="211"/>
      <c r="K1155" s="211"/>
      <c r="L1155" s="216"/>
      <c r="M1155" s="217"/>
      <c r="N1155" s="218"/>
      <c r="O1155" s="218"/>
      <c r="P1155" s="218"/>
      <c r="Q1155" s="218"/>
      <c r="R1155" s="218"/>
      <c r="S1155" s="218"/>
      <c r="T1155" s="219"/>
      <c r="AT1155" s="220" t="s">
        <v>274</v>
      </c>
      <c r="AU1155" s="220" t="s">
        <v>86</v>
      </c>
      <c r="AV1155" s="13" t="s">
        <v>86</v>
      </c>
      <c r="AW1155" s="13" t="s">
        <v>32</v>
      </c>
      <c r="AX1155" s="13" t="s">
        <v>76</v>
      </c>
      <c r="AY1155" s="220" t="s">
        <v>239</v>
      </c>
    </row>
    <row r="1156" spans="1:65" s="14" customFormat="1" ht="11.25">
      <c r="B1156" s="227"/>
      <c r="C1156" s="228"/>
      <c r="D1156" s="212" t="s">
        <v>274</v>
      </c>
      <c r="E1156" s="229" t="s">
        <v>1</v>
      </c>
      <c r="F1156" s="230" t="s">
        <v>401</v>
      </c>
      <c r="G1156" s="228"/>
      <c r="H1156" s="231">
        <v>50.994999999999997</v>
      </c>
      <c r="I1156" s="232"/>
      <c r="J1156" s="228"/>
      <c r="K1156" s="228"/>
      <c r="L1156" s="233"/>
      <c r="M1156" s="234"/>
      <c r="N1156" s="235"/>
      <c r="O1156" s="235"/>
      <c r="P1156" s="235"/>
      <c r="Q1156" s="235"/>
      <c r="R1156" s="235"/>
      <c r="S1156" s="235"/>
      <c r="T1156" s="236"/>
      <c r="AT1156" s="237" t="s">
        <v>274</v>
      </c>
      <c r="AU1156" s="237" t="s">
        <v>86</v>
      </c>
      <c r="AV1156" s="14" t="s">
        <v>110</v>
      </c>
      <c r="AW1156" s="14" t="s">
        <v>32</v>
      </c>
      <c r="AX1156" s="14" t="s">
        <v>84</v>
      </c>
      <c r="AY1156" s="237" t="s">
        <v>239</v>
      </c>
    </row>
    <row r="1157" spans="1:65" s="2" customFormat="1" ht="16.5" customHeight="1">
      <c r="A1157" s="35"/>
      <c r="B1157" s="36"/>
      <c r="C1157" s="192" t="s">
        <v>1850</v>
      </c>
      <c r="D1157" s="192" t="s">
        <v>241</v>
      </c>
      <c r="E1157" s="193" t="s">
        <v>1851</v>
      </c>
      <c r="F1157" s="194" t="s">
        <v>1852</v>
      </c>
      <c r="G1157" s="195" t="s">
        <v>244</v>
      </c>
      <c r="H1157" s="196">
        <v>197.32499999999999</v>
      </c>
      <c r="I1157" s="197"/>
      <c r="J1157" s="198">
        <f>ROUND(I1157*H1157,2)</f>
        <v>0</v>
      </c>
      <c r="K1157" s="194" t="s">
        <v>245</v>
      </c>
      <c r="L1157" s="40"/>
      <c r="M1157" s="199" t="s">
        <v>1</v>
      </c>
      <c r="N1157" s="200" t="s">
        <v>41</v>
      </c>
      <c r="O1157" s="72"/>
      <c r="P1157" s="201">
        <f>O1157*H1157</f>
        <v>0</v>
      </c>
      <c r="Q1157" s="201">
        <v>1.0019999999999999E-2</v>
      </c>
      <c r="R1157" s="201">
        <f>Q1157*H1157</f>
        <v>1.9771964999999998</v>
      </c>
      <c r="S1157" s="201">
        <v>0</v>
      </c>
      <c r="T1157" s="202">
        <f>S1157*H1157</f>
        <v>0</v>
      </c>
      <c r="U1157" s="35"/>
      <c r="V1157" s="35"/>
      <c r="W1157" s="35"/>
      <c r="X1157" s="35"/>
      <c r="Y1157" s="35"/>
      <c r="Z1157" s="35"/>
      <c r="AA1157" s="35"/>
      <c r="AB1157" s="35"/>
      <c r="AC1157" s="35"/>
      <c r="AD1157" s="35"/>
      <c r="AE1157" s="35"/>
      <c r="AR1157" s="203" t="s">
        <v>316</v>
      </c>
      <c r="AT1157" s="203" t="s">
        <v>241</v>
      </c>
      <c r="AU1157" s="203" t="s">
        <v>86</v>
      </c>
      <c r="AY1157" s="18" t="s">
        <v>239</v>
      </c>
      <c r="BE1157" s="204">
        <f>IF(N1157="základní",J1157,0)</f>
        <v>0</v>
      </c>
      <c r="BF1157" s="204">
        <f>IF(N1157="snížená",J1157,0)</f>
        <v>0</v>
      </c>
      <c r="BG1157" s="204">
        <f>IF(N1157="zákl. přenesená",J1157,0)</f>
        <v>0</v>
      </c>
      <c r="BH1157" s="204">
        <f>IF(N1157="sníž. přenesená",J1157,0)</f>
        <v>0</v>
      </c>
      <c r="BI1157" s="204">
        <f>IF(N1157="nulová",J1157,0)</f>
        <v>0</v>
      </c>
      <c r="BJ1157" s="18" t="s">
        <v>84</v>
      </c>
      <c r="BK1157" s="204">
        <f>ROUND(I1157*H1157,2)</f>
        <v>0</v>
      </c>
      <c r="BL1157" s="18" t="s">
        <v>316</v>
      </c>
      <c r="BM1157" s="203" t="s">
        <v>1853</v>
      </c>
    </row>
    <row r="1158" spans="1:65" s="2" customFormat="1" ht="11.25">
      <c r="A1158" s="35"/>
      <c r="B1158" s="36"/>
      <c r="C1158" s="37"/>
      <c r="D1158" s="205" t="s">
        <v>247</v>
      </c>
      <c r="E1158" s="37"/>
      <c r="F1158" s="206" t="s">
        <v>1854</v>
      </c>
      <c r="G1158" s="37"/>
      <c r="H1158" s="37"/>
      <c r="I1158" s="207"/>
      <c r="J1158" s="37"/>
      <c r="K1158" s="37"/>
      <c r="L1158" s="40"/>
      <c r="M1158" s="208"/>
      <c r="N1158" s="209"/>
      <c r="O1158" s="72"/>
      <c r="P1158" s="72"/>
      <c r="Q1158" s="72"/>
      <c r="R1158" s="72"/>
      <c r="S1158" s="72"/>
      <c r="T1158" s="73"/>
      <c r="U1158" s="35"/>
      <c r="V1158" s="35"/>
      <c r="W1158" s="35"/>
      <c r="X1158" s="35"/>
      <c r="Y1158" s="35"/>
      <c r="Z1158" s="35"/>
      <c r="AA1158" s="35"/>
      <c r="AB1158" s="35"/>
      <c r="AC1158" s="35"/>
      <c r="AD1158" s="35"/>
      <c r="AE1158" s="35"/>
      <c r="AT1158" s="18" t="s">
        <v>247</v>
      </c>
      <c r="AU1158" s="18" t="s">
        <v>86</v>
      </c>
    </row>
    <row r="1159" spans="1:65" s="13" customFormat="1" ht="11.25">
      <c r="B1159" s="210"/>
      <c r="C1159" s="211"/>
      <c r="D1159" s="212" t="s">
        <v>274</v>
      </c>
      <c r="E1159" s="226" t="s">
        <v>1</v>
      </c>
      <c r="F1159" s="213" t="s">
        <v>1499</v>
      </c>
      <c r="G1159" s="211"/>
      <c r="H1159" s="214">
        <v>197.32499999999999</v>
      </c>
      <c r="I1159" s="215"/>
      <c r="J1159" s="211"/>
      <c r="K1159" s="211"/>
      <c r="L1159" s="216"/>
      <c r="M1159" s="217"/>
      <c r="N1159" s="218"/>
      <c r="O1159" s="218"/>
      <c r="P1159" s="218"/>
      <c r="Q1159" s="218"/>
      <c r="R1159" s="218"/>
      <c r="S1159" s="218"/>
      <c r="T1159" s="219"/>
      <c r="AT1159" s="220" t="s">
        <v>274</v>
      </c>
      <c r="AU1159" s="220" t="s">
        <v>86</v>
      </c>
      <c r="AV1159" s="13" t="s">
        <v>86</v>
      </c>
      <c r="AW1159" s="13" t="s">
        <v>32</v>
      </c>
      <c r="AX1159" s="13" t="s">
        <v>76</v>
      </c>
      <c r="AY1159" s="220" t="s">
        <v>239</v>
      </c>
    </row>
    <row r="1160" spans="1:65" s="14" customFormat="1" ht="11.25">
      <c r="B1160" s="227"/>
      <c r="C1160" s="228"/>
      <c r="D1160" s="212" t="s">
        <v>274</v>
      </c>
      <c r="E1160" s="229" t="s">
        <v>1</v>
      </c>
      <c r="F1160" s="230" t="s">
        <v>401</v>
      </c>
      <c r="G1160" s="228"/>
      <c r="H1160" s="231">
        <v>197.32499999999999</v>
      </c>
      <c r="I1160" s="232"/>
      <c r="J1160" s="228"/>
      <c r="K1160" s="228"/>
      <c r="L1160" s="233"/>
      <c r="M1160" s="234"/>
      <c r="N1160" s="235"/>
      <c r="O1160" s="235"/>
      <c r="P1160" s="235"/>
      <c r="Q1160" s="235"/>
      <c r="R1160" s="235"/>
      <c r="S1160" s="235"/>
      <c r="T1160" s="236"/>
      <c r="AT1160" s="237" t="s">
        <v>274</v>
      </c>
      <c r="AU1160" s="237" t="s">
        <v>86</v>
      </c>
      <c r="AV1160" s="14" t="s">
        <v>110</v>
      </c>
      <c r="AW1160" s="14" t="s">
        <v>32</v>
      </c>
      <c r="AX1160" s="14" t="s">
        <v>84</v>
      </c>
      <c r="AY1160" s="237" t="s">
        <v>239</v>
      </c>
    </row>
    <row r="1161" spans="1:65" s="2" customFormat="1" ht="16.5" customHeight="1">
      <c r="A1161" s="35"/>
      <c r="B1161" s="36"/>
      <c r="C1161" s="192" t="s">
        <v>1855</v>
      </c>
      <c r="D1161" s="192" t="s">
        <v>241</v>
      </c>
      <c r="E1161" s="193" t="s">
        <v>1856</v>
      </c>
      <c r="F1161" s="194" t="s">
        <v>1857</v>
      </c>
      <c r="G1161" s="195" t="s">
        <v>244</v>
      </c>
      <c r="H1161" s="196">
        <v>364.14699999999999</v>
      </c>
      <c r="I1161" s="197"/>
      <c r="J1161" s="198">
        <f>ROUND(I1161*H1161,2)</f>
        <v>0</v>
      </c>
      <c r="K1161" s="194" t="s">
        <v>245</v>
      </c>
      <c r="L1161" s="40"/>
      <c r="M1161" s="199" t="s">
        <v>1</v>
      </c>
      <c r="N1161" s="200" t="s">
        <v>41</v>
      </c>
      <c r="O1161" s="72"/>
      <c r="P1161" s="201">
        <f>O1161*H1161</f>
        <v>0</v>
      </c>
      <c r="Q1161" s="201">
        <v>0</v>
      </c>
      <c r="R1161" s="201">
        <f>Q1161*H1161</f>
        <v>0</v>
      </c>
      <c r="S1161" s="201">
        <v>0.04</v>
      </c>
      <c r="T1161" s="202">
        <f>S1161*H1161</f>
        <v>14.56588</v>
      </c>
      <c r="U1161" s="35"/>
      <c r="V1161" s="35"/>
      <c r="W1161" s="35"/>
      <c r="X1161" s="35"/>
      <c r="Y1161" s="35"/>
      <c r="Z1161" s="35"/>
      <c r="AA1161" s="35"/>
      <c r="AB1161" s="35"/>
      <c r="AC1161" s="35"/>
      <c r="AD1161" s="35"/>
      <c r="AE1161" s="35"/>
      <c r="AR1161" s="203" t="s">
        <v>316</v>
      </c>
      <c r="AT1161" s="203" t="s">
        <v>241</v>
      </c>
      <c r="AU1161" s="203" t="s">
        <v>86</v>
      </c>
      <c r="AY1161" s="18" t="s">
        <v>239</v>
      </c>
      <c r="BE1161" s="204">
        <f>IF(N1161="základní",J1161,0)</f>
        <v>0</v>
      </c>
      <c r="BF1161" s="204">
        <f>IF(N1161="snížená",J1161,0)</f>
        <v>0</v>
      </c>
      <c r="BG1161" s="204">
        <f>IF(N1161="zákl. přenesená",J1161,0)</f>
        <v>0</v>
      </c>
      <c r="BH1161" s="204">
        <f>IF(N1161="sníž. přenesená",J1161,0)</f>
        <v>0</v>
      </c>
      <c r="BI1161" s="204">
        <f>IF(N1161="nulová",J1161,0)</f>
        <v>0</v>
      </c>
      <c r="BJ1161" s="18" t="s">
        <v>84</v>
      </c>
      <c r="BK1161" s="204">
        <f>ROUND(I1161*H1161,2)</f>
        <v>0</v>
      </c>
      <c r="BL1161" s="18" t="s">
        <v>316</v>
      </c>
      <c r="BM1161" s="203" t="s">
        <v>1858</v>
      </c>
    </row>
    <row r="1162" spans="1:65" s="2" customFormat="1" ht="11.25">
      <c r="A1162" s="35"/>
      <c r="B1162" s="36"/>
      <c r="C1162" s="37"/>
      <c r="D1162" s="205" t="s">
        <v>247</v>
      </c>
      <c r="E1162" s="37"/>
      <c r="F1162" s="206" t="s">
        <v>1859</v>
      </c>
      <c r="G1162" s="37"/>
      <c r="H1162" s="37"/>
      <c r="I1162" s="207"/>
      <c r="J1162" s="37"/>
      <c r="K1162" s="37"/>
      <c r="L1162" s="40"/>
      <c r="M1162" s="208"/>
      <c r="N1162" s="209"/>
      <c r="O1162" s="72"/>
      <c r="P1162" s="72"/>
      <c r="Q1162" s="72"/>
      <c r="R1162" s="72"/>
      <c r="S1162" s="72"/>
      <c r="T1162" s="73"/>
      <c r="U1162" s="35"/>
      <c r="V1162" s="35"/>
      <c r="W1162" s="35"/>
      <c r="X1162" s="35"/>
      <c r="Y1162" s="35"/>
      <c r="Z1162" s="35"/>
      <c r="AA1162" s="35"/>
      <c r="AB1162" s="35"/>
      <c r="AC1162" s="35"/>
      <c r="AD1162" s="35"/>
      <c r="AE1162" s="35"/>
      <c r="AT1162" s="18" t="s">
        <v>247</v>
      </c>
      <c r="AU1162" s="18" t="s">
        <v>86</v>
      </c>
    </row>
    <row r="1163" spans="1:65" s="13" customFormat="1" ht="11.25">
      <c r="B1163" s="210"/>
      <c r="C1163" s="211"/>
      <c r="D1163" s="212" t="s">
        <v>274</v>
      </c>
      <c r="E1163" s="226" t="s">
        <v>1</v>
      </c>
      <c r="F1163" s="213" t="s">
        <v>1402</v>
      </c>
      <c r="G1163" s="211"/>
      <c r="H1163" s="214">
        <v>364.14699999999999</v>
      </c>
      <c r="I1163" s="215"/>
      <c r="J1163" s="211"/>
      <c r="K1163" s="211"/>
      <c r="L1163" s="216"/>
      <c r="M1163" s="217"/>
      <c r="N1163" s="218"/>
      <c r="O1163" s="218"/>
      <c r="P1163" s="218"/>
      <c r="Q1163" s="218"/>
      <c r="R1163" s="218"/>
      <c r="S1163" s="218"/>
      <c r="T1163" s="219"/>
      <c r="AT1163" s="220" t="s">
        <v>274</v>
      </c>
      <c r="AU1163" s="220" t="s">
        <v>86</v>
      </c>
      <c r="AV1163" s="13" t="s">
        <v>86</v>
      </c>
      <c r="AW1163" s="13" t="s">
        <v>32</v>
      </c>
      <c r="AX1163" s="13" t="s">
        <v>76</v>
      </c>
      <c r="AY1163" s="220" t="s">
        <v>239</v>
      </c>
    </row>
    <row r="1164" spans="1:65" s="14" customFormat="1" ht="11.25">
      <c r="B1164" s="227"/>
      <c r="C1164" s="228"/>
      <c r="D1164" s="212" t="s">
        <v>274</v>
      </c>
      <c r="E1164" s="229" t="s">
        <v>1</v>
      </c>
      <c r="F1164" s="230" t="s">
        <v>401</v>
      </c>
      <c r="G1164" s="228"/>
      <c r="H1164" s="231">
        <v>364.14699999999999</v>
      </c>
      <c r="I1164" s="232"/>
      <c r="J1164" s="228"/>
      <c r="K1164" s="228"/>
      <c r="L1164" s="233"/>
      <c r="M1164" s="234"/>
      <c r="N1164" s="235"/>
      <c r="O1164" s="235"/>
      <c r="P1164" s="235"/>
      <c r="Q1164" s="235"/>
      <c r="R1164" s="235"/>
      <c r="S1164" s="235"/>
      <c r="T1164" s="236"/>
      <c r="AT1164" s="237" t="s">
        <v>274</v>
      </c>
      <c r="AU1164" s="237" t="s">
        <v>86</v>
      </c>
      <c r="AV1164" s="14" t="s">
        <v>110</v>
      </c>
      <c r="AW1164" s="14" t="s">
        <v>32</v>
      </c>
      <c r="AX1164" s="14" t="s">
        <v>84</v>
      </c>
      <c r="AY1164" s="237" t="s">
        <v>239</v>
      </c>
    </row>
    <row r="1165" spans="1:65" s="2" customFormat="1" ht="21.75" customHeight="1">
      <c r="A1165" s="35"/>
      <c r="B1165" s="36"/>
      <c r="C1165" s="192" t="s">
        <v>1860</v>
      </c>
      <c r="D1165" s="192" t="s">
        <v>241</v>
      </c>
      <c r="E1165" s="193" t="s">
        <v>1861</v>
      </c>
      <c r="F1165" s="194" t="s">
        <v>1862</v>
      </c>
      <c r="G1165" s="195" t="s">
        <v>344</v>
      </c>
      <c r="H1165" s="196">
        <v>5.6890000000000001</v>
      </c>
      <c r="I1165" s="197"/>
      <c r="J1165" s="198">
        <f>ROUND(I1165*H1165,2)</f>
        <v>0</v>
      </c>
      <c r="K1165" s="194" t="s">
        <v>245</v>
      </c>
      <c r="L1165" s="40"/>
      <c r="M1165" s="199" t="s">
        <v>1</v>
      </c>
      <c r="N1165" s="200" t="s">
        <v>41</v>
      </c>
      <c r="O1165" s="72"/>
      <c r="P1165" s="201">
        <f>O1165*H1165</f>
        <v>0</v>
      </c>
      <c r="Q1165" s="201">
        <v>0</v>
      </c>
      <c r="R1165" s="201">
        <f>Q1165*H1165</f>
        <v>0</v>
      </c>
      <c r="S1165" s="201">
        <v>0</v>
      </c>
      <c r="T1165" s="202">
        <f>S1165*H1165</f>
        <v>0</v>
      </c>
      <c r="U1165" s="35"/>
      <c r="V1165" s="35"/>
      <c r="W1165" s="35"/>
      <c r="X1165" s="35"/>
      <c r="Y1165" s="35"/>
      <c r="Z1165" s="35"/>
      <c r="AA1165" s="35"/>
      <c r="AB1165" s="35"/>
      <c r="AC1165" s="35"/>
      <c r="AD1165" s="35"/>
      <c r="AE1165" s="35"/>
      <c r="AR1165" s="203" t="s">
        <v>316</v>
      </c>
      <c r="AT1165" s="203" t="s">
        <v>241</v>
      </c>
      <c r="AU1165" s="203" t="s">
        <v>86</v>
      </c>
      <c r="AY1165" s="18" t="s">
        <v>239</v>
      </c>
      <c r="BE1165" s="204">
        <f>IF(N1165="základní",J1165,0)</f>
        <v>0</v>
      </c>
      <c r="BF1165" s="204">
        <f>IF(N1165="snížená",J1165,0)</f>
        <v>0</v>
      </c>
      <c r="BG1165" s="204">
        <f>IF(N1165="zákl. přenesená",J1165,0)</f>
        <v>0</v>
      </c>
      <c r="BH1165" s="204">
        <f>IF(N1165="sníž. přenesená",J1165,0)</f>
        <v>0</v>
      </c>
      <c r="BI1165" s="204">
        <f>IF(N1165="nulová",J1165,0)</f>
        <v>0</v>
      </c>
      <c r="BJ1165" s="18" t="s">
        <v>84</v>
      </c>
      <c r="BK1165" s="204">
        <f>ROUND(I1165*H1165,2)</f>
        <v>0</v>
      </c>
      <c r="BL1165" s="18" t="s">
        <v>316</v>
      </c>
      <c r="BM1165" s="203" t="s">
        <v>1863</v>
      </c>
    </row>
    <row r="1166" spans="1:65" s="2" customFormat="1" ht="11.25">
      <c r="A1166" s="35"/>
      <c r="B1166" s="36"/>
      <c r="C1166" s="37"/>
      <c r="D1166" s="205" t="s">
        <v>247</v>
      </c>
      <c r="E1166" s="37"/>
      <c r="F1166" s="206" t="s">
        <v>1864</v>
      </c>
      <c r="G1166" s="37"/>
      <c r="H1166" s="37"/>
      <c r="I1166" s="207"/>
      <c r="J1166" s="37"/>
      <c r="K1166" s="37"/>
      <c r="L1166" s="40"/>
      <c r="M1166" s="208"/>
      <c r="N1166" s="209"/>
      <c r="O1166" s="72"/>
      <c r="P1166" s="72"/>
      <c r="Q1166" s="72"/>
      <c r="R1166" s="72"/>
      <c r="S1166" s="72"/>
      <c r="T1166" s="73"/>
      <c r="U1166" s="35"/>
      <c r="V1166" s="35"/>
      <c r="W1166" s="35"/>
      <c r="X1166" s="35"/>
      <c r="Y1166" s="35"/>
      <c r="Z1166" s="35"/>
      <c r="AA1166" s="35"/>
      <c r="AB1166" s="35"/>
      <c r="AC1166" s="35"/>
      <c r="AD1166" s="35"/>
      <c r="AE1166" s="35"/>
      <c r="AT1166" s="18" t="s">
        <v>247</v>
      </c>
      <c r="AU1166" s="18" t="s">
        <v>86</v>
      </c>
    </row>
    <row r="1167" spans="1:65" s="12" customFormat="1" ht="22.9" customHeight="1">
      <c r="B1167" s="176"/>
      <c r="C1167" s="177"/>
      <c r="D1167" s="178" t="s">
        <v>75</v>
      </c>
      <c r="E1167" s="190" t="s">
        <v>1865</v>
      </c>
      <c r="F1167" s="190" t="s">
        <v>1866</v>
      </c>
      <c r="G1167" s="177"/>
      <c r="H1167" s="177"/>
      <c r="I1167" s="180"/>
      <c r="J1167" s="191">
        <f>BK1167</f>
        <v>0</v>
      </c>
      <c r="K1167" s="177"/>
      <c r="L1167" s="182"/>
      <c r="M1167" s="183"/>
      <c r="N1167" s="184"/>
      <c r="O1167" s="184"/>
      <c r="P1167" s="185">
        <f>SUM(P1168:P1270)</f>
        <v>0</v>
      </c>
      <c r="Q1167" s="184"/>
      <c r="R1167" s="185">
        <f>SUM(R1168:R1270)</f>
        <v>221.35348488</v>
      </c>
      <c r="S1167" s="184"/>
      <c r="T1167" s="186">
        <f>SUM(T1168:T1270)</f>
        <v>5.19201405</v>
      </c>
      <c r="AR1167" s="187" t="s">
        <v>86</v>
      </c>
      <c r="AT1167" s="188" t="s">
        <v>75</v>
      </c>
      <c r="AU1167" s="188" t="s">
        <v>84</v>
      </c>
      <c r="AY1167" s="187" t="s">
        <v>239</v>
      </c>
      <c r="BK1167" s="189">
        <f>SUM(BK1168:BK1270)</f>
        <v>0</v>
      </c>
    </row>
    <row r="1168" spans="1:65" s="2" customFormat="1" ht="24.2" customHeight="1">
      <c r="A1168" s="35"/>
      <c r="B1168" s="36"/>
      <c r="C1168" s="192" t="s">
        <v>1867</v>
      </c>
      <c r="D1168" s="192" t="s">
        <v>241</v>
      </c>
      <c r="E1168" s="193" t="s">
        <v>1868</v>
      </c>
      <c r="F1168" s="194" t="s">
        <v>1869</v>
      </c>
      <c r="G1168" s="195" t="s">
        <v>244</v>
      </c>
      <c r="H1168" s="196">
        <v>145.62100000000001</v>
      </c>
      <c r="I1168" s="197"/>
      <c r="J1168" s="198">
        <f>ROUND(I1168*H1168,2)</f>
        <v>0</v>
      </c>
      <c r="K1168" s="194" t="s">
        <v>245</v>
      </c>
      <c r="L1168" s="40"/>
      <c r="M1168" s="199" t="s">
        <v>1</v>
      </c>
      <c r="N1168" s="200" t="s">
        <v>41</v>
      </c>
      <c r="O1168" s="72"/>
      <c r="P1168" s="201">
        <f>O1168*H1168</f>
        <v>0</v>
      </c>
      <c r="Q1168" s="201">
        <v>3.2969999999999999E-2</v>
      </c>
      <c r="R1168" s="201">
        <f>Q1168*H1168</f>
        <v>4.8011243700000001</v>
      </c>
      <c r="S1168" s="201">
        <v>0</v>
      </c>
      <c r="T1168" s="202">
        <f>S1168*H1168</f>
        <v>0</v>
      </c>
      <c r="U1168" s="35"/>
      <c r="V1168" s="35"/>
      <c r="W1168" s="35"/>
      <c r="X1168" s="35"/>
      <c r="Y1168" s="35"/>
      <c r="Z1168" s="35"/>
      <c r="AA1168" s="35"/>
      <c r="AB1168" s="35"/>
      <c r="AC1168" s="35"/>
      <c r="AD1168" s="35"/>
      <c r="AE1168" s="35"/>
      <c r="AR1168" s="203" t="s">
        <v>316</v>
      </c>
      <c r="AT1168" s="203" t="s">
        <v>241</v>
      </c>
      <c r="AU1168" s="203" t="s">
        <v>86</v>
      </c>
      <c r="AY1168" s="18" t="s">
        <v>239</v>
      </c>
      <c r="BE1168" s="204">
        <f>IF(N1168="základní",J1168,0)</f>
        <v>0</v>
      </c>
      <c r="BF1168" s="204">
        <f>IF(N1168="snížená",J1168,0)</f>
        <v>0</v>
      </c>
      <c r="BG1168" s="204">
        <f>IF(N1168="zákl. přenesená",J1168,0)</f>
        <v>0</v>
      </c>
      <c r="BH1168" s="204">
        <f>IF(N1168="sníž. přenesená",J1168,0)</f>
        <v>0</v>
      </c>
      <c r="BI1168" s="204">
        <f>IF(N1168="nulová",J1168,0)</f>
        <v>0</v>
      </c>
      <c r="BJ1168" s="18" t="s">
        <v>84</v>
      </c>
      <c r="BK1168" s="204">
        <f>ROUND(I1168*H1168,2)</f>
        <v>0</v>
      </c>
      <c r="BL1168" s="18" t="s">
        <v>316</v>
      </c>
      <c r="BM1168" s="203" t="s">
        <v>1870</v>
      </c>
    </row>
    <row r="1169" spans="1:65" s="2" customFormat="1" ht="11.25">
      <c r="A1169" s="35"/>
      <c r="B1169" s="36"/>
      <c r="C1169" s="37"/>
      <c r="D1169" s="205" t="s">
        <v>247</v>
      </c>
      <c r="E1169" s="37"/>
      <c r="F1169" s="206" t="s">
        <v>1871</v>
      </c>
      <c r="G1169" s="37"/>
      <c r="H1169" s="37"/>
      <c r="I1169" s="207"/>
      <c r="J1169" s="37"/>
      <c r="K1169" s="37"/>
      <c r="L1169" s="40"/>
      <c r="M1169" s="208"/>
      <c r="N1169" s="209"/>
      <c r="O1169" s="72"/>
      <c r="P1169" s="72"/>
      <c r="Q1169" s="72"/>
      <c r="R1169" s="72"/>
      <c r="S1169" s="72"/>
      <c r="T1169" s="73"/>
      <c r="U1169" s="35"/>
      <c r="V1169" s="35"/>
      <c r="W1169" s="35"/>
      <c r="X1169" s="35"/>
      <c r="Y1169" s="35"/>
      <c r="Z1169" s="35"/>
      <c r="AA1169" s="35"/>
      <c r="AB1169" s="35"/>
      <c r="AC1169" s="35"/>
      <c r="AD1169" s="35"/>
      <c r="AE1169" s="35"/>
      <c r="AT1169" s="18" t="s">
        <v>247</v>
      </c>
      <c r="AU1169" s="18" t="s">
        <v>86</v>
      </c>
    </row>
    <row r="1170" spans="1:65" s="13" customFormat="1" ht="11.25">
      <c r="B1170" s="210"/>
      <c r="C1170" s="211"/>
      <c r="D1170" s="212" t="s">
        <v>274</v>
      </c>
      <c r="E1170" s="226" t="s">
        <v>1</v>
      </c>
      <c r="F1170" s="213" t="s">
        <v>1872</v>
      </c>
      <c r="G1170" s="211"/>
      <c r="H1170" s="214">
        <v>145.62100000000001</v>
      </c>
      <c r="I1170" s="215"/>
      <c r="J1170" s="211"/>
      <c r="K1170" s="211"/>
      <c r="L1170" s="216"/>
      <c r="M1170" s="217"/>
      <c r="N1170" s="218"/>
      <c r="O1170" s="218"/>
      <c r="P1170" s="218"/>
      <c r="Q1170" s="218"/>
      <c r="R1170" s="218"/>
      <c r="S1170" s="218"/>
      <c r="T1170" s="219"/>
      <c r="AT1170" s="220" t="s">
        <v>274</v>
      </c>
      <c r="AU1170" s="220" t="s">
        <v>86</v>
      </c>
      <c r="AV1170" s="13" t="s">
        <v>86</v>
      </c>
      <c r="AW1170" s="13" t="s">
        <v>32</v>
      </c>
      <c r="AX1170" s="13" t="s">
        <v>76</v>
      </c>
      <c r="AY1170" s="220" t="s">
        <v>239</v>
      </c>
    </row>
    <row r="1171" spans="1:65" s="14" customFormat="1" ht="11.25">
      <c r="B1171" s="227"/>
      <c r="C1171" s="228"/>
      <c r="D1171" s="212" t="s">
        <v>274</v>
      </c>
      <c r="E1171" s="229" t="s">
        <v>1</v>
      </c>
      <c r="F1171" s="230" t="s">
        <v>401</v>
      </c>
      <c r="G1171" s="228"/>
      <c r="H1171" s="231">
        <v>145.62100000000001</v>
      </c>
      <c r="I1171" s="232"/>
      <c r="J1171" s="228"/>
      <c r="K1171" s="228"/>
      <c r="L1171" s="233"/>
      <c r="M1171" s="234"/>
      <c r="N1171" s="235"/>
      <c r="O1171" s="235"/>
      <c r="P1171" s="235"/>
      <c r="Q1171" s="235"/>
      <c r="R1171" s="235"/>
      <c r="S1171" s="235"/>
      <c r="T1171" s="236"/>
      <c r="AT1171" s="237" t="s">
        <v>274</v>
      </c>
      <c r="AU1171" s="237" t="s">
        <v>86</v>
      </c>
      <c r="AV1171" s="14" t="s">
        <v>110</v>
      </c>
      <c r="AW1171" s="14" t="s">
        <v>32</v>
      </c>
      <c r="AX1171" s="14" t="s">
        <v>84</v>
      </c>
      <c r="AY1171" s="237" t="s">
        <v>239</v>
      </c>
    </row>
    <row r="1172" spans="1:65" s="2" customFormat="1" ht="24.2" customHeight="1">
      <c r="A1172" s="35"/>
      <c r="B1172" s="36"/>
      <c r="C1172" s="192" t="s">
        <v>1873</v>
      </c>
      <c r="D1172" s="192" t="s">
        <v>241</v>
      </c>
      <c r="E1172" s="193" t="s">
        <v>1874</v>
      </c>
      <c r="F1172" s="194" t="s">
        <v>1875</v>
      </c>
      <c r="G1172" s="195" t="s">
        <v>244</v>
      </c>
      <c r="H1172" s="196">
        <v>1528.6590000000001</v>
      </c>
      <c r="I1172" s="197"/>
      <c r="J1172" s="198">
        <f>ROUND(I1172*H1172,2)</f>
        <v>0</v>
      </c>
      <c r="K1172" s="194" t="s">
        <v>245</v>
      </c>
      <c r="L1172" s="40"/>
      <c r="M1172" s="199" t="s">
        <v>1</v>
      </c>
      <c r="N1172" s="200" t="s">
        <v>41</v>
      </c>
      <c r="O1172" s="72"/>
      <c r="P1172" s="201">
        <f>O1172*H1172</f>
        <v>0</v>
      </c>
      <c r="Q1172" s="201">
        <v>6.0979999999999999E-2</v>
      </c>
      <c r="R1172" s="201">
        <f>Q1172*H1172</f>
        <v>93.217625820000009</v>
      </c>
      <c r="S1172" s="201">
        <v>0</v>
      </c>
      <c r="T1172" s="202">
        <f>S1172*H1172</f>
        <v>0</v>
      </c>
      <c r="U1172" s="35"/>
      <c r="V1172" s="35"/>
      <c r="W1172" s="35"/>
      <c r="X1172" s="35"/>
      <c r="Y1172" s="35"/>
      <c r="Z1172" s="35"/>
      <c r="AA1172" s="35"/>
      <c r="AB1172" s="35"/>
      <c r="AC1172" s="35"/>
      <c r="AD1172" s="35"/>
      <c r="AE1172" s="35"/>
      <c r="AR1172" s="203" t="s">
        <v>316</v>
      </c>
      <c r="AT1172" s="203" t="s">
        <v>241</v>
      </c>
      <c r="AU1172" s="203" t="s">
        <v>86</v>
      </c>
      <c r="AY1172" s="18" t="s">
        <v>239</v>
      </c>
      <c r="BE1172" s="204">
        <f>IF(N1172="základní",J1172,0)</f>
        <v>0</v>
      </c>
      <c r="BF1172" s="204">
        <f>IF(N1172="snížená",J1172,0)</f>
        <v>0</v>
      </c>
      <c r="BG1172" s="204">
        <f>IF(N1172="zákl. přenesená",J1172,0)</f>
        <v>0</v>
      </c>
      <c r="BH1172" s="204">
        <f>IF(N1172="sníž. přenesená",J1172,0)</f>
        <v>0</v>
      </c>
      <c r="BI1172" s="204">
        <f>IF(N1172="nulová",J1172,0)</f>
        <v>0</v>
      </c>
      <c r="BJ1172" s="18" t="s">
        <v>84</v>
      </c>
      <c r="BK1172" s="204">
        <f>ROUND(I1172*H1172,2)</f>
        <v>0</v>
      </c>
      <c r="BL1172" s="18" t="s">
        <v>316</v>
      </c>
      <c r="BM1172" s="203" t="s">
        <v>1876</v>
      </c>
    </row>
    <row r="1173" spans="1:65" s="2" customFormat="1" ht="11.25">
      <c r="A1173" s="35"/>
      <c r="B1173" s="36"/>
      <c r="C1173" s="37"/>
      <c r="D1173" s="205" t="s">
        <v>247</v>
      </c>
      <c r="E1173" s="37"/>
      <c r="F1173" s="206" t="s">
        <v>1877</v>
      </c>
      <c r="G1173" s="37"/>
      <c r="H1173" s="37"/>
      <c r="I1173" s="207"/>
      <c r="J1173" s="37"/>
      <c r="K1173" s="37"/>
      <c r="L1173" s="40"/>
      <c r="M1173" s="208"/>
      <c r="N1173" s="209"/>
      <c r="O1173" s="72"/>
      <c r="P1173" s="72"/>
      <c r="Q1173" s="72"/>
      <c r="R1173" s="72"/>
      <c r="S1173" s="72"/>
      <c r="T1173" s="73"/>
      <c r="U1173" s="35"/>
      <c r="V1173" s="35"/>
      <c r="W1173" s="35"/>
      <c r="X1173" s="35"/>
      <c r="Y1173" s="35"/>
      <c r="Z1173" s="35"/>
      <c r="AA1173" s="35"/>
      <c r="AB1173" s="35"/>
      <c r="AC1173" s="35"/>
      <c r="AD1173" s="35"/>
      <c r="AE1173" s="35"/>
      <c r="AT1173" s="18" t="s">
        <v>247</v>
      </c>
      <c r="AU1173" s="18" t="s">
        <v>86</v>
      </c>
    </row>
    <row r="1174" spans="1:65" s="13" customFormat="1" ht="11.25">
      <c r="B1174" s="210"/>
      <c r="C1174" s="211"/>
      <c r="D1174" s="212" t="s">
        <v>274</v>
      </c>
      <c r="E1174" s="226" t="s">
        <v>1</v>
      </c>
      <c r="F1174" s="213" t="s">
        <v>1878</v>
      </c>
      <c r="G1174" s="211"/>
      <c r="H1174" s="214">
        <v>1528.6590000000001</v>
      </c>
      <c r="I1174" s="215"/>
      <c r="J1174" s="211"/>
      <c r="K1174" s="211"/>
      <c r="L1174" s="216"/>
      <c r="M1174" s="217"/>
      <c r="N1174" s="218"/>
      <c r="O1174" s="218"/>
      <c r="P1174" s="218"/>
      <c r="Q1174" s="218"/>
      <c r="R1174" s="218"/>
      <c r="S1174" s="218"/>
      <c r="T1174" s="219"/>
      <c r="AT1174" s="220" t="s">
        <v>274</v>
      </c>
      <c r="AU1174" s="220" t="s">
        <v>86</v>
      </c>
      <c r="AV1174" s="13" t="s">
        <v>86</v>
      </c>
      <c r="AW1174" s="13" t="s">
        <v>32</v>
      </c>
      <c r="AX1174" s="13" t="s">
        <v>76</v>
      </c>
      <c r="AY1174" s="220" t="s">
        <v>239</v>
      </c>
    </row>
    <row r="1175" spans="1:65" s="14" customFormat="1" ht="11.25">
      <c r="B1175" s="227"/>
      <c r="C1175" s="228"/>
      <c r="D1175" s="212" t="s">
        <v>274</v>
      </c>
      <c r="E1175" s="229" t="s">
        <v>1</v>
      </c>
      <c r="F1175" s="230" t="s">
        <v>401</v>
      </c>
      <c r="G1175" s="228"/>
      <c r="H1175" s="231">
        <v>1528.6590000000001</v>
      </c>
      <c r="I1175" s="232"/>
      <c r="J1175" s="228"/>
      <c r="K1175" s="228"/>
      <c r="L1175" s="233"/>
      <c r="M1175" s="234"/>
      <c r="N1175" s="235"/>
      <c r="O1175" s="235"/>
      <c r="P1175" s="235"/>
      <c r="Q1175" s="235"/>
      <c r="R1175" s="235"/>
      <c r="S1175" s="235"/>
      <c r="T1175" s="236"/>
      <c r="AT1175" s="237" t="s">
        <v>274</v>
      </c>
      <c r="AU1175" s="237" t="s">
        <v>86</v>
      </c>
      <c r="AV1175" s="14" t="s">
        <v>110</v>
      </c>
      <c r="AW1175" s="14" t="s">
        <v>32</v>
      </c>
      <c r="AX1175" s="14" t="s">
        <v>84</v>
      </c>
      <c r="AY1175" s="237" t="s">
        <v>239</v>
      </c>
    </row>
    <row r="1176" spans="1:65" s="2" customFormat="1" ht="16.5" customHeight="1">
      <c r="A1176" s="35"/>
      <c r="B1176" s="36"/>
      <c r="C1176" s="192" t="s">
        <v>1879</v>
      </c>
      <c r="D1176" s="192" t="s">
        <v>241</v>
      </c>
      <c r="E1176" s="193" t="s">
        <v>1880</v>
      </c>
      <c r="F1176" s="194" t="s">
        <v>1881</v>
      </c>
      <c r="G1176" s="195" t="s">
        <v>244</v>
      </c>
      <c r="H1176" s="196">
        <v>1683.2439999999999</v>
      </c>
      <c r="I1176" s="197"/>
      <c r="J1176" s="198">
        <f>ROUND(I1176*H1176,2)</f>
        <v>0</v>
      </c>
      <c r="K1176" s="194" t="s">
        <v>245</v>
      </c>
      <c r="L1176" s="40"/>
      <c r="M1176" s="199" t="s">
        <v>1</v>
      </c>
      <c r="N1176" s="200" t="s">
        <v>41</v>
      </c>
      <c r="O1176" s="72"/>
      <c r="P1176" s="201">
        <f>O1176*H1176</f>
        <v>0</v>
      </c>
      <c r="Q1176" s="201">
        <v>2.0000000000000001E-4</v>
      </c>
      <c r="R1176" s="201">
        <f>Q1176*H1176</f>
        <v>0.33664880000000003</v>
      </c>
      <c r="S1176" s="201">
        <v>0</v>
      </c>
      <c r="T1176" s="202">
        <f>S1176*H1176</f>
        <v>0</v>
      </c>
      <c r="U1176" s="35"/>
      <c r="V1176" s="35"/>
      <c r="W1176" s="35"/>
      <c r="X1176" s="35"/>
      <c r="Y1176" s="35"/>
      <c r="Z1176" s="35"/>
      <c r="AA1176" s="35"/>
      <c r="AB1176" s="35"/>
      <c r="AC1176" s="35"/>
      <c r="AD1176" s="35"/>
      <c r="AE1176" s="35"/>
      <c r="AR1176" s="203" t="s">
        <v>316</v>
      </c>
      <c r="AT1176" s="203" t="s">
        <v>241</v>
      </c>
      <c r="AU1176" s="203" t="s">
        <v>86</v>
      </c>
      <c r="AY1176" s="18" t="s">
        <v>239</v>
      </c>
      <c r="BE1176" s="204">
        <f>IF(N1176="základní",J1176,0)</f>
        <v>0</v>
      </c>
      <c r="BF1176" s="204">
        <f>IF(N1176="snížená",J1176,0)</f>
        <v>0</v>
      </c>
      <c r="BG1176" s="204">
        <f>IF(N1176="zákl. přenesená",J1176,0)</f>
        <v>0</v>
      </c>
      <c r="BH1176" s="204">
        <f>IF(N1176="sníž. přenesená",J1176,0)</f>
        <v>0</v>
      </c>
      <c r="BI1176" s="204">
        <f>IF(N1176="nulová",J1176,0)</f>
        <v>0</v>
      </c>
      <c r="BJ1176" s="18" t="s">
        <v>84</v>
      </c>
      <c r="BK1176" s="204">
        <f>ROUND(I1176*H1176,2)</f>
        <v>0</v>
      </c>
      <c r="BL1176" s="18" t="s">
        <v>316</v>
      </c>
      <c r="BM1176" s="203" t="s">
        <v>1882</v>
      </c>
    </row>
    <row r="1177" spans="1:65" s="2" customFormat="1" ht="11.25">
      <c r="A1177" s="35"/>
      <c r="B1177" s="36"/>
      <c r="C1177" s="37"/>
      <c r="D1177" s="205" t="s">
        <v>247</v>
      </c>
      <c r="E1177" s="37"/>
      <c r="F1177" s="206" t="s">
        <v>1883</v>
      </c>
      <c r="G1177" s="37"/>
      <c r="H1177" s="37"/>
      <c r="I1177" s="207"/>
      <c r="J1177" s="37"/>
      <c r="K1177" s="37"/>
      <c r="L1177" s="40"/>
      <c r="M1177" s="208"/>
      <c r="N1177" s="209"/>
      <c r="O1177" s="72"/>
      <c r="P1177" s="72"/>
      <c r="Q1177" s="72"/>
      <c r="R1177" s="72"/>
      <c r="S1177" s="72"/>
      <c r="T1177" s="73"/>
      <c r="U1177" s="35"/>
      <c r="V1177" s="35"/>
      <c r="W1177" s="35"/>
      <c r="X1177" s="35"/>
      <c r="Y1177" s="35"/>
      <c r="Z1177" s="35"/>
      <c r="AA1177" s="35"/>
      <c r="AB1177" s="35"/>
      <c r="AC1177" s="35"/>
      <c r="AD1177" s="35"/>
      <c r="AE1177" s="35"/>
      <c r="AT1177" s="18" t="s">
        <v>247</v>
      </c>
      <c r="AU1177" s="18" t="s">
        <v>86</v>
      </c>
    </row>
    <row r="1178" spans="1:65" s="13" customFormat="1" ht="11.25">
      <c r="B1178" s="210"/>
      <c r="C1178" s="211"/>
      <c r="D1178" s="212" t="s">
        <v>274</v>
      </c>
      <c r="E1178" s="226" t="s">
        <v>1</v>
      </c>
      <c r="F1178" s="213" t="s">
        <v>1884</v>
      </c>
      <c r="G1178" s="211"/>
      <c r="H1178" s="214">
        <v>1683.2439999999999</v>
      </c>
      <c r="I1178" s="215"/>
      <c r="J1178" s="211"/>
      <c r="K1178" s="211"/>
      <c r="L1178" s="216"/>
      <c r="M1178" s="217"/>
      <c r="N1178" s="218"/>
      <c r="O1178" s="218"/>
      <c r="P1178" s="218"/>
      <c r="Q1178" s="218"/>
      <c r="R1178" s="218"/>
      <c r="S1178" s="218"/>
      <c r="T1178" s="219"/>
      <c r="AT1178" s="220" t="s">
        <v>274</v>
      </c>
      <c r="AU1178" s="220" t="s">
        <v>86</v>
      </c>
      <c r="AV1178" s="13" t="s">
        <v>86</v>
      </c>
      <c r="AW1178" s="13" t="s">
        <v>32</v>
      </c>
      <c r="AX1178" s="13" t="s">
        <v>76</v>
      </c>
      <c r="AY1178" s="220" t="s">
        <v>239</v>
      </c>
    </row>
    <row r="1179" spans="1:65" s="14" customFormat="1" ht="11.25">
      <c r="B1179" s="227"/>
      <c r="C1179" s="228"/>
      <c r="D1179" s="212" t="s">
        <v>274</v>
      </c>
      <c r="E1179" s="229" t="s">
        <v>1</v>
      </c>
      <c r="F1179" s="230" t="s">
        <v>401</v>
      </c>
      <c r="G1179" s="228"/>
      <c r="H1179" s="231">
        <v>1683.2439999999999</v>
      </c>
      <c r="I1179" s="232"/>
      <c r="J1179" s="228"/>
      <c r="K1179" s="228"/>
      <c r="L1179" s="233"/>
      <c r="M1179" s="234"/>
      <c r="N1179" s="235"/>
      <c r="O1179" s="235"/>
      <c r="P1179" s="235"/>
      <c r="Q1179" s="235"/>
      <c r="R1179" s="235"/>
      <c r="S1179" s="235"/>
      <c r="T1179" s="236"/>
      <c r="AT1179" s="237" t="s">
        <v>274</v>
      </c>
      <c r="AU1179" s="237" t="s">
        <v>86</v>
      </c>
      <c r="AV1179" s="14" t="s">
        <v>110</v>
      </c>
      <c r="AW1179" s="14" t="s">
        <v>32</v>
      </c>
      <c r="AX1179" s="14" t="s">
        <v>84</v>
      </c>
      <c r="AY1179" s="237" t="s">
        <v>239</v>
      </c>
    </row>
    <row r="1180" spans="1:65" s="2" customFormat="1" ht="16.5" customHeight="1">
      <c r="A1180" s="35"/>
      <c r="B1180" s="36"/>
      <c r="C1180" s="192" t="s">
        <v>1885</v>
      </c>
      <c r="D1180" s="192" t="s">
        <v>241</v>
      </c>
      <c r="E1180" s="193" t="s">
        <v>1886</v>
      </c>
      <c r="F1180" s="194" t="s">
        <v>1887</v>
      </c>
      <c r="G1180" s="195" t="s">
        <v>244</v>
      </c>
      <c r="H1180" s="196">
        <v>3366.4879999999998</v>
      </c>
      <c r="I1180" s="197"/>
      <c r="J1180" s="198">
        <f>ROUND(I1180*H1180,2)</f>
        <v>0</v>
      </c>
      <c r="K1180" s="194" t="s">
        <v>245</v>
      </c>
      <c r="L1180" s="40"/>
      <c r="M1180" s="199" t="s">
        <v>1</v>
      </c>
      <c r="N1180" s="200" t="s">
        <v>41</v>
      </c>
      <c r="O1180" s="72"/>
      <c r="P1180" s="201">
        <f>O1180*H1180</f>
        <v>0</v>
      </c>
      <c r="Q1180" s="201">
        <v>1.4E-3</v>
      </c>
      <c r="R1180" s="201">
        <f>Q1180*H1180</f>
        <v>4.7130831999999998</v>
      </c>
      <c r="S1180" s="201">
        <v>0</v>
      </c>
      <c r="T1180" s="202">
        <f>S1180*H1180</f>
        <v>0</v>
      </c>
      <c r="U1180" s="35"/>
      <c r="V1180" s="35"/>
      <c r="W1180" s="35"/>
      <c r="X1180" s="35"/>
      <c r="Y1180" s="35"/>
      <c r="Z1180" s="35"/>
      <c r="AA1180" s="35"/>
      <c r="AB1180" s="35"/>
      <c r="AC1180" s="35"/>
      <c r="AD1180" s="35"/>
      <c r="AE1180" s="35"/>
      <c r="AR1180" s="203" t="s">
        <v>316</v>
      </c>
      <c r="AT1180" s="203" t="s">
        <v>241</v>
      </c>
      <c r="AU1180" s="203" t="s">
        <v>86</v>
      </c>
      <c r="AY1180" s="18" t="s">
        <v>239</v>
      </c>
      <c r="BE1180" s="204">
        <f>IF(N1180="základní",J1180,0)</f>
        <v>0</v>
      </c>
      <c r="BF1180" s="204">
        <f>IF(N1180="snížená",J1180,0)</f>
        <v>0</v>
      </c>
      <c r="BG1180" s="204">
        <f>IF(N1180="zákl. přenesená",J1180,0)</f>
        <v>0</v>
      </c>
      <c r="BH1180" s="204">
        <f>IF(N1180="sníž. přenesená",J1180,0)</f>
        <v>0</v>
      </c>
      <c r="BI1180" s="204">
        <f>IF(N1180="nulová",J1180,0)</f>
        <v>0</v>
      </c>
      <c r="BJ1180" s="18" t="s">
        <v>84</v>
      </c>
      <c r="BK1180" s="204">
        <f>ROUND(I1180*H1180,2)</f>
        <v>0</v>
      </c>
      <c r="BL1180" s="18" t="s">
        <v>316</v>
      </c>
      <c r="BM1180" s="203" t="s">
        <v>1888</v>
      </c>
    </row>
    <row r="1181" spans="1:65" s="2" customFormat="1" ht="11.25">
      <c r="A1181" s="35"/>
      <c r="B1181" s="36"/>
      <c r="C1181" s="37"/>
      <c r="D1181" s="205" t="s">
        <v>247</v>
      </c>
      <c r="E1181" s="37"/>
      <c r="F1181" s="206" t="s">
        <v>1889</v>
      </c>
      <c r="G1181" s="37"/>
      <c r="H1181" s="37"/>
      <c r="I1181" s="207"/>
      <c r="J1181" s="37"/>
      <c r="K1181" s="37"/>
      <c r="L1181" s="40"/>
      <c r="M1181" s="208"/>
      <c r="N1181" s="209"/>
      <c r="O1181" s="72"/>
      <c r="P1181" s="72"/>
      <c r="Q1181" s="72"/>
      <c r="R1181" s="72"/>
      <c r="S1181" s="72"/>
      <c r="T1181" s="73"/>
      <c r="U1181" s="35"/>
      <c r="V1181" s="35"/>
      <c r="W1181" s="35"/>
      <c r="X1181" s="35"/>
      <c r="Y1181" s="35"/>
      <c r="Z1181" s="35"/>
      <c r="AA1181" s="35"/>
      <c r="AB1181" s="35"/>
      <c r="AC1181" s="35"/>
      <c r="AD1181" s="35"/>
      <c r="AE1181" s="35"/>
      <c r="AT1181" s="18" t="s">
        <v>247</v>
      </c>
      <c r="AU1181" s="18" t="s">
        <v>86</v>
      </c>
    </row>
    <row r="1182" spans="1:65" s="13" customFormat="1" ht="11.25">
      <c r="B1182" s="210"/>
      <c r="C1182" s="211"/>
      <c r="D1182" s="212" t="s">
        <v>274</v>
      </c>
      <c r="E1182" s="211"/>
      <c r="F1182" s="213" t="s">
        <v>1890</v>
      </c>
      <c r="G1182" s="211"/>
      <c r="H1182" s="214">
        <v>3366.4879999999998</v>
      </c>
      <c r="I1182" s="215"/>
      <c r="J1182" s="211"/>
      <c r="K1182" s="211"/>
      <c r="L1182" s="216"/>
      <c r="M1182" s="217"/>
      <c r="N1182" s="218"/>
      <c r="O1182" s="218"/>
      <c r="P1182" s="218"/>
      <c r="Q1182" s="218"/>
      <c r="R1182" s="218"/>
      <c r="S1182" s="218"/>
      <c r="T1182" s="219"/>
      <c r="AT1182" s="220" t="s">
        <v>274</v>
      </c>
      <c r="AU1182" s="220" t="s">
        <v>86</v>
      </c>
      <c r="AV1182" s="13" t="s">
        <v>86</v>
      </c>
      <c r="AW1182" s="13" t="s">
        <v>4</v>
      </c>
      <c r="AX1182" s="13" t="s">
        <v>84</v>
      </c>
      <c r="AY1182" s="220" t="s">
        <v>239</v>
      </c>
    </row>
    <row r="1183" spans="1:65" s="2" customFormat="1" ht="21.75" customHeight="1">
      <c r="A1183" s="35"/>
      <c r="B1183" s="36"/>
      <c r="C1183" s="192" t="s">
        <v>1891</v>
      </c>
      <c r="D1183" s="192" t="s">
        <v>241</v>
      </c>
      <c r="E1183" s="193" t="s">
        <v>1892</v>
      </c>
      <c r="F1183" s="194" t="s">
        <v>1893</v>
      </c>
      <c r="G1183" s="195" t="s">
        <v>244</v>
      </c>
      <c r="H1183" s="196">
        <v>8.9640000000000004</v>
      </c>
      <c r="I1183" s="197"/>
      <c r="J1183" s="198">
        <f>ROUND(I1183*H1183,2)</f>
        <v>0</v>
      </c>
      <c r="K1183" s="194" t="s">
        <v>245</v>
      </c>
      <c r="L1183" s="40"/>
      <c r="M1183" s="199" t="s">
        <v>1</v>
      </c>
      <c r="N1183" s="200" t="s">
        <v>41</v>
      </c>
      <c r="O1183" s="72"/>
      <c r="P1183" s="201">
        <f>O1183*H1183</f>
        <v>0</v>
      </c>
      <c r="Q1183" s="201">
        <v>5.8500000000000003E-2</v>
      </c>
      <c r="R1183" s="201">
        <f>Q1183*H1183</f>
        <v>0.52439400000000003</v>
      </c>
      <c r="S1183" s="201">
        <v>0</v>
      </c>
      <c r="T1183" s="202">
        <f>S1183*H1183</f>
        <v>0</v>
      </c>
      <c r="U1183" s="35"/>
      <c r="V1183" s="35"/>
      <c r="W1183" s="35"/>
      <c r="X1183" s="35"/>
      <c r="Y1183" s="35"/>
      <c r="Z1183" s="35"/>
      <c r="AA1183" s="35"/>
      <c r="AB1183" s="35"/>
      <c r="AC1183" s="35"/>
      <c r="AD1183" s="35"/>
      <c r="AE1183" s="35"/>
      <c r="AR1183" s="203" t="s">
        <v>316</v>
      </c>
      <c r="AT1183" s="203" t="s">
        <v>241</v>
      </c>
      <c r="AU1183" s="203" t="s">
        <v>86</v>
      </c>
      <c r="AY1183" s="18" t="s">
        <v>239</v>
      </c>
      <c r="BE1183" s="204">
        <f>IF(N1183="základní",J1183,0)</f>
        <v>0</v>
      </c>
      <c r="BF1183" s="204">
        <f>IF(N1183="snížená",J1183,0)</f>
        <v>0</v>
      </c>
      <c r="BG1183" s="204">
        <f>IF(N1183="zákl. přenesená",J1183,0)</f>
        <v>0</v>
      </c>
      <c r="BH1183" s="204">
        <f>IF(N1183="sníž. přenesená",J1183,0)</f>
        <v>0</v>
      </c>
      <c r="BI1183" s="204">
        <f>IF(N1183="nulová",J1183,0)</f>
        <v>0</v>
      </c>
      <c r="BJ1183" s="18" t="s">
        <v>84</v>
      </c>
      <c r="BK1183" s="204">
        <f>ROUND(I1183*H1183,2)</f>
        <v>0</v>
      </c>
      <c r="BL1183" s="18" t="s">
        <v>316</v>
      </c>
      <c r="BM1183" s="203" t="s">
        <v>1894</v>
      </c>
    </row>
    <row r="1184" spans="1:65" s="2" customFormat="1" ht="11.25">
      <c r="A1184" s="35"/>
      <c r="B1184" s="36"/>
      <c r="C1184" s="37"/>
      <c r="D1184" s="205" t="s">
        <v>247</v>
      </c>
      <c r="E1184" s="37"/>
      <c r="F1184" s="206" t="s">
        <v>1895</v>
      </c>
      <c r="G1184" s="37"/>
      <c r="H1184" s="37"/>
      <c r="I1184" s="207"/>
      <c r="J1184" s="37"/>
      <c r="K1184" s="37"/>
      <c r="L1184" s="40"/>
      <c r="M1184" s="208"/>
      <c r="N1184" s="209"/>
      <c r="O1184" s="72"/>
      <c r="P1184" s="72"/>
      <c r="Q1184" s="72"/>
      <c r="R1184" s="72"/>
      <c r="S1184" s="72"/>
      <c r="T1184" s="73"/>
      <c r="U1184" s="35"/>
      <c r="V1184" s="35"/>
      <c r="W1184" s="35"/>
      <c r="X1184" s="35"/>
      <c r="Y1184" s="35"/>
      <c r="Z1184" s="35"/>
      <c r="AA1184" s="35"/>
      <c r="AB1184" s="35"/>
      <c r="AC1184" s="35"/>
      <c r="AD1184" s="35"/>
      <c r="AE1184" s="35"/>
      <c r="AT1184" s="18" t="s">
        <v>247</v>
      </c>
      <c r="AU1184" s="18" t="s">
        <v>86</v>
      </c>
    </row>
    <row r="1185" spans="1:65" s="13" customFormat="1" ht="11.25">
      <c r="B1185" s="210"/>
      <c r="C1185" s="211"/>
      <c r="D1185" s="212" t="s">
        <v>274</v>
      </c>
      <c r="E1185" s="226" t="s">
        <v>1</v>
      </c>
      <c r="F1185" s="213" t="s">
        <v>1896</v>
      </c>
      <c r="G1185" s="211"/>
      <c r="H1185" s="214">
        <v>8.9640000000000004</v>
      </c>
      <c r="I1185" s="215"/>
      <c r="J1185" s="211"/>
      <c r="K1185" s="211"/>
      <c r="L1185" s="216"/>
      <c r="M1185" s="217"/>
      <c r="N1185" s="218"/>
      <c r="O1185" s="218"/>
      <c r="P1185" s="218"/>
      <c r="Q1185" s="218"/>
      <c r="R1185" s="218"/>
      <c r="S1185" s="218"/>
      <c r="T1185" s="219"/>
      <c r="AT1185" s="220" t="s">
        <v>274</v>
      </c>
      <c r="AU1185" s="220" t="s">
        <v>86</v>
      </c>
      <c r="AV1185" s="13" t="s">
        <v>86</v>
      </c>
      <c r="AW1185" s="13" t="s">
        <v>32</v>
      </c>
      <c r="AX1185" s="13" t="s">
        <v>76</v>
      </c>
      <c r="AY1185" s="220" t="s">
        <v>239</v>
      </c>
    </row>
    <row r="1186" spans="1:65" s="14" customFormat="1" ht="11.25">
      <c r="B1186" s="227"/>
      <c r="C1186" s="228"/>
      <c r="D1186" s="212" t="s">
        <v>274</v>
      </c>
      <c r="E1186" s="229" t="s">
        <v>1</v>
      </c>
      <c r="F1186" s="230" t="s">
        <v>401</v>
      </c>
      <c r="G1186" s="228"/>
      <c r="H1186" s="231">
        <v>8.9640000000000004</v>
      </c>
      <c r="I1186" s="232"/>
      <c r="J1186" s="228"/>
      <c r="K1186" s="228"/>
      <c r="L1186" s="233"/>
      <c r="M1186" s="234"/>
      <c r="N1186" s="235"/>
      <c r="O1186" s="235"/>
      <c r="P1186" s="235"/>
      <c r="Q1186" s="235"/>
      <c r="R1186" s="235"/>
      <c r="S1186" s="235"/>
      <c r="T1186" s="236"/>
      <c r="AT1186" s="237" t="s">
        <v>274</v>
      </c>
      <c r="AU1186" s="237" t="s">
        <v>86</v>
      </c>
      <c r="AV1186" s="14" t="s">
        <v>110</v>
      </c>
      <c r="AW1186" s="14" t="s">
        <v>32</v>
      </c>
      <c r="AX1186" s="14" t="s">
        <v>84</v>
      </c>
      <c r="AY1186" s="237" t="s">
        <v>239</v>
      </c>
    </row>
    <row r="1187" spans="1:65" s="2" customFormat="1" ht="24.2" customHeight="1">
      <c r="A1187" s="35"/>
      <c r="B1187" s="36"/>
      <c r="C1187" s="192" t="s">
        <v>1897</v>
      </c>
      <c r="D1187" s="192" t="s">
        <v>241</v>
      </c>
      <c r="E1187" s="193" t="s">
        <v>1898</v>
      </c>
      <c r="F1187" s="194" t="s">
        <v>1899</v>
      </c>
      <c r="G1187" s="195" t="s">
        <v>244</v>
      </c>
      <c r="H1187" s="196">
        <v>268.27600000000001</v>
      </c>
      <c r="I1187" s="197"/>
      <c r="J1187" s="198">
        <f>ROUND(I1187*H1187,2)</f>
        <v>0</v>
      </c>
      <c r="K1187" s="194" t="s">
        <v>245</v>
      </c>
      <c r="L1187" s="40"/>
      <c r="M1187" s="199" t="s">
        <v>1</v>
      </c>
      <c r="N1187" s="200" t="s">
        <v>41</v>
      </c>
      <c r="O1187" s="72"/>
      <c r="P1187" s="201">
        <f>O1187*H1187</f>
        <v>0</v>
      </c>
      <c r="Q1187" s="201">
        <v>1.7819999999999999E-2</v>
      </c>
      <c r="R1187" s="201">
        <f>Q1187*H1187</f>
        <v>4.7806783199999998</v>
      </c>
      <c r="S1187" s="201">
        <v>0</v>
      </c>
      <c r="T1187" s="202">
        <f>S1187*H1187</f>
        <v>0</v>
      </c>
      <c r="U1187" s="35"/>
      <c r="V1187" s="35"/>
      <c r="W1187" s="35"/>
      <c r="X1187" s="35"/>
      <c r="Y1187" s="35"/>
      <c r="Z1187" s="35"/>
      <c r="AA1187" s="35"/>
      <c r="AB1187" s="35"/>
      <c r="AC1187" s="35"/>
      <c r="AD1187" s="35"/>
      <c r="AE1187" s="35"/>
      <c r="AR1187" s="203" t="s">
        <v>316</v>
      </c>
      <c r="AT1187" s="203" t="s">
        <v>241</v>
      </c>
      <c r="AU1187" s="203" t="s">
        <v>86</v>
      </c>
      <c r="AY1187" s="18" t="s">
        <v>239</v>
      </c>
      <c r="BE1187" s="204">
        <f>IF(N1187="základní",J1187,0)</f>
        <v>0</v>
      </c>
      <c r="BF1187" s="204">
        <f>IF(N1187="snížená",J1187,0)</f>
        <v>0</v>
      </c>
      <c r="BG1187" s="204">
        <f>IF(N1187="zákl. přenesená",J1187,0)</f>
        <v>0</v>
      </c>
      <c r="BH1187" s="204">
        <f>IF(N1187="sníž. přenesená",J1187,0)</f>
        <v>0</v>
      </c>
      <c r="BI1187" s="204">
        <f>IF(N1187="nulová",J1187,0)</f>
        <v>0</v>
      </c>
      <c r="BJ1187" s="18" t="s">
        <v>84</v>
      </c>
      <c r="BK1187" s="204">
        <f>ROUND(I1187*H1187,2)</f>
        <v>0</v>
      </c>
      <c r="BL1187" s="18" t="s">
        <v>316</v>
      </c>
      <c r="BM1187" s="203" t="s">
        <v>1900</v>
      </c>
    </row>
    <row r="1188" spans="1:65" s="2" customFormat="1" ht="11.25">
      <c r="A1188" s="35"/>
      <c r="B1188" s="36"/>
      <c r="C1188" s="37"/>
      <c r="D1188" s="205" t="s">
        <v>247</v>
      </c>
      <c r="E1188" s="37"/>
      <c r="F1188" s="206" t="s">
        <v>1901</v>
      </c>
      <c r="G1188" s="37"/>
      <c r="H1188" s="37"/>
      <c r="I1188" s="207"/>
      <c r="J1188" s="37"/>
      <c r="K1188" s="37"/>
      <c r="L1188" s="40"/>
      <c r="M1188" s="208"/>
      <c r="N1188" s="209"/>
      <c r="O1188" s="72"/>
      <c r="P1188" s="72"/>
      <c r="Q1188" s="72"/>
      <c r="R1188" s="72"/>
      <c r="S1188" s="72"/>
      <c r="T1188" s="73"/>
      <c r="U1188" s="35"/>
      <c r="V1188" s="35"/>
      <c r="W1188" s="35"/>
      <c r="X1188" s="35"/>
      <c r="Y1188" s="35"/>
      <c r="Z1188" s="35"/>
      <c r="AA1188" s="35"/>
      <c r="AB1188" s="35"/>
      <c r="AC1188" s="35"/>
      <c r="AD1188" s="35"/>
      <c r="AE1188" s="35"/>
      <c r="AT1188" s="18" t="s">
        <v>247</v>
      </c>
      <c r="AU1188" s="18" t="s">
        <v>86</v>
      </c>
    </row>
    <row r="1189" spans="1:65" s="13" customFormat="1" ht="11.25">
      <c r="B1189" s="210"/>
      <c r="C1189" s="211"/>
      <c r="D1189" s="212" t="s">
        <v>274</v>
      </c>
      <c r="E1189" s="226" t="s">
        <v>1</v>
      </c>
      <c r="F1189" s="213" t="s">
        <v>1902</v>
      </c>
      <c r="G1189" s="211"/>
      <c r="H1189" s="214">
        <v>268.27600000000001</v>
      </c>
      <c r="I1189" s="215"/>
      <c r="J1189" s="211"/>
      <c r="K1189" s="211"/>
      <c r="L1189" s="216"/>
      <c r="M1189" s="217"/>
      <c r="N1189" s="218"/>
      <c r="O1189" s="218"/>
      <c r="P1189" s="218"/>
      <c r="Q1189" s="218"/>
      <c r="R1189" s="218"/>
      <c r="S1189" s="218"/>
      <c r="T1189" s="219"/>
      <c r="AT1189" s="220" t="s">
        <v>274</v>
      </c>
      <c r="AU1189" s="220" t="s">
        <v>86</v>
      </c>
      <c r="AV1189" s="13" t="s">
        <v>86</v>
      </c>
      <c r="AW1189" s="13" t="s">
        <v>32</v>
      </c>
      <c r="AX1189" s="13" t="s">
        <v>76</v>
      </c>
      <c r="AY1189" s="220" t="s">
        <v>239</v>
      </c>
    </row>
    <row r="1190" spans="1:65" s="14" customFormat="1" ht="11.25">
      <c r="B1190" s="227"/>
      <c r="C1190" s="228"/>
      <c r="D1190" s="212" t="s">
        <v>274</v>
      </c>
      <c r="E1190" s="229" t="s">
        <v>1</v>
      </c>
      <c r="F1190" s="230" t="s">
        <v>401</v>
      </c>
      <c r="G1190" s="228"/>
      <c r="H1190" s="231">
        <v>268.27600000000001</v>
      </c>
      <c r="I1190" s="232"/>
      <c r="J1190" s="228"/>
      <c r="K1190" s="228"/>
      <c r="L1190" s="233"/>
      <c r="M1190" s="234"/>
      <c r="N1190" s="235"/>
      <c r="O1190" s="235"/>
      <c r="P1190" s="235"/>
      <c r="Q1190" s="235"/>
      <c r="R1190" s="235"/>
      <c r="S1190" s="235"/>
      <c r="T1190" s="236"/>
      <c r="AT1190" s="237" t="s">
        <v>274</v>
      </c>
      <c r="AU1190" s="237" t="s">
        <v>86</v>
      </c>
      <c r="AV1190" s="14" t="s">
        <v>110</v>
      </c>
      <c r="AW1190" s="14" t="s">
        <v>32</v>
      </c>
      <c r="AX1190" s="14" t="s">
        <v>84</v>
      </c>
      <c r="AY1190" s="237" t="s">
        <v>239</v>
      </c>
    </row>
    <row r="1191" spans="1:65" s="2" customFormat="1" ht="16.5" customHeight="1">
      <c r="A1191" s="35"/>
      <c r="B1191" s="36"/>
      <c r="C1191" s="192" t="s">
        <v>1903</v>
      </c>
      <c r="D1191" s="192" t="s">
        <v>241</v>
      </c>
      <c r="E1191" s="193" t="s">
        <v>1904</v>
      </c>
      <c r="F1191" s="194" t="s">
        <v>1905</v>
      </c>
      <c r="G1191" s="195" t="s">
        <v>244</v>
      </c>
      <c r="H1191" s="196">
        <v>125.756</v>
      </c>
      <c r="I1191" s="197"/>
      <c r="J1191" s="198">
        <f>ROUND(I1191*H1191,2)</f>
        <v>0</v>
      </c>
      <c r="K1191" s="194" t="s">
        <v>287</v>
      </c>
      <c r="L1191" s="40"/>
      <c r="M1191" s="199" t="s">
        <v>1</v>
      </c>
      <c r="N1191" s="200" t="s">
        <v>41</v>
      </c>
      <c r="O1191" s="72"/>
      <c r="P1191" s="201">
        <f>O1191*H1191</f>
        <v>0</v>
      </c>
      <c r="Q1191" s="201">
        <v>2.8729999999999999E-2</v>
      </c>
      <c r="R1191" s="201">
        <f>Q1191*H1191</f>
        <v>3.6129698799999996</v>
      </c>
      <c r="S1191" s="201">
        <v>0</v>
      </c>
      <c r="T1191" s="202">
        <f>S1191*H1191</f>
        <v>0</v>
      </c>
      <c r="U1191" s="35"/>
      <c r="V1191" s="35"/>
      <c r="W1191" s="35"/>
      <c r="X1191" s="35"/>
      <c r="Y1191" s="35"/>
      <c r="Z1191" s="35"/>
      <c r="AA1191" s="35"/>
      <c r="AB1191" s="35"/>
      <c r="AC1191" s="35"/>
      <c r="AD1191" s="35"/>
      <c r="AE1191" s="35"/>
      <c r="AR1191" s="203" t="s">
        <v>316</v>
      </c>
      <c r="AT1191" s="203" t="s">
        <v>241</v>
      </c>
      <c r="AU1191" s="203" t="s">
        <v>86</v>
      </c>
      <c r="AY1191" s="18" t="s">
        <v>239</v>
      </c>
      <c r="BE1191" s="204">
        <f>IF(N1191="základní",J1191,0)</f>
        <v>0</v>
      </c>
      <c r="BF1191" s="204">
        <f>IF(N1191="snížená",J1191,0)</f>
        <v>0</v>
      </c>
      <c r="BG1191" s="204">
        <f>IF(N1191="zákl. přenesená",J1191,0)</f>
        <v>0</v>
      </c>
      <c r="BH1191" s="204">
        <f>IF(N1191="sníž. přenesená",J1191,0)</f>
        <v>0</v>
      </c>
      <c r="BI1191" s="204">
        <f>IF(N1191="nulová",J1191,0)</f>
        <v>0</v>
      </c>
      <c r="BJ1191" s="18" t="s">
        <v>84</v>
      </c>
      <c r="BK1191" s="204">
        <f>ROUND(I1191*H1191,2)</f>
        <v>0</v>
      </c>
      <c r="BL1191" s="18" t="s">
        <v>316</v>
      </c>
      <c r="BM1191" s="203" t="s">
        <v>1906</v>
      </c>
    </row>
    <row r="1192" spans="1:65" s="2" customFormat="1" ht="29.25">
      <c r="A1192" s="35"/>
      <c r="B1192" s="36"/>
      <c r="C1192" s="37"/>
      <c r="D1192" s="212" t="s">
        <v>294</v>
      </c>
      <c r="E1192" s="37"/>
      <c r="F1192" s="221" t="s">
        <v>1433</v>
      </c>
      <c r="G1192" s="37"/>
      <c r="H1192" s="37"/>
      <c r="I1192" s="207"/>
      <c r="J1192" s="37"/>
      <c r="K1192" s="37"/>
      <c r="L1192" s="40"/>
      <c r="M1192" s="208"/>
      <c r="N1192" s="209"/>
      <c r="O1192" s="72"/>
      <c r="P1192" s="72"/>
      <c r="Q1192" s="72"/>
      <c r="R1192" s="72"/>
      <c r="S1192" s="72"/>
      <c r="T1192" s="73"/>
      <c r="U1192" s="35"/>
      <c r="V1192" s="35"/>
      <c r="W1192" s="35"/>
      <c r="X1192" s="35"/>
      <c r="Y1192" s="35"/>
      <c r="Z1192" s="35"/>
      <c r="AA1192" s="35"/>
      <c r="AB1192" s="35"/>
      <c r="AC1192" s="35"/>
      <c r="AD1192" s="35"/>
      <c r="AE1192" s="35"/>
      <c r="AT1192" s="18" t="s">
        <v>294</v>
      </c>
      <c r="AU1192" s="18" t="s">
        <v>86</v>
      </c>
    </row>
    <row r="1193" spans="1:65" s="13" customFormat="1" ht="11.25">
      <c r="B1193" s="210"/>
      <c r="C1193" s="211"/>
      <c r="D1193" s="212" t="s">
        <v>274</v>
      </c>
      <c r="E1193" s="226" t="s">
        <v>1</v>
      </c>
      <c r="F1193" s="213" t="s">
        <v>1907</v>
      </c>
      <c r="G1193" s="211"/>
      <c r="H1193" s="214">
        <v>125.756</v>
      </c>
      <c r="I1193" s="215"/>
      <c r="J1193" s="211"/>
      <c r="K1193" s="211"/>
      <c r="L1193" s="216"/>
      <c r="M1193" s="217"/>
      <c r="N1193" s="218"/>
      <c r="O1193" s="218"/>
      <c r="P1193" s="218"/>
      <c r="Q1193" s="218"/>
      <c r="R1193" s="218"/>
      <c r="S1193" s="218"/>
      <c r="T1193" s="219"/>
      <c r="AT1193" s="220" t="s">
        <v>274</v>
      </c>
      <c r="AU1193" s="220" t="s">
        <v>86</v>
      </c>
      <c r="AV1193" s="13" t="s">
        <v>86</v>
      </c>
      <c r="AW1193" s="13" t="s">
        <v>32</v>
      </c>
      <c r="AX1193" s="13" t="s">
        <v>76</v>
      </c>
      <c r="AY1193" s="220" t="s">
        <v>239</v>
      </c>
    </row>
    <row r="1194" spans="1:65" s="14" customFormat="1" ht="11.25">
      <c r="B1194" s="227"/>
      <c r="C1194" s="228"/>
      <c r="D1194" s="212" t="s">
        <v>274</v>
      </c>
      <c r="E1194" s="229" t="s">
        <v>1</v>
      </c>
      <c r="F1194" s="230" t="s">
        <v>401</v>
      </c>
      <c r="G1194" s="228"/>
      <c r="H1194" s="231">
        <v>125.756</v>
      </c>
      <c r="I1194" s="232"/>
      <c r="J1194" s="228"/>
      <c r="K1194" s="228"/>
      <c r="L1194" s="233"/>
      <c r="M1194" s="234"/>
      <c r="N1194" s="235"/>
      <c r="O1194" s="235"/>
      <c r="P1194" s="235"/>
      <c r="Q1194" s="235"/>
      <c r="R1194" s="235"/>
      <c r="S1194" s="235"/>
      <c r="T1194" s="236"/>
      <c r="AT1194" s="237" t="s">
        <v>274</v>
      </c>
      <c r="AU1194" s="237" t="s">
        <v>86</v>
      </c>
      <c r="AV1194" s="14" t="s">
        <v>110</v>
      </c>
      <c r="AW1194" s="14" t="s">
        <v>32</v>
      </c>
      <c r="AX1194" s="14" t="s">
        <v>84</v>
      </c>
      <c r="AY1194" s="237" t="s">
        <v>239</v>
      </c>
    </row>
    <row r="1195" spans="1:65" s="2" customFormat="1" ht="21.75" customHeight="1">
      <c r="A1195" s="35"/>
      <c r="B1195" s="36"/>
      <c r="C1195" s="192" t="s">
        <v>1908</v>
      </c>
      <c r="D1195" s="192" t="s">
        <v>241</v>
      </c>
      <c r="E1195" s="193" t="s">
        <v>1909</v>
      </c>
      <c r="F1195" s="194" t="s">
        <v>1910</v>
      </c>
      <c r="G1195" s="195" t="s">
        <v>244</v>
      </c>
      <c r="H1195" s="196">
        <v>82.89</v>
      </c>
      <c r="I1195" s="197"/>
      <c r="J1195" s="198">
        <f>ROUND(I1195*H1195,2)</f>
        <v>0</v>
      </c>
      <c r="K1195" s="194" t="s">
        <v>245</v>
      </c>
      <c r="L1195" s="40"/>
      <c r="M1195" s="199" t="s">
        <v>1</v>
      </c>
      <c r="N1195" s="200" t="s">
        <v>41</v>
      </c>
      <c r="O1195" s="72"/>
      <c r="P1195" s="201">
        <f>O1195*H1195</f>
        <v>0</v>
      </c>
      <c r="Q1195" s="201">
        <v>2.964E-2</v>
      </c>
      <c r="R1195" s="201">
        <f>Q1195*H1195</f>
        <v>2.4568596</v>
      </c>
      <c r="S1195" s="201">
        <v>0</v>
      </c>
      <c r="T1195" s="202">
        <f>S1195*H1195</f>
        <v>0</v>
      </c>
      <c r="U1195" s="35"/>
      <c r="V1195" s="35"/>
      <c r="W1195" s="35"/>
      <c r="X1195" s="35"/>
      <c r="Y1195" s="35"/>
      <c r="Z1195" s="35"/>
      <c r="AA1195" s="35"/>
      <c r="AB1195" s="35"/>
      <c r="AC1195" s="35"/>
      <c r="AD1195" s="35"/>
      <c r="AE1195" s="35"/>
      <c r="AR1195" s="203" t="s">
        <v>316</v>
      </c>
      <c r="AT1195" s="203" t="s">
        <v>241</v>
      </c>
      <c r="AU1195" s="203" t="s">
        <v>86</v>
      </c>
      <c r="AY1195" s="18" t="s">
        <v>239</v>
      </c>
      <c r="BE1195" s="204">
        <f>IF(N1195="základní",J1195,0)</f>
        <v>0</v>
      </c>
      <c r="BF1195" s="204">
        <f>IF(N1195="snížená",J1195,0)</f>
        <v>0</v>
      </c>
      <c r="BG1195" s="204">
        <f>IF(N1195="zákl. přenesená",J1195,0)</f>
        <v>0</v>
      </c>
      <c r="BH1195" s="204">
        <f>IF(N1195="sníž. přenesená",J1195,0)</f>
        <v>0</v>
      </c>
      <c r="BI1195" s="204">
        <f>IF(N1195="nulová",J1195,0)</f>
        <v>0</v>
      </c>
      <c r="BJ1195" s="18" t="s">
        <v>84</v>
      </c>
      <c r="BK1195" s="204">
        <f>ROUND(I1195*H1195,2)</f>
        <v>0</v>
      </c>
      <c r="BL1195" s="18" t="s">
        <v>316</v>
      </c>
      <c r="BM1195" s="203" t="s">
        <v>1911</v>
      </c>
    </row>
    <row r="1196" spans="1:65" s="2" customFormat="1" ht="11.25">
      <c r="A1196" s="35"/>
      <c r="B1196" s="36"/>
      <c r="C1196" s="37"/>
      <c r="D1196" s="205" t="s">
        <v>247</v>
      </c>
      <c r="E1196" s="37"/>
      <c r="F1196" s="206" t="s">
        <v>1912</v>
      </c>
      <c r="G1196" s="37"/>
      <c r="H1196" s="37"/>
      <c r="I1196" s="207"/>
      <c r="J1196" s="37"/>
      <c r="K1196" s="37"/>
      <c r="L1196" s="40"/>
      <c r="M1196" s="208"/>
      <c r="N1196" s="209"/>
      <c r="O1196" s="72"/>
      <c r="P1196" s="72"/>
      <c r="Q1196" s="72"/>
      <c r="R1196" s="72"/>
      <c r="S1196" s="72"/>
      <c r="T1196" s="73"/>
      <c r="U1196" s="35"/>
      <c r="V1196" s="35"/>
      <c r="W1196" s="35"/>
      <c r="X1196" s="35"/>
      <c r="Y1196" s="35"/>
      <c r="Z1196" s="35"/>
      <c r="AA1196" s="35"/>
      <c r="AB1196" s="35"/>
      <c r="AC1196" s="35"/>
      <c r="AD1196" s="35"/>
      <c r="AE1196" s="35"/>
      <c r="AT1196" s="18" t="s">
        <v>247</v>
      </c>
      <c r="AU1196" s="18" t="s">
        <v>86</v>
      </c>
    </row>
    <row r="1197" spans="1:65" s="2" customFormat="1" ht="16.5" customHeight="1">
      <c r="A1197" s="35"/>
      <c r="B1197" s="36"/>
      <c r="C1197" s="192" t="s">
        <v>1913</v>
      </c>
      <c r="D1197" s="192" t="s">
        <v>241</v>
      </c>
      <c r="E1197" s="193" t="s">
        <v>1914</v>
      </c>
      <c r="F1197" s="194" t="s">
        <v>1915</v>
      </c>
      <c r="G1197" s="195" t="s">
        <v>244</v>
      </c>
      <c r="H1197" s="196">
        <v>394.03199999999998</v>
      </c>
      <c r="I1197" s="197"/>
      <c r="J1197" s="198">
        <f>ROUND(I1197*H1197,2)</f>
        <v>0</v>
      </c>
      <c r="K1197" s="194" t="s">
        <v>245</v>
      </c>
      <c r="L1197" s="40"/>
      <c r="M1197" s="199" t="s">
        <v>1</v>
      </c>
      <c r="N1197" s="200" t="s">
        <v>41</v>
      </c>
      <c r="O1197" s="72"/>
      <c r="P1197" s="201">
        <f>O1197*H1197</f>
        <v>0</v>
      </c>
      <c r="Q1197" s="201">
        <v>1E-4</v>
      </c>
      <c r="R1197" s="201">
        <f>Q1197*H1197</f>
        <v>3.9403199999999999E-2</v>
      </c>
      <c r="S1197" s="201">
        <v>0</v>
      </c>
      <c r="T1197" s="202">
        <f>S1197*H1197</f>
        <v>0</v>
      </c>
      <c r="U1197" s="35"/>
      <c r="V1197" s="35"/>
      <c r="W1197" s="35"/>
      <c r="X1197" s="35"/>
      <c r="Y1197" s="35"/>
      <c r="Z1197" s="35"/>
      <c r="AA1197" s="35"/>
      <c r="AB1197" s="35"/>
      <c r="AC1197" s="35"/>
      <c r="AD1197" s="35"/>
      <c r="AE1197" s="35"/>
      <c r="AR1197" s="203" t="s">
        <v>316</v>
      </c>
      <c r="AT1197" s="203" t="s">
        <v>241</v>
      </c>
      <c r="AU1197" s="203" t="s">
        <v>86</v>
      </c>
      <c r="AY1197" s="18" t="s">
        <v>239</v>
      </c>
      <c r="BE1197" s="204">
        <f>IF(N1197="základní",J1197,0)</f>
        <v>0</v>
      </c>
      <c r="BF1197" s="204">
        <f>IF(N1197="snížená",J1197,0)</f>
        <v>0</v>
      </c>
      <c r="BG1197" s="204">
        <f>IF(N1197="zákl. přenesená",J1197,0)</f>
        <v>0</v>
      </c>
      <c r="BH1197" s="204">
        <f>IF(N1197="sníž. přenesená",J1197,0)</f>
        <v>0</v>
      </c>
      <c r="BI1197" s="204">
        <f>IF(N1197="nulová",J1197,0)</f>
        <v>0</v>
      </c>
      <c r="BJ1197" s="18" t="s">
        <v>84</v>
      </c>
      <c r="BK1197" s="204">
        <f>ROUND(I1197*H1197,2)</f>
        <v>0</v>
      </c>
      <c r="BL1197" s="18" t="s">
        <v>316</v>
      </c>
      <c r="BM1197" s="203" t="s">
        <v>1916</v>
      </c>
    </row>
    <row r="1198" spans="1:65" s="2" customFormat="1" ht="11.25">
      <c r="A1198" s="35"/>
      <c r="B1198" s="36"/>
      <c r="C1198" s="37"/>
      <c r="D1198" s="205" t="s">
        <v>247</v>
      </c>
      <c r="E1198" s="37"/>
      <c r="F1198" s="206" t="s">
        <v>1917</v>
      </c>
      <c r="G1198" s="37"/>
      <c r="H1198" s="37"/>
      <c r="I1198" s="207"/>
      <c r="J1198" s="37"/>
      <c r="K1198" s="37"/>
      <c r="L1198" s="40"/>
      <c r="M1198" s="208"/>
      <c r="N1198" s="209"/>
      <c r="O1198" s="72"/>
      <c r="P1198" s="72"/>
      <c r="Q1198" s="72"/>
      <c r="R1198" s="72"/>
      <c r="S1198" s="72"/>
      <c r="T1198" s="73"/>
      <c r="U1198" s="35"/>
      <c r="V1198" s="35"/>
      <c r="W1198" s="35"/>
      <c r="X1198" s="35"/>
      <c r="Y1198" s="35"/>
      <c r="Z1198" s="35"/>
      <c r="AA1198" s="35"/>
      <c r="AB1198" s="35"/>
      <c r="AC1198" s="35"/>
      <c r="AD1198" s="35"/>
      <c r="AE1198" s="35"/>
      <c r="AT1198" s="18" t="s">
        <v>247</v>
      </c>
      <c r="AU1198" s="18" t="s">
        <v>86</v>
      </c>
    </row>
    <row r="1199" spans="1:65" s="13" customFormat="1" ht="11.25">
      <c r="B1199" s="210"/>
      <c r="C1199" s="211"/>
      <c r="D1199" s="212" t="s">
        <v>274</v>
      </c>
      <c r="E1199" s="226" t="s">
        <v>1</v>
      </c>
      <c r="F1199" s="213" t="s">
        <v>1918</v>
      </c>
      <c r="G1199" s="211"/>
      <c r="H1199" s="214">
        <v>394.03199999999998</v>
      </c>
      <c r="I1199" s="215"/>
      <c r="J1199" s="211"/>
      <c r="K1199" s="211"/>
      <c r="L1199" s="216"/>
      <c r="M1199" s="217"/>
      <c r="N1199" s="218"/>
      <c r="O1199" s="218"/>
      <c r="P1199" s="218"/>
      <c r="Q1199" s="218"/>
      <c r="R1199" s="218"/>
      <c r="S1199" s="218"/>
      <c r="T1199" s="219"/>
      <c r="AT1199" s="220" t="s">
        <v>274</v>
      </c>
      <c r="AU1199" s="220" t="s">
        <v>86</v>
      </c>
      <c r="AV1199" s="13" t="s">
        <v>86</v>
      </c>
      <c r="AW1199" s="13" t="s">
        <v>32</v>
      </c>
      <c r="AX1199" s="13" t="s">
        <v>76</v>
      </c>
      <c r="AY1199" s="220" t="s">
        <v>239</v>
      </c>
    </row>
    <row r="1200" spans="1:65" s="14" customFormat="1" ht="11.25">
      <c r="B1200" s="227"/>
      <c r="C1200" s="228"/>
      <c r="D1200" s="212" t="s">
        <v>274</v>
      </c>
      <c r="E1200" s="229" t="s">
        <v>1</v>
      </c>
      <c r="F1200" s="230" t="s">
        <v>401</v>
      </c>
      <c r="G1200" s="228"/>
      <c r="H1200" s="231">
        <v>394.03199999999998</v>
      </c>
      <c r="I1200" s="232"/>
      <c r="J1200" s="228"/>
      <c r="K1200" s="228"/>
      <c r="L1200" s="233"/>
      <c r="M1200" s="234"/>
      <c r="N1200" s="235"/>
      <c r="O1200" s="235"/>
      <c r="P1200" s="235"/>
      <c r="Q1200" s="235"/>
      <c r="R1200" s="235"/>
      <c r="S1200" s="235"/>
      <c r="T1200" s="236"/>
      <c r="AT1200" s="237" t="s">
        <v>274</v>
      </c>
      <c r="AU1200" s="237" t="s">
        <v>86</v>
      </c>
      <c r="AV1200" s="14" t="s">
        <v>110</v>
      </c>
      <c r="AW1200" s="14" t="s">
        <v>32</v>
      </c>
      <c r="AX1200" s="14" t="s">
        <v>84</v>
      </c>
      <c r="AY1200" s="237" t="s">
        <v>239</v>
      </c>
    </row>
    <row r="1201" spans="1:65" s="2" customFormat="1" ht="16.5" customHeight="1">
      <c r="A1201" s="35"/>
      <c r="B1201" s="36"/>
      <c r="C1201" s="192" t="s">
        <v>1919</v>
      </c>
      <c r="D1201" s="192" t="s">
        <v>241</v>
      </c>
      <c r="E1201" s="193" t="s">
        <v>1920</v>
      </c>
      <c r="F1201" s="194" t="s">
        <v>1921</v>
      </c>
      <c r="G1201" s="195" t="s">
        <v>244</v>
      </c>
      <c r="H1201" s="196">
        <v>394.03199999999998</v>
      </c>
      <c r="I1201" s="197"/>
      <c r="J1201" s="198">
        <f>ROUND(I1201*H1201,2)</f>
        <v>0</v>
      </c>
      <c r="K1201" s="194" t="s">
        <v>245</v>
      </c>
      <c r="L1201" s="40"/>
      <c r="M1201" s="199" t="s">
        <v>1</v>
      </c>
      <c r="N1201" s="200" t="s">
        <v>41</v>
      </c>
      <c r="O1201" s="72"/>
      <c r="P1201" s="201">
        <f>O1201*H1201</f>
        <v>0</v>
      </c>
      <c r="Q1201" s="201">
        <v>6.9999999999999999E-4</v>
      </c>
      <c r="R1201" s="201">
        <f>Q1201*H1201</f>
        <v>0.27582239999999997</v>
      </c>
      <c r="S1201" s="201">
        <v>0</v>
      </c>
      <c r="T1201" s="202">
        <f>S1201*H1201</f>
        <v>0</v>
      </c>
      <c r="U1201" s="35"/>
      <c r="V1201" s="35"/>
      <c r="W1201" s="35"/>
      <c r="X1201" s="35"/>
      <c r="Y1201" s="35"/>
      <c r="Z1201" s="35"/>
      <c r="AA1201" s="35"/>
      <c r="AB1201" s="35"/>
      <c r="AC1201" s="35"/>
      <c r="AD1201" s="35"/>
      <c r="AE1201" s="35"/>
      <c r="AR1201" s="203" t="s">
        <v>316</v>
      </c>
      <c r="AT1201" s="203" t="s">
        <v>241</v>
      </c>
      <c r="AU1201" s="203" t="s">
        <v>86</v>
      </c>
      <c r="AY1201" s="18" t="s">
        <v>239</v>
      </c>
      <c r="BE1201" s="204">
        <f>IF(N1201="základní",J1201,0)</f>
        <v>0</v>
      </c>
      <c r="BF1201" s="204">
        <f>IF(N1201="snížená",J1201,0)</f>
        <v>0</v>
      </c>
      <c r="BG1201" s="204">
        <f>IF(N1201="zákl. přenesená",J1201,0)</f>
        <v>0</v>
      </c>
      <c r="BH1201" s="204">
        <f>IF(N1201="sníž. přenesená",J1201,0)</f>
        <v>0</v>
      </c>
      <c r="BI1201" s="204">
        <f>IF(N1201="nulová",J1201,0)</f>
        <v>0</v>
      </c>
      <c r="BJ1201" s="18" t="s">
        <v>84</v>
      </c>
      <c r="BK1201" s="204">
        <f>ROUND(I1201*H1201,2)</f>
        <v>0</v>
      </c>
      <c r="BL1201" s="18" t="s">
        <v>316</v>
      </c>
      <c r="BM1201" s="203" t="s">
        <v>1922</v>
      </c>
    </row>
    <row r="1202" spans="1:65" s="2" customFormat="1" ht="11.25">
      <c r="A1202" s="35"/>
      <c r="B1202" s="36"/>
      <c r="C1202" s="37"/>
      <c r="D1202" s="205" t="s">
        <v>247</v>
      </c>
      <c r="E1202" s="37"/>
      <c r="F1202" s="206" t="s">
        <v>1923</v>
      </c>
      <c r="G1202" s="37"/>
      <c r="H1202" s="37"/>
      <c r="I1202" s="207"/>
      <c r="J1202" s="37"/>
      <c r="K1202" s="37"/>
      <c r="L1202" s="40"/>
      <c r="M1202" s="208"/>
      <c r="N1202" s="209"/>
      <c r="O1202" s="72"/>
      <c r="P1202" s="72"/>
      <c r="Q1202" s="72"/>
      <c r="R1202" s="72"/>
      <c r="S1202" s="72"/>
      <c r="T1202" s="73"/>
      <c r="U1202" s="35"/>
      <c r="V1202" s="35"/>
      <c r="W1202" s="35"/>
      <c r="X1202" s="35"/>
      <c r="Y1202" s="35"/>
      <c r="Z1202" s="35"/>
      <c r="AA1202" s="35"/>
      <c r="AB1202" s="35"/>
      <c r="AC1202" s="35"/>
      <c r="AD1202" s="35"/>
      <c r="AE1202" s="35"/>
      <c r="AT1202" s="18" t="s">
        <v>247</v>
      </c>
      <c r="AU1202" s="18" t="s">
        <v>86</v>
      </c>
    </row>
    <row r="1203" spans="1:65" s="2" customFormat="1" ht="16.5" customHeight="1">
      <c r="A1203" s="35"/>
      <c r="B1203" s="36"/>
      <c r="C1203" s="192" t="s">
        <v>1924</v>
      </c>
      <c r="D1203" s="192" t="s">
        <v>241</v>
      </c>
      <c r="E1203" s="193" t="s">
        <v>1925</v>
      </c>
      <c r="F1203" s="194" t="s">
        <v>1926</v>
      </c>
      <c r="G1203" s="195" t="s">
        <v>244</v>
      </c>
      <c r="H1203" s="196">
        <v>2.68</v>
      </c>
      <c r="I1203" s="197"/>
      <c r="J1203" s="198">
        <f>ROUND(I1203*H1203,2)</f>
        <v>0</v>
      </c>
      <c r="K1203" s="194" t="s">
        <v>245</v>
      </c>
      <c r="L1203" s="40"/>
      <c r="M1203" s="199" t="s">
        <v>1</v>
      </c>
      <c r="N1203" s="200" t="s">
        <v>41</v>
      </c>
      <c r="O1203" s="72"/>
      <c r="P1203" s="201">
        <f>O1203*H1203</f>
        <v>0</v>
      </c>
      <c r="Q1203" s="201">
        <v>1.5769999999999999E-2</v>
      </c>
      <c r="R1203" s="201">
        <f>Q1203*H1203</f>
        <v>4.2263599999999998E-2</v>
      </c>
      <c r="S1203" s="201">
        <v>0</v>
      </c>
      <c r="T1203" s="202">
        <f>S1203*H1203</f>
        <v>0</v>
      </c>
      <c r="U1203" s="35"/>
      <c r="V1203" s="35"/>
      <c r="W1203" s="35"/>
      <c r="X1203" s="35"/>
      <c r="Y1203" s="35"/>
      <c r="Z1203" s="35"/>
      <c r="AA1203" s="35"/>
      <c r="AB1203" s="35"/>
      <c r="AC1203" s="35"/>
      <c r="AD1203" s="35"/>
      <c r="AE1203" s="35"/>
      <c r="AR1203" s="203" t="s">
        <v>316</v>
      </c>
      <c r="AT1203" s="203" t="s">
        <v>241</v>
      </c>
      <c r="AU1203" s="203" t="s">
        <v>86</v>
      </c>
      <c r="AY1203" s="18" t="s">
        <v>239</v>
      </c>
      <c r="BE1203" s="204">
        <f>IF(N1203="základní",J1203,0)</f>
        <v>0</v>
      </c>
      <c r="BF1203" s="204">
        <f>IF(N1203="snížená",J1203,0)</f>
        <v>0</v>
      </c>
      <c r="BG1203" s="204">
        <f>IF(N1203="zákl. přenesená",J1203,0)</f>
        <v>0</v>
      </c>
      <c r="BH1203" s="204">
        <f>IF(N1203="sníž. přenesená",J1203,0)</f>
        <v>0</v>
      </c>
      <c r="BI1203" s="204">
        <f>IF(N1203="nulová",J1203,0)</f>
        <v>0</v>
      </c>
      <c r="BJ1203" s="18" t="s">
        <v>84</v>
      </c>
      <c r="BK1203" s="204">
        <f>ROUND(I1203*H1203,2)</f>
        <v>0</v>
      </c>
      <c r="BL1203" s="18" t="s">
        <v>316</v>
      </c>
      <c r="BM1203" s="203" t="s">
        <v>1927</v>
      </c>
    </row>
    <row r="1204" spans="1:65" s="2" customFormat="1" ht="11.25">
      <c r="A1204" s="35"/>
      <c r="B1204" s="36"/>
      <c r="C1204" s="37"/>
      <c r="D1204" s="205" t="s">
        <v>247</v>
      </c>
      <c r="E1204" s="37"/>
      <c r="F1204" s="206" t="s">
        <v>1928</v>
      </c>
      <c r="G1204" s="37"/>
      <c r="H1204" s="37"/>
      <c r="I1204" s="207"/>
      <c r="J1204" s="37"/>
      <c r="K1204" s="37"/>
      <c r="L1204" s="40"/>
      <c r="M1204" s="208"/>
      <c r="N1204" s="209"/>
      <c r="O1204" s="72"/>
      <c r="P1204" s="72"/>
      <c r="Q1204" s="72"/>
      <c r="R1204" s="72"/>
      <c r="S1204" s="72"/>
      <c r="T1204" s="73"/>
      <c r="U1204" s="35"/>
      <c r="V1204" s="35"/>
      <c r="W1204" s="35"/>
      <c r="X1204" s="35"/>
      <c r="Y1204" s="35"/>
      <c r="Z1204" s="35"/>
      <c r="AA1204" s="35"/>
      <c r="AB1204" s="35"/>
      <c r="AC1204" s="35"/>
      <c r="AD1204" s="35"/>
      <c r="AE1204" s="35"/>
      <c r="AT1204" s="18" t="s">
        <v>247</v>
      </c>
      <c r="AU1204" s="18" t="s">
        <v>86</v>
      </c>
    </row>
    <row r="1205" spans="1:65" s="15" customFormat="1" ht="11.25">
      <c r="B1205" s="238"/>
      <c r="C1205" s="239"/>
      <c r="D1205" s="212" t="s">
        <v>274</v>
      </c>
      <c r="E1205" s="240" t="s">
        <v>1</v>
      </c>
      <c r="F1205" s="241" t="s">
        <v>1929</v>
      </c>
      <c r="G1205" s="239"/>
      <c r="H1205" s="240" t="s">
        <v>1</v>
      </c>
      <c r="I1205" s="242"/>
      <c r="J1205" s="239"/>
      <c r="K1205" s="239"/>
      <c r="L1205" s="243"/>
      <c r="M1205" s="244"/>
      <c r="N1205" s="245"/>
      <c r="O1205" s="245"/>
      <c r="P1205" s="245"/>
      <c r="Q1205" s="245"/>
      <c r="R1205" s="245"/>
      <c r="S1205" s="245"/>
      <c r="T1205" s="246"/>
      <c r="AT1205" s="247" t="s">
        <v>274</v>
      </c>
      <c r="AU1205" s="247" t="s">
        <v>86</v>
      </c>
      <c r="AV1205" s="15" t="s">
        <v>84</v>
      </c>
      <c r="AW1205" s="15" t="s">
        <v>32</v>
      </c>
      <c r="AX1205" s="15" t="s">
        <v>76</v>
      </c>
      <c r="AY1205" s="247" t="s">
        <v>239</v>
      </c>
    </row>
    <row r="1206" spans="1:65" s="13" customFormat="1" ht="11.25">
      <c r="B1206" s="210"/>
      <c r="C1206" s="211"/>
      <c r="D1206" s="212" t="s">
        <v>274</v>
      </c>
      <c r="E1206" s="226" t="s">
        <v>1</v>
      </c>
      <c r="F1206" s="213" t="s">
        <v>1930</v>
      </c>
      <c r="G1206" s="211"/>
      <c r="H1206" s="214">
        <v>2.68</v>
      </c>
      <c r="I1206" s="215"/>
      <c r="J1206" s="211"/>
      <c r="K1206" s="211"/>
      <c r="L1206" s="216"/>
      <c r="M1206" s="217"/>
      <c r="N1206" s="218"/>
      <c r="O1206" s="218"/>
      <c r="P1206" s="218"/>
      <c r="Q1206" s="218"/>
      <c r="R1206" s="218"/>
      <c r="S1206" s="218"/>
      <c r="T1206" s="219"/>
      <c r="AT1206" s="220" t="s">
        <v>274</v>
      </c>
      <c r="AU1206" s="220" t="s">
        <v>86</v>
      </c>
      <c r="AV1206" s="13" t="s">
        <v>86</v>
      </c>
      <c r="AW1206" s="13" t="s">
        <v>32</v>
      </c>
      <c r="AX1206" s="13" t="s">
        <v>76</v>
      </c>
      <c r="AY1206" s="220" t="s">
        <v>239</v>
      </c>
    </row>
    <row r="1207" spans="1:65" s="13" customFormat="1" ht="11.25">
      <c r="B1207" s="210"/>
      <c r="C1207" s="211"/>
      <c r="D1207" s="212" t="s">
        <v>274</v>
      </c>
      <c r="E1207" s="226" t="s">
        <v>1</v>
      </c>
      <c r="F1207" s="213" t="s">
        <v>1931</v>
      </c>
      <c r="G1207" s="211"/>
      <c r="H1207" s="214">
        <v>0</v>
      </c>
      <c r="I1207" s="215"/>
      <c r="J1207" s="211"/>
      <c r="K1207" s="211"/>
      <c r="L1207" s="216"/>
      <c r="M1207" s="217"/>
      <c r="N1207" s="218"/>
      <c r="O1207" s="218"/>
      <c r="P1207" s="218"/>
      <c r="Q1207" s="218"/>
      <c r="R1207" s="218"/>
      <c r="S1207" s="218"/>
      <c r="T1207" s="219"/>
      <c r="AT1207" s="220" t="s">
        <v>274</v>
      </c>
      <c r="AU1207" s="220" t="s">
        <v>86</v>
      </c>
      <c r="AV1207" s="13" t="s">
        <v>86</v>
      </c>
      <c r="AW1207" s="13" t="s">
        <v>32</v>
      </c>
      <c r="AX1207" s="13" t="s">
        <v>76</v>
      </c>
      <c r="AY1207" s="220" t="s">
        <v>239</v>
      </c>
    </row>
    <row r="1208" spans="1:65" s="14" customFormat="1" ht="11.25">
      <c r="B1208" s="227"/>
      <c r="C1208" s="228"/>
      <c r="D1208" s="212" t="s">
        <v>274</v>
      </c>
      <c r="E1208" s="229" t="s">
        <v>1</v>
      </c>
      <c r="F1208" s="230" t="s">
        <v>401</v>
      </c>
      <c r="G1208" s="228"/>
      <c r="H1208" s="231">
        <v>2.68</v>
      </c>
      <c r="I1208" s="232"/>
      <c r="J1208" s="228"/>
      <c r="K1208" s="228"/>
      <c r="L1208" s="233"/>
      <c r="M1208" s="234"/>
      <c r="N1208" s="235"/>
      <c r="O1208" s="235"/>
      <c r="P1208" s="235"/>
      <c r="Q1208" s="235"/>
      <c r="R1208" s="235"/>
      <c r="S1208" s="235"/>
      <c r="T1208" s="236"/>
      <c r="AT1208" s="237" t="s">
        <v>274</v>
      </c>
      <c r="AU1208" s="237" t="s">
        <v>86</v>
      </c>
      <c r="AV1208" s="14" t="s">
        <v>110</v>
      </c>
      <c r="AW1208" s="14" t="s">
        <v>32</v>
      </c>
      <c r="AX1208" s="14" t="s">
        <v>84</v>
      </c>
      <c r="AY1208" s="237" t="s">
        <v>239</v>
      </c>
    </row>
    <row r="1209" spans="1:65" s="2" customFormat="1" ht="16.5" customHeight="1">
      <c r="A1209" s="35"/>
      <c r="B1209" s="36"/>
      <c r="C1209" s="192" t="s">
        <v>1932</v>
      </c>
      <c r="D1209" s="192" t="s">
        <v>241</v>
      </c>
      <c r="E1209" s="193" t="s">
        <v>1933</v>
      </c>
      <c r="F1209" s="194" t="s">
        <v>1934</v>
      </c>
      <c r="G1209" s="195" t="s">
        <v>244</v>
      </c>
      <c r="H1209" s="196">
        <v>5.44</v>
      </c>
      <c r="I1209" s="197"/>
      <c r="J1209" s="198">
        <f>ROUND(I1209*H1209,2)</f>
        <v>0</v>
      </c>
      <c r="K1209" s="194" t="s">
        <v>245</v>
      </c>
      <c r="L1209" s="40"/>
      <c r="M1209" s="199" t="s">
        <v>1</v>
      </c>
      <c r="N1209" s="200" t="s">
        <v>41</v>
      </c>
      <c r="O1209" s="72"/>
      <c r="P1209" s="201">
        <f>O1209*H1209</f>
        <v>0</v>
      </c>
      <c r="Q1209" s="201">
        <v>1.6920000000000001E-2</v>
      </c>
      <c r="R1209" s="201">
        <f>Q1209*H1209</f>
        <v>9.204480000000001E-2</v>
      </c>
      <c r="S1209" s="201">
        <v>0</v>
      </c>
      <c r="T1209" s="202">
        <f>S1209*H1209</f>
        <v>0</v>
      </c>
      <c r="U1209" s="35"/>
      <c r="V1209" s="35"/>
      <c r="W1209" s="35"/>
      <c r="X1209" s="35"/>
      <c r="Y1209" s="35"/>
      <c r="Z1209" s="35"/>
      <c r="AA1209" s="35"/>
      <c r="AB1209" s="35"/>
      <c r="AC1209" s="35"/>
      <c r="AD1209" s="35"/>
      <c r="AE1209" s="35"/>
      <c r="AR1209" s="203" t="s">
        <v>316</v>
      </c>
      <c r="AT1209" s="203" t="s">
        <v>241</v>
      </c>
      <c r="AU1209" s="203" t="s">
        <v>86</v>
      </c>
      <c r="AY1209" s="18" t="s">
        <v>239</v>
      </c>
      <c r="BE1209" s="204">
        <f>IF(N1209="základní",J1209,0)</f>
        <v>0</v>
      </c>
      <c r="BF1209" s="204">
        <f>IF(N1209="snížená",J1209,0)</f>
        <v>0</v>
      </c>
      <c r="BG1209" s="204">
        <f>IF(N1209="zákl. přenesená",J1209,0)</f>
        <v>0</v>
      </c>
      <c r="BH1209" s="204">
        <f>IF(N1209="sníž. přenesená",J1209,0)</f>
        <v>0</v>
      </c>
      <c r="BI1209" s="204">
        <f>IF(N1209="nulová",J1209,0)</f>
        <v>0</v>
      </c>
      <c r="BJ1209" s="18" t="s">
        <v>84</v>
      </c>
      <c r="BK1209" s="204">
        <f>ROUND(I1209*H1209,2)</f>
        <v>0</v>
      </c>
      <c r="BL1209" s="18" t="s">
        <v>316</v>
      </c>
      <c r="BM1209" s="203" t="s">
        <v>1935</v>
      </c>
    </row>
    <row r="1210" spans="1:65" s="2" customFormat="1" ht="11.25">
      <c r="A1210" s="35"/>
      <c r="B1210" s="36"/>
      <c r="C1210" s="37"/>
      <c r="D1210" s="205" t="s">
        <v>247</v>
      </c>
      <c r="E1210" s="37"/>
      <c r="F1210" s="206" t="s">
        <v>1936</v>
      </c>
      <c r="G1210" s="37"/>
      <c r="H1210" s="37"/>
      <c r="I1210" s="207"/>
      <c r="J1210" s="37"/>
      <c r="K1210" s="37"/>
      <c r="L1210" s="40"/>
      <c r="M1210" s="208"/>
      <c r="N1210" s="209"/>
      <c r="O1210" s="72"/>
      <c r="P1210" s="72"/>
      <c r="Q1210" s="72"/>
      <c r="R1210" s="72"/>
      <c r="S1210" s="72"/>
      <c r="T1210" s="73"/>
      <c r="U1210" s="35"/>
      <c r="V1210" s="35"/>
      <c r="W1210" s="35"/>
      <c r="X1210" s="35"/>
      <c r="Y1210" s="35"/>
      <c r="Z1210" s="35"/>
      <c r="AA1210" s="35"/>
      <c r="AB1210" s="35"/>
      <c r="AC1210" s="35"/>
      <c r="AD1210" s="35"/>
      <c r="AE1210" s="35"/>
      <c r="AT1210" s="18" t="s">
        <v>247</v>
      </c>
      <c r="AU1210" s="18" t="s">
        <v>86</v>
      </c>
    </row>
    <row r="1211" spans="1:65" s="15" customFormat="1" ht="11.25">
      <c r="B1211" s="238"/>
      <c r="C1211" s="239"/>
      <c r="D1211" s="212" t="s">
        <v>274</v>
      </c>
      <c r="E1211" s="240" t="s">
        <v>1</v>
      </c>
      <c r="F1211" s="241" t="s">
        <v>1929</v>
      </c>
      <c r="G1211" s="239"/>
      <c r="H1211" s="240" t="s">
        <v>1</v>
      </c>
      <c r="I1211" s="242"/>
      <c r="J1211" s="239"/>
      <c r="K1211" s="239"/>
      <c r="L1211" s="243"/>
      <c r="M1211" s="244"/>
      <c r="N1211" s="245"/>
      <c r="O1211" s="245"/>
      <c r="P1211" s="245"/>
      <c r="Q1211" s="245"/>
      <c r="R1211" s="245"/>
      <c r="S1211" s="245"/>
      <c r="T1211" s="246"/>
      <c r="AT1211" s="247" t="s">
        <v>274</v>
      </c>
      <c r="AU1211" s="247" t="s">
        <v>86</v>
      </c>
      <c r="AV1211" s="15" t="s">
        <v>84</v>
      </c>
      <c r="AW1211" s="15" t="s">
        <v>32</v>
      </c>
      <c r="AX1211" s="15" t="s">
        <v>76</v>
      </c>
      <c r="AY1211" s="247" t="s">
        <v>239</v>
      </c>
    </row>
    <row r="1212" spans="1:65" s="13" customFormat="1" ht="11.25">
      <c r="B1212" s="210"/>
      <c r="C1212" s="211"/>
      <c r="D1212" s="212" t="s">
        <v>274</v>
      </c>
      <c r="E1212" s="226" t="s">
        <v>1</v>
      </c>
      <c r="F1212" s="213" t="s">
        <v>1937</v>
      </c>
      <c r="G1212" s="211"/>
      <c r="H1212" s="214">
        <v>0</v>
      </c>
      <c r="I1212" s="215"/>
      <c r="J1212" s="211"/>
      <c r="K1212" s="211"/>
      <c r="L1212" s="216"/>
      <c r="M1212" s="217"/>
      <c r="N1212" s="218"/>
      <c r="O1212" s="218"/>
      <c r="P1212" s="218"/>
      <c r="Q1212" s="218"/>
      <c r="R1212" s="218"/>
      <c r="S1212" s="218"/>
      <c r="T1212" s="219"/>
      <c r="AT1212" s="220" t="s">
        <v>274</v>
      </c>
      <c r="AU1212" s="220" t="s">
        <v>86</v>
      </c>
      <c r="AV1212" s="13" t="s">
        <v>86</v>
      </c>
      <c r="AW1212" s="13" t="s">
        <v>32</v>
      </c>
      <c r="AX1212" s="13" t="s">
        <v>76</v>
      </c>
      <c r="AY1212" s="220" t="s">
        <v>239</v>
      </c>
    </row>
    <row r="1213" spans="1:65" s="13" customFormat="1" ht="11.25">
      <c r="B1213" s="210"/>
      <c r="C1213" s="211"/>
      <c r="D1213" s="212" t="s">
        <v>274</v>
      </c>
      <c r="E1213" s="226" t="s">
        <v>1</v>
      </c>
      <c r="F1213" s="213" t="s">
        <v>1938</v>
      </c>
      <c r="G1213" s="211"/>
      <c r="H1213" s="214">
        <v>5.44</v>
      </c>
      <c r="I1213" s="215"/>
      <c r="J1213" s="211"/>
      <c r="K1213" s="211"/>
      <c r="L1213" s="216"/>
      <c r="M1213" s="217"/>
      <c r="N1213" s="218"/>
      <c r="O1213" s="218"/>
      <c r="P1213" s="218"/>
      <c r="Q1213" s="218"/>
      <c r="R1213" s="218"/>
      <c r="S1213" s="218"/>
      <c r="T1213" s="219"/>
      <c r="AT1213" s="220" t="s">
        <v>274</v>
      </c>
      <c r="AU1213" s="220" t="s">
        <v>86</v>
      </c>
      <c r="AV1213" s="13" t="s">
        <v>86</v>
      </c>
      <c r="AW1213" s="13" t="s">
        <v>32</v>
      </c>
      <c r="AX1213" s="13" t="s">
        <v>76</v>
      </c>
      <c r="AY1213" s="220" t="s">
        <v>239</v>
      </c>
    </row>
    <row r="1214" spans="1:65" s="14" customFormat="1" ht="11.25">
      <c r="B1214" s="227"/>
      <c r="C1214" s="228"/>
      <c r="D1214" s="212" t="s">
        <v>274</v>
      </c>
      <c r="E1214" s="229" t="s">
        <v>1</v>
      </c>
      <c r="F1214" s="230" t="s">
        <v>401</v>
      </c>
      <c r="G1214" s="228"/>
      <c r="H1214" s="231">
        <v>5.44</v>
      </c>
      <c r="I1214" s="232"/>
      <c r="J1214" s="228"/>
      <c r="K1214" s="228"/>
      <c r="L1214" s="233"/>
      <c r="M1214" s="234"/>
      <c r="N1214" s="235"/>
      <c r="O1214" s="235"/>
      <c r="P1214" s="235"/>
      <c r="Q1214" s="235"/>
      <c r="R1214" s="235"/>
      <c r="S1214" s="235"/>
      <c r="T1214" s="236"/>
      <c r="AT1214" s="237" t="s">
        <v>274</v>
      </c>
      <c r="AU1214" s="237" t="s">
        <v>86</v>
      </c>
      <c r="AV1214" s="14" t="s">
        <v>110</v>
      </c>
      <c r="AW1214" s="14" t="s">
        <v>32</v>
      </c>
      <c r="AX1214" s="14" t="s">
        <v>84</v>
      </c>
      <c r="AY1214" s="237" t="s">
        <v>239</v>
      </c>
    </row>
    <row r="1215" spans="1:65" s="2" customFormat="1" ht="16.5" customHeight="1">
      <c r="A1215" s="35"/>
      <c r="B1215" s="36"/>
      <c r="C1215" s="192" t="s">
        <v>1939</v>
      </c>
      <c r="D1215" s="192" t="s">
        <v>241</v>
      </c>
      <c r="E1215" s="193" t="s">
        <v>1940</v>
      </c>
      <c r="F1215" s="194" t="s">
        <v>1941</v>
      </c>
      <c r="G1215" s="195" t="s">
        <v>244</v>
      </c>
      <c r="H1215" s="196">
        <v>8.1199999999999992</v>
      </c>
      <c r="I1215" s="197"/>
      <c r="J1215" s="198">
        <f>ROUND(I1215*H1215,2)</f>
        <v>0</v>
      </c>
      <c r="K1215" s="194" t="s">
        <v>245</v>
      </c>
      <c r="L1215" s="40"/>
      <c r="M1215" s="199" t="s">
        <v>1</v>
      </c>
      <c r="N1215" s="200" t="s">
        <v>41</v>
      </c>
      <c r="O1215" s="72"/>
      <c r="P1215" s="201">
        <f>O1215*H1215</f>
        <v>0</v>
      </c>
      <c r="Q1215" s="201">
        <v>1E-4</v>
      </c>
      <c r="R1215" s="201">
        <f>Q1215*H1215</f>
        <v>8.12E-4</v>
      </c>
      <c r="S1215" s="201">
        <v>0</v>
      </c>
      <c r="T1215" s="202">
        <f>S1215*H1215</f>
        <v>0</v>
      </c>
      <c r="U1215" s="35"/>
      <c r="V1215" s="35"/>
      <c r="W1215" s="35"/>
      <c r="X1215" s="35"/>
      <c r="Y1215" s="35"/>
      <c r="Z1215" s="35"/>
      <c r="AA1215" s="35"/>
      <c r="AB1215" s="35"/>
      <c r="AC1215" s="35"/>
      <c r="AD1215" s="35"/>
      <c r="AE1215" s="35"/>
      <c r="AR1215" s="203" t="s">
        <v>316</v>
      </c>
      <c r="AT1215" s="203" t="s">
        <v>241</v>
      </c>
      <c r="AU1215" s="203" t="s">
        <v>86</v>
      </c>
      <c r="AY1215" s="18" t="s">
        <v>239</v>
      </c>
      <c r="BE1215" s="204">
        <f>IF(N1215="základní",J1215,0)</f>
        <v>0</v>
      </c>
      <c r="BF1215" s="204">
        <f>IF(N1215="snížená",J1215,0)</f>
        <v>0</v>
      </c>
      <c r="BG1215" s="204">
        <f>IF(N1215="zákl. přenesená",J1215,0)</f>
        <v>0</v>
      </c>
      <c r="BH1215" s="204">
        <f>IF(N1215="sníž. přenesená",J1215,0)</f>
        <v>0</v>
      </c>
      <c r="BI1215" s="204">
        <f>IF(N1215="nulová",J1215,0)</f>
        <v>0</v>
      </c>
      <c r="BJ1215" s="18" t="s">
        <v>84</v>
      </c>
      <c r="BK1215" s="204">
        <f>ROUND(I1215*H1215,2)</f>
        <v>0</v>
      </c>
      <c r="BL1215" s="18" t="s">
        <v>316</v>
      </c>
      <c r="BM1215" s="203" t="s">
        <v>1942</v>
      </c>
    </row>
    <row r="1216" spans="1:65" s="2" customFormat="1" ht="11.25">
      <c r="A1216" s="35"/>
      <c r="B1216" s="36"/>
      <c r="C1216" s="37"/>
      <c r="D1216" s="205" t="s">
        <v>247</v>
      </c>
      <c r="E1216" s="37"/>
      <c r="F1216" s="206" t="s">
        <v>1943</v>
      </c>
      <c r="G1216" s="37"/>
      <c r="H1216" s="37"/>
      <c r="I1216" s="207"/>
      <c r="J1216" s="37"/>
      <c r="K1216" s="37"/>
      <c r="L1216" s="40"/>
      <c r="M1216" s="208"/>
      <c r="N1216" s="209"/>
      <c r="O1216" s="72"/>
      <c r="P1216" s="72"/>
      <c r="Q1216" s="72"/>
      <c r="R1216" s="72"/>
      <c r="S1216" s="72"/>
      <c r="T1216" s="73"/>
      <c r="U1216" s="35"/>
      <c r="V1216" s="35"/>
      <c r="W1216" s="35"/>
      <c r="X1216" s="35"/>
      <c r="Y1216" s="35"/>
      <c r="Z1216" s="35"/>
      <c r="AA1216" s="35"/>
      <c r="AB1216" s="35"/>
      <c r="AC1216" s="35"/>
      <c r="AD1216" s="35"/>
      <c r="AE1216" s="35"/>
      <c r="AT1216" s="18" t="s">
        <v>247</v>
      </c>
      <c r="AU1216" s="18" t="s">
        <v>86</v>
      </c>
    </row>
    <row r="1217" spans="1:65" s="2" customFormat="1" ht="16.5" customHeight="1">
      <c r="A1217" s="35"/>
      <c r="B1217" s="36"/>
      <c r="C1217" s="192" t="s">
        <v>1944</v>
      </c>
      <c r="D1217" s="192" t="s">
        <v>241</v>
      </c>
      <c r="E1217" s="193" t="s">
        <v>1945</v>
      </c>
      <c r="F1217" s="194" t="s">
        <v>1946</v>
      </c>
      <c r="G1217" s="195" t="s">
        <v>513</v>
      </c>
      <c r="H1217" s="196">
        <v>86.22</v>
      </c>
      <c r="I1217" s="197"/>
      <c r="J1217" s="198">
        <f>ROUND(I1217*H1217,2)</f>
        <v>0</v>
      </c>
      <c r="K1217" s="194" t="s">
        <v>245</v>
      </c>
      <c r="L1217" s="40"/>
      <c r="M1217" s="199" t="s">
        <v>1</v>
      </c>
      <c r="N1217" s="200" t="s">
        <v>41</v>
      </c>
      <c r="O1217" s="72"/>
      <c r="P1217" s="201">
        <f>O1217*H1217</f>
        <v>0</v>
      </c>
      <c r="Q1217" s="201">
        <v>4.3800000000000002E-3</v>
      </c>
      <c r="R1217" s="201">
        <f>Q1217*H1217</f>
        <v>0.37764360000000002</v>
      </c>
      <c r="S1217" s="201">
        <v>0</v>
      </c>
      <c r="T1217" s="202">
        <f>S1217*H1217</f>
        <v>0</v>
      </c>
      <c r="U1217" s="35"/>
      <c r="V1217" s="35"/>
      <c r="W1217" s="35"/>
      <c r="X1217" s="35"/>
      <c r="Y1217" s="35"/>
      <c r="Z1217" s="35"/>
      <c r="AA1217" s="35"/>
      <c r="AB1217" s="35"/>
      <c r="AC1217" s="35"/>
      <c r="AD1217" s="35"/>
      <c r="AE1217" s="35"/>
      <c r="AR1217" s="203" t="s">
        <v>316</v>
      </c>
      <c r="AT1217" s="203" t="s">
        <v>241</v>
      </c>
      <c r="AU1217" s="203" t="s">
        <v>86</v>
      </c>
      <c r="AY1217" s="18" t="s">
        <v>239</v>
      </c>
      <c r="BE1217" s="204">
        <f>IF(N1217="základní",J1217,0)</f>
        <v>0</v>
      </c>
      <c r="BF1217" s="204">
        <f>IF(N1217="snížená",J1217,0)</f>
        <v>0</v>
      </c>
      <c r="BG1217" s="204">
        <f>IF(N1217="zákl. přenesená",J1217,0)</f>
        <v>0</v>
      </c>
      <c r="BH1217" s="204">
        <f>IF(N1217="sníž. přenesená",J1217,0)</f>
        <v>0</v>
      </c>
      <c r="BI1217" s="204">
        <f>IF(N1217="nulová",J1217,0)</f>
        <v>0</v>
      </c>
      <c r="BJ1217" s="18" t="s">
        <v>84</v>
      </c>
      <c r="BK1217" s="204">
        <f>ROUND(I1217*H1217,2)</f>
        <v>0</v>
      </c>
      <c r="BL1217" s="18" t="s">
        <v>316</v>
      </c>
      <c r="BM1217" s="203" t="s">
        <v>1947</v>
      </c>
    </row>
    <row r="1218" spans="1:65" s="2" customFormat="1" ht="11.25">
      <c r="A1218" s="35"/>
      <c r="B1218" s="36"/>
      <c r="C1218" s="37"/>
      <c r="D1218" s="205" t="s">
        <v>247</v>
      </c>
      <c r="E1218" s="37"/>
      <c r="F1218" s="206" t="s">
        <v>1948</v>
      </c>
      <c r="G1218" s="37"/>
      <c r="H1218" s="37"/>
      <c r="I1218" s="207"/>
      <c r="J1218" s="37"/>
      <c r="K1218" s="37"/>
      <c r="L1218" s="40"/>
      <c r="M1218" s="208"/>
      <c r="N1218" s="209"/>
      <c r="O1218" s="72"/>
      <c r="P1218" s="72"/>
      <c r="Q1218" s="72"/>
      <c r="R1218" s="72"/>
      <c r="S1218" s="72"/>
      <c r="T1218" s="73"/>
      <c r="U1218" s="35"/>
      <c r="V1218" s="35"/>
      <c r="W1218" s="35"/>
      <c r="X1218" s="35"/>
      <c r="Y1218" s="35"/>
      <c r="Z1218" s="35"/>
      <c r="AA1218" s="35"/>
      <c r="AB1218" s="35"/>
      <c r="AC1218" s="35"/>
      <c r="AD1218" s="35"/>
      <c r="AE1218" s="35"/>
      <c r="AT1218" s="18" t="s">
        <v>247</v>
      </c>
      <c r="AU1218" s="18" t="s">
        <v>86</v>
      </c>
    </row>
    <row r="1219" spans="1:65" s="13" customFormat="1" ht="11.25">
      <c r="B1219" s="210"/>
      <c r="C1219" s="211"/>
      <c r="D1219" s="212" t="s">
        <v>274</v>
      </c>
      <c r="E1219" s="226" t="s">
        <v>1</v>
      </c>
      <c r="F1219" s="213" t="s">
        <v>1949</v>
      </c>
      <c r="G1219" s="211"/>
      <c r="H1219" s="214">
        <v>86.22</v>
      </c>
      <c r="I1219" s="215"/>
      <c r="J1219" s="211"/>
      <c r="K1219" s="211"/>
      <c r="L1219" s="216"/>
      <c r="M1219" s="217"/>
      <c r="N1219" s="218"/>
      <c r="O1219" s="218"/>
      <c r="P1219" s="218"/>
      <c r="Q1219" s="218"/>
      <c r="R1219" s="218"/>
      <c r="S1219" s="218"/>
      <c r="T1219" s="219"/>
      <c r="AT1219" s="220" t="s">
        <v>274</v>
      </c>
      <c r="AU1219" s="220" t="s">
        <v>86</v>
      </c>
      <c r="AV1219" s="13" t="s">
        <v>86</v>
      </c>
      <c r="AW1219" s="13" t="s">
        <v>32</v>
      </c>
      <c r="AX1219" s="13" t="s">
        <v>76</v>
      </c>
      <c r="AY1219" s="220" t="s">
        <v>239</v>
      </c>
    </row>
    <row r="1220" spans="1:65" s="14" customFormat="1" ht="11.25">
      <c r="B1220" s="227"/>
      <c r="C1220" s="228"/>
      <c r="D1220" s="212" t="s">
        <v>274</v>
      </c>
      <c r="E1220" s="229" t="s">
        <v>1</v>
      </c>
      <c r="F1220" s="230" t="s">
        <v>401</v>
      </c>
      <c r="G1220" s="228"/>
      <c r="H1220" s="231">
        <v>86.22</v>
      </c>
      <c r="I1220" s="232"/>
      <c r="J1220" s="228"/>
      <c r="K1220" s="228"/>
      <c r="L1220" s="233"/>
      <c r="M1220" s="234"/>
      <c r="N1220" s="235"/>
      <c r="O1220" s="235"/>
      <c r="P1220" s="235"/>
      <c r="Q1220" s="235"/>
      <c r="R1220" s="235"/>
      <c r="S1220" s="235"/>
      <c r="T1220" s="236"/>
      <c r="AT1220" s="237" t="s">
        <v>274</v>
      </c>
      <c r="AU1220" s="237" t="s">
        <v>86</v>
      </c>
      <c r="AV1220" s="14" t="s">
        <v>110</v>
      </c>
      <c r="AW1220" s="14" t="s">
        <v>32</v>
      </c>
      <c r="AX1220" s="14" t="s">
        <v>84</v>
      </c>
      <c r="AY1220" s="237" t="s">
        <v>239</v>
      </c>
    </row>
    <row r="1221" spans="1:65" s="2" customFormat="1" ht="16.5" customHeight="1">
      <c r="A1221" s="35"/>
      <c r="B1221" s="36"/>
      <c r="C1221" s="192" t="s">
        <v>1950</v>
      </c>
      <c r="D1221" s="192" t="s">
        <v>241</v>
      </c>
      <c r="E1221" s="193" t="s">
        <v>1951</v>
      </c>
      <c r="F1221" s="194" t="s">
        <v>1952</v>
      </c>
      <c r="G1221" s="195" t="s">
        <v>244</v>
      </c>
      <c r="H1221" s="196">
        <v>8.1199999999999992</v>
      </c>
      <c r="I1221" s="197"/>
      <c r="J1221" s="198">
        <f>ROUND(I1221*H1221,2)</f>
        <v>0</v>
      </c>
      <c r="K1221" s="194" t="s">
        <v>245</v>
      </c>
      <c r="L1221" s="40"/>
      <c r="M1221" s="199" t="s">
        <v>1</v>
      </c>
      <c r="N1221" s="200" t="s">
        <v>41</v>
      </c>
      <c r="O1221" s="72"/>
      <c r="P1221" s="201">
        <f>O1221*H1221</f>
        <v>0</v>
      </c>
      <c r="Q1221" s="201">
        <v>0</v>
      </c>
      <c r="R1221" s="201">
        <f>Q1221*H1221</f>
        <v>0</v>
      </c>
      <c r="S1221" s="201">
        <v>0</v>
      </c>
      <c r="T1221" s="202">
        <f>S1221*H1221</f>
        <v>0</v>
      </c>
      <c r="U1221" s="35"/>
      <c r="V1221" s="35"/>
      <c r="W1221" s="35"/>
      <c r="X1221" s="35"/>
      <c r="Y1221" s="35"/>
      <c r="Z1221" s="35"/>
      <c r="AA1221" s="35"/>
      <c r="AB1221" s="35"/>
      <c r="AC1221" s="35"/>
      <c r="AD1221" s="35"/>
      <c r="AE1221" s="35"/>
      <c r="AR1221" s="203" t="s">
        <v>316</v>
      </c>
      <c r="AT1221" s="203" t="s">
        <v>241</v>
      </c>
      <c r="AU1221" s="203" t="s">
        <v>86</v>
      </c>
      <c r="AY1221" s="18" t="s">
        <v>239</v>
      </c>
      <c r="BE1221" s="204">
        <f>IF(N1221="základní",J1221,0)</f>
        <v>0</v>
      </c>
      <c r="BF1221" s="204">
        <f>IF(N1221="snížená",J1221,0)</f>
        <v>0</v>
      </c>
      <c r="BG1221" s="204">
        <f>IF(N1221="zákl. přenesená",J1221,0)</f>
        <v>0</v>
      </c>
      <c r="BH1221" s="204">
        <f>IF(N1221="sníž. přenesená",J1221,0)</f>
        <v>0</v>
      </c>
      <c r="BI1221" s="204">
        <f>IF(N1221="nulová",J1221,0)</f>
        <v>0</v>
      </c>
      <c r="BJ1221" s="18" t="s">
        <v>84</v>
      </c>
      <c r="BK1221" s="204">
        <f>ROUND(I1221*H1221,2)</f>
        <v>0</v>
      </c>
      <c r="BL1221" s="18" t="s">
        <v>316</v>
      </c>
      <c r="BM1221" s="203" t="s">
        <v>1953</v>
      </c>
    </row>
    <row r="1222" spans="1:65" s="2" customFormat="1" ht="11.25">
      <c r="A1222" s="35"/>
      <c r="B1222" s="36"/>
      <c r="C1222" s="37"/>
      <c r="D1222" s="205" t="s">
        <v>247</v>
      </c>
      <c r="E1222" s="37"/>
      <c r="F1222" s="206" t="s">
        <v>1954</v>
      </c>
      <c r="G1222" s="37"/>
      <c r="H1222" s="37"/>
      <c r="I1222" s="207"/>
      <c r="J1222" s="37"/>
      <c r="K1222" s="37"/>
      <c r="L1222" s="40"/>
      <c r="M1222" s="208"/>
      <c r="N1222" s="209"/>
      <c r="O1222" s="72"/>
      <c r="P1222" s="72"/>
      <c r="Q1222" s="72"/>
      <c r="R1222" s="72"/>
      <c r="S1222" s="72"/>
      <c r="T1222" s="73"/>
      <c r="U1222" s="35"/>
      <c r="V1222" s="35"/>
      <c r="W1222" s="35"/>
      <c r="X1222" s="35"/>
      <c r="Y1222" s="35"/>
      <c r="Z1222" s="35"/>
      <c r="AA1222" s="35"/>
      <c r="AB1222" s="35"/>
      <c r="AC1222" s="35"/>
      <c r="AD1222" s="35"/>
      <c r="AE1222" s="35"/>
      <c r="AT1222" s="18" t="s">
        <v>247</v>
      </c>
      <c r="AU1222" s="18" t="s">
        <v>86</v>
      </c>
    </row>
    <row r="1223" spans="1:65" s="2" customFormat="1" ht="16.5" customHeight="1">
      <c r="A1223" s="35"/>
      <c r="B1223" s="36"/>
      <c r="C1223" s="248" t="s">
        <v>1955</v>
      </c>
      <c r="D1223" s="248" t="s">
        <v>469</v>
      </c>
      <c r="E1223" s="249" t="s">
        <v>1956</v>
      </c>
      <c r="F1223" s="250" t="s">
        <v>1957</v>
      </c>
      <c r="G1223" s="251" t="s">
        <v>244</v>
      </c>
      <c r="H1223" s="252">
        <v>9.1229999999999993</v>
      </c>
      <c r="I1223" s="253"/>
      <c r="J1223" s="254">
        <f>ROUND(I1223*H1223,2)</f>
        <v>0</v>
      </c>
      <c r="K1223" s="250" t="s">
        <v>287</v>
      </c>
      <c r="L1223" s="255"/>
      <c r="M1223" s="256" t="s">
        <v>1</v>
      </c>
      <c r="N1223" s="257" t="s">
        <v>41</v>
      </c>
      <c r="O1223" s="72"/>
      <c r="P1223" s="201">
        <f>O1223*H1223</f>
        <v>0</v>
      </c>
      <c r="Q1223" s="201">
        <v>1.1E-4</v>
      </c>
      <c r="R1223" s="201">
        <f>Q1223*H1223</f>
        <v>1.0035299999999999E-3</v>
      </c>
      <c r="S1223" s="201">
        <v>0</v>
      </c>
      <c r="T1223" s="202">
        <f>S1223*H1223</f>
        <v>0</v>
      </c>
      <c r="U1223" s="35"/>
      <c r="V1223" s="35"/>
      <c r="W1223" s="35"/>
      <c r="X1223" s="35"/>
      <c r="Y1223" s="35"/>
      <c r="Z1223" s="35"/>
      <c r="AA1223" s="35"/>
      <c r="AB1223" s="35"/>
      <c r="AC1223" s="35"/>
      <c r="AD1223" s="35"/>
      <c r="AE1223" s="35"/>
      <c r="AR1223" s="203" t="s">
        <v>549</v>
      </c>
      <c r="AT1223" s="203" t="s">
        <v>469</v>
      </c>
      <c r="AU1223" s="203" t="s">
        <v>86</v>
      </c>
      <c r="AY1223" s="18" t="s">
        <v>239</v>
      </c>
      <c r="BE1223" s="204">
        <f>IF(N1223="základní",J1223,0)</f>
        <v>0</v>
      </c>
      <c r="BF1223" s="204">
        <f>IF(N1223="snížená",J1223,0)</f>
        <v>0</v>
      </c>
      <c r="BG1223" s="204">
        <f>IF(N1223="zákl. přenesená",J1223,0)</f>
        <v>0</v>
      </c>
      <c r="BH1223" s="204">
        <f>IF(N1223="sníž. přenesená",J1223,0)</f>
        <v>0</v>
      </c>
      <c r="BI1223" s="204">
        <f>IF(N1223="nulová",J1223,0)</f>
        <v>0</v>
      </c>
      <c r="BJ1223" s="18" t="s">
        <v>84</v>
      </c>
      <c r="BK1223" s="204">
        <f>ROUND(I1223*H1223,2)</f>
        <v>0</v>
      </c>
      <c r="BL1223" s="18" t="s">
        <v>316</v>
      </c>
      <c r="BM1223" s="203" t="s">
        <v>1958</v>
      </c>
    </row>
    <row r="1224" spans="1:65" s="13" customFormat="1" ht="11.25">
      <c r="B1224" s="210"/>
      <c r="C1224" s="211"/>
      <c r="D1224" s="212" t="s">
        <v>274</v>
      </c>
      <c r="E1224" s="211"/>
      <c r="F1224" s="213" t="s">
        <v>1959</v>
      </c>
      <c r="G1224" s="211"/>
      <c r="H1224" s="214">
        <v>9.1229999999999993</v>
      </c>
      <c r="I1224" s="215"/>
      <c r="J1224" s="211"/>
      <c r="K1224" s="211"/>
      <c r="L1224" s="216"/>
      <c r="M1224" s="217"/>
      <c r="N1224" s="218"/>
      <c r="O1224" s="218"/>
      <c r="P1224" s="218"/>
      <c r="Q1224" s="218"/>
      <c r="R1224" s="218"/>
      <c r="S1224" s="218"/>
      <c r="T1224" s="219"/>
      <c r="AT1224" s="220" t="s">
        <v>274</v>
      </c>
      <c r="AU1224" s="220" t="s">
        <v>86</v>
      </c>
      <c r="AV1224" s="13" t="s">
        <v>86</v>
      </c>
      <c r="AW1224" s="13" t="s">
        <v>4</v>
      </c>
      <c r="AX1224" s="13" t="s">
        <v>84</v>
      </c>
      <c r="AY1224" s="220" t="s">
        <v>239</v>
      </c>
    </row>
    <row r="1225" spans="1:65" s="2" customFormat="1" ht="16.5" customHeight="1">
      <c r="A1225" s="35"/>
      <c r="B1225" s="36"/>
      <c r="C1225" s="192" t="s">
        <v>1960</v>
      </c>
      <c r="D1225" s="192" t="s">
        <v>241</v>
      </c>
      <c r="E1225" s="193" t="s">
        <v>1961</v>
      </c>
      <c r="F1225" s="194" t="s">
        <v>1962</v>
      </c>
      <c r="G1225" s="195" t="s">
        <v>244</v>
      </c>
      <c r="H1225" s="196">
        <v>8.1199999999999992</v>
      </c>
      <c r="I1225" s="197"/>
      <c r="J1225" s="198">
        <f>ROUND(I1225*H1225,2)</f>
        <v>0</v>
      </c>
      <c r="K1225" s="194" t="s">
        <v>245</v>
      </c>
      <c r="L1225" s="40"/>
      <c r="M1225" s="199" t="s">
        <v>1</v>
      </c>
      <c r="N1225" s="200" t="s">
        <v>41</v>
      </c>
      <c r="O1225" s="72"/>
      <c r="P1225" s="201">
        <f>O1225*H1225</f>
        <v>0</v>
      </c>
      <c r="Q1225" s="201">
        <v>0</v>
      </c>
      <c r="R1225" s="201">
        <f>Q1225*H1225</f>
        <v>0</v>
      </c>
      <c r="S1225" s="201">
        <v>0</v>
      </c>
      <c r="T1225" s="202">
        <f>S1225*H1225</f>
        <v>0</v>
      </c>
      <c r="U1225" s="35"/>
      <c r="V1225" s="35"/>
      <c r="W1225" s="35"/>
      <c r="X1225" s="35"/>
      <c r="Y1225" s="35"/>
      <c r="Z1225" s="35"/>
      <c r="AA1225" s="35"/>
      <c r="AB1225" s="35"/>
      <c r="AC1225" s="35"/>
      <c r="AD1225" s="35"/>
      <c r="AE1225" s="35"/>
      <c r="AR1225" s="203" t="s">
        <v>316</v>
      </c>
      <c r="AT1225" s="203" t="s">
        <v>241</v>
      </c>
      <c r="AU1225" s="203" t="s">
        <v>86</v>
      </c>
      <c r="AY1225" s="18" t="s">
        <v>239</v>
      </c>
      <c r="BE1225" s="204">
        <f>IF(N1225="základní",J1225,0)</f>
        <v>0</v>
      </c>
      <c r="BF1225" s="204">
        <f>IF(N1225="snížená",J1225,0)</f>
        <v>0</v>
      </c>
      <c r="BG1225" s="204">
        <f>IF(N1225="zákl. přenesená",J1225,0)</f>
        <v>0</v>
      </c>
      <c r="BH1225" s="204">
        <f>IF(N1225="sníž. přenesená",J1225,0)</f>
        <v>0</v>
      </c>
      <c r="BI1225" s="204">
        <f>IF(N1225="nulová",J1225,0)</f>
        <v>0</v>
      </c>
      <c r="BJ1225" s="18" t="s">
        <v>84</v>
      </c>
      <c r="BK1225" s="204">
        <f>ROUND(I1225*H1225,2)</f>
        <v>0</v>
      </c>
      <c r="BL1225" s="18" t="s">
        <v>316</v>
      </c>
      <c r="BM1225" s="203" t="s">
        <v>1963</v>
      </c>
    </row>
    <row r="1226" spans="1:65" s="2" customFormat="1" ht="11.25">
      <c r="A1226" s="35"/>
      <c r="B1226" s="36"/>
      <c r="C1226" s="37"/>
      <c r="D1226" s="205" t="s">
        <v>247</v>
      </c>
      <c r="E1226" s="37"/>
      <c r="F1226" s="206" t="s">
        <v>1964</v>
      </c>
      <c r="G1226" s="37"/>
      <c r="H1226" s="37"/>
      <c r="I1226" s="207"/>
      <c r="J1226" s="37"/>
      <c r="K1226" s="37"/>
      <c r="L1226" s="40"/>
      <c r="M1226" s="208"/>
      <c r="N1226" s="209"/>
      <c r="O1226" s="72"/>
      <c r="P1226" s="72"/>
      <c r="Q1226" s="72"/>
      <c r="R1226" s="72"/>
      <c r="S1226" s="72"/>
      <c r="T1226" s="73"/>
      <c r="U1226" s="35"/>
      <c r="V1226" s="35"/>
      <c r="W1226" s="35"/>
      <c r="X1226" s="35"/>
      <c r="Y1226" s="35"/>
      <c r="Z1226" s="35"/>
      <c r="AA1226" s="35"/>
      <c r="AB1226" s="35"/>
      <c r="AC1226" s="35"/>
      <c r="AD1226" s="35"/>
      <c r="AE1226" s="35"/>
      <c r="AT1226" s="18" t="s">
        <v>247</v>
      </c>
      <c r="AU1226" s="18" t="s">
        <v>86</v>
      </c>
    </row>
    <row r="1227" spans="1:65" s="2" customFormat="1" ht="16.5" customHeight="1">
      <c r="A1227" s="35"/>
      <c r="B1227" s="36"/>
      <c r="C1227" s="248" t="s">
        <v>1965</v>
      </c>
      <c r="D1227" s="248" t="s">
        <v>469</v>
      </c>
      <c r="E1227" s="249" t="s">
        <v>1966</v>
      </c>
      <c r="F1227" s="250" t="s">
        <v>1967</v>
      </c>
      <c r="G1227" s="251" t="s">
        <v>244</v>
      </c>
      <c r="H1227" s="252">
        <v>8.9320000000000004</v>
      </c>
      <c r="I1227" s="253"/>
      <c r="J1227" s="254">
        <f>ROUND(I1227*H1227,2)</f>
        <v>0</v>
      </c>
      <c r="K1227" s="250" t="s">
        <v>287</v>
      </c>
      <c r="L1227" s="255"/>
      <c r="M1227" s="256" t="s">
        <v>1</v>
      </c>
      <c r="N1227" s="257" t="s">
        <v>41</v>
      </c>
      <c r="O1227" s="72"/>
      <c r="P1227" s="201">
        <f>O1227*H1227</f>
        <v>0</v>
      </c>
      <c r="Q1227" s="201">
        <v>1.6800000000000001E-3</v>
      </c>
      <c r="R1227" s="201">
        <f>Q1227*H1227</f>
        <v>1.5005760000000002E-2</v>
      </c>
      <c r="S1227" s="201">
        <v>0</v>
      </c>
      <c r="T1227" s="202">
        <f>S1227*H1227</f>
        <v>0</v>
      </c>
      <c r="U1227" s="35"/>
      <c r="V1227" s="35"/>
      <c r="W1227" s="35"/>
      <c r="X1227" s="35"/>
      <c r="Y1227" s="35"/>
      <c r="Z1227" s="35"/>
      <c r="AA1227" s="35"/>
      <c r="AB1227" s="35"/>
      <c r="AC1227" s="35"/>
      <c r="AD1227" s="35"/>
      <c r="AE1227" s="35"/>
      <c r="AR1227" s="203" t="s">
        <v>549</v>
      </c>
      <c r="AT1227" s="203" t="s">
        <v>469</v>
      </c>
      <c r="AU1227" s="203" t="s">
        <v>86</v>
      </c>
      <c r="AY1227" s="18" t="s">
        <v>239</v>
      </c>
      <c r="BE1227" s="204">
        <f>IF(N1227="základní",J1227,0)</f>
        <v>0</v>
      </c>
      <c r="BF1227" s="204">
        <f>IF(N1227="snížená",J1227,0)</f>
        <v>0</v>
      </c>
      <c r="BG1227" s="204">
        <f>IF(N1227="zákl. přenesená",J1227,0)</f>
        <v>0</v>
      </c>
      <c r="BH1227" s="204">
        <f>IF(N1227="sníž. přenesená",J1227,0)</f>
        <v>0</v>
      </c>
      <c r="BI1227" s="204">
        <f>IF(N1227="nulová",J1227,0)</f>
        <v>0</v>
      </c>
      <c r="BJ1227" s="18" t="s">
        <v>84</v>
      </c>
      <c r="BK1227" s="204">
        <f>ROUND(I1227*H1227,2)</f>
        <v>0</v>
      </c>
      <c r="BL1227" s="18" t="s">
        <v>316</v>
      </c>
      <c r="BM1227" s="203" t="s">
        <v>1968</v>
      </c>
    </row>
    <row r="1228" spans="1:65" s="13" customFormat="1" ht="11.25">
      <c r="B1228" s="210"/>
      <c r="C1228" s="211"/>
      <c r="D1228" s="212" t="s">
        <v>274</v>
      </c>
      <c r="E1228" s="211"/>
      <c r="F1228" s="213" t="s">
        <v>1969</v>
      </c>
      <c r="G1228" s="211"/>
      <c r="H1228" s="214">
        <v>8.9320000000000004</v>
      </c>
      <c r="I1228" s="215"/>
      <c r="J1228" s="211"/>
      <c r="K1228" s="211"/>
      <c r="L1228" s="216"/>
      <c r="M1228" s="217"/>
      <c r="N1228" s="218"/>
      <c r="O1228" s="218"/>
      <c r="P1228" s="218"/>
      <c r="Q1228" s="218"/>
      <c r="R1228" s="218"/>
      <c r="S1228" s="218"/>
      <c r="T1228" s="219"/>
      <c r="AT1228" s="220" t="s">
        <v>274</v>
      </c>
      <c r="AU1228" s="220" t="s">
        <v>86</v>
      </c>
      <c r="AV1228" s="13" t="s">
        <v>86</v>
      </c>
      <c r="AW1228" s="13" t="s">
        <v>4</v>
      </c>
      <c r="AX1228" s="13" t="s">
        <v>84</v>
      </c>
      <c r="AY1228" s="220" t="s">
        <v>239</v>
      </c>
    </row>
    <row r="1229" spans="1:65" s="2" customFormat="1" ht="16.5" customHeight="1">
      <c r="A1229" s="35"/>
      <c r="B1229" s="36"/>
      <c r="C1229" s="192" t="s">
        <v>1970</v>
      </c>
      <c r="D1229" s="192" t="s">
        <v>241</v>
      </c>
      <c r="E1229" s="193" t="s">
        <v>1971</v>
      </c>
      <c r="F1229" s="194" t="s">
        <v>1972</v>
      </c>
      <c r="G1229" s="195" t="s">
        <v>244</v>
      </c>
      <c r="H1229" s="196">
        <v>8.1199999999999992</v>
      </c>
      <c r="I1229" s="197"/>
      <c r="J1229" s="198">
        <f>ROUND(I1229*H1229,2)</f>
        <v>0</v>
      </c>
      <c r="K1229" s="194" t="s">
        <v>245</v>
      </c>
      <c r="L1229" s="40"/>
      <c r="M1229" s="199" t="s">
        <v>1</v>
      </c>
      <c r="N1229" s="200" t="s">
        <v>41</v>
      </c>
      <c r="O1229" s="72"/>
      <c r="P1229" s="201">
        <f>O1229*H1229</f>
        <v>0</v>
      </c>
      <c r="Q1229" s="201">
        <v>1.4999999999999999E-4</v>
      </c>
      <c r="R1229" s="201">
        <f>Q1229*H1229</f>
        <v>1.2179999999999997E-3</v>
      </c>
      <c r="S1229" s="201">
        <v>0</v>
      </c>
      <c r="T1229" s="202">
        <f>S1229*H1229</f>
        <v>0</v>
      </c>
      <c r="U1229" s="35"/>
      <c r="V1229" s="35"/>
      <c r="W1229" s="35"/>
      <c r="X1229" s="35"/>
      <c r="Y1229" s="35"/>
      <c r="Z1229" s="35"/>
      <c r="AA1229" s="35"/>
      <c r="AB1229" s="35"/>
      <c r="AC1229" s="35"/>
      <c r="AD1229" s="35"/>
      <c r="AE1229" s="35"/>
      <c r="AR1229" s="203" t="s">
        <v>316</v>
      </c>
      <c r="AT1229" s="203" t="s">
        <v>241</v>
      </c>
      <c r="AU1229" s="203" t="s">
        <v>86</v>
      </c>
      <c r="AY1229" s="18" t="s">
        <v>239</v>
      </c>
      <c r="BE1229" s="204">
        <f>IF(N1229="základní",J1229,0)</f>
        <v>0</v>
      </c>
      <c r="BF1229" s="204">
        <f>IF(N1229="snížená",J1229,0)</f>
        <v>0</v>
      </c>
      <c r="BG1229" s="204">
        <f>IF(N1229="zákl. přenesená",J1229,0)</f>
        <v>0</v>
      </c>
      <c r="BH1229" s="204">
        <f>IF(N1229="sníž. přenesená",J1229,0)</f>
        <v>0</v>
      </c>
      <c r="BI1229" s="204">
        <f>IF(N1229="nulová",J1229,0)</f>
        <v>0</v>
      </c>
      <c r="BJ1229" s="18" t="s">
        <v>84</v>
      </c>
      <c r="BK1229" s="204">
        <f>ROUND(I1229*H1229,2)</f>
        <v>0</v>
      </c>
      <c r="BL1229" s="18" t="s">
        <v>316</v>
      </c>
      <c r="BM1229" s="203" t="s">
        <v>1973</v>
      </c>
    </row>
    <row r="1230" spans="1:65" s="2" customFormat="1" ht="11.25">
      <c r="A1230" s="35"/>
      <c r="B1230" s="36"/>
      <c r="C1230" s="37"/>
      <c r="D1230" s="205" t="s">
        <v>247</v>
      </c>
      <c r="E1230" s="37"/>
      <c r="F1230" s="206" t="s">
        <v>1974</v>
      </c>
      <c r="G1230" s="37"/>
      <c r="H1230" s="37"/>
      <c r="I1230" s="207"/>
      <c r="J1230" s="37"/>
      <c r="K1230" s="37"/>
      <c r="L1230" s="40"/>
      <c r="M1230" s="208"/>
      <c r="N1230" s="209"/>
      <c r="O1230" s="72"/>
      <c r="P1230" s="72"/>
      <c r="Q1230" s="72"/>
      <c r="R1230" s="72"/>
      <c r="S1230" s="72"/>
      <c r="T1230" s="73"/>
      <c r="U1230" s="35"/>
      <c r="V1230" s="35"/>
      <c r="W1230" s="35"/>
      <c r="X1230" s="35"/>
      <c r="Y1230" s="35"/>
      <c r="Z1230" s="35"/>
      <c r="AA1230" s="35"/>
      <c r="AB1230" s="35"/>
      <c r="AC1230" s="35"/>
      <c r="AD1230" s="35"/>
      <c r="AE1230" s="35"/>
      <c r="AT1230" s="18" t="s">
        <v>247</v>
      </c>
      <c r="AU1230" s="18" t="s">
        <v>86</v>
      </c>
    </row>
    <row r="1231" spans="1:65" s="13" customFormat="1" ht="11.25">
      <c r="B1231" s="210"/>
      <c r="C1231" s="211"/>
      <c r="D1231" s="212" t="s">
        <v>274</v>
      </c>
      <c r="E1231" s="226" t="s">
        <v>1</v>
      </c>
      <c r="F1231" s="213" t="s">
        <v>1975</v>
      </c>
      <c r="G1231" s="211"/>
      <c r="H1231" s="214">
        <v>8.1199999999999992</v>
      </c>
      <c r="I1231" s="215"/>
      <c r="J1231" s="211"/>
      <c r="K1231" s="211"/>
      <c r="L1231" s="216"/>
      <c r="M1231" s="217"/>
      <c r="N1231" s="218"/>
      <c r="O1231" s="218"/>
      <c r="P1231" s="218"/>
      <c r="Q1231" s="218"/>
      <c r="R1231" s="218"/>
      <c r="S1231" s="218"/>
      <c r="T1231" s="219"/>
      <c r="AT1231" s="220" t="s">
        <v>274</v>
      </c>
      <c r="AU1231" s="220" t="s">
        <v>86</v>
      </c>
      <c r="AV1231" s="13" t="s">
        <v>86</v>
      </c>
      <c r="AW1231" s="13" t="s">
        <v>32</v>
      </c>
      <c r="AX1231" s="13" t="s">
        <v>76</v>
      </c>
      <c r="AY1231" s="220" t="s">
        <v>239</v>
      </c>
    </row>
    <row r="1232" spans="1:65" s="14" customFormat="1" ht="11.25">
      <c r="B1232" s="227"/>
      <c r="C1232" s="228"/>
      <c r="D1232" s="212" t="s">
        <v>274</v>
      </c>
      <c r="E1232" s="229" t="s">
        <v>1</v>
      </c>
      <c r="F1232" s="230" t="s">
        <v>401</v>
      </c>
      <c r="G1232" s="228"/>
      <c r="H1232" s="231">
        <v>8.1199999999999992</v>
      </c>
      <c r="I1232" s="232"/>
      <c r="J1232" s="228"/>
      <c r="K1232" s="228"/>
      <c r="L1232" s="233"/>
      <c r="M1232" s="234"/>
      <c r="N1232" s="235"/>
      <c r="O1232" s="235"/>
      <c r="P1232" s="235"/>
      <c r="Q1232" s="235"/>
      <c r="R1232" s="235"/>
      <c r="S1232" s="235"/>
      <c r="T1232" s="236"/>
      <c r="AT1232" s="237" t="s">
        <v>274</v>
      </c>
      <c r="AU1232" s="237" t="s">
        <v>86</v>
      </c>
      <c r="AV1232" s="14" t="s">
        <v>110</v>
      </c>
      <c r="AW1232" s="14" t="s">
        <v>32</v>
      </c>
      <c r="AX1232" s="14" t="s">
        <v>84</v>
      </c>
      <c r="AY1232" s="237" t="s">
        <v>239</v>
      </c>
    </row>
    <row r="1233" spans="1:65" s="2" customFormat="1" ht="16.5" customHeight="1">
      <c r="A1233" s="35"/>
      <c r="B1233" s="36"/>
      <c r="C1233" s="192" t="s">
        <v>1976</v>
      </c>
      <c r="D1233" s="192" t="s">
        <v>241</v>
      </c>
      <c r="E1233" s="193" t="s">
        <v>1977</v>
      </c>
      <c r="F1233" s="194" t="s">
        <v>1978</v>
      </c>
      <c r="G1233" s="195" t="s">
        <v>244</v>
      </c>
      <c r="H1233" s="196">
        <v>8.1199999999999992</v>
      </c>
      <c r="I1233" s="197"/>
      <c r="J1233" s="198">
        <f>ROUND(I1233*H1233,2)</f>
        <v>0</v>
      </c>
      <c r="K1233" s="194" t="s">
        <v>245</v>
      </c>
      <c r="L1233" s="40"/>
      <c r="M1233" s="199" t="s">
        <v>1</v>
      </c>
      <c r="N1233" s="200" t="s">
        <v>41</v>
      </c>
      <c r="O1233" s="72"/>
      <c r="P1233" s="201">
        <f>O1233*H1233</f>
        <v>0</v>
      </c>
      <c r="Q1233" s="201">
        <v>6.9999999999999999E-4</v>
      </c>
      <c r="R1233" s="201">
        <f>Q1233*H1233</f>
        <v>5.6839999999999998E-3</v>
      </c>
      <c r="S1233" s="201">
        <v>0</v>
      </c>
      <c r="T1233" s="202">
        <f>S1233*H1233</f>
        <v>0</v>
      </c>
      <c r="U1233" s="35"/>
      <c r="V1233" s="35"/>
      <c r="W1233" s="35"/>
      <c r="X1233" s="35"/>
      <c r="Y1233" s="35"/>
      <c r="Z1233" s="35"/>
      <c r="AA1233" s="35"/>
      <c r="AB1233" s="35"/>
      <c r="AC1233" s="35"/>
      <c r="AD1233" s="35"/>
      <c r="AE1233" s="35"/>
      <c r="AR1233" s="203" t="s">
        <v>316</v>
      </c>
      <c r="AT1233" s="203" t="s">
        <v>241</v>
      </c>
      <c r="AU1233" s="203" t="s">
        <v>86</v>
      </c>
      <c r="AY1233" s="18" t="s">
        <v>239</v>
      </c>
      <c r="BE1233" s="204">
        <f>IF(N1233="základní",J1233,0)</f>
        <v>0</v>
      </c>
      <c r="BF1233" s="204">
        <f>IF(N1233="snížená",J1233,0)</f>
        <v>0</v>
      </c>
      <c r="BG1233" s="204">
        <f>IF(N1233="zákl. přenesená",J1233,0)</f>
        <v>0</v>
      </c>
      <c r="BH1233" s="204">
        <f>IF(N1233="sníž. přenesená",J1233,0)</f>
        <v>0</v>
      </c>
      <c r="BI1233" s="204">
        <f>IF(N1233="nulová",J1233,0)</f>
        <v>0</v>
      </c>
      <c r="BJ1233" s="18" t="s">
        <v>84</v>
      </c>
      <c r="BK1233" s="204">
        <f>ROUND(I1233*H1233,2)</f>
        <v>0</v>
      </c>
      <c r="BL1233" s="18" t="s">
        <v>316</v>
      </c>
      <c r="BM1233" s="203" t="s">
        <v>1979</v>
      </c>
    </row>
    <row r="1234" spans="1:65" s="2" customFormat="1" ht="11.25">
      <c r="A1234" s="35"/>
      <c r="B1234" s="36"/>
      <c r="C1234" s="37"/>
      <c r="D1234" s="205" t="s">
        <v>247</v>
      </c>
      <c r="E1234" s="37"/>
      <c r="F1234" s="206" t="s">
        <v>1980</v>
      </c>
      <c r="G1234" s="37"/>
      <c r="H1234" s="37"/>
      <c r="I1234" s="207"/>
      <c r="J1234" s="37"/>
      <c r="K1234" s="37"/>
      <c r="L1234" s="40"/>
      <c r="M1234" s="208"/>
      <c r="N1234" s="209"/>
      <c r="O1234" s="72"/>
      <c r="P1234" s="72"/>
      <c r="Q1234" s="72"/>
      <c r="R1234" s="72"/>
      <c r="S1234" s="72"/>
      <c r="T1234" s="73"/>
      <c r="U1234" s="35"/>
      <c r="V1234" s="35"/>
      <c r="W1234" s="35"/>
      <c r="X1234" s="35"/>
      <c r="Y1234" s="35"/>
      <c r="Z1234" s="35"/>
      <c r="AA1234" s="35"/>
      <c r="AB1234" s="35"/>
      <c r="AC1234" s="35"/>
      <c r="AD1234" s="35"/>
      <c r="AE1234" s="35"/>
      <c r="AT1234" s="18" t="s">
        <v>247</v>
      </c>
      <c r="AU1234" s="18" t="s">
        <v>86</v>
      </c>
    </row>
    <row r="1235" spans="1:65" s="2" customFormat="1" ht="16.5" customHeight="1">
      <c r="A1235" s="35"/>
      <c r="B1235" s="36"/>
      <c r="C1235" s="192" t="s">
        <v>1981</v>
      </c>
      <c r="D1235" s="192" t="s">
        <v>241</v>
      </c>
      <c r="E1235" s="193" t="s">
        <v>1982</v>
      </c>
      <c r="F1235" s="194" t="s">
        <v>1983</v>
      </c>
      <c r="G1235" s="195" t="s">
        <v>244</v>
      </c>
      <c r="H1235" s="196">
        <v>205.11</v>
      </c>
      <c r="I1235" s="197"/>
      <c r="J1235" s="198">
        <f>ROUND(I1235*H1235,2)</f>
        <v>0</v>
      </c>
      <c r="K1235" s="194" t="s">
        <v>245</v>
      </c>
      <c r="L1235" s="40"/>
      <c r="M1235" s="199" t="s">
        <v>1</v>
      </c>
      <c r="N1235" s="200" t="s">
        <v>41</v>
      </c>
      <c r="O1235" s="72"/>
      <c r="P1235" s="201">
        <f>O1235*H1235</f>
        <v>0</v>
      </c>
      <c r="Q1235" s="201">
        <v>0</v>
      </c>
      <c r="R1235" s="201">
        <f>Q1235*H1235</f>
        <v>0</v>
      </c>
      <c r="S1235" s="201">
        <v>1.721E-2</v>
      </c>
      <c r="T1235" s="202">
        <f>S1235*H1235</f>
        <v>3.5299431000000001</v>
      </c>
      <c r="U1235" s="35"/>
      <c r="V1235" s="35"/>
      <c r="W1235" s="35"/>
      <c r="X1235" s="35"/>
      <c r="Y1235" s="35"/>
      <c r="Z1235" s="35"/>
      <c r="AA1235" s="35"/>
      <c r="AB1235" s="35"/>
      <c r="AC1235" s="35"/>
      <c r="AD1235" s="35"/>
      <c r="AE1235" s="35"/>
      <c r="AR1235" s="203" t="s">
        <v>316</v>
      </c>
      <c r="AT1235" s="203" t="s">
        <v>241</v>
      </c>
      <c r="AU1235" s="203" t="s">
        <v>86</v>
      </c>
      <c r="AY1235" s="18" t="s">
        <v>239</v>
      </c>
      <c r="BE1235" s="204">
        <f>IF(N1235="základní",J1235,0)</f>
        <v>0</v>
      </c>
      <c r="BF1235" s="204">
        <f>IF(N1235="snížená",J1235,0)</f>
        <v>0</v>
      </c>
      <c r="BG1235" s="204">
        <f>IF(N1235="zákl. přenesená",J1235,0)</f>
        <v>0</v>
      </c>
      <c r="BH1235" s="204">
        <f>IF(N1235="sníž. přenesená",J1235,0)</f>
        <v>0</v>
      </c>
      <c r="BI1235" s="204">
        <f>IF(N1235="nulová",J1235,0)</f>
        <v>0</v>
      </c>
      <c r="BJ1235" s="18" t="s">
        <v>84</v>
      </c>
      <c r="BK1235" s="204">
        <f>ROUND(I1235*H1235,2)</f>
        <v>0</v>
      </c>
      <c r="BL1235" s="18" t="s">
        <v>316</v>
      </c>
      <c r="BM1235" s="203" t="s">
        <v>1984</v>
      </c>
    </row>
    <row r="1236" spans="1:65" s="2" customFormat="1" ht="11.25">
      <c r="A1236" s="35"/>
      <c r="B1236" s="36"/>
      <c r="C1236" s="37"/>
      <c r="D1236" s="205" t="s">
        <v>247</v>
      </c>
      <c r="E1236" s="37"/>
      <c r="F1236" s="206" t="s">
        <v>1985</v>
      </c>
      <c r="G1236" s="37"/>
      <c r="H1236" s="37"/>
      <c r="I1236" s="207"/>
      <c r="J1236" s="37"/>
      <c r="K1236" s="37"/>
      <c r="L1236" s="40"/>
      <c r="M1236" s="208"/>
      <c r="N1236" s="209"/>
      <c r="O1236" s="72"/>
      <c r="P1236" s="72"/>
      <c r="Q1236" s="72"/>
      <c r="R1236" s="72"/>
      <c r="S1236" s="72"/>
      <c r="T1236" s="73"/>
      <c r="U1236" s="35"/>
      <c r="V1236" s="35"/>
      <c r="W1236" s="35"/>
      <c r="X1236" s="35"/>
      <c r="Y1236" s="35"/>
      <c r="Z1236" s="35"/>
      <c r="AA1236" s="35"/>
      <c r="AB1236" s="35"/>
      <c r="AC1236" s="35"/>
      <c r="AD1236" s="35"/>
      <c r="AE1236" s="35"/>
      <c r="AT1236" s="18" t="s">
        <v>247</v>
      </c>
      <c r="AU1236" s="18" t="s">
        <v>86</v>
      </c>
    </row>
    <row r="1237" spans="1:65" s="13" customFormat="1" ht="11.25">
      <c r="B1237" s="210"/>
      <c r="C1237" s="211"/>
      <c r="D1237" s="212" t="s">
        <v>274</v>
      </c>
      <c r="E1237" s="226" t="s">
        <v>1</v>
      </c>
      <c r="F1237" s="213" t="s">
        <v>1986</v>
      </c>
      <c r="G1237" s="211"/>
      <c r="H1237" s="214">
        <v>205.11</v>
      </c>
      <c r="I1237" s="215"/>
      <c r="J1237" s="211"/>
      <c r="K1237" s="211"/>
      <c r="L1237" s="216"/>
      <c r="M1237" s="217"/>
      <c r="N1237" s="218"/>
      <c r="O1237" s="218"/>
      <c r="P1237" s="218"/>
      <c r="Q1237" s="218"/>
      <c r="R1237" s="218"/>
      <c r="S1237" s="218"/>
      <c r="T1237" s="219"/>
      <c r="AT1237" s="220" t="s">
        <v>274</v>
      </c>
      <c r="AU1237" s="220" t="s">
        <v>86</v>
      </c>
      <c r="AV1237" s="13" t="s">
        <v>86</v>
      </c>
      <c r="AW1237" s="13" t="s">
        <v>32</v>
      </c>
      <c r="AX1237" s="13" t="s">
        <v>76</v>
      </c>
      <c r="AY1237" s="220" t="s">
        <v>239</v>
      </c>
    </row>
    <row r="1238" spans="1:65" s="14" customFormat="1" ht="11.25">
      <c r="B1238" s="227"/>
      <c r="C1238" s="228"/>
      <c r="D1238" s="212" t="s">
        <v>274</v>
      </c>
      <c r="E1238" s="229" t="s">
        <v>1</v>
      </c>
      <c r="F1238" s="230" t="s">
        <v>401</v>
      </c>
      <c r="G1238" s="228"/>
      <c r="H1238" s="231">
        <v>205.11</v>
      </c>
      <c r="I1238" s="232"/>
      <c r="J1238" s="228"/>
      <c r="K1238" s="228"/>
      <c r="L1238" s="233"/>
      <c r="M1238" s="234"/>
      <c r="N1238" s="235"/>
      <c r="O1238" s="235"/>
      <c r="P1238" s="235"/>
      <c r="Q1238" s="235"/>
      <c r="R1238" s="235"/>
      <c r="S1238" s="235"/>
      <c r="T1238" s="236"/>
      <c r="AT1238" s="237" t="s">
        <v>274</v>
      </c>
      <c r="AU1238" s="237" t="s">
        <v>86</v>
      </c>
      <c r="AV1238" s="14" t="s">
        <v>110</v>
      </c>
      <c r="AW1238" s="14" t="s">
        <v>32</v>
      </c>
      <c r="AX1238" s="14" t="s">
        <v>84</v>
      </c>
      <c r="AY1238" s="237" t="s">
        <v>239</v>
      </c>
    </row>
    <row r="1239" spans="1:65" s="2" customFormat="1" ht="24.2" customHeight="1">
      <c r="A1239" s="35"/>
      <c r="B1239" s="36"/>
      <c r="C1239" s="192" t="s">
        <v>1987</v>
      </c>
      <c r="D1239" s="192" t="s">
        <v>241</v>
      </c>
      <c r="E1239" s="193" t="s">
        <v>1988</v>
      </c>
      <c r="F1239" s="194" t="s">
        <v>1989</v>
      </c>
      <c r="G1239" s="195" t="s">
        <v>244</v>
      </c>
      <c r="H1239" s="196">
        <v>958.96</v>
      </c>
      <c r="I1239" s="197"/>
      <c r="J1239" s="198">
        <f>ROUND(I1239*H1239,2)</f>
        <v>0</v>
      </c>
      <c r="K1239" s="194" t="s">
        <v>287</v>
      </c>
      <c r="L1239" s="40"/>
      <c r="M1239" s="199" t="s">
        <v>1</v>
      </c>
      <c r="N1239" s="200" t="s">
        <v>41</v>
      </c>
      <c r="O1239" s="72"/>
      <c r="P1239" s="201">
        <f>O1239*H1239</f>
        <v>0</v>
      </c>
      <c r="Q1239" s="201">
        <v>0.08</v>
      </c>
      <c r="R1239" s="201">
        <f>Q1239*H1239</f>
        <v>76.716800000000006</v>
      </c>
      <c r="S1239" s="201">
        <v>0</v>
      </c>
      <c r="T1239" s="202">
        <f>S1239*H1239</f>
        <v>0</v>
      </c>
      <c r="U1239" s="35"/>
      <c r="V1239" s="35"/>
      <c r="W1239" s="35"/>
      <c r="X1239" s="35"/>
      <c r="Y1239" s="35"/>
      <c r="Z1239" s="35"/>
      <c r="AA1239" s="35"/>
      <c r="AB1239" s="35"/>
      <c r="AC1239" s="35"/>
      <c r="AD1239" s="35"/>
      <c r="AE1239" s="35"/>
      <c r="AR1239" s="203" t="s">
        <v>316</v>
      </c>
      <c r="AT1239" s="203" t="s">
        <v>241</v>
      </c>
      <c r="AU1239" s="203" t="s">
        <v>86</v>
      </c>
      <c r="AY1239" s="18" t="s">
        <v>239</v>
      </c>
      <c r="BE1239" s="204">
        <f>IF(N1239="základní",J1239,0)</f>
        <v>0</v>
      </c>
      <c r="BF1239" s="204">
        <f>IF(N1239="snížená",J1239,0)</f>
        <v>0</v>
      </c>
      <c r="BG1239" s="204">
        <f>IF(N1239="zákl. přenesená",J1239,0)</f>
        <v>0</v>
      </c>
      <c r="BH1239" s="204">
        <f>IF(N1239="sníž. přenesená",J1239,0)</f>
        <v>0</v>
      </c>
      <c r="BI1239" s="204">
        <f>IF(N1239="nulová",J1239,0)</f>
        <v>0</v>
      </c>
      <c r="BJ1239" s="18" t="s">
        <v>84</v>
      </c>
      <c r="BK1239" s="204">
        <f>ROUND(I1239*H1239,2)</f>
        <v>0</v>
      </c>
      <c r="BL1239" s="18" t="s">
        <v>316</v>
      </c>
      <c r="BM1239" s="203" t="s">
        <v>1990</v>
      </c>
    </row>
    <row r="1240" spans="1:65" s="2" customFormat="1" ht="39">
      <c r="A1240" s="35"/>
      <c r="B1240" s="36"/>
      <c r="C1240" s="37"/>
      <c r="D1240" s="212" t="s">
        <v>294</v>
      </c>
      <c r="E1240" s="37"/>
      <c r="F1240" s="221" t="s">
        <v>1991</v>
      </c>
      <c r="G1240" s="37"/>
      <c r="H1240" s="37"/>
      <c r="I1240" s="207"/>
      <c r="J1240" s="37"/>
      <c r="K1240" s="37"/>
      <c r="L1240" s="40"/>
      <c r="M1240" s="208"/>
      <c r="N1240" s="209"/>
      <c r="O1240" s="72"/>
      <c r="P1240" s="72"/>
      <c r="Q1240" s="72"/>
      <c r="R1240" s="72"/>
      <c r="S1240" s="72"/>
      <c r="T1240" s="73"/>
      <c r="U1240" s="35"/>
      <c r="V1240" s="35"/>
      <c r="W1240" s="35"/>
      <c r="X1240" s="35"/>
      <c r="Y1240" s="35"/>
      <c r="Z1240" s="35"/>
      <c r="AA1240" s="35"/>
      <c r="AB1240" s="35"/>
      <c r="AC1240" s="35"/>
      <c r="AD1240" s="35"/>
      <c r="AE1240" s="35"/>
      <c r="AT1240" s="18" t="s">
        <v>294</v>
      </c>
      <c r="AU1240" s="18" t="s">
        <v>86</v>
      </c>
    </row>
    <row r="1241" spans="1:65" s="15" customFormat="1" ht="11.25">
      <c r="B1241" s="238"/>
      <c r="C1241" s="239"/>
      <c r="D1241" s="212" t="s">
        <v>274</v>
      </c>
      <c r="E1241" s="240" t="s">
        <v>1</v>
      </c>
      <c r="F1241" s="241" t="s">
        <v>1929</v>
      </c>
      <c r="G1241" s="239"/>
      <c r="H1241" s="240" t="s">
        <v>1</v>
      </c>
      <c r="I1241" s="242"/>
      <c r="J1241" s="239"/>
      <c r="K1241" s="239"/>
      <c r="L1241" s="243"/>
      <c r="M1241" s="244"/>
      <c r="N1241" s="245"/>
      <c r="O1241" s="245"/>
      <c r="P1241" s="245"/>
      <c r="Q1241" s="245"/>
      <c r="R1241" s="245"/>
      <c r="S1241" s="245"/>
      <c r="T1241" s="246"/>
      <c r="AT1241" s="247" t="s">
        <v>274</v>
      </c>
      <c r="AU1241" s="247" t="s">
        <v>86</v>
      </c>
      <c r="AV1241" s="15" t="s">
        <v>84</v>
      </c>
      <c r="AW1241" s="15" t="s">
        <v>32</v>
      </c>
      <c r="AX1241" s="15" t="s">
        <v>76</v>
      </c>
      <c r="AY1241" s="247" t="s">
        <v>239</v>
      </c>
    </row>
    <row r="1242" spans="1:65" s="13" customFormat="1" ht="11.25">
      <c r="B1242" s="210"/>
      <c r="C1242" s="211"/>
      <c r="D1242" s="212" t="s">
        <v>274</v>
      </c>
      <c r="E1242" s="226" t="s">
        <v>1</v>
      </c>
      <c r="F1242" s="213" t="s">
        <v>1992</v>
      </c>
      <c r="G1242" s="211"/>
      <c r="H1242" s="214">
        <v>441.7</v>
      </c>
      <c r="I1242" s="215"/>
      <c r="J1242" s="211"/>
      <c r="K1242" s="211"/>
      <c r="L1242" s="216"/>
      <c r="M1242" s="217"/>
      <c r="N1242" s="218"/>
      <c r="O1242" s="218"/>
      <c r="P1242" s="218"/>
      <c r="Q1242" s="218"/>
      <c r="R1242" s="218"/>
      <c r="S1242" s="218"/>
      <c r="T1242" s="219"/>
      <c r="AT1242" s="220" t="s">
        <v>274</v>
      </c>
      <c r="AU1242" s="220" t="s">
        <v>86</v>
      </c>
      <c r="AV1242" s="13" t="s">
        <v>86</v>
      </c>
      <c r="AW1242" s="13" t="s">
        <v>32</v>
      </c>
      <c r="AX1242" s="13" t="s">
        <v>76</v>
      </c>
      <c r="AY1242" s="220" t="s">
        <v>239</v>
      </c>
    </row>
    <row r="1243" spans="1:65" s="13" customFormat="1" ht="11.25">
      <c r="B1243" s="210"/>
      <c r="C1243" s="211"/>
      <c r="D1243" s="212" t="s">
        <v>274</v>
      </c>
      <c r="E1243" s="226" t="s">
        <v>1</v>
      </c>
      <c r="F1243" s="213" t="s">
        <v>1993</v>
      </c>
      <c r="G1243" s="211"/>
      <c r="H1243" s="214">
        <v>517.26</v>
      </c>
      <c r="I1243" s="215"/>
      <c r="J1243" s="211"/>
      <c r="K1243" s="211"/>
      <c r="L1243" s="216"/>
      <c r="M1243" s="217"/>
      <c r="N1243" s="218"/>
      <c r="O1243" s="218"/>
      <c r="P1243" s="218"/>
      <c r="Q1243" s="218"/>
      <c r="R1243" s="218"/>
      <c r="S1243" s="218"/>
      <c r="T1243" s="219"/>
      <c r="AT1243" s="220" t="s">
        <v>274</v>
      </c>
      <c r="AU1243" s="220" t="s">
        <v>86</v>
      </c>
      <c r="AV1243" s="13" t="s">
        <v>86</v>
      </c>
      <c r="AW1243" s="13" t="s">
        <v>32</v>
      </c>
      <c r="AX1243" s="13" t="s">
        <v>76</v>
      </c>
      <c r="AY1243" s="220" t="s">
        <v>239</v>
      </c>
    </row>
    <row r="1244" spans="1:65" s="14" customFormat="1" ht="11.25">
      <c r="B1244" s="227"/>
      <c r="C1244" s="228"/>
      <c r="D1244" s="212" t="s">
        <v>274</v>
      </c>
      <c r="E1244" s="229" t="s">
        <v>1</v>
      </c>
      <c r="F1244" s="230" t="s">
        <v>401</v>
      </c>
      <c r="G1244" s="228"/>
      <c r="H1244" s="231">
        <v>958.96</v>
      </c>
      <c r="I1244" s="232"/>
      <c r="J1244" s="228"/>
      <c r="K1244" s="228"/>
      <c r="L1244" s="233"/>
      <c r="M1244" s="234"/>
      <c r="N1244" s="235"/>
      <c r="O1244" s="235"/>
      <c r="P1244" s="235"/>
      <c r="Q1244" s="235"/>
      <c r="R1244" s="235"/>
      <c r="S1244" s="235"/>
      <c r="T1244" s="236"/>
      <c r="AT1244" s="237" t="s">
        <v>274</v>
      </c>
      <c r="AU1244" s="237" t="s">
        <v>86</v>
      </c>
      <c r="AV1244" s="14" t="s">
        <v>110</v>
      </c>
      <c r="AW1244" s="14" t="s">
        <v>32</v>
      </c>
      <c r="AX1244" s="14" t="s">
        <v>84</v>
      </c>
      <c r="AY1244" s="237" t="s">
        <v>239</v>
      </c>
    </row>
    <row r="1245" spans="1:65" s="2" customFormat="1" ht="24.2" customHeight="1">
      <c r="A1245" s="35"/>
      <c r="B1245" s="36"/>
      <c r="C1245" s="192" t="s">
        <v>1994</v>
      </c>
      <c r="D1245" s="192" t="s">
        <v>241</v>
      </c>
      <c r="E1245" s="193" t="s">
        <v>1995</v>
      </c>
      <c r="F1245" s="194" t="s">
        <v>1996</v>
      </c>
      <c r="G1245" s="195" t="s">
        <v>244</v>
      </c>
      <c r="H1245" s="196">
        <v>49.01</v>
      </c>
      <c r="I1245" s="197"/>
      <c r="J1245" s="198">
        <f>ROUND(I1245*H1245,2)</f>
        <v>0</v>
      </c>
      <c r="K1245" s="194" t="s">
        <v>287</v>
      </c>
      <c r="L1245" s="40"/>
      <c r="M1245" s="199" t="s">
        <v>1</v>
      </c>
      <c r="N1245" s="200" t="s">
        <v>41</v>
      </c>
      <c r="O1245" s="72"/>
      <c r="P1245" s="201">
        <f>O1245*H1245</f>
        <v>0</v>
      </c>
      <c r="Q1245" s="201">
        <v>0.08</v>
      </c>
      <c r="R1245" s="201">
        <f>Q1245*H1245</f>
        <v>3.9207999999999998</v>
      </c>
      <c r="S1245" s="201">
        <v>0</v>
      </c>
      <c r="T1245" s="202">
        <f>S1245*H1245</f>
        <v>0</v>
      </c>
      <c r="U1245" s="35"/>
      <c r="V1245" s="35"/>
      <c r="W1245" s="35"/>
      <c r="X1245" s="35"/>
      <c r="Y1245" s="35"/>
      <c r="Z1245" s="35"/>
      <c r="AA1245" s="35"/>
      <c r="AB1245" s="35"/>
      <c r="AC1245" s="35"/>
      <c r="AD1245" s="35"/>
      <c r="AE1245" s="35"/>
      <c r="AR1245" s="203" t="s">
        <v>316</v>
      </c>
      <c r="AT1245" s="203" t="s">
        <v>241</v>
      </c>
      <c r="AU1245" s="203" t="s">
        <v>86</v>
      </c>
      <c r="AY1245" s="18" t="s">
        <v>239</v>
      </c>
      <c r="BE1245" s="204">
        <f>IF(N1245="základní",J1245,0)</f>
        <v>0</v>
      </c>
      <c r="BF1245" s="204">
        <f>IF(N1245="snížená",J1245,0)</f>
        <v>0</v>
      </c>
      <c r="BG1245" s="204">
        <f>IF(N1245="zákl. přenesená",J1245,0)</f>
        <v>0</v>
      </c>
      <c r="BH1245" s="204">
        <f>IF(N1245="sníž. přenesená",J1245,0)</f>
        <v>0</v>
      </c>
      <c r="BI1245" s="204">
        <f>IF(N1245="nulová",J1245,0)</f>
        <v>0</v>
      </c>
      <c r="BJ1245" s="18" t="s">
        <v>84</v>
      </c>
      <c r="BK1245" s="204">
        <f>ROUND(I1245*H1245,2)</f>
        <v>0</v>
      </c>
      <c r="BL1245" s="18" t="s">
        <v>316</v>
      </c>
      <c r="BM1245" s="203" t="s">
        <v>1997</v>
      </c>
    </row>
    <row r="1246" spans="1:65" s="2" customFormat="1" ht="39">
      <c r="A1246" s="35"/>
      <c r="B1246" s="36"/>
      <c r="C1246" s="37"/>
      <c r="D1246" s="212" t="s">
        <v>294</v>
      </c>
      <c r="E1246" s="37"/>
      <c r="F1246" s="221" t="s">
        <v>1991</v>
      </c>
      <c r="G1246" s="37"/>
      <c r="H1246" s="37"/>
      <c r="I1246" s="207"/>
      <c r="J1246" s="37"/>
      <c r="K1246" s="37"/>
      <c r="L1246" s="40"/>
      <c r="M1246" s="208"/>
      <c r="N1246" s="209"/>
      <c r="O1246" s="72"/>
      <c r="P1246" s="72"/>
      <c r="Q1246" s="72"/>
      <c r="R1246" s="72"/>
      <c r="S1246" s="72"/>
      <c r="T1246" s="73"/>
      <c r="U1246" s="35"/>
      <c r="V1246" s="35"/>
      <c r="W1246" s="35"/>
      <c r="X1246" s="35"/>
      <c r="Y1246" s="35"/>
      <c r="Z1246" s="35"/>
      <c r="AA1246" s="35"/>
      <c r="AB1246" s="35"/>
      <c r="AC1246" s="35"/>
      <c r="AD1246" s="35"/>
      <c r="AE1246" s="35"/>
      <c r="AT1246" s="18" t="s">
        <v>294</v>
      </c>
      <c r="AU1246" s="18" t="s">
        <v>86</v>
      </c>
    </row>
    <row r="1247" spans="1:65" s="15" customFormat="1" ht="11.25">
      <c r="B1247" s="238"/>
      <c r="C1247" s="239"/>
      <c r="D1247" s="212" t="s">
        <v>274</v>
      </c>
      <c r="E1247" s="240" t="s">
        <v>1</v>
      </c>
      <c r="F1247" s="241" t="s">
        <v>1929</v>
      </c>
      <c r="G1247" s="239"/>
      <c r="H1247" s="240" t="s">
        <v>1</v>
      </c>
      <c r="I1247" s="242"/>
      <c r="J1247" s="239"/>
      <c r="K1247" s="239"/>
      <c r="L1247" s="243"/>
      <c r="M1247" s="244"/>
      <c r="N1247" s="245"/>
      <c r="O1247" s="245"/>
      <c r="P1247" s="245"/>
      <c r="Q1247" s="245"/>
      <c r="R1247" s="245"/>
      <c r="S1247" s="245"/>
      <c r="T1247" s="246"/>
      <c r="AT1247" s="247" t="s">
        <v>274</v>
      </c>
      <c r="AU1247" s="247" t="s">
        <v>86</v>
      </c>
      <c r="AV1247" s="15" t="s">
        <v>84</v>
      </c>
      <c r="AW1247" s="15" t="s">
        <v>32</v>
      </c>
      <c r="AX1247" s="15" t="s">
        <v>76</v>
      </c>
      <c r="AY1247" s="247" t="s">
        <v>239</v>
      </c>
    </row>
    <row r="1248" spans="1:65" s="13" customFormat="1" ht="11.25">
      <c r="B1248" s="210"/>
      <c r="C1248" s="211"/>
      <c r="D1248" s="212" t="s">
        <v>274</v>
      </c>
      <c r="E1248" s="226" t="s">
        <v>1</v>
      </c>
      <c r="F1248" s="213" t="s">
        <v>1998</v>
      </c>
      <c r="G1248" s="211"/>
      <c r="H1248" s="214">
        <v>9.32</v>
      </c>
      <c r="I1248" s="215"/>
      <c r="J1248" s="211"/>
      <c r="K1248" s="211"/>
      <c r="L1248" s="216"/>
      <c r="M1248" s="217"/>
      <c r="N1248" s="218"/>
      <c r="O1248" s="218"/>
      <c r="P1248" s="218"/>
      <c r="Q1248" s="218"/>
      <c r="R1248" s="218"/>
      <c r="S1248" s="218"/>
      <c r="T1248" s="219"/>
      <c r="AT1248" s="220" t="s">
        <v>274</v>
      </c>
      <c r="AU1248" s="220" t="s">
        <v>86</v>
      </c>
      <c r="AV1248" s="13" t="s">
        <v>86</v>
      </c>
      <c r="AW1248" s="13" t="s">
        <v>32</v>
      </c>
      <c r="AX1248" s="13" t="s">
        <v>76</v>
      </c>
      <c r="AY1248" s="220" t="s">
        <v>239</v>
      </c>
    </row>
    <row r="1249" spans="1:65" s="13" customFormat="1" ht="11.25">
      <c r="B1249" s="210"/>
      <c r="C1249" s="211"/>
      <c r="D1249" s="212" t="s">
        <v>274</v>
      </c>
      <c r="E1249" s="226" t="s">
        <v>1</v>
      </c>
      <c r="F1249" s="213" t="s">
        <v>1999</v>
      </c>
      <c r="G1249" s="211"/>
      <c r="H1249" s="214">
        <v>39.69</v>
      </c>
      <c r="I1249" s="215"/>
      <c r="J1249" s="211"/>
      <c r="K1249" s="211"/>
      <c r="L1249" s="216"/>
      <c r="M1249" s="217"/>
      <c r="N1249" s="218"/>
      <c r="O1249" s="218"/>
      <c r="P1249" s="218"/>
      <c r="Q1249" s="218"/>
      <c r="R1249" s="218"/>
      <c r="S1249" s="218"/>
      <c r="T1249" s="219"/>
      <c r="AT1249" s="220" t="s">
        <v>274</v>
      </c>
      <c r="AU1249" s="220" t="s">
        <v>86</v>
      </c>
      <c r="AV1249" s="13" t="s">
        <v>86</v>
      </c>
      <c r="AW1249" s="13" t="s">
        <v>32</v>
      </c>
      <c r="AX1249" s="13" t="s">
        <v>76</v>
      </c>
      <c r="AY1249" s="220" t="s">
        <v>239</v>
      </c>
    </row>
    <row r="1250" spans="1:65" s="14" customFormat="1" ht="11.25">
      <c r="B1250" s="227"/>
      <c r="C1250" s="228"/>
      <c r="D1250" s="212" t="s">
        <v>274</v>
      </c>
      <c r="E1250" s="229" t="s">
        <v>1</v>
      </c>
      <c r="F1250" s="230" t="s">
        <v>401</v>
      </c>
      <c r="G1250" s="228"/>
      <c r="H1250" s="231">
        <v>49.01</v>
      </c>
      <c r="I1250" s="232"/>
      <c r="J1250" s="228"/>
      <c r="K1250" s="228"/>
      <c r="L1250" s="233"/>
      <c r="M1250" s="234"/>
      <c r="N1250" s="235"/>
      <c r="O1250" s="235"/>
      <c r="P1250" s="235"/>
      <c r="Q1250" s="235"/>
      <c r="R1250" s="235"/>
      <c r="S1250" s="235"/>
      <c r="T1250" s="236"/>
      <c r="AT1250" s="237" t="s">
        <v>274</v>
      </c>
      <c r="AU1250" s="237" t="s">
        <v>86</v>
      </c>
      <c r="AV1250" s="14" t="s">
        <v>110</v>
      </c>
      <c r="AW1250" s="14" t="s">
        <v>32</v>
      </c>
      <c r="AX1250" s="14" t="s">
        <v>84</v>
      </c>
      <c r="AY1250" s="237" t="s">
        <v>239</v>
      </c>
    </row>
    <row r="1251" spans="1:65" s="2" customFormat="1" ht="24.2" customHeight="1">
      <c r="A1251" s="35"/>
      <c r="B1251" s="36"/>
      <c r="C1251" s="192" t="s">
        <v>2000</v>
      </c>
      <c r="D1251" s="192" t="s">
        <v>241</v>
      </c>
      <c r="E1251" s="193" t="s">
        <v>2001</v>
      </c>
      <c r="F1251" s="194" t="s">
        <v>2002</v>
      </c>
      <c r="G1251" s="195" t="s">
        <v>244</v>
      </c>
      <c r="H1251" s="196">
        <v>56.08</v>
      </c>
      <c r="I1251" s="197"/>
      <c r="J1251" s="198">
        <f>ROUND(I1251*H1251,2)</f>
        <v>0</v>
      </c>
      <c r="K1251" s="194" t="s">
        <v>287</v>
      </c>
      <c r="L1251" s="40"/>
      <c r="M1251" s="199" t="s">
        <v>1</v>
      </c>
      <c r="N1251" s="200" t="s">
        <v>41</v>
      </c>
      <c r="O1251" s="72"/>
      <c r="P1251" s="201">
        <f>O1251*H1251</f>
        <v>0</v>
      </c>
      <c r="Q1251" s="201">
        <v>0.08</v>
      </c>
      <c r="R1251" s="201">
        <f>Q1251*H1251</f>
        <v>4.4863999999999997</v>
      </c>
      <c r="S1251" s="201">
        <v>0</v>
      </c>
      <c r="T1251" s="202">
        <f>S1251*H1251</f>
        <v>0</v>
      </c>
      <c r="U1251" s="35"/>
      <c r="V1251" s="35"/>
      <c r="W1251" s="35"/>
      <c r="X1251" s="35"/>
      <c r="Y1251" s="35"/>
      <c r="Z1251" s="35"/>
      <c r="AA1251" s="35"/>
      <c r="AB1251" s="35"/>
      <c r="AC1251" s="35"/>
      <c r="AD1251" s="35"/>
      <c r="AE1251" s="35"/>
      <c r="AR1251" s="203" t="s">
        <v>316</v>
      </c>
      <c r="AT1251" s="203" t="s">
        <v>241</v>
      </c>
      <c r="AU1251" s="203" t="s">
        <v>86</v>
      </c>
      <c r="AY1251" s="18" t="s">
        <v>239</v>
      </c>
      <c r="BE1251" s="204">
        <f>IF(N1251="základní",J1251,0)</f>
        <v>0</v>
      </c>
      <c r="BF1251" s="204">
        <f>IF(N1251="snížená",J1251,0)</f>
        <v>0</v>
      </c>
      <c r="BG1251" s="204">
        <f>IF(N1251="zákl. přenesená",J1251,0)</f>
        <v>0</v>
      </c>
      <c r="BH1251" s="204">
        <f>IF(N1251="sníž. přenesená",J1251,0)</f>
        <v>0</v>
      </c>
      <c r="BI1251" s="204">
        <f>IF(N1251="nulová",J1251,0)</f>
        <v>0</v>
      </c>
      <c r="BJ1251" s="18" t="s">
        <v>84</v>
      </c>
      <c r="BK1251" s="204">
        <f>ROUND(I1251*H1251,2)</f>
        <v>0</v>
      </c>
      <c r="BL1251" s="18" t="s">
        <v>316</v>
      </c>
      <c r="BM1251" s="203" t="s">
        <v>2003</v>
      </c>
    </row>
    <row r="1252" spans="1:65" s="2" customFormat="1" ht="39">
      <c r="A1252" s="35"/>
      <c r="B1252" s="36"/>
      <c r="C1252" s="37"/>
      <c r="D1252" s="212" t="s">
        <v>294</v>
      </c>
      <c r="E1252" s="37"/>
      <c r="F1252" s="221" t="s">
        <v>1991</v>
      </c>
      <c r="G1252" s="37"/>
      <c r="H1252" s="37"/>
      <c r="I1252" s="207"/>
      <c r="J1252" s="37"/>
      <c r="K1252" s="37"/>
      <c r="L1252" s="40"/>
      <c r="M1252" s="208"/>
      <c r="N1252" s="209"/>
      <c r="O1252" s="72"/>
      <c r="P1252" s="72"/>
      <c r="Q1252" s="72"/>
      <c r="R1252" s="72"/>
      <c r="S1252" s="72"/>
      <c r="T1252" s="73"/>
      <c r="U1252" s="35"/>
      <c r="V1252" s="35"/>
      <c r="W1252" s="35"/>
      <c r="X1252" s="35"/>
      <c r="Y1252" s="35"/>
      <c r="Z1252" s="35"/>
      <c r="AA1252" s="35"/>
      <c r="AB1252" s="35"/>
      <c r="AC1252" s="35"/>
      <c r="AD1252" s="35"/>
      <c r="AE1252" s="35"/>
      <c r="AT1252" s="18" t="s">
        <v>294</v>
      </c>
      <c r="AU1252" s="18" t="s">
        <v>86</v>
      </c>
    </row>
    <row r="1253" spans="1:65" s="15" customFormat="1" ht="11.25">
      <c r="B1253" s="238"/>
      <c r="C1253" s="239"/>
      <c r="D1253" s="212" t="s">
        <v>274</v>
      </c>
      <c r="E1253" s="240" t="s">
        <v>1</v>
      </c>
      <c r="F1253" s="241" t="s">
        <v>1929</v>
      </c>
      <c r="G1253" s="239"/>
      <c r="H1253" s="240" t="s">
        <v>1</v>
      </c>
      <c r="I1253" s="242"/>
      <c r="J1253" s="239"/>
      <c r="K1253" s="239"/>
      <c r="L1253" s="243"/>
      <c r="M1253" s="244"/>
      <c r="N1253" s="245"/>
      <c r="O1253" s="245"/>
      <c r="P1253" s="245"/>
      <c r="Q1253" s="245"/>
      <c r="R1253" s="245"/>
      <c r="S1253" s="245"/>
      <c r="T1253" s="246"/>
      <c r="AT1253" s="247" t="s">
        <v>274</v>
      </c>
      <c r="AU1253" s="247" t="s">
        <v>86</v>
      </c>
      <c r="AV1253" s="15" t="s">
        <v>84</v>
      </c>
      <c r="AW1253" s="15" t="s">
        <v>32</v>
      </c>
      <c r="AX1253" s="15" t="s">
        <v>76</v>
      </c>
      <c r="AY1253" s="247" t="s">
        <v>239</v>
      </c>
    </row>
    <row r="1254" spans="1:65" s="13" customFormat="1" ht="11.25">
      <c r="B1254" s="210"/>
      <c r="C1254" s="211"/>
      <c r="D1254" s="212" t="s">
        <v>274</v>
      </c>
      <c r="E1254" s="226" t="s">
        <v>1</v>
      </c>
      <c r="F1254" s="213" t="s">
        <v>2004</v>
      </c>
      <c r="G1254" s="211"/>
      <c r="H1254" s="214">
        <v>15.63</v>
      </c>
      <c r="I1254" s="215"/>
      <c r="J1254" s="211"/>
      <c r="K1254" s="211"/>
      <c r="L1254" s="216"/>
      <c r="M1254" s="217"/>
      <c r="N1254" s="218"/>
      <c r="O1254" s="218"/>
      <c r="P1254" s="218"/>
      <c r="Q1254" s="218"/>
      <c r="R1254" s="218"/>
      <c r="S1254" s="218"/>
      <c r="T1254" s="219"/>
      <c r="AT1254" s="220" t="s">
        <v>274</v>
      </c>
      <c r="AU1254" s="220" t="s">
        <v>86</v>
      </c>
      <c r="AV1254" s="13" t="s">
        <v>86</v>
      </c>
      <c r="AW1254" s="13" t="s">
        <v>32</v>
      </c>
      <c r="AX1254" s="13" t="s">
        <v>76</v>
      </c>
      <c r="AY1254" s="220" t="s">
        <v>239</v>
      </c>
    </row>
    <row r="1255" spans="1:65" s="13" customFormat="1" ht="11.25">
      <c r="B1255" s="210"/>
      <c r="C1255" s="211"/>
      <c r="D1255" s="212" t="s">
        <v>274</v>
      </c>
      <c r="E1255" s="226" t="s">
        <v>1</v>
      </c>
      <c r="F1255" s="213" t="s">
        <v>2005</v>
      </c>
      <c r="G1255" s="211"/>
      <c r="H1255" s="214">
        <v>40.450000000000003</v>
      </c>
      <c r="I1255" s="215"/>
      <c r="J1255" s="211"/>
      <c r="K1255" s="211"/>
      <c r="L1255" s="216"/>
      <c r="M1255" s="217"/>
      <c r="N1255" s="218"/>
      <c r="O1255" s="218"/>
      <c r="P1255" s="218"/>
      <c r="Q1255" s="218"/>
      <c r="R1255" s="218"/>
      <c r="S1255" s="218"/>
      <c r="T1255" s="219"/>
      <c r="AT1255" s="220" t="s">
        <v>274</v>
      </c>
      <c r="AU1255" s="220" t="s">
        <v>86</v>
      </c>
      <c r="AV1255" s="13" t="s">
        <v>86</v>
      </c>
      <c r="AW1255" s="13" t="s">
        <v>32</v>
      </c>
      <c r="AX1255" s="13" t="s">
        <v>76</v>
      </c>
      <c r="AY1255" s="220" t="s">
        <v>239</v>
      </c>
    </row>
    <row r="1256" spans="1:65" s="14" customFormat="1" ht="11.25">
      <c r="B1256" s="227"/>
      <c r="C1256" s="228"/>
      <c r="D1256" s="212" t="s">
        <v>274</v>
      </c>
      <c r="E1256" s="229" t="s">
        <v>1</v>
      </c>
      <c r="F1256" s="230" t="s">
        <v>401</v>
      </c>
      <c r="G1256" s="228"/>
      <c r="H1256" s="231">
        <v>56.08</v>
      </c>
      <c r="I1256" s="232"/>
      <c r="J1256" s="228"/>
      <c r="K1256" s="228"/>
      <c r="L1256" s="233"/>
      <c r="M1256" s="234"/>
      <c r="N1256" s="235"/>
      <c r="O1256" s="235"/>
      <c r="P1256" s="235"/>
      <c r="Q1256" s="235"/>
      <c r="R1256" s="235"/>
      <c r="S1256" s="235"/>
      <c r="T1256" s="236"/>
      <c r="AT1256" s="237" t="s">
        <v>274</v>
      </c>
      <c r="AU1256" s="237" t="s">
        <v>86</v>
      </c>
      <c r="AV1256" s="14" t="s">
        <v>110</v>
      </c>
      <c r="AW1256" s="14" t="s">
        <v>32</v>
      </c>
      <c r="AX1256" s="14" t="s">
        <v>84</v>
      </c>
      <c r="AY1256" s="237" t="s">
        <v>239</v>
      </c>
    </row>
    <row r="1257" spans="1:65" s="2" customFormat="1" ht="24.2" customHeight="1">
      <c r="A1257" s="35"/>
      <c r="B1257" s="36"/>
      <c r="C1257" s="192" t="s">
        <v>2006</v>
      </c>
      <c r="D1257" s="192" t="s">
        <v>241</v>
      </c>
      <c r="E1257" s="193" t="s">
        <v>2007</v>
      </c>
      <c r="F1257" s="194" t="s">
        <v>2008</v>
      </c>
      <c r="G1257" s="195" t="s">
        <v>244</v>
      </c>
      <c r="H1257" s="196">
        <v>261.69</v>
      </c>
      <c r="I1257" s="197"/>
      <c r="J1257" s="198">
        <f>ROUND(I1257*H1257,2)</f>
        <v>0</v>
      </c>
      <c r="K1257" s="194" t="s">
        <v>287</v>
      </c>
      <c r="L1257" s="40"/>
      <c r="M1257" s="199" t="s">
        <v>1</v>
      </c>
      <c r="N1257" s="200" t="s">
        <v>41</v>
      </c>
      <c r="O1257" s="72"/>
      <c r="P1257" s="201">
        <f>O1257*H1257</f>
        <v>0</v>
      </c>
      <c r="Q1257" s="201">
        <v>0.08</v>
      </c>
      <c r="R1257" s="201">
        <f>Q1257*H1257</f>
        <v>20.935200000000002</v>
      </c>
      <c r="S1257" s="201">
        <v>0</v>
      </c>
      <c r="T1257" s="202">
        <f>S1257*H1257</f>
        <v>0</v>
      </c>
      <c r="U1257" s="35"/>
      <c r="V1257" s="35"/>
      <c r="W1257" s="35"/>
      <c r="X1257" s="35"/>
      <c r="Y1257" s="35"/>
      <c r="Z1257" s="35"/>
      <c r="AA1257" s="35"/>
      <c r="AB1257" s="35"/>
      <c r="AC1257" s="35"/>
      <c r="AD1257" s="35"/>
      <c r="AE1257" s="35"/>
      <c r="AR1257" s="203" t="s">
        <v>316</v>
      </c>
      <c r="AT1257" s="203" t="s">
        <v>241</v>
      </c>
      <c r="AU1257" s="203" t="s">
        <v>86</v>
      </c>
      <c r="AY1257" s="18" t="s">
        <v>239</v>
      </c>
      <c r="BE1257" s="204">
        <f>IF(N1257="základní",J1257,0)</f>
        <v>0</v>
      </c>
      <c r="BF1257" s="204">
        <f>IF(N1257="snížená",J1257,0)</f>
        <v>0</v>
      </c>
      <c r="BG1257" s="204">
        <f>IF(N1257="zákl. přenesená",J1257,0)</f>
        <v>0</v>
      </c>
      <c r="BH1257" s="204">
        <f>IF(N1257="sníž. přenesená",J1257,0)</f>
        <v>0</v>
      </c>
      <c r="BI1257" s="204">
        <f>IF(N1257="nulová",J1257,0)</f>
        <v>0</v>
      </c>
      <c r="BJ1257" s="18" t="s">
        <v>84</v>
      </c>
      <c r="BK1257" s="204">
        <f>ROUND(I1257*H1257,2)</f>
        <v>0</v>
      </c>
      <c r="BL1257" s="18" t="s">
        <v>316</v>
      </c>
      <c r="BM1257" s="203" t="s">
        <v>2009</v>
      </c>
    </row>
    <row r="1258" spans="1:65" s="2" customFormat="1" ht="39">
      <c r="A1258" s="35"/>
      <c r="B1258" s="36"/>
      <c r="C1258" s="37"/>
      <c r="D1258" s="212" t="s">
        <v>294</v>
      </c>
      <c r="E1258" s="37"/>
      <c r="F1258" s="221" t="s">
        <v>1991</v>
      </c>
      <c r="G1258" s="37"/>
      <c r="H1258" s="37"/>
      <c r="I1258" s="207"/>
      <c r="J1258" s="37"/>
      <c r="K1258" s="37"/>
      <c r="L1258" s="40"/>
      <c r="M1258" s="208"/>
      <c r="N1258" s="209"/>
      <c r="O1258" s="72"/>
      <c r="P1258" s="72"/>
      <c r="Q1258" s="72"/>
      <c r="R1258" s="72"/>
      <c r="S1258" s="72"/>
      <c r="T1258" s="73"/>
      <c r="U1258" s="35"/>
      <c r="V1258" s="35"/>
      <c r="W1258" s="35"/>
      <c r="X1258" s="35"/>
      <c r="Y1258" s="35"/>
      <c r="Z1258" s="35"/>
      <c r="AA1258" s="35"/>
      <c r="AB1258" s="35"/>
      <c r="AC1258" s="35"/>
      <c r="AD1258" s="35"/>
      <c r="AE1258" s="35"/>
      <c r="AT1258" s="18" t="s">
        <v>294</v>
      </c>
      <c r="AU1258" s="18" t="s">
        <v>86</v>
      </c>
    </row>
    <row r="1259" spans="1:65" s="15" customFormat="1" ht="11.25">
      <c r="B1259" s="238"/>
      <c r="C1259" s="239"/>
      <c r="D1259" s="212" t="s">
        <v>274</v>
      </c>
      <c r="E1259" s="240" t="s">
        <v>1</v>
      </c>
      <c r="F1259" s="241" t="s">
        <v>1929</v>
      </c>
      <c r="G1259" s="239"/>
      <c r="H1259" s="240" t="s">
        <v>1</v>
      </c>
      <c r="I1259" s="242"/>
      <c r="J1259" s="239"/>
      <c r="K1259" s="239"/>
      <c r="L1259" s="243"/>
      <c r="M1259" s="244"/>
      <c r="N1259" s="245"/>
      <c r="O1259" s="245"/>
      <c r="P1259" s="245"/>
      <c r="Q1259" s="245"/>
      <c r="R1259" s="245"/>
      <c r="S1259" s="245"/>
      <c r="T1259" s="246"/>
      <c r="AT1259" s="247" t="s">
        <v>274</v>
      </c>
      <c r="AU1259" s="247" t="s">
        <v>86</v>
      </c>
      <c r="AV1259" s="15" t="s">
        <v>84</v>
      </c>
      <c r="AW1259" s="15" t="s">
        <v>32</v>
      </c>
      <c r="AX1259" s="15" t="s">
        <v>76</v>
      </c>
      <c r="AY1259" s="247" t="s">
        <v>239</v>
      </c>
    </row>
    <row r="1260" spans="1:65" s="13" customFormat="1" ht="11.25">
      <c r="B1260" s="210"/>
      <c r="C1260" s="211"/>
      <c r="D1260" s="212" t="s">
        <v>274</v>
      </c>
      <c r="E1260" s="226" t="s">
        <v>1</v>
      </c>
      <c r="F1260" s="213" t="s">
        <v>1937</v>
      </c>
      <c r="G1260" s="211"/>
      <c r="H1260" s="214">
        <v>0</v>
      </c>
      <c r="I1260" s="215"/>
      <c r="J1260" s="211"/>
      <c r="K1260" s="211"/>
      <c r="L1260" s="216"/>
      <c r="M1260" s="217"/>
      <c r="N1260" s="218"/>
      <c r="O1260" s="218"/>
      <c r="P1260" s="218"/>
      <c r="Q1260" s="218"/>
      <c r="R1260" s="218"/>
      <c r="S1260" s="218"/>
      <c r="T1260" s="219"/>
      <c r="AT1260" s="220" t="s">
        <v>274</v>
      </c>
      <c r="AU1260" s="220" t="s">
        <v>86</v>
      </c>
      <c r="AV1260" s="13" t="s">
        <v>86</v>
      </c>
      <c r="AW1260" s="13" t="s">
        <v>32</v>
      </c>
      <c r="AX1260" s="13" t="s">
        <v>76</v>
      </c>
      <c r="AY1260" s="220" t="s">
        <v>239</v>
      </c>
    </row>
    <row r="1261" spans="1:65" s="13" customFormat="1" ht="11.25">
      <c r="B1261" s="210"/>
      <c r="C1261" s="211"/>
      <c r="D1261" s="212" t="s">
        <v>274</v>
      </c>
      <c r="E1261" s="226" t="s">
        <v>1</v>
      </c>
      <c r="F1261" s="213" t="s">
        <v>2010</v>
      </c>
      <c r="G1261" s="211"/>
      <c r="H1261" s="214">
        <v>261.69</v>
      </c>
      <c r="I1261" s="215"/>
      <c r="J1261" s="211"/>
      <c r="K1261" s="211"/>
      <c r="L1261" s="216"/>
      <c r="M1261" s="217"/>
      <c r="N1261" s="218"/>
      <c r="O1261" s="218"/>
      <c r="P1261" s="218"/>
      <c r="Q1261" s="218"/>
      <c r="R1261" s="218"/>
      <c r="S1261" s="218"/>
      <c r="T1261" s="219"/>
      <c r="AT1261" s="220" t="s">
        <v>274</v>
      </c>
      <c r="AU1261" s="220" t="s">
        <v>86</v>
      </c>
      <c r="AV1261" s="13" t="s">
        <v>86</v>
      </c>
      <c r="AW1261" s="13" t="s">
        <v>32</v>
      </c>
      <c r="AX1261" s="13" t="s">
        <v>76</v>
      </c>
      <c r="AY1261" s="220" t="s">
        <v>239</v>
      </c>
    </row>
    <row r="1262" spans="1:65" s="14" customFormat="1" ht="11.25">
      <c r="B1262" s="227"/>
      <c r="C1262" s="228"/>
      <c r="D1262" s="212" t="s">
        <v>274</v>
      </c>
      <c r="E1262" s="229" t="s">
        <v>1</v>
      </c>
      <c r="F1262" s="230" t="s">
        <v>401</v>
      </c>
      <c r="G1262" s="228"/>
      <c r="H1262" s="231">
        <v>261.69</v>
      </c>
      <c r="I1262" s="232"/>
      <c r="J1262" s="228"/>
      <c r="K1262" s="228"/>
      <c r="L1262" s="233"/>
      <c r="M1262" s="234"/>
      <c r="N1262" s="235"/>
      <c r="O1262" s="235"/>
      <c r="P1262" s="235"/>
      <c r="Q1262" s="235"/>
      <c r="R1262" s="235"/>
      <c r="S1262" s="235"/>
      <c r="T1262" s="236"/>
      <c r="AT1262" s="237" t="s">
        <v>274</v>
      </c>
      <c r="AU1262" s="237" t="s">
        <v>86</v>
      </c>
      <c r="AV1262" s="14" t="s">
        <v>110</v>
      </c>
      <c r="AW1262" s="14" t="s">
        <v>32</v>
      </c>
      <c r="AX1262" s="14" t="s">
        <v>84</v>
      </c>
      <c r="AY1262" s="237" t="s">
        <v>239</v>
      </c>
    </row>
    <row r="1263" spans="1:65" s="2" customFormat="1" ht="16.5" customHeight="1">
      <c r="A1263" s="35"/>
      <c r="B1263" s="36"/>
      <c r="C1263" s="192" t="s">
        <v>2011</v>
      </c>
      <c r="D1263" s="192" t="s">
        <v>241</v>
      </c>
      <c r="E1263" s="193" t="s">
        <v>2012</v>
      </c>
      <c r="F1263" s="194" t="s">
        <v>2013</v>
      </c>
      <c r="G1263" s="195" t="s">
        <v>244</v>
      </c>
      <c r="H1263" s="196">
        <v>156.06299999999999</v>
      </c>
      <c r="I1263" s="197"/>
      <c r="J1263" s="198">
        <f>ROUND(I1263*H1263,2)</f>
        <v>0</v>
      </c>
      <c r="K1263" s="194" t="s">
        <v>245</v>
      </c>
      <c r="L1263" s="40"/>
      <c r="M1263" s="199" t="s">
        <v>1</v>
      </c>
      <c r="N1263" s="200" t="s">
        <v>41</v>
      </c>
      <c r="O1263" s="72"/>
      <c r="P1263" s="201">
        <f>O1263*H1263</f>
        <v>0</v>
      </c>
      <c r="Q1263" s="201">
        <v>0</v>
      </c>
      <c r="R1263" s="201">
        <f>Q1263*H1263</f>
        <v>0</v>
      </c>
      <c r="S1263" s="201">
        <v>1.065E-2</v>
      </c>
      <c r="T1263" s="202">
        <f>S1263*H1263</f>
        <v>1.6620709499999999</v>
      </c>
      <c r="U1263" s="35"/>
      <c r="V1263" s="35"/>
      <c r="W1263" s="35"/>
      <c r="X1263" s="35"/>
      <c r="Y1263" s="35"/>
      <c r="Z1263" s="35"/>
      <c r="AA1263" s="35"/>
      <c r="AB1263" s="35"/>
      <c r="AC1263" s="35"/>
      <c r="AD1263" s="35"/>
      <c r="AE1263" s="35"/>
      <c r="AR1263" s="203" t="s">
        <v>316</v>
      </c>
      <c r="AT1263" s="203" t="s">
        <v>241</v>
      </c>
      <c r="AU1263" s="203" t="s">
        <v>86</v>
      </c>
      <c r="AY1263" s="18" t="s">
        <v>239</v>
      </c>
      <c r="BE1263" s="204">
        <f>IF(N1263="základní",J1263,0)</f>
        <v>0</v>
      </c>
      <c r="BF1263" s="204">
        <f>IF(N1263="snížená",J1263,0)</f>
        <v>0</v>
      </c>
      <c r="BG1263" s="204">
        <f>IF(N1263="zákl. přenesená",J1263,0)</f>
        <v>0</v>
      </c>
      <c r="BH1263" s="204">
        <f>IF(N1263="sníž. přenesená",J1263,0)</f>
        <v>0</v>
      </c>
      <c r="BI1263" s="204">
        <f>IF(N1263="nulová",J1263,0)</f>
        <v>0</v>
      </c>
      <c r="BJ1263" s="18" t="s">
        <v>84</v>
      </c>
      <c r="BK1263" s="204">
        <f>ROUND(I1263*H1263,2)</f>
        <v>0</v>
      </c>
      <c r="BL1263" s="18" t="s">
        <v>316</v>
      </c>
      <c r="BM1263" s="203" t="s">
        <v>2014</v>
      </c>
    </row>
    <row r="1264" spans="1:65" s="2" customFormat="1" ht="11.25">
      <c r="A1264" s="35"/>
      <c r="B1264" s="36"/>
      <c r="C1264" s="37"/>
      <c r="D1264" s="205" t="s">
        <v>247</v>
      </c>
      <c r="E1264" s="37"/>
      <c r="F1264" s="206" t="s">
        <v>2015</v>
      </c>
      <c r="G1264" s="37"/>
      <c r="H1264" s="37"/>
      <c r="I1264" s="207"/>
      <c r="J1264" s="37"/>
      <c r="K1264" s="37"/>
      <c r="L1264" s="40"/>
      <c r="M1264" s="208"/>
      <c r="N1264" s="209"/>
      <c r="O1264" s="72"/>
      <c r="P1264" s="72"/>
      <c r="Q1264" s="72"/>
      <c r="R1264" s="72"/>
      <c r="S1264" s="72"/>
      <c r="T1264" s="73"/>
      <c r="U1264" s="35"/>
      <c r="V1264" s="35"/>
      <c r="W1264" s="35"/>
      <c r="X1264" s="35"/>
      <c r="Y1264" s="35"/>
      <c r="Z1264" s="35"/>
      <c r="AA1264" s="35"/>
      <c r="AB1264" s="35"/>
      <c r="AC1264" s="35"/>
      <c r="AD1264" s="35"/>
      <c r="AE1264" s="35"/>
      <c r="AT1264" s="18" t="s">
        <v>247</v>
      </c>
      <c r="AU1264" s="18" t="s">
        <v>86</v>
      </c>
    </row>
    <row r="1265" spans="1:65" s="13" customFormat="1" ht="11.25">
      <c r="B1265" s="210"/>
      <c r="C1265" s="211"/>
      <c r="D1265" s="212" t="s">
        <v>274</v>
      </c>
      <c r="E1265" s="226" t="s">
        <v>1</v>
      </c>
      <c r="F1265" s="213" t="s">
        <v>2016</v>
      </c>
      <c r="G1265" s="211"/>
      <c r="H1265" s="214">
        <v>156.06299999999999</v>
      </c>
      <c r="I1265" s="215"/>
      <c r="J1265" s="211"/>
      <c r="K1265" s="211"/>
      <c r="L1265" s="216"/>
      <c r="M1265" s="217"/>
      <c r="N1265" s="218"/>
      <c r="O1265" s="218"/>
      <c r="P1265" s="218"/>
      <c r="Q1265" s="218"/>
      <c r="R1265" s="218"/>
      <c r="S1265" s="218"/>
      <c r="T1265" s="219"/>
      <c r="AT1265" s="220" t="s">
        <v>274</v>
      </c>
      <c r="AU1265" s="220" t="s">
        <v>86</v>
      </c>
      <c r="AV1265" s="13" t="s">
        <v>86</v>
      </c>
      <c r="AW1265" s="13" t="s">
        <v>32</v>
      </c>
      <c r="AX1265" s="13" t="s">
        <v>76</v>
      </c>
      <c r="AY1265" s="220" t="s">
        <v>239</v>
      </c>
    </row>
    <row r="1266" spans="1:65" s="14" customFormat="1" ht="11.25">
      <c r="B1266" s="227"/>
      <c r="C1266" s="228"/>
      <c r="D1266" s="212" t="s">
        <v>274</v>
      </c>
      <c r="E1266" s="229" t="s">
        <v>1</v>
      </c>
      <c r="F1266" s="230" t="s">
        <v>401</v>
      </c>
      <c r="G1266" s="228"/>
      <c r="H1266" s="231">
        <v>156.06299999999999</v>
      </c>
      <c r="I1266" s="232"/>
      <c r="J1266" s="228"/>
      <c r="K1266" s="228"/>
      <c r="L1266" s="233"/>
      <c r="M1266" s="234"/>
      <c r="N1266" s="235"/>
      <c r="O1266" s="235"/>
      <c r="P1266" s="235"/>
      <c r="Q1266" s="235"/>
      <c r="R1266" s="235"/>
      <c r="S1266" s="235"/>
      <c r="T1266" s="236"/>
      <c r="AT1266" s="237" t="s">
        <v>274</v>
      </c>
      <c r="AU1266" s="237" t="s">
        <v>86</v>
      </c>
      <c r="AV1266" s="14" t="s">
        <v>110</v>
      </c>
      <c r="AW1266" s="14" t="s">
        <v>32</v>
      </c>
      <c r="AX1266" s="14" t="s">
        <v>84</v>
      </c>
      <c r="AY1266" s="237" t="s">
        <v>239</v>
      </c>
    </row>
    <row r="1267" spans="1:65" s="2" customFormat="1" ht="16.5" customHeight="1">
      <c r="A1267" s="35"/>
      <c r="B1267" s="36"/>
      <c r="C1267" s="192" t="s">
        <v>2017</v>
      </c>
      <c r="D1267" s="192" t="s">
        <v>241</v>
      </c>
      <c r="E1267" s="193" t="s">
        <v>2018</v>
      </c>
      <c r="F1267" s="194" t="s">
        <v>2019</v>
      </c>
      <c r="G1267" s="195" t="s">
        <v>244</v>
      </c>
      <c r="H1267" s="196">
        <v>2085.3960000000002</v>
      </c>
      <c r="I1267" s="197"/>
      <c r="J1267" s="198">
        <f>ROUND(I1267*H1267,2)</f>
        <v>0</v>
      </c>
      <c r="K1267" s="194" t="s">
        <v>287</v>
      </c>
      <c r="L1267" s="40"/>
      <c r="M1267" s="199" t="s">
        <v>1</v>
      </c>
      <c r="N1267" s="200" t="s">
        <v>41</v>
      </c>
      <c r="O1267" s="72"/>
      <c r="P1267" s="201">
        <f>O1267*H1267</f>
        <v>0</v>
      </c>
      <c r="Q1267" s="201">
        <v>0</v>
      </c>
      <c r="R1267" s="201">
        <f>Q1267*H1267</f>
        <v>0</v>
      </c>
      <c r="S1267" s="201">
        <v>0</v>
      </c>
      <c r="T1267" s="202">
        <f>S1267*H1267</f>
        <v>0</v>
      </c>
      <c r="U1267" s="35"/>
      <c r="V1267" s="35"/>
      <c r="W1267" s="35"/>
      <c r="X1267" s="35"/>
      <c r="Y1267" s="35"/>
      <c r="Z1267" s="35"/>
      <c r="AA1267" s="35"/>
      <c r="AB1267" s="35"/>
      <c r="AC1267" s="35"/>
      <c r="AD1267" s="35"/>
      <c r="AE1267" s="35"/>
      <c r="AR1267" s="203" t="s">
        <v>316</v>
      </c>
      <c r="AT1267" s="203" t="s">
        <v>241</v>
      </c>
      <c r="AU1267" s="203" t="s">
        <v>86</v>
      </c>
      <c r="AY1267" s="18" t="s">
        <v>239</v>
      </c>
      <c r="BE1267" s="204">
        <f>IF(N1267="základní",J1267,0)</f>
        <v>0</v>
      </c>
      <c r="BF1267" s="204">
        <f>IF(N1267="snížená",J1267,0)</f>
        <v>0</v>
      </c>
      <c r="BG1267" s="204">
        <f>IF(N1267="zákl. přenesená",J1267,0)</f>
        <v>0</v>
      </c>
      <c r="BH1267" s="204">
        <f>IF(N1267="sníž. přenesená",J1267,0)</f>
        <v>0</v>
      </c>
      <c r="BI1267" s="204">
        <f>IF(N1267="nulová",J1267,0)</f>
        <v>0</v>
      </c>
      <c r="BJ1267" s="18" t="s">
        <v>84</v>
      </c>
      <c r="BK1267" s="204">
        <f>ROUND(I1267*H1267,2)</f>
        <v>0</v>
      </c>
      <c r="BL1267" s="18" t="s">
        <v>316</v>
      </c>
      <c r="BM1267" s="203" t="s">
        <v>2020</v>
      </c>
    </row>
    <row r="1268" spans="1:65" s="2" customFormat="1" ht="97.5">
      <c r="A1268" s="35"/>
      <c r="B1268" s="36"/>
      <c r="C1268" s="37"/>
      <c r="D1268" s="212" t="s">
        <v>294</v>
      </c>
      <c r="E1268" s="37"/>
      <c r="F1268" s="221" t="s">
        <v>2021</v>
      </c>
      <c r="G1268" s="37"/>
      <c r="H1268" s="37"/>
      <c r="I1268" s="207"/>
      <c r="J1268" s="37"/>
      <c r="K1268" s="37"/>
      <c r="L1268" s="40"/>
      <c r="M1268" s="208"/>
      <c r="N1268" s="209"/>
      <c r="O1268" s="72"/>
      <c r="P1268" s="72"/>
      <c r="Q1268" s="72"/>
      <c r="R1268" s="72"/>
      <c r="S1268" s="72"/>
      <c r="T1268" s="73"/>
      <c r="U1268" s="35"/>
      <c r="V1268" s="35"/>
      <c r="W1268" s="35"/>
      <c r="X1268" s="35"/>
      <c r="Y1268" s="35"/>
      <c r="Z1268" s="35"/>
      <c r="AA1268" s="35"/>
      <c r="AB1268" s="35"/>
      <c r="AC1268" s="35"/>
      <c r="AD1268" s="35"/>
      <c r="AE1268" s="35"/>
      <c r="AT1268" s="18" t="s">
        <v>294</v>
      </c>
      <c r="AU1268" s="18" t="s">
        <v>86</v>
      </c>
    </row>
    <row r="1269" spans="1:65" s="2" customFormat="1" ht="24.2" customHeight="1">
      <c r="A1269" s="35"/>
      <c r="B1269" s="36"/>
      <c r="C1269" s="192" t="s">
        <v>2022</v>
      </c>
      <c r="D1269" s="192" t="s">
        <v>241</v>
      </c>
      <c r="E1269" s="193" t="s">
        <v>2023</v>
      </c>
      <c r="F1269" s="194" t="s">
        <v>2024</v>
      </c>
      <c r="G1269" s="195" t="s">
        <v>344</v>
      </c>
      <c r="H1269" s="196">
        <v>221.35300000000001</v>
      </c>
      <c r="I1269" s="197"/>
      <c r="J1269" s="198">
        <f>ROUND(I1269*H1269,2)</f>
        <v>0</v>
      </c>
      <c r="K1269" s="194" t="s">
        <v>245</v>
      </c>
      <c r="L1269" s="40"/>
      <c r="M1269" s="199" t="s">
        <v>1</v>
      </c>
      <c r="N1269" s="200" t="s">
        <v>41</v>
      </c>
      <c r="O1269" s="72"/>
      <c r="P1269" s="201">
        <f>O1269*H1269</f>
        <v>0</v>
      </c>
      <c r="Q1269" s="201">
        <v>0</v>
      </c>
      <c r="R1269" s="201">
        <f>Q1269*H1269</f>
        <v>0</v>
      </c>
      <c r="S1269" s="201">
        <v>0</v>
      </c>
      <c r="T1269" s="202">
        <f>S1269*H1269</f>
        <v>0</v>
      </c>
      <c r="U1269" s="35"/>
      <c r="V1269" s="35"/>
      <c r="W1269" s="35"/>
      <c r="X1269" s="35"/>
      <c r="Y1269" s="35"/>
      <c r="Z1269" s="35"/>
      <c r="AA1269" s="35"/>
      <c r="AB1269" s="35"/>
      <c r="AC1269" s="35"/>
      <c r="AD1269" s="35"/>
      <c r="AE1269" s="35"/>
      <c r="AR1269" s="203" t="s">
        <v>316</v>
      </c>
      <c r="AT1269" s="203" t="s">
        <v>241</v>
      </c>
      <c r="AU1269" s="203" t="s">
        <v>86</v>
      </c>
      <c r="AY1269" s="18" t="s">
        <v>239</v>
      </c>
      <c r="BE1269" s="204">
        <f>IF(N1269="základní",J1269,0)</f>
        <v>0</v>
      </c>
      <c r="BF1269" s="204">
        <f>IF(N1269="snížená",J1269,0)</f>
        <v>0</v>
      </c>
      <c r="BG1269" s="204">
        <f>IF(N1269="zákl. přenesená",J1269,0)</f>
        <v>0</v>
      </c>
      <c r="BH1269" s="204">
        <f>IF(N1269="sníž. přenesená",J1269,0)</f>
        <v>0</v>
      </c>
      <c r="BI1269" s="204">
        <f>IF(N1269="nulová",J1269,0)</f>
        <v>0</v>
      </c>
      <c r="BJ1269" s="18" t="s">
        <v>84</v>
      </c>
      <c r="BK1269" s="204">
        <f>ROUND(I1269*H1269,2)</f>
        <v>0</v>
      </c>
      <c r="BL1269" s="18" t="s">
        <v>316</v>
      </c>
      <c r="BM1269" s="203" t="s">
        <v>2025</v>
      </c>
    </row>
    <row r="1270" spans="1:65" s="2" customFormat="1" ht="11.25">
      <c r="A1270" s="35"/>
      <c r="B1270" s="36"/>
      <c r="C1270" s="37"/>
      <c r="D1270" s="205" t="s">
        <v>247</v>
      </c>
      <c r="E1270" s="37"/>
      <c r="F1270" s="206" t="s">
        <v>2026</v>
      </c>
      <c r="G1270" s="37"/>
      <c r="H1270" s="37"/>
      <c r="I1270" s="207"/>
      <c r="J1270" s="37"/>
      <c r="K1270" s="37"/>
      <c r="L1270" s="40"/>
      <c r="M1270" s="208"/>
      <c r="N1270" s="209"/>
      <c r="O1270" s="72"/>
      <c r="P1270" s="72"/>
      <c r="Q1270" s="72"/>
      <c r="R1270" s="72"/>
      <c r="S1270" s="72"/>
      <c r="T1270" s="73"/>
      <c r="U1270" s="35"/>
      <c r="V1270" s="35"/>
      <c r="W1270" s="35"/>
      <c r="X1270" s="35"/>
      <c r="Y1270" s="35"/>
      <c r="Z1270" s="35"/>
      <c r="AA1270" s="35"/>
      <c r="AB1270" s="35"/>
      <c r="AC1270" s="35"/>
      <c r="AD1270" s="35"/>
      <c r="AE1270" s="35"/>
      <c r="AT1270" s="18" t="s">
        <v>247</v>
      </c>
      <c r="AU1270" s="18" t="s">
        <v>86</v>
      </c>
    </row>
    <row r="1271" spans="1:65" s="12" customFormat="1" ht="22.9" customHeight="1">
      <c r="B1271" s="176"/>
      <c r="C1271" s="177"/>
      <c r="D1271" s="178" t="s">
        <v>75</v>
      </c>
      <c r="E1271" s="190" t="s">
        <v>2027</v>
      </c>
      <c r="F1271" s="190" t="s">
        <v>2028</v>
      </c>
      <c r="G1271" s="177"/>
      <c r="H1271" s="177"/>
      <c r="I1271" s="180"/>
      <c r="J1271" s="191">
        <f>BK1271</f>
        <v>0</v>
      </c>
      <c r="K1271" s="177"/>
      <c r="L1271" s="182"/>
      <c r="M1271" s="183"/>
      <c r="N1271" s="184"/>
      <c r="O1271" s="184"/>
      <c r="P1271" s="185">
        <f>SUM(P1272:P1291)</f>
        <v>0</v>
      </c>
      <c r="Q1271" s="184"/>
      <c r="R1271" s="185">
        <f>SUM(R1272:R1291)</f>
        <v>0</v>
      </c>
      <c r="S1271" s="184"/>
      <c r="T1271" s="186">
        <f>SUM(T1272:T1291)</f>
        <v>0</v>
      </c>
      <c r="AR1271" s="187" t="s">
        <v>86</v>
      </c>
      <c r="AT1271" s="188" t="s">
        <v>75</v>
      </c>
      <c r="AU1271" s="188" t="s">
        <v>84</v>
      </c>
      <c r="AY1271" s="187" t="s">
        <v>239</v>
      </c>
      <c r="BK1271" s="189">
        <f>SUM(BK1272:BK1291)</f>
        <v>0</v>
      </c>
    </row>
    <row r="1272" spans="1:65" s="2" customFormat="1" ht="16.5" customHeight="1">
      <c r="A1272" s="35"/>
      <c r="B1272" s="36"/>
      <c r="C1272" s="192" t="s">
        <v>2029</v>
      </c>
      <c r="D1272" s="192" t="s">
        <v>241</v>
      </c>
      <c r="E1272" s="193" t="s">
        <v>2030</v>
      </c>
      <c r="F1272" s="194" t="s">
        <v>2031</v>
      </c>
      <c r="G1272" s="195" t="s">
        <v>2032</v>
      </c>
      <c r="H1272" s="196">
        <v>41.25</v>
      </c>
      <c r="I1272" s="197"/>
      <c r="J1272" s="198">
        <f>ROUND(I1272*H1272,2)</f>
        <v>0</v>
      </c>
      <c r="K1272" s="194" t="s">
        <v>287</v>
      </c>
      <c r="L1272" s="40"/>
      <c r="M1272" s="199" t="s">
        <v>1</v>
      </c>
      <c r="N1272" s="200" t="s">
        <v>41</v>
      </c>
      <c r="O1272" s="72"/>
      <c r="P1272" s="201">
        <f>O1272*H1272</f>
        <v>0</v>
      </c>
      <c r="Q1272" s="201">
        <v>0</v>
      </c>
      <c r="R1272" s="201">
        <f>Q1272*H1272</f>
        <v>0</v>
      </c>
      <c r="S1272" s="201">
        <v>0</v>
      </c>
      <c r="T1272" s="202">
        <f>S1272*H1272</f>
        <v>0</v>
      </c>
      <c r="U1272" s="35"/>
      <c r="V1272" s="35"/>
      <c r="W1272" s="35"/>
      <c r="X1272" s="35"/>
      <c r="Y1272" s="35"/>
      <c r="Z1272" s="35"/>
      <c r="AA1272" s="35"/>
      <c r="AB1272" s="35"/>
      <c r="AC1272" s="35"/>
      <c r="AD1272" s="35"/>
      <c r="AE1272" s="35"/>
      <c r="AR1272" s="203" t="s">
        <v>316</v>
      </c>
      <c r="AT1272" s="203" t="s">
        <v>241</v>
      </c>
      <c r="AU1272" s="203" t="s">
        <v>86</v>
      </c>
      <c r="AY1272" s="18" t="s">
        <v>239</v>
      </c>
      <c r="BE1272" s="204">
        <f>IF(N1272="základní",J1272,0)</f>
        <v>0</v>
      </c>
      <c r="BF1272" s="204">
        <f>IF(N1272="snížená",J1272,0)</f>
        <v>0</v>
      </c>
      <c r="BG1272" s="204">
        <f>IF(N1272="zákl. přenesená",J1272,0)</f>
        <v>0</v>
      </c>
      <c r="BH1272" s="204">
        <f>IF(N1272="sníž. přenesená",J1272,0)</f>
        <v>0</v>
      </c>
      <c r="BI1272" s="204">
        <f>IF(N1272="nulová",J1272,0)</f>
        <v>0</v>
      </c>
      <c r="BJ1272" s="18" t="s">
        <v>84</v>
      </c>
      <c r="BK1272" s="204">
        <f>ROUND(I1272*H1272,2)</f>
        <v>0</v>
      </c>
      <c r="BL1272" s="18" t="s">
        <v>316</v>
      </c>
      <c r="BM1272" s="203" t="s">
        <v>2033</v>
      </c>
    </row>
    <row r="1273" spans="1:65" s="2" customFormat="1" ht="39">
      <c r="A1273" s="35"/>
      <c r="B1273" s="36"/>
      <c r="C1273" s="37"/>
      <c r="D1273" s="212" t="s">
        <v>294</v>
      </c>
      <c r="E1273" s="37"/>
      <c r="F1273" s="221" t="s">
        <v>2034</v>
      </c>
      <c r="G1273" s="37"/>
      <c r="H1273" s="37"/>
      <c r="I1273" s="207"/>
      <c r="J1273" s="37"/>
      <c r="K1273" s="37"/>
      <c r="L1273" s="40"/>
      <c r="M1273" s="208"/>
      <c r="N1273" s="209"/>
      <c r="O1273" s="72"/>
      <c r="P1273" s="72"/>
      <c r="Q1273" s="72"/>
      <c r="R1273" s="72"/>
      <c r="S1273" s="72"/>
      <c r="T1273" s="73"/>
      <c r="U1273" s="35"/>
      <c r="V1273" s="35"/>
      <c r="W1273" s="35"/>
      <c r="X1273" s="35"/>
      <c r="Y1273" s="35"/>
      <c r="Z1273" s="35"/>
      <c r="AA1273" s="35"/>
      <c r="AB1273" s="35"/>
      <c r="AC1273" s="35"/>
      <c r="AD1273" s="35"/>
      <c r="AE1273" s="35"/>
      <c r="AT1273" s="18" t="s">
        <v>294</v>
      </c>
      <c r="AU1273" s="18" t="s">
        <v>86</v>
      </c>
    </row>
    <row r="1274" spans="1:65" s="2" customFormat="1" ht="16.5" customHeight="1">
      <c r="A1274" s="35"/>
      <c r="B1274" s="36"/>
      <c r="C1274" s="192" t="s">
        <v>2035</v>
      </c>
      <c r="D1274" s="192" t="s">
        <v>241</v>
      </c>
      <c r="E1274" s="193" t="s">
        <v>2036</v>
      </c>
      <c r="F1274" s="194" t="s">
        <v>2037</v>
      </c>
      <c r="G1274" s="195" t="s">
        <v>2032</v>
      </c>
      <c r="H1274" s="196">
        <v>1.42</v>
      </c>
      <c r="I1274" s="197"/>
      <c r="J1274" s="198">
        <f>ROUND(I1274*H1274,2)</f>
        <v>0</v>
      </c>
      <c r="K1274" s="194" t="s">
        <v>287</v>
      </c>
      <c r="L1274" s="40"/>
      <c r="M1274" s="199" t="s">
        <v>1</v>
      </c>
      <c r="N1274" s="200" t="s">
        <v>41</v>
      </c>
      <c r="O1274" s="72"/>
      <c r="P1274" s="201">
        <f>O1274*H1274</f>
        <v>0</v>
      </c>
      <c r="Q1274" s="201">
        <v>0</v>
      </c>
      <c r="R1274" s="201">
        <f>Q1274*H1274</f>
        <v>0</v>
      </c>
      <c r="S1274" s="201">
        <v>0</v>
      </c>
      <c r="T1274" s="202">
        <f>S1274*H1274</f>
        <v>0</v>
      </c>
      <c r="U1274" s="35"/>
      <c r="V1274" s="35"/>
      <c r="W1274" s="35"/>
      <c r="X1274" s="35"/>
      <c r="Y1274" s="35"/>
      <c r="Z1274" s="35"/>
      <c r="AA1274" s="35"/>
      <c r="AB1274" s="35"/>
      <c r="AC1274" s="35"/>
      <c r="AD1274" s="35"/>
      <c r="AE1274" s="35"/>
      <c r="AR1274" s="203" t="s">
        <v>316</v>
      </c>
      <c r="AT1274" s="203" t="s">
        <v>241</v>
      </c>
      <c r="AU1274" s="203" t="s">
        <v>86</v>
      </c>
      <c r="AY1274" s="18" t="s">
        <v>239</v>
      </c>
      <c r="BE1274" s="204">
        <f>IF(N1274="základní",J1274,0)</f>
        <v>0</v>
      </c>
      <c r="BF1274" s="204">
        <f>IF(N1274="snížená",J1274,0)</f>
        <v>0</v>
      </c>
      <c r="BG1274" s="204">
        <f>IF(N1274="zákl. přenesená",J1274,0)</f>
        <v>0</v>
      </c>
      <c r="BH1274" s="204">
        <f>IF(N1274="sníž. přenesená",J1274,0)</f>
        <v>0</v>
      </c>
      <c r="BI1274" s="204">
        <f>IF(N1274="nulová",J1274,0)</f>
        <v>0</v>
      </c>
      <c r="BJ1274" s="18" t="s">
        <v>84</v>
      </c>
      <c r="BK1274" s="204">
        <f>ROUND(I1274*H1274,2)</f>
        <v>0</v>
      </c>
      <c r="BL1274" s="18" t="s">
        <v>316</v>
      </c>
      <c r="BM1274" s="203" t="s">
        <v>2038</v>
      </c>
    </row>
    <row r="1275" spans="1:65" s="2" customFormat="1" ht="39">
      <c r="A1275" s="35"/>
      <c r="B1275" s="36"/>
      <c r="C1275" s="37"/>
      <c r="D1275" s="212" t="s">
        <v>294</v>
      </c>
      <c r="E1275" s="37"/>
      <c r="F1275" s="221" t="s">
        <v>2034</v>
      </c>
      <c r="G1275" s="37"/>
      <c r="H1275" s="37"/>
      <c r="I1275" s="207"/>
      <c r="J1275" s="37"/>
      <c r="K1275" s="37"/>
      <c r="L1275" s="40"/>
      <c r="M1275" s="208"/>
      <c r="N1275" s="209"/>
      <c r="O1275" s="72"/>
      <c r="P1275" s="72"/>
      <c r="Q1275" s="72"/>
      <c r="R1275" s="72"/>
      <c r="S1275" s="72"/>
      <c r="T1275" s="73"/>
      <c r="U1275" s="35"/>
      <c r="V1275" s="35"/>
      <c r="W1275" s="35"/>
      <c r="X1275" s="35"/>
      <c r="Y1275" s="35"/>
      <c r="Z1275" s="35"/>
      <c r="AA1275" s="35"/>
      <c r="AB1275" s="35"/>
      <c r="AC1275" s="35"/>
      <c r="AD1275" s="35"/>
      <c r="AE1275" s="35"/>
      <c r="AT1275" s="18" t="s">
        <v>294</v>
      </c>
      <c r="AU1275" s="18" t="s">
        <v>86</v>
      </c>
    </row>
    <row r="1276" spans="1:65" s="2" customFormat="1" ht="16.5" customHeight="1">
      <c r="A1276" s="35"/>
      <c r="B1276" s="36"/>
      <c r="C1276" s="192" t="s">
        <v>2039</v>
      </c>
      <c r="D1276" s="192" t="s">
        <v>241</v>
      </c>
      <c r="E1276" s="193" t="s">
        <v>2040</v>
      </c>
      <c r="F1276" s="194" t="s">
        <v>2041</v>
      </c>
      <c r="G1276" s="195" t="s">
        <v>2032</v>
      </c>
      <c r="H1276" s="196">
        <v>2.3149999999999999</v>
      </c>
      <c r="I1276" s="197"/>
      <c r="J1276" s="198">
        <f>ROUND(I1276*H1276,2)</f>
        <v>0</v>
      </c>
      <c r="K1276" s="194" t="s">
        <v>287</v>
      </c>
      <c r="L1276" s="40"/>
      <c r="M1276" s="199" t="s">
        <v>1</v>
      </c>
      <c r="N1276" s="200" t="s">
        <v>41</v>
      </c>
      <c r="O1276" s="72"/>
      <c r="P1276" s="201">
        <f>O1276*H1276</f>
        <v>0</v>
      </c>
      <c r="Q1276" s="201">
        <v>0</v>
      </c>
      <c r="R1276" s="201">
        <f>Q1276*H1276</f>
        <v>0</v>
      </c>
      <c r="S1276" s="201">
        <v>0</v>
      </c>
      <c r="T1276" s="202">
        <f>S1276*H1276</f>
        <v>0</v>
      </c>
      <c r="U1276" s="35"/>
      <c r="V1276" s="35"/>
      <c r="W1276" s="35"/>
      <c r="X1276" s="35"/>
      <c r="Y1276" s="35"/>
      <c r="Z1276" s="35"/>
      <c r="AA1276" s="35"/>
      <c r="AB1276" s="35"/>
      <c r="AC1276" s="35"/>
      <c r="AD1276" s="35"/>
      <c r="AE1276" s="35"/>
      <c r="AR1276" s="203" t="s">
        <v>316</v>
      </c>
      <c r="AT1276" s="203" t="s">
        <v>241</v>
      </c>
      <c r="AU1276" s="203" t="s">
        <v>86</v>
      </c>
      <c r="AY1276" s="18" t="s">
        <v>239</v>
      </c>
      <c r="BE1276" s="204">
        <f>IF(N1276="základní",J1276,0)</f>
        <v>0</v>
      </c>
      <c r="BF1276" s="204">
        <f>IF(N1276="snížená",J1276,0)</f>
        <v>0</v>
      </c>
      <c r="BG1276" s="204">
        <f>IF(N1276="zákl. přenesená",J1276,0)</f>
        <v>0</v>
      </c>
      <c r="BH1276" s="204">
        <f>IF(N1276="sníž. přenesená",J1276,0)</f>
        <v>0</v>
      </c>
      <c r="BI1276" s="204">
        <f>IF(N1276="nulová",J1276,0)</f>
        <v>0</v>
      </c>
      <c r="BJ1276" s="18" t="s">
        <v>84</v>
      </c>
      <c r="BK1276" s="204">
        <f>ROUND(I1276*H1276,2)</f>
        <v>0</v>
      </c>
      <c r="BL1276" s="18" t="s">
        <v>316</v>
      </c>
      <c r="BM1276" s="203" t="s">
        <v>2042</v>
      </c>
    </row>
    <row r="1277" spans="1:65" s="2" customFormat="1" ht="39">
      <c r="A1277" s="35"/>
      <c r="B1277" s="36"/>
      <c r="C1277" s="37"/>
      <c r="D1277" s="212" t="s">
        <v>294</v>
      </c>
      <c r="E1277" s="37"/>
      <c r="F1277" s="221" t="s">
        <v>2034</v>
      </c>
      <c r="G1277" s="37"/>
      <c r="H1277" s="37"/>
      <c r="I1277" s="207"/>
      <c r="J1277" s="37"/>
      <c r="K1277" s="37"/>
      <c r="L1277" s="40"/>
      <c r="M1277" s="208"/>
      <c r="N1277" s="209"/>
      <c r="O1277" s="72"/>
      <c r="P1277" s="72"/>
      <c r="Q1277" s="72"/>
      <c r="R1277" s="72"/>
      <c r="S1277" s="72"/>
      <c r="T1277" s="73"/>
      <c r="U1277" s="35"/>
      <c r="V1277" s="35"/>
      <c r="W1277" s="35"/>
      <c r="X1277" s="35"/>
      <c r="Y1277" s="35"/>
      <c r="Z1277" s="35"/>
      <c r="AA1277" s="35"/>
      <c r="AB1277" s="35"/>
      <c r="AC1277" s="35"/>
      <c r="AD1277" s="35"/>
      <c r="AE1277" s="35"/>
      <c r="AT1277" s="18" t="s">
        <v>294</v>
      </c>
      <c r="AU1277" s="18" t="s">
        <v>86</v>
      </c>
    </row>
    <row r="1278" spans="1:65" s="2" customFormat="1" ht="16.5" customHeight="1">
      <c r="A1278" s="35"/>
      <c r="B1278" s="36"/>
      <c r="C1278" s="192" t="s">
        <v>2043</v>
      </c>
      <c r="D1278" s="192" t="s">
        <v>241</v>
      </c>
      <c r="E1278" s="193" t="s">
        <v>2044</v>
      </c>
      <c r="F1278" s="194" t="s">
        <v>2045</v>
      </c>
      <c r="G1278" s="195" t="s">
        <v>2032</v>
      </c>
      <c r="H1278" s="196">
        <v>2.625</v>
      </c>
      <c r="I1278" s="197"/>
      <c r="J1278" s="198">
        <f>ROUND(I1278*H1278,2)</f>
        <v>0</v>
      </c>
      <c r="K1278" s="194" t="s">
        <v>287</v>
      </c>
      <c r="L1278" s="40"/>
      <c r="M1278" s="199" t="s">
        <v>1</v>
      </c>
      <c r="N1278" s="200" t="s">
        <v>41</v>
      </c>
      <c r="O1278" s="72"/>
      <c r="P1278" s="201">
        <f>O1278*H1278</f>
        <v>0</v>
      </c>
      <c r="Q1278" s="201">
        <v>0</v>
      </c>
      <c r="R1278" s="201">
        <f>Q1278*H1278</f>
        <v>0</v>
      </c>
      <c r="S1278" s="201">
        <v>0</v>
      </c>
      <c r="T1278" s="202">
        <f>S1278*H1278</f>
        <v>0</v>
      </c>
      <c r="U1278" s="35"/>
      <c r="V1278" s="35"/>
      <c r="W1278" s="35"/>
      <c r="X1278" s="35"/>
      <c r="Y1278" s="35"/>
      <c r="Z1278" s="35"/>
      <c r="AA1278" s="35"/>
      <c r="AB1278" s="35"/>
      <c r="AC1278" s="35"/>
      <c r="AD1278" s="35"/>
      <c r="AE1278" s="35"/>
      <c r="AR1278" s="203" t="s">
        <v>316</v>
      </c>
      <c r="AT1278" s="203" t="s">
        <v>241</v>
      </c>
      <c r="AU1278" s="203" t="s">
        <v>86</v>
      </c>
      <c r="AY1278" s="18" t="s">
        <v>239</v>
      </c>
      <c r="BE1278" s="204">
        <f>IF(N1278="základní",J1278,0)</f>
        <v>0</v>
      </c>
      <c r="BF1278" s="204">
        <f>IF(N1278="snížená",J1278,0)</f>
        <v>0</v>
      </c>
      <c r="BG1278" s="204">
        <f>IF(N1278="zákl. přenesená",J1278,0)</f>
        <v>0</v>
      </c>
      <c r="BH1278" s="204">
        <f>IF(N1278="sníž. přenesená",J1278,0)</f>
        <v>0</v>
      </c>
      <c r="BI1278" s="204">
        <f>IF(N1278="nulová",J1278,0)</f>
        <v>0</v>
      </c>
      <c r="BJ1278" s="18" t="s">
        <v>84</v>
      </c>
      <c r="BK1278" s="204">
        <f>ROUND(I1278*H1278,2)</f>
        <v>0</v>
      </c>
      <c r="BL1278" s="18" t="s">
        <v>316</v>
      </c>
      <c r="BM1278" s="203" t="s">
        <v>2046</v>
      </c>
    </row>
    <row r="1279" spans="1:65" s="2" customFormat="1" ht="39">
      <c r="A1279" s="35"/>
      <c r="B1279" s="36"/>
      <c r="C1279" s="37"/>
      <c r="D1279" s="212" t="s">
        <v>294</v>
      </c>
      <c r="E1279" s="37"/>
      <c r="F1279" s="221" t="s">
        <v>2034</v>
      </c>
      <c r="G1279" s="37"/>
      <c r="H1279" s="37"/>
      <c r="I1279" s="207"/>
      <c r="J1279" s="37"/>
      <c r="K1279" s="37"/>
      <c r="L1279" s="40"/>
      <c r="M1279" s="208"/>
      <c r="N1279" s="209"/>
      <c r="O1279" s="72"/>
      <c r="P1279" s="72"/>
      <c r="Q1279" s="72"/>
      <c r="R1279" s="72"/>
      <c r="S1279" s="72"/>
      <c r="T1279" s="73"/>
      <c r="U1279" s="35"/>
      <c r="V1279" s="35"/>
      <c r="W1279" s="35"/>
      <c r="X1279" s="35"/>
      <c r="Y1279" s="35"/>
      <c r="Z1279" s="35"/>
      <c r="AA1279" s="35"/>
      <c r="AB1279" s="35"/>
      <c r="AC1279" s="35"/>
      <c r="AD1279" s="35"/>
      <c r="AE1279" s="35"/>
      <c r="AT1279" s="18" t="s">
        <v>294</v>
      </c>
      <c r="AU1279" s="18" t="s">
        <v>86</v>
      </c>
    </row>
    <row r="1280" spans="1:65" s="2" customFormat="1" ht="16.5" customHeight="1">
      <c r="A1280" s="35"/>
      <c r="B1280" s="36"/>
      <c r="C1280" s="192" t="s">
        <v>2047</v>
      </c>
      <c r="D1280" s="192" t="s">
        <v>241</v>
      </c>
      <c r="E1280" s="193" t="s">
        <v>2048</v>
      </c>
      <c r="F1280" s="194" t="s">
        <v>2049</v>
      </c>
      <c r="G1280" s="195" t="s">
        <v>2032</v>
      </c>
      <c r="H1280" s="196">
        <v>57</v>
      </c>
      <c r="I1280" s="197"/>
      <c r="J1280" s="198">
        <f>ROUND(I1280*H1280,2)</f>
        <v>0</v>
      </c>
      <c r="K1280" s="194" t="s">
        <v>287</v>
      </c>
      <c r="L1280" s="40"/>
      <c r="M1280" s="199" t="s">
        <v>1</v>
      </c>
      <c r="N1280" s="200" t="s">
        <v>41</v>
      </c>
      <c r="O1280" s="72"/>
      <c r="P1280" s="201">
        <f>O1280*H1280</f>
        <v>0</v>
      </c>
      <c r="Q1280" s="201">
        <v>0</v>
      </c>
      <c r="R1280" s="201">
        <f>Q1280*H1280</f>
        <v>0</v>
      </c>
      <c r="S1280" s="201">
        <v>0</v>
      </c>
      <c r="T1280" s="202">
        <f>S1280*H1280</f>
        <v>0</v>
      </c>
      <c r="U1280" s="35"/>
      <c r="V1280" s="35"/>
      <c r="W1280" s="35"/>
      <c r="X1280" s="35"/>
      <c r="Y1280" s="35"/>
      <c r="Z1280" s="35"/>
      <c r="AA1280" s="35"/>
      <c r="AB1280" s="35"/>
      <c r="AC1280" s="35"/>
      <c r="AD1280" s="35"/>
      <c r="AE1280" s="35"/>
      <c r="AR1280" s="203" t="s">
        <v>316</v>
      </c>
      <c r="AT1280" s="203" t="s">
        <v>241</v>
      </c>
      <c r="AU1280" s="203" t="s">
        <v>86</v>
      </c>
      <c r="AY1280" s="18" t="s">
        <v>239</v>
      </c>
      <c r="BE1280" s="204">
        <f>IF(N1280="základní",J1280,0)</f>
        <v>0</v>
      </c>
      <c r="BF1280" s="204">
        <f>IF(N1280="snížená",J1280,0)</f>
        <v>0</v>
      </c>
      <c r="BG1280" s="204">
        <f>IF(N1280="zákl. přenesená",J1280,0)</f>
        <v>0</v>
      </c>
      <c r="BH1280" s="204">
        <f>IF(N1280="sníž. přenesená",J1280,0)</f>
        <v>0</v>
      </c>
      <c r="BI1280" s="204">
        <f>IF(N1280="nulová",J1280,0)</f>
        <v>0</v>
      </c>
      <c r="BJ1280" s="18" t="s">
        <v>84</v>
      </c>
      <c r="BK1280" s="204">
        <f>ROUND(I1280*H1280,2)</f>
        <v>0</v>
      </c>
      <c r="BL1280" s="18" t="s">
        <v>316</v>
      </c>
      <c r="BM1280" s="203" t="s">
        <v>2050</v>
      </c>
    </row>
    <row r="1281" spans="1:65" s="2" customFormat="1" ht="39">
      <c r="A1281" s="35"/>
      <c r="B1281" s="36"/>
      <c r="C1281" s="37"/>
      <c r="D1281" s="212" t="s">
        <v>294</v>
      </c>
      <c r="E1281" s="37"/>
      <c r="F1281" s="221" t="s">
        <v>2034</v>
      </c>
      <c r="G1281" s="37"/>
      <c r="H1281" s="37"/>
      <c r="I1281" s="207"/>
      <c r="J1281" s="37"/>
      <c r="K1281" s="37"/>
      <c r="L1281" s="40"/>
      <c r="M1281" s="208"/>
      <c r="N1281" s="209"/>
      <c r="O1281" s="72"/>
      <c r="P1281" s="72"/>
      <c r="Q1281" s="72"/>
      <c r="R1281" s="72"/>
      <c r="S1281" s="72"/>
      <c r="T1281" s="73"/>
      <c r="U1281" s="35"/>
      <c r="V1281" s="35"/>
      <c r="W1281" s="35"/>
      <c r="X1281" s="35"/>
      <c r="Y1281" s="35"/>
      <c r="Z1281" s="35"/>
      <c r="AA1281" s="35"/>
      <c r="AB1281" s="35"/>
      <c r="AC1281" s="35"/>
      <c r="AD1281" s="35"/>
      <c r="AE1281" s="35"/>
      <c r="AT1281" s="18" t="s">
        <v>294</v>
      </c>
      <c r="AU1281" s="18" t="s">
        <v>86</v>
      </c>
    </row>
    <row r="1282" spans="1:65" s="2" customFormat="1" ht="16.5" customHeight="1">
      <c r="A1282" s="35"/>
      <c r="B1282" s="36"/>
      <c r="C1282" s="192" t="s">
        <v>2051</v>
      </c>
      <c r="D1282" s="192" t="s">
        <v>241</v>
      </c>
      <c r="E1282" s="193" t="s">
        <v>2052</v>
      </c>
      <c r="F1282" s="194" t="s">
        <v>2053</v>
      </c>
      <c r="G1282" s="195" t="s">
        <v>2032</v>
      </c>
      <c r="H1282" s="196">
        <v>33</v>
      </c>
      <c r="I1282" s="197"/>
      <c r="J1282" s="198">
        <f>ROUND(I1282*H1282,2)</f>
        <v>0</v>
      </c>
      <c r="K1282" s="194" t="s">
        <v>287</v>
      </c>
      <c r="L1282" s="40"/>
      <c r="M1282" s="199" t="s">
        <v>1</v>
      </c>
      <c r="N1282" s="200" t="s">
        <v>41</v>
      </c>
      <c r="O1282" s="72"/>
      <c r="P1282" s="201">
        <f>O1282*H1282</f>
        <v>0</v>
      </c>
      <c r="Q1282" s="201">
        <v>0</v>
      </c>
      <c r="R1282" s="201">
        <f>Q1282*H1282</f>
        <v>0</v>
      </c>
      <c r="S1282" s="201">
        <v>0</v>
      </c>
      <c r="T1282" s="202">
        <f>S1282*H1282</f>
        <v>0</v>
      </c>
      <c r="U1282" s="35"/>
      <c r="V1282" s="35"/>
      <c r="W1282" s="35"/>
      <c r="X1282" s="35"/>
      <c r="Y1282" s="35"/>
      <c r="Z1282" s="35"/>
      <c r="AA1282" s="35"/>
      <c r="AB1282" s="35"/>
      <c r="AC1282" s="35"/>
      <c r="AD1282" s="35"/>
      <c r="AE1282" s="35"/>
      <c r="AR1282" s="203" t="s">
        <v>316</v>
      </c>
      <c r="AT1282" s="203" t="s">
        <v>241</v>
      </c>
      <c r="AU1282" s="203" t="s">
        <v>86</v>
      </c>
      <c r="AY1282" s="18" t="s">
        <v>239</v>
      </c>
      <c r="BE1282" s="204">
        <f>IF(N1282="základní",J1282,0)</f>
        <v>0</v>
      </c>
      <c r="BF1282" s="204">
        <f>IF(N1282="snížená",J1282,0)</f>
        <v>0</v>
      </c>
      <c r="BG1282" s="204">
        <f>IF(N1282="zákl. přenesená",J1282,0)</f>
        <v>0</v>
      </c>
      <c r="BH1282" s="204">
        <f>IF(N1282="sníž. přenesená",J1282,0)</f>
        <v>0</v>
      </c>
      <c r="BI1282" s="204">
        <f>IF(N1282="nulová",J1282,0)</f>
        <v>0</v>
      </c>
      <c r="BJ1282" s="18" t="s">
        <v>84</v>
      </c>
      <c r="BK1282" s="204">
        <f>ROUND(I1282*H1282,2)</f>
        <v>0</v>
      </c>
      <c r="BL1282" s="18" t="s">
        <v>316</v>
      </c>
      <c r="BM1282" s="203" t="s">
        <v>2054</v>
      </c>
    </row>
    <row r="1283" spans="1:65" s="2" customFormat="1" ht="39">
      <c r="A1283" s="35"/>
      <c r="B1283" s="36"/>
      <c r="C1283" s="37"/>
      <c r="D1283" s="212" t="s">
        <v>294</v>
      </c>
      <c r="E1283" s="37"/>
      <c r="F1283" s="221" t="s">
        <v>2034</v>
      </c>
      <c r="G1283" s="37"/>
      <c r="H1283" s="37"/>
      <c r="I1283" s="207"/>
      <c r="J1283" s="37"/>
      <c r="K1283" s="37"/>
      <c r="L1283" s="40"/>
      <c r="M1283" s="208"/>
      <c r="N1283" s="209"/>
      <c r="O1283" s="72"/>
      <c r="P1283" s="72"/>
      <c r="Q1283" s="72"/>
      <c r="R1283" s="72"/>
      <c r="S1283" s="72"/>
      <c r="T1283" s="73"/>
      <c r="U1283" s="35"/>
      <c r="V1283" s="35"/>
      <c r="W1283" s="35"/>
      <c r="X1283" s="35"/>
      <c r="Y1283" s="35"/>
      <c r="Z1283" s="35"/>
      <c r="AA1283" s="35"/>
      <c r="AB1283" s="35"/>
      <c r="AC1283" s="35"/>
      <c r="AD1283" s="35"/>
      <c r="AE1283" s="35"/>
      <c r="AT1283" s="18" t="s">
        <v>294</v>
      </c>
      <c r="AU1283" s="18" t="s">
        <v>86</v>
      </c>
    </row>
    <row r="1284" spans="1:65" s="2" customFormat="1" ht="16.5" customHeight="1">
      <c r="A1284" s="35"/>
      <c r="B1284" s="36"/>
      <c r="C1284" s="192" t="s">
        <v>2055</v>
      </c>
      <c r="D1284" s="192" t="s">
        <v>241</v>
      </c>
      <c r="E1284" s="193" t="s">
        <v>2056</v>
      </c>
      <c r="F1284" s="194" t="s">
        <v>2057</v>
      </c>
      <c r="G1284" s="195" t="s">
        <v>2032</v>
      </c>
      <c r="H1284" s="196">
        <v>27</v>
      </c>
      <c r="I1284" s="197"/>
      <c r="J1284" s="198">
        <f>ROUND(I1284*H1284,2)</f>
        <v>0</v>
      </c>
      <c r="K1284" s="194" t="s">
        <v>287</v>
      </c>
      <c r="L1284" s="40"/>
      <c r="M1284" s="199" t="s">
        <v>1</v>
      </c>
      <c r="N1284" s="200" t="s">
        <v>41</v>
      </c>
      <c r="O1284" s="72"/>
      <c r="P1284" s="201">
        <f>O1284*H1284</f>
        <v>0</v>
      </c>
      <c r="Q1284" s="201">
        <v>0</v>
      </c>
      <c r="R1284" s="201">
        <f>Q1284*H1284</f>
        <v>0</v>
      </c>
      <c r="S1284" s="201">
        <v>0</v>
      </c>
      <c r="T1284" s="202">
        <f>S1284*H1284</f>
        <v>0</v>
      </c>
      <c r="U1284" s="35"/>
      <c r="V1284" s="35"/>
      <c r="W1284" s="35"/>
      <c r="X1284" s="35"/>
      <c r="Y1284" s="35"/>
      <c r="Z1284" s="35"/>
      <c r="AA1284" s="35"/>
      <c r="AB1284" s="35"/>
      <c r="AC1284" s="35"/>
      <c r="AD1284" s="35"/>
      <c r="AE1284" s="35"/>
      <c r="AR1284" s="203" t="s">
        <v>316</v>
      </c>
      <c r="AT1284" s="203" t="s">
        <v>241</v>
      </c>
      <c r="AU1284" s="203" t="s">
        <v>86</v>
      </c>
      <c r="AY1284" s="18" t="s">
        <v>239</v>
      </c>
      <c r="BE1284" s="204">
        <f>IF(N1284="základní",J1284,0)</f>
        <v>0</v>
      </c>
      <c r="BF1284" s="204">
        <f>IF(N1284="snížená",J1284,0)</f>
        <v>0</v>
      </c>
      <c r="BG1284" s="204">
        <f>IF(N1284="zákl. přenesená",J1284,0)</f>
        <v>0</v>
      </c>
      <c r="BH1284" s="204">
        <f>IF(N1284="sníž. přenesená",J1284,0)</f>
        <v>0</v>
      </c>
      <c r="BI1284" s="204">
        <f>IF(N1284="nulová",J1284,0)</f>
        <v>0</v>
      </c>
      <c r="BJ1284" s="18" t="s">
        <v>84</v>
      </c>
      <c r="BK1284" s="204">
        <f>ROUND(I1284*H1284,2)</f>
        <v>0</v>
      </c>
      <c r="BL1284" s="18" t="s">
        <v>316</v>
      </c>
      <c r="BM1284" s="203" t="s">
        <v>2058</v>
      </c>
    </row>
    <row r="1285" spans="1:65" s="2" customFormat="1" ht="39">
      <c r="A1285" s="35"/>
      <c r="B1285" s="36"/>
      <c r="C1285" s="37"/>
      <c r="D1285" s="212" t="s">
        <v>294</v>
      </c>
      <c r="E1285" s="37"/>
      <c r="F1285" s="221" t="s">
        <v>2034</v>
      </c>
      <c r="G1285" s="37"/>
      <c r="H1285" s="37"/>
      <c r="I1285" s="207"/>
      <c r="J1285" s="37"/>
      <c r="K1285" s="37"/>
      <c r="L1285" s="40"/>
      <c r="M1285" s="208"/>
      <c r="N1285" s="209"/>
      <c r="O1285" s="72"/>
      <c r="P1285" s="72"/>
      <c r="Q1285" s="72"/>
      <c r="R1285" s="72"/>
      <c r="S1285" s="72"/>
      <c r="T1285" s="73"/>
      <c r="U1285" s="35"/>
      <c r="V1285" s="35"/>
      <c r="W1285" s="35"/>
      <c r="X1285" s="35"/>
      <c r="Y1285" s="35"/>
      <c r="Z1285" s="35"/>
      <c r="AA1285" s="35"/>
      <c r="AB1285" s="35"/>
      <c r="AC1285" s="35"/>
      <c r="AD1285" s="35"/>
      <c r="AE1285" s="35"/>
      <c r="AT1285" s="18" t="s">
        <v>294</v>
      </c>
      <c r="AU1285" s="18" t="s">
        <v>86</v>
      </c>
    </row>
    <row r="1286" spans="1:65" s="2" customFormat="1" ht="16.5" customHeight="1">
      <c r="A1286" s="35"/>
      <c r="B1286" s="36"/>
      <c r="C1286" s="192" t="s">
        <v>2059</v>
      </c>
      <c r="D1286" s="192" t="s">
        <v>241</v>
      </c>
      <c r="E1286" s="193" t="s">
        <v>2060</v>
      </c>
      <c r="F1286" s="194" t="s">
        <v>2061</v>
      </c>
      <c r="G1286" s="195" t="s">
        <v>2032</v>
      </c>
      <c r="H1286" s="196">
        <v>10</v>
      </c>
      <c r="I1286" s="197"/>
      <c r="J1286" s="198">
        <f>ROUND(I1286*H1286,2)</f>
        <v>0</v>
      </c>
      <c r="K1286" s="194" t="s">
        <v>287</v>
      </c>
      <c r="L1286" s="40"/>
      <c r="M1286" s="199" t="s">
        <v>1</v>
      </c>
      <c r="N1286" s="200" t="s">
        <v>41</v>
      </c>
      <c r="O1286" s="72"/>
      <c r="P1286" s="201">
        <f>O1286*H1286</f>
        <v>0</v>
      </c>
      <c r="Q1286" s="201">
        <v>0</v>
      </c>
      <c r="R1286" s="201">
        <f>Q1286*H1286</f>
        <v>0</v>
      </c>
      <c r="S1286" s="201">
        <v>0</v>
      </c>
      <c r="T1286" s="202">
        <f>S1286*H1286</f>
        <v>0</v>
      </c>
      <c r="U1286" s="35"/>
      <c r="V1286" s="35"/>
      <c r="W1286" s="35"/>
      <c r="X1286" s="35"/>
      <c r="Y1286" s="35"/>
      <c r="Z1286" s="35"/>
      <c r="AA1286" s="35"/>
      <c r="AB1286" s="35"/>
      <c r="AC1286" s="35"/>
      <c r="AD1286" s="35"/>
      <c r="AE1286" s="35"/>
      <c r="AR1286" s="203" t="s">
        <v>316</v>
      </c>
      <c r="AT1286" s="203" t="s">
        <v>241</v>
      </c>
      <c r="AU1286" s="203" t="s">
        <v>86</v>
      </c>
      <c r="AY1286" s="18" t="s">
        <v>239</v>
      </c>
      <c r="BE1286" s="204">
        <f>IF(N1286="základní",J1286,0)</f>
        <v>0</v>
      </c>
      <c r="BF1286" s="204">
        <f>IF(N1286="snížená",J1286,0)</f>
        <v>0</v>
      </c>
      <c r="BG1286" s="204">
        <f>IF(N1286="zákl. přenesená",J1286,0)</f>
        <v>0</v>
      </c>
      <c r="BH1286" s="204">
        <f>IF(N1286="sníž. přenesená",J1286,0)</f>
        <v>0</v>
      </c>
      <c r="BI1286" s="204">
        <f>IF(N1286="nulová",J1286,0)</f>
        <v>0</v>
      </c>
      <c r="BJ1286" s="18" t="s">
        <v>84</v>
      </c>
      <c r="BK1286" s="204">
        <f>ROUND(I1286*H1286,2)</f>
        <v>0</v>
      </c>
      <c r="BL1286" s="18" t="s">
        <v>316</v>
      </c>
      <c r="BM1286" s="203" t="s">
        <v>2062</v>
      </c>
    </row>
    <row r="1287" spans="1:65" s="2" customFormat="1" ht="39">
      <c r="A1287" s="35"/>
      <c r="B1287" s="36"/>
      <c r="C1287" s="37"/>
      <c r="D1287" s="212" t="s">
        <v>294</v>
      </c>
      <c r="E1287" s="37"/>
      <c r="F1287" s="221" t="s">
        <v>2034</v>
      </c>
      <c r="G1287" s="37"/>
      <c r="H1287" s="37"/>
      <c r="I1287" s="207"/>
      <c r="J1287" s="37"/>
      <c r="K1287" s="37"/>
      <c r="L1287" s="40"/>
      <c r="M1287" s="208"/>
      <c r="N1287" s="209"/>
      <c r="O1287" s="72"/>
      <c r="P1287" s="72"/>
      <c r="Q1287" s="72"/>
      <c r="R1287" s="72"/>
      <c r="S1287" s="72"/>
      <c r="T1287" s="73"/>
      <c r="U1287" s="35"/>
      <c r="V1287" s="35"/>
      <c r="W1287" s="35"/>
      <c r="X1287" s="35"/>
      <c r="Y1287" s="35"/>
      <c r="Z1287" s="35"/>
      <c r="AA1287" s="35"/>
      <c r="AB1287" s="35"/>
      <c r="AC1287" s="35"/>
      <c r="AD1287" s="35"/>
      <c r="AE1287" s="35"/>
      <c r="AT1287" s="18" t="s">
        <v>294</v>
      </c>
      <c r="AU1287" s="18" t="s">
        <v>86</v>
      </c>
    </row>
    <row r="1288" spans="1:65" s="2" customFormat="1" ht="16.5" customHeight="1">
      <c r="A1288" s="35"/>
      <c r="B1288" s="36"/>
      <c r="C1288" s="192" t="s">
        <v>2063</v>
      </c>
      <c r="D1288" s="192" t="s">
        <v>241</v>
      </c>
      <c r="E1288" s="193" t="s">
        <v>2064</v>
      </c>
      <c r="F1288" s="194" t="s">
        <v>2065</v>
      </c>
      <c r="G1288" s="195" t="s">
        <v>2032</v>
      </c>
      <c r="H1288" s="196">
        <v>72</v>
      </c>
      <c r="I1288" s="197"/>
      <c r="J1288" s="198">
        <f>ROUND(I1288*H1288,2)</f>
        <v>0</v>
      </c>
      <c r="K1288" s="194" t="s">
        <v>287</v>
      </c>
      <c r="L1288" s="40"/>
      <c r="M1288" s="199" t="s">
        <v>1</v>
      </c>
      <c r="N1288" s="200" t="s">
        <v>41</v>
      </c>
      <c r="O1288" s="72"/>
      <c r="P1288" s="201">
        <f>O1288*H1288</f>
        <v>0</v>
      </c>
      <c r="Q1288" s="201">
        <v>0</v>
      </c>
      <c r="R1288" s="201">
        <f>Q1288*H1288</f>
        <v>0</v>
      </c>
      <c r="S1288" s="201">
        <v>0</v>
      </c>
      <c r="T1288" s="202">
        <f>S1288*H1288</f>
        <v>0</v>
      </c>
      <c r="U1288" s="35"/>
      <c r="V1288" s="35"/>
      <c r="W1288" s="35"/>
      <c r="X1288" s="35"/>
      <c r="Y1288" s="35"/>
      <c r="Z1288" s="35"/>
      <c r="AA1288" s="35"/>
      <c r="AB1288" s="35"/>
      <c r="AC1288" s="35"/>
      <c r="AD1288" s="35"/>
      <c r="AE1288" s="35"/>
      <c r="AR1288" s="203" t="s">
        <v>316</v>
      </c>
      <c r="AT1288" s="203" t="s">
        <v>241</v>
      </c>
      <c r="AU1288" s="203" t="s">
        <v>86</v>
      </c>
      <c r="AY1288" s="18" t="s">
        <v>239</v>
      </c>
      <c r="BE1288" s="204">
        <f>IF(N1288="základní",J1288,0)</f>
        <v>0</v>
      </c>
      <c r="BF1288" s="204">
        <f>IF(N1288="snížená",J1288,0)</f>
        <v>0</v>
      </c>
      <c r="BG1288" s="204">
        <f>IF(N1288="zákl. přenesená",J1288,0)</f>
        <v>0</v>
      </c>
      <c r="BH1288" s="204">
        <f>IF(N1288="sníž. přenesená",J1288,0)</f>
        <v>0</v>
      </c>
      <c r="BI1288" s="204">
        <f>IF(N1288="nulová",J1288,0)</f>
        <v>0</v>
      </c>
      <c r="BJ1288" s="18" t="s">
        <v>84</v>
      </c>
      <c r="BK1288" s="204">
        <f>ROUND(I1288*H1288,2)</f>
        <v>0</v>
      </c>
      <c r="BL1288" s="18" t="s">
        <v>316</v>
      </c>
      <c r="BM1288" s="203" t="s">
        <v>2066</v>
      </c>
    </row>
    <row r="1289" spans="1:65" s="2" customFormat="1" ht="39">
      <c r="A1289" s="35"/>
      <c r="B1289" s="36"/>
      <c r="C1289" s="37"/>
      <c r="D1289" s="212" t="s">
        <v>294</v>
      </c>
      <c r="E1289" s="37"/>
      <c r="F1289" s="221" t="s">
        <v>2034</v>
      </c>
      <c r="G1289" s="37"/>
      <c r="H1289" s="37"/>
      <c r="I1289" s="207"/>
      <c r="J1289" s="37"/>
      <c r="K1289" s="37"/>
      <c r="L1289" s="40"/>
      <c r="M1289" s="208"/>
      <c r="N1289" s="209"/>
      <c r="O1289" s="72"/>
      <c r="P1289" s="72"/>
      <c r="Q1289" s="72"/>
      <c r="R1289" s="72"/>
      <c r="S1289" s="72"/>
      <c r="T1289" s="73"/>
      <c r="U1289" s="35"/>
      <c r="V1289" s="35"/>
      <c r="W1289" s="35"/>
      <c r="X1289" s="35"/>
      <c r="Y1289" s="35"/>
      <c r="Z1289" s="35"/>
      <c r="AA1289" s="35"/>
      <c r="AB1289" s="35"/>
      <c r="AC1289" s="35"/>
      <c r="AD1289" s="35"/>
      <c r="AE1289" s="35"/>
      <c r="AT1289" s="18" t="s">
        <v>294</v>
      </c>
      <c r="AU1289" s="18" t="s">
        <v>86</v>
      </c>
    </row>
    <row r="1290" spans="1:65" s="2" customFormat="1" ht="21.75" customHeight="1">
      <c r="A1290" s="35"/>
      <c r="B1290" s="36"/>
      <c r="C1290" s="192" t="s">
        <v>2067</v>
      </c>
      <c r="D1290" s="192" t="s">
        <v>241</v>
      </c>
      <c r="E1290" s="193" t="s">
        <v>2068</v>
      </c>
      <c r="F1290" s="194" t="s">
        <v>2069</v>
      </c>
      <c r="G1290" s="195" t="s">
        <v>2070</v>
      </c>
      <c r="H1290" s="269"/>
      <c r="I1290" s="197"/>
      <c r="J1290" s="198">
        <f>ROUND(I1290*H1290,2)</f>
        <v>0</v>
      </c>
      <c r="K1290" s="194" t="s">
        <v>245</v>
      </c>
      <c r="L1290" s="40"/>
      <c r="M1290" s="199" t="s">
        <v>1</v>
      </c>
      <c r="N1290" s="200" t="s">
        <v>41</v>
      </c>
      <c r="O1290" s="72"/>
      <c r="P1290" s="201">
        <f>O1290*H1290</f>
        <v>0</v>
      </c>
      <c r="Q1290" s="201">
        <v>0</v>
      </c>
      <c r="R1290" s="201">
        <f>Q1290*H1290</f>
        <v>0</v>
      </c>
      <c r="S1290" s="201">
        <v>0</v>
      </c>
      <c r="T1290" s="202">
        <f>S1290*H1290</f>
        <v>0</v>
      </c>
      <c r="U1290" s="35"/>
      <c r="V1290" s="35"/>
      <c r="W1290" s="35"/>
      <c r="X1290" s="35"/>
      <c r="Y1290" s="35"/>
      <c r="Z1290" s="35"/>
      <c r="AA1290" s="35"/>
      <c r="AB1290" s="35"/>
      <c r="AC1290" s="35"/>
      <c r="AD1290" s="35"/>
      <c r="AE1290" s="35"/>
      <c r="AR1290" s="203" t="s">
        <v>316</v>
      </c>
      <c r="AT1290" s="203" t="s">
        <v>241</v>
      </c>
      <c r="AU1290" s="203" t="s">
        <v>86</v>
      </c>
      <c r="AY1290" s="18" t="s">
        <v>239</v>
      </c>
      <c r="BE1290" s="204">
        <f>IF(N1290="základní",J1290,0)</f>
        <v>0</v>
      </c>
      <c r="BF1290" s="204">
        <f>IF(N1290="snížená",J1290,0)</f>
        <v>0</v>
      </c>
      <c r="BG1290" s="204">
        <f>IF(N1290="zákl. přenesená",J1290,0)</f>
        <v>0</v>
      </c>
      <c r="BH1290" s="204">
        <f>IF(N1290="sníž. přenesená",J1290,0)</f>
        <v>0</v>
      </c>
      <c r="BI1290" s="204">
        <f>IF(N1290="nulová",J1290,0)</f>
        <v>0</v>
      </c>
      <c r="BJ1290" s="18" t="s">
        <v>84</v>
      </c>
      <c r="BK1290" s="204">
        <f>ROUND(I1290*H1290,2)</f>
        <v>0</v>
      </c>
      <c r="BL1290" s="18" t="s">
        <v>316</v>
      </c>
      <c r="BM1290" s="203" t="s">
        <v>2071</v>
      </c>
    </row>
    <row r="1291" spans="1:65" s="2" customFormat="1" ht="11.25">
      <c r="A1291" s="35"/>
      <c r="B1291" s="36"/>
      <c r="C1291" s="37"/>
      <c r="D1291" s="205" t="s">
        <v>247</v>
      </c>
      <c r="E1291" s="37"/>
      <c r="F1291" s="206" t="s">
        <v>2072</v>
      </c>
      <c r="G1291" s="37"/>
      <c r="H1291" s="37"/>
      <c r="I1291" s="207"/>
      <c r="J1291" s="37"/>
      <c r="K1291" s="37"/>
      <c r="L1291" s="40"/>
      <c r="M1291" s="208"/>
      <c r="N1291" s="209"/>
      <c r="O1291" s="72"/>
      <c r="P1291" s="72"/>
      <c r="Q1291" s="72"/>
      <c r="R1291" s="72"/>
      <c r="S1291" s="72"/>
      <c r="T1291" s="73"/>
      <c r="U1291" s="35"/>
      <c r="V1291" s="35"/>
      <c r="W1291" s="35"/>
      <c r="X1291" s="35"/>
      <c r="Y1291" s="35"/>
      <c r="Z1291" s="35"/>
      <c r="AA1291" s="35"/>
      <c r="AB1291" s="35"/>
      <c r="AC1291" s="35"/>
      <c r="AD1291" s="35"/>
      <c r="AE1291" s="35"/>
      <c r="AT1291" s="18" t="s">
        <v>247</v>
      </c>
      <c r="AU1291" s="18" t="s">
        <v>86</v>
      </c>
    </row>
    <row r="1292" spans="1:65" s="12" customFormat="1" ht="22.9" customHeight="1">
      <c r="B1292" s="176"/>
      <c r="C1292" s="177"/>
      <c r="D1292" s="178" t="s">
        <v>75</v>
      </c>
      <c r="E1292" s="190" t="s">
        <v>2073</v>
      </c>
      <c r="F1292" s="190" t="s">
        <v>2074</v>
      </c>
      <c r="G1292" s="177"/>
      <c r="H1292" s="177"/>
      <c r="I1292" s="180"/>
      <c r="J1292" s="191">
        <f>BK1292</f>
        <v>0</v>
      </c>
      <c r="K1292" s="177"/>
      <c r="L1292" s="182"/>
      <c r="M1292" s="183"/>
      <c r="N1292" s="184"/>
      <c r="O1292" s="184"/>
      <c r="P1292" s="185">
        <f>SUM(P1293:P1375)</f>
        <v>0</v>
      </c>
      <c r="Q1292" s="184"/>
      <c r="R1292" s="185">
        <f>SUM(R1293:R1375)</f>
        <v>5.9219999999999995E-2</v>
      </c>
      <c r="S1292" s="184"/>
      <c r="T1292" s="186">
        <f>SUM(T1293:T1375)</f>
        <v>0.16600000000000001</v>
      </c>
      <c r="AR1292" s="187" t="s">
        <v>86</v>
      </c>
      <c r="AT1292" s="188" t="s">
        <v>75</v>
      </c>
      <c r="AU1292" s="188" t="s">
        <v>84</v>
      </c>
      <c r="AY1292" s="187" t="s">
        <v>239</v>
      </c>
      <c r="BK1292" s="189">
        <f>SUM(BK1293:BK1375)</f>
        <v>0</v>
      </c>
    </row>
    <row r="1293" spans="1:65" s="2" customFormat="1" ht="16.5" customHeight="1">
      <c r="A1293" s="35"/>
      <c r="B1293" s="36"/>
      <c r="C1293" s="192" t="s">
        <v>2075</v>
      </c>
      <c r="D1293" s="192" t="s">
        <v>241</v>
      </c>
      <c r="E1293" s="193" t="s">
        <v>2076</v>
      </c>
      <c r="F1293" s="194" t="s">
        <v>2077</v>
      </c>
      <c r="G1293" s="195" t="s">
        <v>513</v>
      </c>
      <c r="H1293" s="196">
        <v>211.5</v>
      </c>
      <c r="I1293" s="197"/>
      <c r="J1293" s="198">
        <f>ROUND(I1293*H1293,2)</f>
        <v>0</v>
      </c>
      <c r="K1293" s="194" t="s">
        <v>245</v>
      </c>
      <c r="L1293" s="40"/>
      <c r="M1293" s="199" t="s">
        <v>1</v>
      </c>
      <c r="N1293" s="200" t="s">
        <v>41</v>
      </c>
      <c r="O1293" s="72"/>
      <c r="P1293" s="201">
        <f>O1293*H1293</f>
        <v>0</v>
      </c>
      <c r="Q1293" s="201">
        <v>2.7999999999999998E-4</v>
      </c>
      <c r="R1293" s="201">
        <f>Q1293*H1293</f>
        <v>5.9219999999999995E-2</v>
      </c>
      <c r="S1293" s="201">
        <v>0</v>
      </c>
      <c r="T1293" s="202">
        <f>S1293*H1293</f>
        <v>0</v>
      </c>
      <c r="U1293" s="35"/>
      <c r="V1293" s="35"/>
      <c r="W1293" s="35"/>
      <c r="X1293" s="35"/>
      <c r="Y1293" s="35"/>
      <c r="Z1293" s="35"/>
      <c r="AA1293" s="35"/>
      <c r="AB1293" s="35"/>
      <c r="AC1293" s="35"/>
      <c r="AD1293" s="35"/>
      <c r="AE1293" s="35"/>
      <c r="AR1293" s="203" t="s">
        <v>316</v>
      </c>
      <c r="AT1293" s="203" t="s">
        <v>241</v>
      </c>
      <c r="AU1293" s="203" t="s">
        <v>86</v>
      </c>
      <c r="AY1293" s="18" t="s">
        <v>239</v>
      </c>
      <c r="BE1293" s="204">
        <f>IF(N1293="základní",J1293,0)</f>
        <v>0</v>
      </c>
      <c r="BF1293" s="204">
        <f>IF(N1293="snížená",J1293,0)</f>
        <v>0</v>
      </c>
      <c r="BG1293" s="204">
        <f>IF(N1293="zákl. přenesená",J1293,0)</f>
        <v>0</v>
      </c>
      <c r="BH1293" s="204">
        <f>IF(N1293="sníž. přenesená",J1293,0)</f>
        <v>0</v>
      </c>
      <c r="BI1293" s="204">
        <f>IF(N1293="nulová",J1293,0)</f>
        <v>0</v>
      </c>
      <c r="BJ1293" s="18" t="s">
        <v>84</v>
      </c>
      <c r="BK1293" s="204">
        <f>ROUND(I1293*H1293,2)</f>
        <v>0</v>
      </c>
      <c r="BL1293" s="18" t="s">
        <v>316</v>
      </c>
      <c r="BM1293" s="203" t="s">
        <v>2078</v>
      </c>
    </row>
    <row r="1294" spans="1:65" s="2" customFormat="1" ht="11.25">
      <c r="A1294" s="35"/>
      <c r="B1294" s="36"/>
      <c r="C1294" s="37"/>
      <c r="D1294" s="205" t="s">
        <v>247</v>
      </c>
      <c r="E1294" s="37"/>
      <c r="F1294" s="206" t="s">
        <v>2079</v>
      </c>
      <c r="G1294" s="37"/>
      <c r="H1294" s="37"/>
      <c r="I1294" s="207"/>
      <c r="J1294" s="37"/>
      <c r="K1294" s="37"/>
      <c r="L1294" s="40"/>
      <c r="M1294" s="208"/>
      <c r="N1294" s="209"/>
      <c r="O1294" s="72"/>
      <c r="P1294" s="72"/>
      <c r="Q1294" s="72"/>
      <c r="R1294" s="72"/>
      <c r="S1294" s="72"/>
      <c r="T1294" s="73"/>
      <c r="U1294" s="35"/>
      <c r="V1294" s="35"/>
      <c r="W1294" s="35"/>
      <c r="X1294" s="35"/>
      <c r="Y1294" s="35"/>
      <c r="Z1294" s="35"/>
      <c r="AA1294" s="35"/>
      <c r="AB1294" s="35"/>
      <c r="AC1294" s="35"/>
      <c r="AD1294" s="35"/>
      <c r="AE1294" s="35"/>
      <c r="AT1294" s="18" t="s">
        <v>247</v>
      </c>
      <c r="AU1294" s="18" t="s">
        <v>86</v>
      </c>
    </row>
    <row r="1295" spans="1:65" s="2" customFormat="1" ht="39">
      <c r="A1295" s="35"/>
      <c r="B1295" s="36"/>
      <c r="C1295" s="37"/>
      <c r="D1295" s="212" t="s">
        <v>294</v>
      </c>
      <c r="E1295" s="37"/>
      <c r="F1295" s="221" t="s">
        <v>2080</v>
      </c>
      <c r="G1295" s="37"/>
      <c r="H1295" s="37"/>
      <c r="I1295" s="207"/>
      <c r="J1295" s="37"/>
      <c r="K1295" s="37"/>
      <c r="L1295" s="40"/>
      <c r="M1295" s="208"/>
      <c r="N1295" s="209"/>
      <c r="O1295" s="72"/>
      <c r="P1295" s="72"/>
      <c r="Q1295" s="72"/>
      <c r="R1295" s="72"/>
      <c r="S1295" s="72"/>
      <c r="T1295" s="73"/>
      <c r="U1295" s="35"/>
      <c r="V1295" s="35"/>
      <c r="W1295" s="35"/>
      <c r="X1295" s="35"/>
      <c r="Y1295" s="35"/>
      <c r="Z1295" s="35"/>
      <c r="AA1295" s="35"/>
      <c r="AB1295" s="35"/>
      <c r="AC1295" s="35"/>
      <c r="AD1295" s="35"/>
      <c r="AE1295" s="35"/>
      <c r="AT1295" s="18" t="s">
        <v>294</v>
      </c>
      <c r="AU1295" s="18" t="s">
        <v>86</v>
      </c>
    </row>
    <row r="1296" spans="1:65" s="2" customFormat="1" ht="16.5" customHeight="1">
      <c r="A1296" s="35"/>
      <c r="B1296" s="36"/>
      <c r="C1296" s="192" t="s">
        <v>2081</v>
      </c>
      <c r="D1296" s="192" t="s">
        <v>241</v>
      </c>
      <c r="E1296" s="193" t="s">
        <v>2082</v>
      </c>
      <c r="F1296" s="194" t="s">
        <v>2083</v>
      </c>
      <c r="G1296" s="195" t="s">
        <v>251</v>
      </c>
      <c r="H1296" s="196">
        <v>1</v>
      </c>
      <c r="I1296" s="197"/>
      <c r="J1296" s="198">
        <f>ROUND(I1296*H1296,2)</f>
        <v>0</v>
      </c>
      <c r="K1296" s="194" t="s">
        <v>245</v>
      </c>
      <c r="L1296" s="40"/>
      <c r="M1296" s="199" t="s">
        <v>1</v>
      </c>
      <c r="N1296" s="200" t="s">
        <v>41</v>
      </c>
      <c r="O1296" s="72"/>
      <c r="P1296" s="201">
        <f>O1296*H1296</f>
        <v>0</v>
      </c>
      <c r="Q1296" s="201">
        <v>0</v>
      </c>
      <c r="R1296" s="201">
        <f>Q1296*H1296</f>
        <v>0</v>
      </c>
      <c r="S1296" s="201">
        <v>0.16600000000000001</v>
      </c>
      <c r="T1296" s="202">
        <f>S1296*H1296</f>
        <v>0.16600000000000001</v>
      </c>
      <c r="U1296" s="35"/>
      <c r="V1296" s="35"/>
      <c r="W1296" s="35"/>
      <c r="X1296" s="35"/>
      <c r="Y1296" s="35"/>
      <c r="Z1296" s="35"/>
      <c r="AA1296" s="35"/>
      <c r="AB1296" s="35"/>
      <c r="AC1296" s="35"/>
      <c r="AD1296" s="35"/>
      <c r="AE1296" s="35"/>
      <c r="AR1296" s="203" t="s">
        <v>316</v>
      </c>
      <c r="AT1296" s="203" t="s">
        <v>241</v>
      </c>
      <c r="AU1296" s="203" t="s">
        <v>86</v>
      </c>
      <c r="AY1296" s="18" t="s">
        <v>239</v>
      </c>
      <c r="BE1296" s="204">
        <f>IF(N1296="základní",J1296,0)</f>
        <v>0</v>
      </c>
      <c r="BF1296" s="204">
        <f>IF(N1296="snížená",J1296,0)</f>
        <v>0</v>
      </c>
      <c r="BG1296" s="204">
        <f>IF(N1296="zákl. přenesená",J1296,0)</f>
        <v>0</v>
      </c>
      <c r="BH1296" s="204">
        <f>IF(N1296="sníž. přenesená",J1296,0)</f>
        <v>0</v>
      </c>
      <c r="BI1296" s="204">
        <f>IF(N1296="nulová",J1296,0)</f>
        <v>0</v>
      </c>
      <c r="BJ1296" s="18" t="s">
        <v>84</v>
      </c>
      <c r="BK1296" s="204">
        <f>ROUND(I1296*H1296,2)</f>
        <v>0</v>
      </c>
      <c r="BL1296" s="18" t="s">
        <v>316</v>
      </c>
      <c r="BM1296" s="203" t="s">
        <v>2084</v>
      </c>
    </row>
    <row r="1297" spans="1:65" s="2" customFormat="1" ht="11.25">
      <c r="A1297" s="35"/>
      <c r="B1297" s="36"/>
      <c r="C1297" s="37"/>
      <c r="D1297" s="205" t="s">
        <v>247</v>
      </c>
      <c r="E1297" s="37"/>
      <c r="F1297" s="206" t="s">
        <v>2085</v>
      </c>
      <c r="G1297" s="37"/>
      <c r="H1297" s="37"/>
      <c r="I1297" s="207"/>
      <c r="J1297" s="37"/>
      <c r="K1297" s="37"/>
      <c r="L1297" s="40"/>
      <c r="M1297" s="208"/>
      <c r="N1297" s="209"/>
      <c r="O1297" s="72"/>
      <c r="P1297" s="72"/>
      <c r="Q1297" s="72"/>
      <c r="R1297" s="72"/>
      <c r="S1297" s="72"/>
      <c r="T1297" s="73"/>
      <c r="U1297" s="35"/>
      <c r="V1297" s="35"/>
      <c r="W1297" s="35"/>
      <c r="X1297" s="35"/>
      <c r="Y1297" s="35"/>
      <c r="Z1297" s="35"/>
      <c r="AA1297" s="35"/>
      <c r="AB1297" s="35"/>
      <c r="AC1297" s="35"/>
      <c r="AD1297" s="35"/>
      <c r="AE1297" s="35"/>
      <c r="AT1297" s="18" t="s">
        <v>247</v>
      </c>
      <c r="AU1297" s="18" t="s">
        <v>86</v>
      </c>
    </row>
    <row r="1298" spans="1:65" s="2" customFormat="1" ht="16.5" customHeight="1">
      <c r="A1298" s="35"/>
      <c r="B1298" s="36"/>
      <c r="C1298" s="192" t="s">
        <v>2086</v>
      </c>
      <c r="D1298" s="192" t="s">
        <v>241</v>
      </c>
      <c r="E1298" s="193" t="s">
        <v>2087</v>
      </c>
      <c r="F1298" s="194" t="s">
        <v>2088</v>
      </c>
      <c r="G1298" s="195" t="s">
        <v>2089</v>
      </c>
      <c r="H1298" s="196">
        <v>2</v>
      </c>
      <c r="I1298" s="197"/>
      <c r="J1298" s="198">
        <f>ROUND(I1298*H1298,2)</f>
        <v>0</v>
      </c>
      <c r="K1298" s="194" t="s">
        <v>287</v>
      </c>
      <c r="L1298" s="40"/>
      <c r="M1298" s="199" t="s">
        <v>1</v>
      </c>
      <c r="N1298" s="200" t="s">
        <v>41</v>
      </c>
      <c r="O1298" s="72"/>
      <c r="P1298" s="201">
        <f>O1298*H1298</f>
        <v>0</v>
      </c>
      <c r="Q1298" s="201">
        <v>0</v>
      </c>
      <c r="R1298" s="201">
        <f>Q1298*H1298</f>
        <v>0</v>
      </c>
      <c r="S1298" s="201">
        <v>0</v>
      </c>
      <c r="T1298" s="202">
        <f>S1298*H1298</f>
        <v>0</v>
      </c>
      <c r="U1298" s="35"/>
      <c r="V1298" s="35"/>
      <c r="W1298" s="35"/>
      <c r="X1298" s="35"/>
      <c r="Y1298" s="35"/>
      <c r="Z1298" s="35"/>
      <c r="AA1298" s="35"/>
      <c r="AB1298" s="35"/>
      <c r="AC1298" s="35"/>
      <c r="AD1298" s="35"/>
      <c r="AE1298" s="35"/>
      <c r="AR1298" s="203" t="s">
        <v>316</v>
      </c>
      <c r="AT1298" s="203" t="s">
        <v>241</v>
      </c>
      <c r="AU1298" s="203" t="s">
        <v>86</v>
      </c>
      <c r="AY1298" s="18" t="s">
        <v>239</v>
      </c>
      <c r="BE1298" s="204">
        <f>IF(N1298="základní",J1298,0)</f>
        <v>0</v>
      </c>
      <c r="BF1298" s="204">
        <f>IF(N1298="snížená",J1298,0)</f>
        <v>0</v>
      </c>
      <c r="BG1298" s="204">
        <f>IF(N1298="zákl. přenesená",J1298,0)</f>
        <v>0</v>
      </c>
      <c r="BH1298" s="204">
        <f>IF(N1298="sníž. přenesená",J1298,0)</f>
        <v>0</v>
      </c>
      <c r="BI1298" s="204">
        <f>IF(N1298="nulová",J1298,0)</f>
        <v>0</v>
      </c>
      <c r="BJ1298" s="18" t="s">
        <v>84</v>
      </c>
      <c r="BK1298" s="204">
        <f>ROUND(I1298*H1298,2)</f>
        <v>0</v>
      </c>
      <c r="BL1298" s="18" t="s">
        <v>316</v>
      </c>
      <c r="BM1298" s="203" t="s">
        <v>2090</v>
      </c>
    </row>
    <row r="1299" spans="1:65" s="2" customFormat="1" ht="48.75">
      <c r="A1299" s="35"/>
      <c r="B1299" s="36"/>
      <c r="C1299" s="37"/>
      <c r="D1299" s="212" t="s">
        <v>294</v>
      </c>
      <c r="E1299" s="37"/>
      <c r="F1299" s="221" t="s">
        <v>2091</v>
      </c>
      <c r="G1299" s="37"/>
      <c r="H1299" s="37"/>
      <c r="I1299" s="207"/>
      <c r="J1299" s="37"/>
      <c r="K1299" s="37"/>
      <c r="L1299" s="40"/>
      <c r="M1299" s="208"/>
      <c r="N1299" s="209"/>
      <c r="O1299" s="72"/>
      <c r="P1299" s="72"/>
      <c r="Q1299" s="72"/>
      <c r="R1299" s="72"/>
      <c r="S1299" s="72"/>
      <c r="T1299" s="73"/>
      <c r="U1299" s="35"/>
      <c r="V1299" s="35"/>
      <c r="W1299" s="35"/>
      <c r="X1299" s="35"/>
      <c r="Y1299" s="35"/>
      <c r="Z1299" s="35"/>
      <c r="AA1299" s="35"/>
      <c r="AB1299" s="35"/>
      <c r="AC1299" s="35"/>
      <c r="AD1299" s="35"/>
      <c r="AE1299" s="35"/>
      <c r="AT1299" s="18" t="s">
        <v>294</v>
      </c>
      <c r="AU1299" s="18" t="s">
        <v>86</v>
      </c>
    </row>
    <row r="1300" spans="1:65" s="2" customFormat="1" ht="16.5" customHeight="1">
      <c r="A1300" s="35"/>
      <c r="B1300" s="36"/>
      <c r="C1300" s="192" t="s">
        <v>2092</v>
      </c>
      <c r="D1300" s="192" t="s">
        <v>241</v>
      </c>
      <c r="E1300" s="193" t="s">
        <v>2093</v>
      </c>
      <c r="F1300" s="194" t="s">
        <v>2094</v>
      </c>
      <c r="G1300" s="195" t="s">
        <v>2089</v>
      </c>
      <c r="H1300" s="196">
        <v>1</v>
      </c>
      <c r="I1300" s="197"/>
      <c r="J1300" s="198">
        <f>ROUND(I1300*H1300,2)</f>
        <v>0</v>
      </c>
      <c r="K1300" s="194" t="s">
        <v>287</v>
      </c>
      <c r="L1300" s="40"/>
      <c r="M1300" s="199" t="s">
        <v>1</v>
      </c>
      <c r="N1300" s="200" t="s">
        <v>41</v>
      </c>
      <c r="O1300" s="72"/>
      <c r="P1300" s="201">
        <f>O1300*H1300</f>
        <v>0</v>
      </c>
      <c r="Q1300" s="201">
        <v>0</v>
      </c>
      <c r="R1300" s="201">
        <f>Q1300*H1300</f>
        <v>0</v>
      </c>
      <c r="S1300" s="201">
        <v>0</v>
      </c>
      <c r="T1300" s="202">
        <f>S1300*H1300</f>
        <v>0</v>
      </c>
      <c r="U1300" s="35"/>
      <c r="V1300" s="35"/>
      <c r="W1300" s="35"/>
      <c r="X1300" s="35"/>
      <c r="Y1300" s="35"/>
      <c r="Z1300" s="35"/>
      <c r="AA1300" s="35"/>
      <c r="AB1300" s="35"/>
      <c r="AC1300" s="35"/>
      <c r="AD1300" s="35"/>
      <c r="AE1300" s="35"/>
      <c r="AR1300" s="203" t="s">
        <v>316</v>
      </c>
      <c r="AT1300" s="203" t="s">
        <v>241</v>
      </c>
      <c r="AU1300" s="203" t="s">
        <v>86</v>
      </c>
      <c r="AY1300" s="18" t="s">
        <v>239</v>
      </c>
      <c r="BE1300" s="204">
        <f>IF(N1300="základní",J1300,0)</f>
        <v>0</v>
      </c>
      <c r="BF1300" s="204">
        <f>IF(N1300="snížená",J1300,0)</f>
        <v>0</v>
      </c>
      <c r="BG1300" s="204">
        <f>IF(N1300="zákl. přenesená",J1300,0)</f>
        <v>0</v>
      </c>
      <c r="BH1300" s="204">
        <f>IF(N1300="sníž. přenesená",J1300,0)</f>
        <v>0</v>
      </c>
      <c r="BI1300" s="204">
        <f>IF(N1300="nulová",J1300,0)</f>
        <v>0</v>
      </c>
      <c r="BJ1300" s="18" t="s">
        <v>84</v>
      </c>
      <c r="BK1300" s="204">
        <f>ROUND(I1300*H1300,2)</f>
        <v>0</v>
      </c>
      <c r="BL1300" s="18" t="s">
        <v>316</v>
      </c>
      <c r="BM1300" s="203" t="s">
        <v>2095</v>
      </c>
    </row>
    <row r="1301" spans="1:65" s="2" customFormat="1" ht="48.75">
      <c r="A1301" s="35"/>
      <c r="B1301" s="36"/>
      <c r="C1301" s="37"/>
      <c r="D1301" s="212" t="s">
        <v>294</v>
      </c>
      <c r="E1301" s="37"/>
      <c r="F1301" s="221" t="s">
        <v>2091</v>
      </c>
      <c r="G1301" s="37"/>
      <c r="H1301" s="37"/>
      <c r="I1301" s="207"/>
      <c r="J1301" s="37"/>
      <c r="K1301" s="37"/>
      <c r="L1301" s="40"/>
      <c r="M1301" s="208"/>
      <c r="N1301" s="209"/>
      <c r="O1301" s="72"/>
      <c r="P1301" s="72"/>
      <c r="Q1301" s="72"/>
      <c r="R1301" s="72"/>
      <c r="S1301" s="72"/>
      <c r="T1301" s="73"/>
      <c r="U1301" s="35"/>
      <c r="V1301" s="35"/>
      <c r="W1301" s="35"/>
      <c r="X1301" s="35"/>
      <c r="Y1301" s="35"/>
      <c r="Z1301" s="35"/>
      <c r="AA1301" s="35"/>
      <c r="AB1301" s="35"/>
      <c r="AC1301" s="35"/>
      <c r="AD1301" s="35"/>
      <c r="AE1301" s="35"/>
      <c r="AT1301" s="18" t="s">
        <v>294</v>
      </c>
      <c r="AU1301" s="18" t="s">
        <v>86</v>
      </c>
    </row>
    <row r="1302" spans="1:65" s="2" customFormat="1" ht="16.5" customHeight="1">
      <c r="A1302" s="35"/>
      <c r="B1302" s="36"/>
      <c r="C1302" s="192" t="s">
        <v>2096</v>
      </c>
      <c r="D1302" s="192" t="s">
        <v>241</v>
      </c>
      <c r="E1302" s="193" t="s">
        <v>2097</v>
      </c>
      <c r="F1302" s="194" t="s">
        <v>2098</v>
      </c>
      <c r="G1302" s="195" t="s">
        <v>2089</v>
      </c>
      <c r="H1302" s="196">
        <v>4</v>
      </c>
      <c r="I1302" s="197"/>
      <c r="J1302" s="198">
        <f>ROUND(I1302*H1302,2)</f>
        <v>0</v>
      </c>
      <c r="K1302" s="194" t="s">
        <v>287</v>
      </c>
      <c r="L1302" s="40"/>
      <c r="M1302" s="199" t="s">
        <v>1</v>
      </c>
      <c r="N1302" s="200" t="s">
        <v>41</v>
      </c>
      <c r="O1302" s="72"/>
      <c r="P1302" s="201">
        <f>O1302*H1302</f>
        <v>0</v>
      </c>
      <c r="Q1302" s="201">
        <v>0</v>
      </c>
      <c r="R1302" s="201">
        <f>Q1302*H1302</f>
        <v>0</v>
      </c>
      <c r="S1302" s="201">
        <v>0</v>
      </c>
      <c r="T1302" s="202">
        <f>S1302*H1302</f>
        <v>0</v>
      </c>
      <c r="U1302" s="35"/>
      <c r="V1302" s="35"/>
      <c r="W1302" s="35"/>
      <c r="X1302" s="35"/>
      <c r="Y1302" s="35"/>
      <c r="Z1302" s="35"/>
      <c r="AA1302" s="35"/>
      <c r="AB1302" s="35"/>
      <c r="AC1302" s="35"/>
      <c r="AD1302" s="35"/>
      <c r="AE1302" s="35"/>
      <c r="AR1302" s="203" t="s">
        <v>316</v>
      </c>
      <c r="AT1302" s="203" t="s">
        <v>241</v>
      </c>
      <c r="AU1302" s="203" t="s">
        <v>86</v>
      </c>
      <c r="AY1302" s="18" t="s">
        <v>239</v>
      </c>
      <c r="BE1302" s="204">
        <f>IF(N1302="základní",J1302,0)</f>
        <v>0</v>
      </c>
      <c r="BF1302" s="204">
        <f>IF(N1302="snížená",J1302,0)</f>
        <v>0</v>
      </c>
      <c r="BG1302" s="204">
        <f>IF(N1302="zákl. přenesená",J1302,0)</f>
        <v>0</v>
      </c>
      <c r="BH1302" s="204">
        <f>IF(N1302="sníž. přenesená",J1302,0)</f>
        <v>0</v>
      </c>
      <c r="BI1302" s="204">
        <f>IF(N1302="nulová",J1302,0)</f>
        <v>0</v>
      </c>
      <c r="BJ1302" s="18" t="s">
        <v>84</v>
      </c>
      <c r="BK1302" s="204">
        <f>ROUND(I1302*H1302,2)</f>
        <v>0</v>
      </c>
      <c r="BL1302" s="18" t="s">
        <v>316</v>
      </c>
      <c r="BM1302" s="203" t="s">
        <v>2099</v>
      </c>
    </row>
    <row r="1303" spans="1:65" s="2" customFormat="1" ht="48.75">
      <c r="A1303" s="35"/>
      <c r="B1303" s="36"/>
      <c r="C1303" s="37"/>
      <c r="D1303" s="212" t="s">
        <v>294</v>
      </c>
      <c r="E1303" s="37"/>
      <c r="F1303" s="221" t="s">
        <v>2091</v>
      </c>
      <c r="G1303" s="37"/>
      <c r="H1303" s="37"/>
      <c r="I1303" s="207"/>
      <c r="J1303" s="37"/>
      <c r="K1303" s="37"/>
      <c r="L1303" s="40"/>
      <c r="M1303" s="208"/>
      <c r="N1303" s="209"/>
      <c r="O1303" s="72"/>
      <c r="P1303" s="72"/>
      <c r="Q1303" s="72"/>
      <c r="R1303" s="72"/>
      <c r="S1303" s="72"/>
      <c r="T1303" s="73"/>
      <c r="U1303" s="35"/>
      <c r="V1303" s="35"/>
      <c r="W1303" s="35"/>
      <c r="X1303" s="35"/>
      <c r="Y1303" s="35"/>
      <c r="Z1303" s="35"/>
      <c r="AA1303" s="35"/>
      <c r="AB1303" s="35"/>
      <c r="AC1303" s="35"/>
      <c r="AD1303" s="35"/>
      <c r="AE1303" s="35"/>
      <c r="AT1303" s="18" t="s">
        <v>294</v>
      </c>
      <c r="AU1303" s="18" t="s">
        <v>86</v>
      </c>
    </row>
    <row r="1304" spans="1:65" s="2" customFormat="1" ht="16.5" customHeight="1">
      <c r="A1304" s="35"/>
      <c r="B1304" s="36"/>
      <c r="C1304" s="192" t="s">
        <v>2100</v>
      </c>
      <c r="D1304" s="192" t="s">
        <v>241</v>
      </c>
      <c r="E1304" s="193" t="s">
        <v>2101</v>
      </c>
      <c r="F1304" s="194" t="s">
        <v>2102</v>
      </c>
      <c r="G1304" s="195" t="s">
        <v>2089</v>
      </c>
      <c r="H1304" s="196">
        <v>2</v>
      </c>
      <c r="I1304" s="197"/>
      <c r="J1304" s="198">
        <f>ROUND(I1304*H1304,2)</f>
        <v>0</v>
      </c>
      <c r="K1304" s="194" t="s">
        <v>287</v>
      </c>
      <c r="L1304" s="40"/>
      <c r="M1304" s="199" t="s">
        <v>1</v>
      </c>
      <c r="N1304" s="200" t="s">
        <v>41</v>
      </c>
      <c r="O1304" s="72"/>
      <c r="P1304" s="201">
        <f>O1304*H1304</f>
        <v>0</v>
      </c>
      <c r="Q1304" s="201">
        <v>0</v>
      </c>
      <c r="R1304" s="201">
        <f>Q1304*H1304</f>
        <v>0</v>
      </c>
      <c r="S1304" s="201">
        <v>0</v>
      </c>
      <c r="T1304" s="202">
        <f>S1304*H1304</f>
        <v>0</v>
      </c>
      <c r="U1304" s="35"/>
      <c r="V1304" s="35"/>
      <c r="W1304" s="35"/>
      <c r="X1304" s="35"/>
      <c r="Y1304" s="35"/>
      <c r="Z1304" s="35"/>
      <c r="AA1304" s="35"/>
      <c r="AB1304" s="35"/>
      <c r="AC1304" s="35"/>
      <c r="AD1304" s="35"/>
      <c r="AE1304" s="35"/>
      <c r="AR1304" s="203" t="s">
        <v>316</v>
      </c>
      <c r="AT1304" s="203" t="s">
        <v>241</v>
      </c>
      <c r="AU1304" s="203" t="s">
        <v>86</v>
      </c>
      <c r="AY1304" s="18" t="s">
        <v>239</v>
      </c>
      <c r="BE1304" s="204">
        <f>IF(N1304="základní",J1304,0)</f>
        <v>0</v>
      </c>
      <c r="BF1304" s="204">
        <f>IF(N1304="snížená",J1304,0)</f>
        <v>0</v>
      </c>
      <c r="BG1304" s="204">
        <f>IF(N1304="zákl. přenesená",J1304,0)</f>
        <v>0</v>
      </c>
      <c r="BH1304" s="204">
        <f>IF(N1304="sníž. přenesená",J1304,0)</f>
        <v>0</v>
      </c>
      <c r="BI1304" s="204">
        <f>IF(N1304="nulová",J1304,0)</f>
        <v>0</v>
      </c>
      <c r="BJ1304" s="18" t="s">
        <v>84</v>
      </c>
      <c r="BK1304" s="204">
        <f>ROUND(I1304*H1304,2)</f>
        <v>0</v>
      </c>
      <c r="BL1304" s="18" t="s">
        <v>316</v>
      </c>
      <c r="BM1304" s="203" t="s">
        <v>2103</v>
      </c>
    </row>
    <row r="1305" spans="1:65" s="2" customFormat="1" ht="48.75">
      <c r="A1305" s="35"/>
      <c r="B1305" s="36"/>
      <c r="C1305" s="37"/>
      <c r="D1305" s="212" t="s">
        <v>294</v>
      </c>
      <c r="E1305" s="37"/>
      <c r="F1305" s="221" t="s">
        <v>2091</v>
      </c>
      <c r="G1305" s="37"/>
      <c r="H1305" s="37"/>
      <c r="I1305" s="207"/>
      <c r="J1305" s="37"/>
      <c r="K1305" s="37"/>
      <c r="L1305" s="40"/>
      <c r="M1305" s="208"/>
      <c r="N1305" s="209"/>
      <c r="O1305" s="72"/>
      <c r="P1305" s="72"/>
      <c r="Q1305" s="72"/>
      <c r="R1305" s="72"/>
      <c r="S1305" s="72"/>
      <c r="T1305" s="73"/>
      <c r="U1305" s="35"/>
      <c r="V1305" s="35"/>
      <c r="W1305" s="35"/>
      <c r="X1305" s="35"/>
      <c r="Y1305" s="35"/>
      <c r="Z1305" s="35"/>
      <c r="AA1305" s="35"/>
      <c r="AB1305" s="35"/>
      <c r="AC1305" s="35"/>
      <c r="AD1305" s="35"/>
      <c r="AE1305" s="35"/>
      <c r="AT1305" s="18" t="s">
        <v>294</v>
      </c>
      <c r="AU1305" s="18" t="s">
        <v>86</v>
      </c>
    </row>
    <row r="1306" spans="1:65" s="2" customFormat="1" ht="16.5" customHeight="1">
      <c r="A1306" s="35"/>
      <c r="B1306" s="36"/>
      <c r="C1306" s="192" t="s">
        <v>2104</v>
      </c>
      <c r="D1306" s="192" t="s">
        <v>241</v>
      </c>
      <c r="E1306" s="193" t="s">
        <v>2105</v>
      </c>
      <c r="F1306" s="194" t="s">
        <v>2106</v>
      </c>
      <c r="G1306" s="195" t="s">
        <v>2089</v>
      </c>
      <c r="H1306" s="196">
        <v>1</v>
      </c>
      <c r="I1306" s="197"/>
      <c r="J1306" s="198">
        <f>ROUND(I1306*H1306,2)</f>
        <v>0</v>
      </c>
      <c r="K1306" s="194" t="s">
        <v>287</v>
      </c>
      <c r="L1306" s="40"/>
      <c r="M1306" s="199" t="s">
        <v>1</v>
      </c>
      <c r="N1306" s="200" t="s">
        <v>41</v>
      </c>
      <c r="O1306" s="72"/>
      <c r="P1306" s="201">
        <f>O1306*H1306</f>
        <v>0</v>
      </c>
      <c r="Q1306" s="201">
        <v>0</v>
      </c>
      <c r="R1306" s="201">
        <f>Q1306*H1306</f>
        <v>0</v>
      </c>
      <c r="S1306" s="201">
        <v>0</v>
      </c>
      <c r="T1306" s="202">
        <f>S1306*H1306</f>
        <v>0</v>
      </c>
      <c r="U1306" s="35"/>
      <c r="V1306" s="35"/>
      <c r="W1306" s="35"/>
      <c r="X1306" s="35"/>
      <c r="Y1306" s="35"/>
      <c r="Z1306" s="35"/>
      <c r="AA1306" s="35"/>
      <c r="AB1306" s="35"/>
      <c r="AC1306" s="35"/>
      <c r="AD1306" s="35"/>
      <c r="AE1306" s="35"/>
      <c r="AR1306" s="203" t="s">
        <v>316</v>
      </c>
      <c r="AT1306" s="203" t="s">
        <v>241</v>
      </c>
      <c r="AU1306" s="203" t="s">
        <v>86</v>
      </c>
      <c r="AY1306" s="18" t="s">
        <v>239</v>
      </c>
      <c r="BE1306" s="204">
        <f>IF(N1306="základní",J1306,0)</f>
        <v>0</v>
      </c>
      <c r="BF1306" s="204">
        <f>IF(N1306="snížená",J1306,0)</f>
        <v>0</v>
      </c>
      <c r="BG1306" s="204">
        <f>IF(N1306="zákl. přenesená",J1306,0)</f>
        <v>0</v>
      </c>
      <c r="BH1306" s="204">
        <f>IF(N1306="sníž. přenesená",J1306,0)</f>
        <v>0</v>
      </c>
      <c r="BI1306" s="204">
        <f>IF(N1306="nulová",J1306,0)</f>
        <v>0</v>
      </c>
      <c r="BJ1306" s="18" t="s">
        <v>84</v>
      </c>
      <c r="BK1306" s="204">
        <f>ROUND(I1306*H1306,2)</f>
        <v>0</v>
      </c>
      <c r="BL1306" s="18" t="s">
        <v>316</v>
      </c>
      <c r="BM1306" s="203" t="s">
        <v>2107</v>
      </c>
    </row>
    <row r="1307" spans="1:65" s="2" customFormat="1" ht="48.75">
      <c r="A1307" s="35"/>
      <c r="B1307" s="36"/>
      <c r="C1307" s="37"/>
      <c r="D1307" s="212" t="s">
        <v>294</v>
      </c>
      <c r="E1307" s="37"/>
      <c r="F1307" s="221" t="s">
        <v>2091</v>
      </c>
      <c r="G1307" s="37"/>
      <c r="H1307" s="37"/>
      <c r="I1307" s="207"/>
      <c r="J1307" s="37"/>
      <c r="K1307" s="37"/>
      <c r="L1307" s="40"/>
      <c r="M1307" s="208"/>
      <c r="N1307" s="209"/>
      <c r="O1307" s="72"/>
      <c r="P1307" s="72"/>
      <c r="Q1307" s="72"/>
      <c r="R1307" s="72"/>
      <c r="S1307" s="72"/>
      <c r="T1307" s="73"/>
      <c r="U1307" s="35"/>
      <c r="V1307" s="35"/>
      <c r="W1307" s="35"/>
      <c r="X1307" s="35"/>
      <c r="Y1307" s="35"/>
      <c r="Z1307" s="35"/>
      <c r="AA1307" s="35"/>
      <c r="AB1307" s="35"/>
      <c r="AC1307" s="35"/>
      <c r="AD1307" s="35"/>
      <c r="AE1307" s="35"/>
      <c r="AT1307" s="18" t="s">
        <v>294</v>
      </c>
      <c r="AU1307" s="18" t="s">
        <v>86</v>
      </c>
    </row>
    <row r="1308" spans="1:65" s="2" customFormat="1" ht="16.5" customHeight="1">
      <c r="A1308" s="35"/>
      <c r="B1308" s="36"/>
      <c r="C1308" s="192" t="s">
        <v>2108</v>
      </c>
      <c r="D1308" s="192" t="s">
        <v>241</v>
      </c>
      <c r="E1308" s="193" t="s">
        <v>2109</v>
      </c>
      <c r="F1308" s="194" t="s">
        <v>2110</v>
      </c>
      <c r="G1308" s="195" t="s">
        <v>2089</v>
      </c>
      <c r="H1308" s="196">
        <v>1</v>
      </c>
      <c r="I1308" s="197"/>
      <c r="J1308" s="198">
        <f>ROUND(I1308*H1308,2)</f>
        <v>0</v>
      </c>
      <c r="K1308" s="194" t="s">
        <v>287</v>
      </c>
      <c r="L1308" s="40"/>
      <c r="M1308" s="199" t="s">
        <v>1</v>
      </c>
      <c r="N1308" s="200" t="s">
        <v>41</v>
      </c>
      <c r="O1308" s="72"/>
      <c r="P1308" s="201">
        <f>O1308*H1308</f>
        <v>0</v>
      </c>
      <c r="Q1308" s="201">
        <v>0</v>
      </c>
      <c r="R1308" s="201">
        <f>Q1308*H1308</f>
        <v>0</v>
      </c>
      <c r="S1308" s="201">
        <v>0</v>
      </c>
      <c r="T1308" s="202">
        <f>S1308*H1308</f>
        <v>0</v>
      </c>
      <c r="U1308" s="35"/>
      <c r="V1308" s="35"/>
      <c r="W1308" s="35"/>
      <c r="X1308" s="35"/>
      <c r="Y1308" s="35"/>
      <c r="Z1308" s="35"/>
      <c r="AA1308" s="35"/>
      <c r="AB1308" s="35"/>
      <c r="AC1308" s="35"/>
      <c r="AD1308" s="35"/>
      <c r="AE1308" s="35"/>
      <c r="AR1308" s="203" t="s">
        <v>316</v>
      </c>
      <c r="AT1308" s="203" t="s">
        <v>241</v>
      </c>
      <c r="AU1308" s="203" t="s">
        <v>86</v>
      </c>
      <c r="AY1308" s="18" t="s">
        <v>239</v>
      </c>
      <c r="BE1308" s="204">
        <f>IF(N1308="základní",J1308,0)</f>
        <v>0</v>
      </c>
      <c r="BF1308" s="204">
        <f>IF(N1308="snížená",J1308,0)</f>
        <v>0</v>
      </c>
      <c r="BG1308" s="204">
        <f>IF(N1308="zákl. přenesená",J1308,0)</f>
        <v>0</v>
      </c>
      <c r="BH1308" s="204">
        <f>IF(N1308="sníž. přenesená",J1308,0)</f>
        <v>0</v>
      </c>
      <c r="BI1308" s="204">
        <f>IF(N1308="nulová",J1308,0)</f>
        <v>0</v>
      </c>
      <c r="BJ1308" s="18" t="s">
        <v>84</v>
      </c>
      <c r="BK1308" s="204">
        <f>ROUND(I1308*H1308,2)</f>
        <v>0</v>
      </c>
      <c r="BL1308" s="18" t="s">
        <v>316</v>
      </c>
      <c r="BM1308" s="203" t="s">
        <v>2111</v>
      </c>
    </row>
    <row r="1309" spans="1:65" s="2" customFormat="1" ht="48.75">
      <c r="A1309" s="35"/>
      <c r="B1309" s="36"/>
      <c r="C1309" s="37"/>
      <c r="D1309" s="212" t="s">
        <v>294</v>
      </c>
      <c r="E1309" s="37"/>
      <c r="F1309" s="221" t="s">
        <v>2091</v>
      </c>
      <c r="G1309" s="37"/>
      <c r="H1309" s="37"/>
      <c r="I1309" s="207"/>
      <c r="J1309" s="37"/>
      <c r="K1309" s="37"/>
      <c r="L1309" s="40"/>
      <c r="M1309" s="208"/>
      <c r="N1309" s="209"/>
      <c r="O1309" s="72"/>
      <c r="P1309" s="72"/>
      <c r="Q1309" s="72"/>
      <c r="R1309" s="72"/>
      <c r="S1309" s="72"/>
      <c r="T1309" s="73"/>
      <c r="U1309" s="35"/>
      <c r="V1309" s="35"/>
      <c r="W1309" s="35"/>
      <c r="X1309" s="35"/>
      <c r="Y1309" s="35"/>
      <c r="Z1309" s="35"/>
      <c r="AA1309" s="35"/>
      <c r="AB1309" s="35"/>
      <c r="AC1309" s="35"/>
      <c r="AD1309" s="35"/>
      <c r="AE1309" s="35"/>
      <c r="AT1309" s="18" t="s">
        <v>294</v>
      </c>
      <c r="AU1309" s="18" t="s">
        <v>86</v>
      </c>
    </row>
    <row r="1310" spans="1:65" s="2" customFormat="1" ht="16.5" customHeight="1">
      <c r="A1310" s="35"/>
      <c r="B1310" s="36"/>
      <c r="C1310" s="192" t="s">
        <v>2112</v>
      </c>
      <c r="D1310" s="192" t="s">
        <v>241</v>
      </c>
      <c r="E1310" s="193" t="s">
        <v>2113</v>
      </c>
      <c r="F1310" s="194" t="s">
        <v>2114</v>
      </c>
      <c r="G1310" s="195" t="s">
        <v>2089</v>
      </c>
      <c r="H1310" s="196">
        <v>1</v>
      </c>
      <c r="I1310" s="197"/>
      <c r="J1310" s="198">
        <f>ROUND(I1310*H1310,2)</f>
        <v>0</v>
      </c>
      <c r="K1310" s="194" t="s">
        <v>287</v>
      </c>
      <c r="L1310" s="40"/>
      <c r="M1310" s="199" t="s">
        <v>1</v>
      </c>
      <c r="N1310" s="200" t="s">
        <v>41</v>
      </c>
      <c r="O1310" s="72"/>
      <c r="P1310" s="201">
        <f>O1310*H1310</f>
        <v>0</v>
      </c>
      <c r="Q1310" s="201">
        <v>0</v>
      </c>
      <c r="R1310" s="201">
        <f>Q1310*H1310</f>
        <v>0</v>
      </c>
      <c r="S1310" s="201">
        <v>0</v>
      </c>
      <c r="T1310" s="202">
        <f>S1310*H1310</f>
        <v>0</v>
      </c>
      <c r="U1310" s="35"/>
      <c r="V1310" s="35"/>
      <c r="W1310" s="35"/>
      <c r="X1310" s="35"/>
      <c r="Y1310" s="35"/>
      <c r="Z1310" s="35"/>
      <c r="AA1310" s="35"/>
      <c r="AB1310" s="35"/>
      <c r="AC1310" s="35"/>
      <c r="AD1310" s="35"/>
      <c r="AE1310" s="35"/>
      <c r="AR1310" s="203" t="s">
        <v>316</v>
      </c>
      <c r="AT1310" s="203" t="s">
        <v>241</v>
      </c>
      <c r="AU1310" s="203" t="s">
        <v>86</v>
      </c>
      <c r="AY1310" s="18" t="s">
        <v>239</v>
      </c>
      <c r="BE1310" s="204">
        <f>IF(N1310="základní",J1310,0)</f>
        <v>0</v>
      </c>
      <c r="BF1310" s="204">
        <f>IF(N1310="snížená",J1310,0)</f>
        <v>0</v>
      </c>
      <c r="BG1310" s="204">
        <f>IF(N1310="zákl. přenesená",J1310,0)</f>
        <v>0</v>
      </c>
      <c r="BH1310" s="204">
        <f>IF(N1310="sníž. přenesená",J1310,0)</f>
        <v>0</v>
      </c>
      <c r="BI1310" s="204">
        <f>IF(N1310="nulová",J1310,0)</f>
        <v>0</v>
      </c>
      <c r="BJ1310" s="18" t="s">
        <v>84</v>
      </c>
      <c r="BK1310" s="204">
        <f>ROUND(I1310*H1310,2)</f>
        <v>0</v>
      </c>
      <c r="BL1310" s="18" t="s">
        <v>316</v>
      </c>
      <c r="BM1310" s="203" t="s">
        <v>2115</v>
      </c>
    </row>
    <row r="1311" spans="1:65" s="2" customFormat="1" ht="48.75">
      <c r="A1311" s="35"/>
      <c r="B1311" s="36"/>
      <c r="C1311" s="37"/>
      <c r="D1311" s="212" t="s">
        <v>294</v>
      </c>
      <c r="E1311" s="37"/>
      <c r="F1311" s="221" t="s">
        <v>2091</v>
      </c>
      <c r="G1311" s="37"/>
      <c r="H1311" s="37"/>
      <c r="I1311" s="207"/>
      <c r="J1311" s="37"/>
      <c r="K1311" s="37"/>
      <c r="L1311" s="40"/>
      <c r="M1311" s="208"/>
      <c r="N1311" s="209"/>
      <c r="O1311" s="72"/>
      <c r="P1311" s="72"/>
      <c r="Q1311" s="72"/>
      <c r="R1311" s="72"/>
      <c r="S1311" s="72"/>
      <c r="T1311" s="73"/>
      <c r="U1311" s="35"/>
      <c r="V1311" s="35"/>
      <c r="W1311" s="35"/>
      <c r="X1311" s="35"/>
      <c r="Y1311" s="35"/>
      <c r="Z1311" s="35"/>
      <c r="AA1311" s="35"/>
      <c r="AB1311" s="35"/>
      <c r="AC1311" s="35"/>
      <c r="AD1311" s="35"/>
      <c r="AE1311" s="35"/>
      <c r="AT1311" s="18" t="s">
        <v>294</v>
      </c>
      <c r="AU1311" s="18" t="s">
        <v>86</v>
      </c>
    </row>
    <row r="1312" spans="1:65" s="2" customFormat="1" ht="16.5" customHeight="1">
      <c r="A1312" s="35"/>
      <c r="B1312" s="36"/>
      <c r="C1312" s="192" t="s">
        <v>2116</v>
      </c>
      <c r="D1312" s="192" t="s">
        <v>241</v>
      </c>
      <c r="E1312" s="193" t="s">
        <v>2117</v>
      </c>
      <c r="F1312" s="194" t="s">
        <v>2118</v>
      </c>
      <c r="G1312" s="195" t="s">
        <v>2089</v>
      </c>
      <c r="H1312" s="196">
        <v>1</v>
      </c>
      <c r="I1312" s="197"/>
      <c r="J1312" s="198">
        <f>ROUND(I1312*H1312,2)</f>
        <v>0</v>
      </c>
      <c r="K1312" s="194" t="s">
        <v>287</v>
      </c>
      <c r="L1312" s="40"/>
      <c r="M1312" s="199" t="s">
        <v>1</v>
      </c>
      <c r="N1312" s="200" t="s">
        <v>41</v>
      </c>
      <c r="O1312" s="72"/>
      <c r="P1312" s="201">
        <f>O1312*H1312</f>
        <v>0</v>
      </c>
      <c r="Q1312" s="201">
        <v>0</v>
      </c>
      <c r="R1312" s="201">
        <f>Q1312*H1312</f>
        <v>0</v>
      </c>
      <c r="S1312" s="201">
        <v>0</v>
      </c>
      <c r="T1312" s="202">
        <f>S1312*H1312</f>
        <v>0</v>
      </c>
      <c r="U1312" s="35"/>
      <c r="V1312" s="35"/>
      <c r="W1312" s="35"/>
      <c r="X1312" s="35"/>
      <c r="Y1312" s="35"/>
      <c r="Z1312" s="35"/>
      <c r="AA1312" s="35"/>
      <c r="AB1312" s="35"/>
      <c r="AC1312" s="35"/>
      <c r="AD1312" s="35"/>
      <c r="AE1312" s="35"/>
      <c r="AR1312" s="203" t="s">
        <v>316</v>
      </c>
      <c r="AT1312" s="203" t="s">
        <v>241</v>
      </c>
      <c r="AU1312" s="203" t="s">
        <v>86</v>
      </c>
      <c r="AY1312" s="18" t="s">
        <v>239</v>
      </c>
      <c r="BE1312" s="204">
        <f>IF(N1312="základní",J1312,0)</f>
        <v>0</v>
      </c>
      <c r="BF1312" s="204">
        <f>IF(N1312="snížená",J1312,0)</f>
        <v>0</v>
      </c>
      <c r="BG1312" s="204">
        <f>IF(N1312="zákl. přenesená",J1312,0)</f>
        <v>0</v>
      </c>
      <c r="BH1312" s="204">
        <f>IF(N1312="sníž. přenesená",J1312,0)</f>
        <v>0</v>
      </c>
      <c r="BI1312" s="204">
        <f>IF(N1312="nulová",J1312,0)</f>
        <v>0</v>
      </c>
      <c r="BJ1312" s="18" t="s">
        <v>84</v>
      </c>
      <c r="BK1312" s="204">
        <f>ROUND(I1312*H1312,2)</f>
        <v>0</v>
      </c>
      <c r="BL1312" s="18" t="s">
        <v>316</v>
      </c>
      <c r="BM1312" s="203" t="s">
        <v>2119</v>
      </c>
    </row>
    <row r="1313" spans="1:65" s="2" customFormat="1" ht="48.75">
      <c r="A1313" s="35"/>
      <c r="B1313" s="36"/>
      <c r="C1313" s="37"/>
      <c r="D1313" s="212" t="s">
        <v>294</v>
      </c>
      <c r="E1313" s="37"/>
      <c r="F1313" s="221" t="s">
        <v>2091</v>
      </c>
      <c r="G1313" s="37"/>
      <c r="H1313" s="37"/>
      <c r="I1313" s="207"/>
      <c r="J1313" s="37"/>
      <c r="K1313" s="37"/>
      <c r="L1313" s="40"/>
      <c r="M1313" s="208"/>
      <c r="N1313" s="209"/>
      <c r="O1313" s="72"/>
      <c r="P1313" s="72"/>
      <c r="Q1313" s="72"/>
      <c r="R1313" s="72"/>
      <c r="S1313" s="72"/>
      <c r="T1313" s="73"/>
      <c r="U1313" s="35"/>
      <c r="V1313" s="35"/>
      <c r="W1313" s="35"/>
      <c r="X1313" s="35"/>
      <c r="Y1313" s="35"/>
      <c r="Z1313" s="35"/>
      <c r="AA1313" s="35"/>
      <c r="AB1313" s="35"/>
      <c r="AC1313" s="35"/>
      <c r="AD1313" s="35"/>
      <c r="AE1313" s="35"/>
      <c r="AT1313" s="18" t="s">
        <v>294</v>
      </c>
      <c r="AU1313" s="18" t="s">
        <v>86</v>
      </c>
    </row>
    <row r="1314" spans="1:65" s="2" customFormat="1" ht="16.5" customHeight="1">
      <c r="A1314" s="35"/>
      <c r="B1314" s="36"/>
      <c r="C1314" s="192" t="s">
        <v>2120</v>
      </c>
      <c r="D1314" s="192" t="s">
        <v>241</v>
      </c>
      <c r="E1314" s="193" t="s">
        <v>2121</v>
      </c>
      <c r="F1314" s="194" t="s">
        <v>2122</v>
      </c>
      <c r="G1314" s="195" t="s">
        <v>2089</v>
      </c>
      <c r="H1314" s="196">
        <v>1</v>
      </c>
      <c r="I1314" s="197"/>
      <c r="J1314" s="198">
        <f>ROUND(I1314*H1314,2)</f>
        <v>0</v>
      </c>
      <c r="K1314" s="194" t="s">
        <v>287</v>
      </c>
      <c r="L1314" s="40"/>
      <c r="M1314" s="199" t="s">
        <v>1</v>
      </c>
      <c r="N1314" s="200" t="s">
        <v>41</v>
      </c>
      <c r="O1314" s="72"/>
      <c r="P1314" s="201">
        <f>O1314*H1314</f>
        <v>0</v>
      </c>
      <c r="Q1314" s="201">
        <v>0</v>
      </c>
      <c r="R1314" s="201">
        <f>Q1314*H1314</f>
        <v>0</v>
      </c>
      <c r="S1314" s="201">
        <v>0</v>
      </c>
      <c r="T1314" s="202">
        <f>S1314*H1314</f>
        <v>0</v>
      </c>
      <c r="U1314" s="35"/>
      <c r="V1314" s="35"/>
      <c r="W1314" s="35"/>
      <c r="X1314" s="35"/>
      <c r="Y1314" s="35"/>
      <c r="Z1314" s="35"/>
      <c r="AA1314" s="35"/>
      <c r="AB1314" s="35"/>
      <c r="AC1314" s="35"/>
      <c r="AD1314" s="35"/>
      <c r="AE1314" s="35"/>
      <c r="AR1314" s="203" t="s">
        <v>316</v>
      </c>
      <c r="AT1314" s="203" t="s">
        <v>241</v>
      </c>
      <c r="AU1314" s="203" t="s">
        <v>86</v>
      </c>
      <c r="AY1314" s="18" t="s">
        <v>239</v>
      </c>
      <c r="BE1314" s="204">
        <f>IF(N1314="základní",J1314,0)</f>
        <v>0</v>
      </c>
      <c r="BF1314" s="204">
        <f>IF(N1314="snížená",J1314,0)</f>
        <v>0</v>
      </c>
      <c r="BG1314" s="204">
        <f>IF(N1314="zákl. přenesená",J1314,0)</f>
        <v>0</v>
      </c>
      <c r="BH1314" s="204">
        <f>IF(N1314="sníž. přenesená",J1314,0)</f>
        <v>0</v>
      </c>
      <c r="BI1314" s="204">
        <f>IF(N1314="nulová",J1314,0)</f>
        <v>0</v>
      </c>
      <c r="BJ1314" s="18" t="s">
        <v>84</v>
      </c>
      <c r="BK1314" s="204">
        <f>ROUND(I1314*H1314,2)</f>
        <v>0</v>
      </c>
      <c r="BL1314" s="18" t="s">
        <v>316</v>
      </c>
      <c r="BM1314" s="203" t="s">
        <v>2123</v>
      </c>
    </row>
    <row r="1315" spans="1:65" s="2" customFormat="1" ht="48.75">
      <c r="A1315" s="35"/>
      <c r="B1315" s="36"/>
      <c r="C1315" s="37"/>
      <c r="D1315" s="212" t="s">
        <v>294</v>
      </c>
      <c r="E1315" s="37"/>
      <c r="F1315" s="221" t="s">
        <v>2091</v>
      </c>
      <c r="G1315" s="37"/>
      <c r="H1315" s="37"/>
      <c r="I1315" s="207"/>
      <c r="J1315" s="37"/>
      <c r="K1315" s="37"/>
      <c r="L1315" s="40"/>
      <c r="M1315" s="208"/>
      <c r="N1315" s="209"/>
      <c r="O1315" s="72"/>
      <c r="P1315" s="72"/>
      <c r="Q1315" s="72"/>
      <c r="R1315" s="72"/>
      <c r="S1315" s="72"/>
      <c r="T1315" s="73"/>
      <c r="U1315" s="35"/>
      <c r="V1315" s="35"/>
      <c r="W1315" s="35"/>
      <c r="X1315" s="35"/>
      <c r="Y1315" s="35"/>
      <c r="Z1315" s="35"/>
      <c r="AA1315" s="35"/>
      <c r="AB1315" s="35"/>
      <c r="AC1315" s="35"/>
      <c r="AD1315" s="35"/>
      <c r="AE1315" s="35"/>
      <c r="AT1315" s="18" t="s">
        <v>294</v>
      </c>
      <c r="AU1315" s="18" t="s">
        <v>86</v>
      </c>
    </row>
    <row r="1316" spans="1:65" s="2" customFormat="1" ht="21.75" customHeight="1">
      <c r="A1316" s="35"/>
      <c r="B1316" s="36"/>
      <c r="C1316" s="192" t="s">
        <v>2124</v>
      </c>
      <c r="D1316" s="192" t="s">
        <v>241</v>
      </c>
      <c r="E1316" s="193" t="s">
        <v>2125</v>
      </c>
      <c r="F1316" s="194" t="s">
        <v>2126</v>
      </c>
      <c r="G1316" s="195" t="s">
        <v>2089</v>
      </c>
      <c r="H1316" s="196">
        <v>2</v>
      </c>
      <c r="I1316" s="197"/>
      <c r="J1316" s="198">
        <f>ROUND(I1316*H1316,2)</f>
        <v>0</v>
      </c>
      <c r="K1316" s="194" t="s">
        <v>287</v>
      </c>
      <c r="L1316" s="40"/>
      <c r="M1316" s="199" t="s">
        <v>1</v>
      </c>
      <c r="N1316" s="200" t="s">
        <v>41</v>
      </c>
      <c r="O1316" s="72"/>
      <c r="P1316" s="201">
        <f>O1316*H1316</f>
        <v>0</v>
      </c>
      <c r="Q1316" s="201">
        <v>0</v>
      </c>
      <c r="R1316" s="201">
        <f>Q1316*H1316</f>
        <v>0</v>
      </c>
      <c r="S1316" s="201">
        <v>0</v>
      </c>
      <c r="T1316" s="202">
        <f>S1316*H1316</f>
        <v>0</v>
      </c>
      <c r="U1316" s="35"/>
      <c r="V1316" s="35"/>
      <c r="W1316" s="35"/>
      <c r="X1316" s="35"/>
      <c r="Y1316" s="35"/>
      <c r="Z1316" s="35"/>
      <c r="AA1316" s="35"/>
      <c r="AB1316" s="35"/>
      <c r="AC1316" s="35"/>
      <c r="AD1316" s="35"/>
      <c r="AE1316" s="35"/>
      <c r="AR1316" s="203" t="s">
        <v>316</v>
      </c>
      <c r="AT1316" s="203" t="s">
        <v>241</v>
      </c>
      <c r="AU1316" s="203" t="s">
        <v>86</v>
      </c>
      <c r="AY1316" s="18" t="s">
        <v>239</v>
      </c>
      <c r="BE1316" s="204">
        <f>IF(N1316="základní",J1316,0)</f>
        <v>0</v>
      </c>
      <c r="BF1316" s="204">
        <f>IF(N1316="snížená",J1316,0)</f>
        <v>0</v>
      </c>
      <c r="BG1316" s="204">
        <f>IF(N1316="zákl. přenesená",J1316,0)</f>
        <v>0</v>
      </c>
      <c r="BH1316" s="204">
        <f>IF(N1316="sníž. přenesená",J1316,0)</f>
        <v>0</v>
      </c>
      <c r="BI1316" s="204">
        <f>IF(N1316="nulová",J1316,0)</f>
        <v>0</v>
      </c>
      <c r="BJ1316" s="18" t="s">
        <v>84</v>
      </c>
      <c r="BK1316" s="204">
        <f>ROUND(I1316*H1316,2)</f>
        <v>0</v>
      </c>
      <c r="BL1316" s="18" t="s">
        <v>316</v>
      </c>
      <c r="BM1316" s="203" t="s">
        <v>2127</v>
      </c>
    </row>
    <row r="1317" spans="1:65" s="2" customFormat="1" ht="48.75">
      <c r="A1317" s="35"/>
      <c r="B1317" s="36"/>
      <c r="C1317" s="37"/>
      <c r="D1317" s="212" t="s">
        <v>294</v>
      </c>
      <c r="E1317" s="37"/>
      <c r="F1317" s="221" t="s">
        <v>2091</v>
      </c>
      <c r="G1317" s="37"/>
      <c r="H1317" s="37"/>
      <c r="I1317" s="207"/>
      <c r="J1317" s="37"/>
      <c r="K1317" s="37"/>
      <c r="L1317" s="40"/>
      <c r="M1317" s="208"/>
      <c r="N1317" s="209"/>
      <c r="O1317" s="72"/>
      <c r="P1317" s="72"/>
      <c r="Q1317" s="72"/>
      <c r="R1317" s="72"/>
      <c r="S1317" s="72"/>
      <c r="T1317" s="73"/>
      <c r="U1317" s="35"/>
      <c r="V1317" s="35"/>
      <c r="W1317" s="35"/>
      <c r="X1317" s="35"/>
      <c r="Y1317" s="35"/>
      <c r="Z1317" s="35"/>
      <c r="AA1317" s="35"/>
      <c r="AB1317" s="35"/>
      <c r="AC1317" s="35"/>
      <c r="AD1317" s="35"/>
      <c r="AE1317" s="35"/>
      <c r="AT1317" s="18" t="s">
        <v>294</v>
      </c>
      <c r="AU1317" s="18" t="s">
        <v>86</v>
      </c>
    </row>
    <row r="1318" spans="1:65" s="2" customFormat="1" ht="16.5" customHeight="1">
      <c r="A1318" s="35"/>
      <c r="B1318" s="36"/>
      <c r="C1318" s="192" t="s">
        <v>2128</v>
      </c>
      <c r="D1318" s="192" t="s">
        <v>241</v>
      </c>
      <c r="E1318" s="193" t="s">
        <v>2129</v>
      </c>
      <c r="F1318" s="194" t="s">
        <v>2130</v>
      </c>
      <c r="G1318" s="195" t="s">
        <v>2089</v>
      </c>
      <c r="H1318" s="196">
        <v>1</v>
      </c>
      <c r="I1318" s="197"/>
      <c r="J1318" s="198">
        <f>ROUND(I1318*H1318,2)</f>
        <v>0</v>
      </c>
      <c r="K1318" s="194" t="s">
        <v>287</v>
      </c>
      <c r="L1318" s="40"/>
      <c r="M1318" s="199" t="s">
        <v>1</v>
      </c>
      <c r="N1318" s="200" t="s">
        <v>41</v>
      </c>
      <c r="O1318" s="72"/>
      <c r="P1318" s="201">
        <f>O1318*H1318</f>
        <v>0</v>
      </c>
      <c r="Q1318" s="201">
        <v>0</v>
      </c>
      <c r="R1318" s="201">
        <f>Q1318*H1318</f>
        <v>0</v>
      </c>
      <c r="S1318" s="201">
        <v>0</v>
      </c>
      <c r="T1318" s="202">
        <f>S1318*H1318</f>
        <v>0</v>
      </c>
      <c r="U1318" s="35"/>
      <c r="V1318" s="35"/>
      <c r="W1318" s="35"/>
      <c r="X1318" s="35"/>
      <c r="Y1318" s="35"/>
      <c r="Z1318" s="35"/>
      <c r="AA1318" s="35"/>
      <c r="AB1318" s="35"/>
      <c r="AC1318" s="35"/>
      <c r="AD1318" s="35"/>
      <c r="AE1318" s="35"/>
      <c r="AR1318" s="203" t="s">
        <v>316</v>
      </c>
      <c r="AT1318" s="203" t="s">
        <v>241</v>
      </c>
      <c r="AU1318" s="203" t="s">
        <v>86</v>
      </c>
      <c r="AY1318" s="18" t="s">
        <v>239</v>
      </c>
      <c r="BE1318" s="204">
        <f>IF(N1318="základní",J1318,0)</f>
        <v>0</v>
      </c>
      <c r="BF1318" s="204">
        <f>IF(N1318="snížená",J1318,0)</f>
        <v>0</v>
      </c>
      <c r="BG1318" s="204">
        <f>IF(N1318="zákl. přenesená",J1318,0)</f>
        <v>0</v>
      </c>
      <c r="BH1318" s="204">
        <f>IF(N1318="sníž. přenesená",J1318,0)</f>
        <v>0</v>
      </c>
      <c r="BI1318" s="204">
        <f>IF(N1318="nulová",J1318,0)</f>
        <v>0</v>
      </c>
      <c r="BJ1318" s="18" t="s">
        <v>84</v>
      </c>
      <c r="BK1318" s="204">
        <f>ROUND(I1318*H1318,2)</f>
        <v>0</v>
      </c>
      <c r="BL1318" s="18" t="s">
        <v>316</v>
      </c>
      <c r="BM1318" s="203" t="s">
        <v>2131</v>
      </c>
    </row>
    <row r="1319" spans="1:65" s="2" customFormat="1" ht="48.75">
      <c r="A1319" s="35"/>
      <c r="B1319" s="36"/>
      <c r="C1319" s="37"/>
      <c r="D1319" s="212" t="s">
        <v>294</v>
      </c>
      <c r="E1319" s="37"/>
      <c r="F1319" s="221" t="s">
        <v>2091</v>
      </c>
      <c r="G1319" s="37"/>
      <c r="H1319" s="37"/>
      <c r="I1319" s="207"/>
      <c r="J1319" s="37"/>
      <c r="K1319" s="37"/>
      <c r="L1319" s="40"/>
      <c r="M1319" s="208"/>
      <c r="N1319" s="209"/>
      <c r="O1319" s="72"/>
      <c r="P1319" s="72"/>
      <c r="Q1319" s="72"/>
      <c r="R1319" s="72"/>
      <c r="S1319" s="72"/>
      <c r="T1319" s="73"/>
      <c r="U1319" s="35"/>
      <c r="V1319" s="35"/>
      <c r="W1319" s="35"/>
      <c r="X1319" s="35"/>
      <c r="Y1319" s="35"/>
      <c r="Z1319" s="35"/>
      <c r="AA1319" s="35"/>
      <c r="AB1319" s="35"/>
      <c r="AC1319" s="35"/>
      <c r="AD1319" s="35"/>
      <c r="AE1319" s="35"/>
      <c r="AT1319" s="18" t="s">
        <v>294</v>
      </c>
      <c r="AU1319" s="18" t="s">
        <v>86</v>
      </c>
    </row>
    <row r="1320" spans="1:65" s="2" customFormat="1" ht="16.5" customHeight="1">
      <c r="A1320" s="35"/>
      <c r="B1320" s="36"/>
      <c r="C1320" s="192" t="s">
        <v>2132</v>
      </c>
      <c r="D1320" s="192" t="s">
        <v>241</v>
      </c>
      <c r="E1320" s="193" t="s">
        <v>2133</v>
      </c>
      <c r="F1320" s="194" t="s">
        <v>2134</v>
      </c>
      <c r="G1320" s="195" t="s">
        <v>2089</v>
      </c>
      <c r="H1320" s="196">
        <v>1</v>
      </c>
      <c r="I1320" s="197"/>
      <c r="J1320" s="198">
        <f>ROUND(I1320*H1320,2)</f>
        <v>0</v>
      </c>
      <c r="K1320" s="194" t="s">
        <v>287</v>
      </c>
      <c r="L1320" s="40"/>
      <c r="M1320" s="199" t="s">
        <v>1</v>
      </c>
      <c r="N1320" s="200" t="s">
        <v>41</v>
      </c>
      <c r="O1320" s="72"/>
      <c r="P1320" s="201">
        <f>O1320*H1320</f>
        <v>0</v>
      </c>
      <c r="Q1320" s="201">
        <v>0</v>
      </c>
      <c r="R1320" s="201">
        <f>Q1320*H1320</f>
        <v>0</v>
      </c>
      <c r="S1320" s="201">
        <v>0</v>
      </c>
      <c r="T1320" s="202">
        <f>S1320*H1320</f>
        <v>0</v>
      </c>
      <c r="U1320" s="35"/>
      <c r="V1320" s="35"/>
      <c r="W1320" s="35"/>
      <c r="X1320" s="35"/>
      <c r="Y1320" s="35"/>
      <c r="Z1320" s="35"/>
      <c r="AA1320" s="35"/>
      <c r="AB1320" s="35"/>
      <c r="AC1320" s="35"/>
      <c r="AD1320" s="35"/>
      <c r="AE1320" s="35"/>
      <c r="AR1320" s="203" t="s">
        <v>316</v>
      </c>
      <c r="AT1320" s="203" t="s">
        <v>241</v>
      </c>
      <c r="AU1320" s="203" t="s">
        <v>86</v>
      </c>
      <c r="AY1320" s="18" t="s">
        <v>239</v>
      </c>
      <c r="BE1320" s="204">
        <f>IF(N1320="základní",J1320,0)</f>
        <v>0</v>
      </c>
      <c r="BF1320" s="204">
        <f>IF(N1320="snížená",J1320,0)</f>
        <v>0</v>
      </c>
      <c r="BG1320" s="204">
        <f>IF(N1320="zákl. přenesená",J1320,0)</f>
        <v>0</v>
      </c>
      <c r="BH1320" s="204">
        <f>IF(N1320="sníž. přenesená",J1320,0)</f>
        <v>0</v>
      </c>
      <c r="BI1320" s="204">
        <f>IF(N1320="nulová",J1320,0)</f>
        <v>0</v>
      </c>
      <c r="BJ1320" s="18" t="s">
        <v>84</v>
      </c>
      <c r="BK1320" s="204">
        <f>ROUND(I1320*H1320,2)</f>
        <v>0</v>
      </c>
      <c r="BL1320" s="18" t="s">
        <v>316</v>
      </c>
      <c r="BM1320" s="203" t="s">
        <v>2135</v>
      </c>
    </row>
    <row r="1321" spans="1:65" s="2" customFormat="1" ht="48.75">
      <c r="A1321" s="35"/>
      <c r="B1321" s="36"/>
      <c r="C1321" s="37"/>
      <c r="D1321" s="212" t="s">
        <v>294</v>
      </c>
      <c r="E1321" s="37"/>
      <c r="F1321" s="221" t="s">
        <v>2091</v>
      </c>
      <c r="G1321" s="37"/>
      <c r="H1321" s="37"/>
      <c r="I1321" s="207"/>
      <c r="J1321" s="37"/>
      <c r="K1321" s="37"/>
      <c r="L1321" s="40"/>
      <c r="M1321" s="208"/>
      <c r="N1321" s="209"/>
      <c r="O1321" s="72"/>
      <c r="P1321" s="72"/>
      <c r="Q1321" s="72"/>
      <c r="R1321" s="72"/>
      <c r="S1321" s="72"/>
      <c r="T1321" s="73"/>
      <c r="U1321" s="35"/>
      <c r="V1321" s="35"/>
      <c r="W1321" s="35"/>
      <c r="X1321" s="35"/>
      <c r="Y1321" s="35"/>
      <c r="Z1321" s="35"/>
      <c r="AA1321" s="35"/>
      <c r="AB1321" s="35"/>
      <c r="AC1321" s="35"/>
      <c r="AD1321" s="35"/>
      <c r="AE1321" s="35"/>
      <c r="AT1321" s="18" t="s">
        <v>294</v>
      </c>
      <c r="AU1321" s="18" t="s">
        <v>86</v>
      </c>
    </row>
    <row r="1322" spans="1:65" s="2" customFormat="1" ht="16.5" customHeight="1">
      <c r="A1322" s="35"/>
      <c r="B1322" s="36"/>
      <c r="C1322" s="192" t="s">
        <v>2136</v>
      </c>
      <c r="D1322" s="192" t="s">
        <v>241</v>
      </c>
      <c r="E1322" s="193" t="s">
        <v>2137</v>
      </c>
      <c r="F1322" s="194" t="s">
        <v>2138</v>
      </c>
      <c r="G1322" s="195" t="s">
        <v>2089</v>
      </c>
      <c r="H1322" s="196">
        <v>4</v>
      </c>
      <c r="I1322" s="197"/>
      <c r="J1322" s="198">
        <f>ROUND(I1322*H1322,2)</f>
        <v>0</v>
      </c>
      <c r="K1322" s="194" t="s">
        <v>287</v>
      </c>
      <c r="L1322" s="40"/>
      <c r="M1322" s="199" t="s">
        <v>1</v>
      </c>
      <c r="N1322" s="200" t="s">
        <v>41</v>
      </c>
      <c r="O1322" s="72"/>
      <c r="P1322" s="201">
        <f>O1322*H1322</f>
        <v>0</v>
      </c>
      <c r="Q1322" s="201">
        <v>0</v>
      </c>
      <c r="R1322" s="201">
        <f>Q1322*H1322</f>
        <v>0</v>
      </c>
      <c r="S1322" s="201">
        <v>0</v>
      </c>
      <c r="T1322" s="202">
        <f>S1322*H1322</f>
        <v>0</v>
      </c>
      <c r="U1322" s="35"/>
      <c r="V1322" s="35"/>
      <c r="W1322" s="35"/>
      <c r="X1322" s="35"/>
      <c r="Y1322" s="35"/>
      <c r="Z1322" s="35"/>
      <c r="AA1322" s="35"/>
      <c r="AB1322" s="35"/>
      <c r="AC1322" s="35"/>
      <c r="AD1322" s="35"/>
      <c r="AE1322" s="35"/>
      <c r="AR1322" s="203" t="s">
        <v>316</v>
      </c>
      <c r="AT1322" s="203" t="s">
        <v>241</v>
      </c>
      <c r="AU1322" s="203" t="s">
        <v>86</v>
      </c>
      <c r="AY1322" s="18" t="s">
        <v>239</v>
      </c>
      <c r="BE1322" s="204">
        <f>IF(N1322="základní",J1322,0)</f>
        <v>0</v>
      </c>
      <c r="BF1322" s="204">
        <f>IF(N1322="snížená",J1322,0)</f>
        <v>0</v>
      </c>
      <c r="BG1322" s="204">
        <f>IF(N1322="zákl. přenesená",J1322,0)</f>
        <v>0</v>
      </c>
      <c r="BH1322" s="204">
        <f>IF(N1322="sníž. přenesená",J1322,0)</f>
        <v>0</v>
      </c>
      <c r="BI1322" s="204">
        <f>IF(N1322="nulová",J1322,0)</f>
        <v>0</v>
      </c>
      <c r="BJ1322" s="18" t="s">
        <v>84</v>
      </c>
      <c r="BK1322" s="204">
        <f>ROUND(I1322*H1322,2)</f>
        <v>0</v>
      </c>
      <c r="BL1322" s="18" t="s">
        <v>316</v>
      </c>
      <c r="BM1322" s="203" t="s">
        <v>2139</v>
      </c>
    </row>
    <row r="1323" spans="1:65" s="2" customFormat="1" ht="48.75">
      <c r="A1323" s="35"/>
      <c r="B1323" s="36"/>
      <c r="C1323" s="37"/>
      <c r="D1323" s="212" t="s">
        <v>294</v>
      </c>
      <c r="E1323" s="37"/>
      <c r="F1323" s="221" t="s">
        <v>2091</v>
      </c>
      <c r="G1323" s="37"/>
      <c r="H1323" s="37"/>
      <c r="I1323" s="207"/>
      <c r="J1323" s="37"/>
      <c r="K1323" s="37"/>
      <c r="L1323" s="40"/>
      <c r="M1323" s="208"/>
      <c r="N1323" s="209"/>
      <c r="O1323" s="72"/>
      <c r="P1323" s="72"/>
      <c r="Q1323" s="72"/>
      <c r="R1323" s="72"/>
      <c r="S1323" s="72"/>
      <c r="T1323" s="73"/>
      <c r="U1323" s="35"/>
      <c r="V1323" s="35"/>
      <c r="W1323" s="35"/>
      <c r="X1323" s="35"/>
      <c r="Y1323" s="35"/>
      <c r="Z1323" s="35"/>
      <c r="AA1323" s="35"/>
      <c r="AB1323" s="35"/>
      <c r="AC1323" s="35"/>
      <c r="AD1323" s="35"/>
      <c r="AE1323" s="35"/>
      <c r="AT1323" s="18" t="s">
        <v>294</v>
      </c>
      <c r="AU1323" s="18" t="s">
        <v>86</v>
      </c>
    </row>
    <row r="1324" spans="1:65" s="2" customFormat="1" ht="16.5" customHeight="1">
      <c r="A1324" s="35"/>
      <c r="B1324" s="36"/>
      <c r="C1324" s="192" t="s">
        <v>2140</v>
      </c>
      <c r="D1324" s="192" t="s">
        <v>241</v>
      </c>
      <c r="E1324" s="193" t="s">
        <v>2141</v>
      </c>
      <c r="F1324" s="194" t="s">
        <v>2142</v>
      </c>
      <c r="G1324" s="195" t="s">
        <v>2089</v>
      </c>
      <c r="H1324" s="196">
        <v>1</v>
      </c>
      <c r="I1324" s="197"/>
      <c r="J1324" s="198">
        <f>ROUND(I1324*H1324,2)</f>
        <v>0</v>
      </c>
      <c r="K1324" s="194" t="s">
        <v>287</v>
      </c>
      <c r="L1324" s="40"/>
      <c r="M1324" s="199" t="s">
        <v>1</v>
      </c>
      <c r="N1324" s="200" t="s">
        <v>41</v>
      </c>
      <c r="O1324" s="72"/>
      <c r="P1324" s="201">
        <f>O1324*H1324</f>
        <v>0</v>
      </c>
      <c r="Q1324" s="201">
        <v>0</v>
      </c>
      <c r="R1324" s="201">
        <f>Q1324*H1324</f>
        <v>0</v>
      </c>
      <c r="S1324" s="201">
        <v>0</v>
      </c>
      <c r="T1324" s="202">
        <f>S1324*H1324</f>
        <v>0</v>
      </c>
      <c r="U1324" s="35"/>
      <c r="V1324" s="35"/>
      <c r="W1324" s="35"/>
      <c r="X1324" s="35"/>
      <c r="Y1324" s="35"/>
      <c r="Z1324" s="35"/>
      <c r="AA1324" s="35"/>
      <c r="AB1324" s="35"/>
      <c r="AC1324" s="35"/>
      <c r="AD1324" s="35"/>
      <c r="AE1324" s="35"/>
      <c r="AR1324" s="203" t="s">
        <v>316</v>
      </c>
      <c r="AT1324" s="203" t="s">
        <v>241</v>
      </c>
      <c r="AU1324" s="203" t="s">
        <v>86</v>
      </c>
      <c r="AY1324" s="18" t="s">
        <v>239</v>
      </c>
      <c r="BE1324" s="204">
        <f>IF(N1324="základní",J1324,0)</f>
        <v>0</v>
      </c>
      <c r="BF1324" s="204">
        <f>IF(N1324="snížená",J1324,0)</f>
        <v>0</v>
      </c>
      <c r="BG1324" s="204">
        <f>IF(N1324="zákl. přenesená",J1324,0)</f>
        <v>0</v>
      </c>
      <c r="BH1324" s="204">
        <f>IF(N1324="sníž. přenesená",J1324,0)</f>
        <v>0</v>
      </c>
      <c r="BI1324" s="204">
        <f>IF(N1324="nulová",J1324,0)</f>
        <v>0</v>
      </c>
      <c r="BJ1324" s="18" t="s">
        <v>84</v>
      </c>
      <c r="BK1324" s="204">
        <f>ROUND(I1324*H1324,2)</f>
        <v>0</v>
      </c>
      <c r="BL1324" s="18" t="s">
        <v>316</v>
      </c>
      <c r="BM1324" s="203" t="s">
        <v>2143</v>
      </c>
    </row>
    <row r="1325" spans="1:65" s="2" customFormat="1" ht="48.75">
      <c r="A1325" s="35"/>
      <c r="B1325" s="36"/>
      <c r="C1325" s="37"/>
      <c r="D1325" s="212" t="s">
        <v>294</v>
      </c>
      <c r="E1325" s="37"/>
      <c r="F1325" s="221" t="s">
        <v>2091</v>
      </c>
      <c r="G1325" s="37"/>
      <c r="H1325" s="37"/>
      <c r="I1325" s="207"/>
      <c r="J1325" s="37"/>
      <c r="K1325" s="37"/>
      <c r="L1325" s="40"/>
      <c r="M1325" s="208"/>
      <c r="N1325" s="209"/>
      <c r="O1325" s="72"/>
      <c r="P1325" s="72"/>
      <c r="Q1325" s="72"/>
      <c r="R1325" s="72"/>
      <c r="S1325" s="72"/>
      <c r="T1325" s="73"/>
      <c r="U1325" s="35"/>
      <c r="V1325" s="35"/>
      <c r="W1325" s="35"/>
      <c r="X1325" s="35"/>
      <c r="Y1325" s="35"/>
      <c r="Z1325" s="35"/>
      <c r="AA1325" s="35"/>
      <c r="AB1325" s="35"/>
      <c r="AC1325" s="35"/>
      <c r="AD1325" s="35"/>
      <c r="AE1325" s="35"/>
      <c r="AT1325" s="18" t="s">
        <v>294</v>
      </c>
      <c r="AU1325" s="18" t="s">
        <v>86</v>
      </c>
    </row>
    <row r="1326" spans="1:65" s="2" customFormat="1" ht="16.5" customHeight="1">
      <c r="A1326" s="35"/>
      <c r="B1326" s="36"/>
      <c r="C1326" s="192" t="s">
        <v>2144</v>
      </c>
      <c r="D1326" s="192" t="s">
        <v>241</v>
      </c>
      <c r="E1326" s="193" t="s">
        <v>2145</v>
      </c>
      <c r="F1326" s="194" t="s">
        <v>2146</v>
      </c>
      <c r="G1326" s="195" t="s">
        <v>2089</v>
      </c>
      <c r="H1326" s="196">
        <v>2</v>
      </c>
      <c r="I1326" s="197"/>
      <c r="J1326" s="198">
        <f>ROUND(I1326*H1326,2)</f>
        <v>0</v>
      </c>
      <c r="K1326" s="194" t="s">
        <v>287</v>
      </c>
      <c r="L1326" s="40"/>
      <c r="M1326" s="199" t="s">
        <v>1</v>
      </c>
      <c r="N1326" s="200" t="s">
        <v>41</v>
      </c>
      <c r="O1326" s="72"/>
      <c r="P1326" s="201">
        <f>O1326*H1326</f>
        <v>0</v>
      </c>
      <c r="Q1326" s="201">
        <v>0</v>
      </c>
      <c r="R1326" s="201">
        <f>Q1326*H1326</f>
        <v>0</v>
      </c>
      <c r="S1326" s="201">
        <v>0</v>
      </c>
      <c r="T1326" s="202">
        <f>S1326*H1326</f>
        <v>0</v>
      </c>
      <c r="U1326" s="35"/>
      <c r="V1326" s="35"/>
      <c r="W1326" s="35"/>
      <c r="X1326" s="35"/>
      <c r="Y1326" s="35"/>
      <c r="Z1326" s="35"/>
      <c r="AA1326" s="35"/>
      <c r="AB1326" s="35"/>
      <c r="AC1326" s="35"/>
      <c r="AD1326" s="35"/>
      <c r="AE1326" s="35"/>
      <c r="AR1326" s="203" t="s">
        <v>316</v>
      </c>
      <c r="AT1326" s="203" t="s">
        <v>241</v>
      </c>
      <c r="AU1326" s="203" t="s">
        <v>86</v>
      </c>
      <c r="AY1326" s="18" t="s">
        <v>239</v>
      </c>
      <c r="BE1326" s="204">
        <f>IF(N1326="základní",J1326,0)</f>
        <v>0</v>
      </c>
      <c r="BF1326" s="204">
        <f>IF(N1326="snížená",J1326,0)</f>
        <v>0</v>
      </c>
      <c r="BG1326" s="204">
        <f>IF(N1326="zákl. přenesená",J1326,0)</f>
        <v>0</v>
      </c>
      <c r="BH1326" s="204">
        <f>IF(N1326="sníž. přenesená",J1326,0)</f>
        <v>0</v>
      </c>
      <c r="BI1326" s="204">
        <f>IF(N1326="nulová",J1326,0)</f>
        <v>0</v>
      </c>
      <c r="BJ1326" s="18" t="s">
        <v>84</v>
      </c>
      <c r="BK1326" s="204">
        <f>ROUND(I1326*H1326,2)</f>
        <v>0</v>
      </c>
      <c r="BL1326" s="18" t="s">
        <v>316</v>
      </c>
      <c r="BM1326" s="203" t="s">
        <v>2147</v>
      </c>
    </row>
    <row r="1327" spans="1:65" s="2" customFormat="1" ht="48.75">
      <c r="A1327" s="35"/>
      <c r="B1327" s="36"/>
      <c r="C1327" s="37"/>
      <c r="D1327" s="212" t="s">
        <v>294</v>
      </c>
      <c r="E1327" s="37"/>
      <c r="F1327" s="221" t="s">
        <v>2091</v>
      </c>
      <c r="G1327" s="37"/>
      <c r="H1327" s="37"/>
      <c r="I1327" s="207"/>
      <c r="J1327" s="37"/>
      <c r="K1327" s="37"/>
      <c r="L1327" s="40"/>
      <c r="M1327" s="208"/>
      <c r="N1327" s="209"/>
      <c r="O1327" s="72"/>
      <c r="P1327" s="72"/>
      <c r="Q1327" s="72"/>
      <c r="R1327" s="72"/>
      <c r="S1327" s="72"/>
      <c r="T1327" s="73"/>
      <c r="U1327" s="35"/>
      <c r="V1327" s="35"/>
      <c r="W1327" s="35"/>
      <c r="X1327" s="35"/>
      <c r="Y1327" s="35"/>
      <c r="Z1327" s="35"/>
      <c r="AA1327" s="35"/>
      <c r="AB1327" s="35"/>
      <c r="AC1327" s="35"/>
      <c r="AD1327" s="35"/>
      <c r="AE1327" s="35"/>
      <c r="AT1327" s="18" t="s">
        <v>294</v>
      </c>
      <c r="AU1327" s="18" t="s">
        <v>86</v>
      </c>
    </row>
    <row r="1328" spans="1:65" s="2" customFormat="1" ht="16.5" customHeight="1">
      <c r="A1328" s="35"/>
      <c r="B1328" s="36"/>
      <c r="C1328" s="192" t="s">
        <v>2148</v>
      </c>
      <c r="D1328" s="192" t="s">
        <v>241</v>
      </c>
      <c r="E1328" s="193" t="s">
        <v>2149</v>
      </c>
      <c r="F1328" s="194" t="s">
        <v>2150</v>
      </c>
      <c r="G1328" s="195" t="s">
        <v>2089</v>
      </c>
      <c r="H1328" s="196">
        <v>6</v>
      </c>
      <c r="I1328" s="197"/>
      <c r="J1328" s="198">
        <f>ROUND(I1328*H1328,2)</f>
        <v>0</v>
      </c>
      <c r="K1328" s="194" t="s">
        <v>287</v>
      </c>
      <c r="L1328" s="40"/>
      <c r="M1328" s="199" t="s">
        <v>1</v>
      </c>
      <c r="N1328" s="200" t="s">
        <v>41</v>
      </c>
      <c r="O1328" s="72"/>
      <c r="P1328" s="201">
        <f>O1328*H1328</f>
        <v>0</v>
      </c>
      <c r="Q1328" s="201">
        <v>0</v>
      </c>
      <c r="R1328" s="201">
        <f>Q1328*H1328</f>
        <v>0</v>
      </c>
      <c r="S1328" s="201">
        <v>0</v>
      </c>
      <c r="T1328" s="202">
        <f>S1328*H1328</f>
        <v>0</v>
      </c>
      <c r="U1328" s="35"/>
      <c r="V1328" s="35"/>
      <c r="W1328" s="35"/>
      <c r="X1328" s="35"/>
      <c r="Y1328" s="35"/>
      <c r="Z1328" s="35"/>
      <c r="AA1328" s="35"/>
      <c r="AB1328" s="35"/>
      <c r="AC1328" s="35"/>
      <c r="AD1328" s="35"/>
      <c r="AE1328" s="35"/>
      <c r="AR1328" s="203" t="s">
        <v>316</v>
      </c>
      <c r="AT1328" s="203" t="s">
        <v>241</v>
      </c>
      <c r="AU1328" s="203" t="s">
        <v>86</v>
      </c>
      <c r="AY1328" s="18" t="s">
        <v>239</v>
      </c>
      <c r="BE1328" s="204">
        <f>IF(N1328="základní",J1328,0)</f>
        <v>0</v>
      </c>
      <c r="BF1328" s="204">
        <f>IF(N1328="snížená",J1328,0)</f>
        <v>0</v>
      </c>
      <c r="BG1328" s="204">
        <f>IF(N1328="zákl. přenesená",J1328,0)</f>
        <v>0</v>
      </c>
      <c r="BH1328" s="204">
        <f>IF(N1328="sníž. přenesená",J1328,0)</f>
        <v>0</v>
      </c>
      <c r="BI1328" s="204">
        <f>IF(N1328="nulová",J1328,0)</f>
        <v>0</v>
      </c>
      <c r="BJ1328" s="18" t="s">
        <v>84</v>
      </c>
      <c r="BK1328" s="204">
        <f>ROUND(I1328*H1328,2)</f>
        <v>0</v>
      </c>
      <c r="BL1328" s="18" t="s">
        <v>316</v>
      </c>
      <c r="BM1328" s="203" t="s">
        <v>2151</v>
      </c>
    </row>
    <row r="1329" spans="1:65" s="2" customFormat="1" ht="48.75">
      <c r="A1329" s="35"/>
      <c r="B1329" s="36"/>
      <c r="C1329" s="37"/>
      <c r="D1329" s="212" t="s">
        <v>294</v>
      </c>
      <c r="E1329" s="37"/>
      <c r="F1329" s="221" t="s">
        <v>2091</v>
      </c>
      <c r="G1329" s="37"/>
      <c r="H1329" s="37"/>
      <c r="I1329" s="207"/>
      <c r="J1329" s="37"/>
      <c r="K1329" s="37"/>
      <c r="L1329" s="40"/>
      <c r="M1329" s="208"/>
      <c r="N1329" s="209"/>
      <c r="O1329" s="72"/>
      <c r="P1329" s="72"/>
      <c r="Q1329" s="72"/>
      <c r="R1329" s="72"/>
      <c r="S1329" s="72"/>
      <c r="T1329" s="73"/>
      <c r="U1329" s="35"/>
      <c r="V1329" s="35"/>
      <c r="W1329" s="35"/>
      <c r="X1329" s="35"/>
      <c r="Y1329" s="35"/>
      <c r="Z1329" s="35"/>
      <c r="AA1329" s="35"/>
      <c r="AB1329" s="35"/>
      <c r="AC1329" s="35"/>
      <c r="AD1329" s="35"/>
      <c r="AE1329" s="35"/>
      <c r="AT1329" s="18" t="s">
        <v>294</v>
      </c>
      <c r="AU1329" s="18" t="s">
        <v>86</v>
      </c>
    </row>
    <row r="1330" spans="1:65" s="2" customFormat="1" ht="16.5" customHeight="1">
      <c r="A1330" s="35"/>
      <c r="B1330" s="36"/>
      <c r="C1330" s="192" t="s">
        <v>2152</v>
      </c>
      <c r="D1330" s="192" t="s">
        <v>241</v>
      </c>
      <c r="E1330" s="193" t="s">
        <v>2153</v>
      </c>
      <c r="F1330" s="194" t="s">
        <v>2154</v>
      </c>
      <c r="G1330" s="195" t="s">
        <v>2089</v>
      </c>
      <c r="H1330" s="196">
        <v>2</v>
      </c>
      <c r="I1330" s="197"/>
      <c r="J1330" s="198">
        <f>ROUND(I1330*H1330,2)</f>
        <v>0</v>
      </c>
      <c r="K1330" s="194" t="s">
        <v>287</v>
      </c>
      <c r="L1330" s="40"/>
      <c r="M1330" s="199" t="s">
        <v>1</v>
      </c>
      <c r="N1330" s="200" t="s">
        <v>41</v>
      </c>
      <c r="O1330" s="72"/>
      <c r="P1330" s="201">
        <f>O1330*H1330</f>
        <v>0</v>
      </c>
      <c r="Q1330" s="201">
        <v>0</v>
      </c>
      <c r="R1330" s="201">
        <f>Q1330*H1330</f>
        <v>0</v>
      </c>
      <c r="S1330" s="201">
        <v>0</v>
      </c>
      <c r="T1330" s="202">
        <f>S1330*H1330</f>
        <v>0</v>
      </c>
      <c r="U1330" s="35"/>
      <c r="V1330" s="35"/>
      <c r="W1330" s="35"/>
      <c r="X1330" s="35"/>
      <c r="Y1330" s="35"/>
      <c r="Z1330" s="35"/>
      <c r="AA1330" s="35"/>
      <c r="AB1330" s="35"/>
      <c r="AC1330" s="35"/>
      <c r="AD1330" s="35"/>
      <c r="AE1330" s="35"/>
      <c r="AR1330" s="203" t="s">
        <v>316</v>
      </c>
      <c r="AT1330" s="203" t="s">
        <v>241</v>
      </c>
      <c r="AU1330" s="203" t="s">
        <v>86</v>
      </c>
      <c r="AY1330" s="18" t="s">
        <v>239</v>
      </c>
      <c r="BE1330" s="204">
        <f>IF(N1330="základní",J1330,0)</f>
        <v>0</v>
      </c>
      <c r="BF1330" s="204">
        <f>IF(N1330="snížená",J1330,0)</f>
        <v>0</v>
      </c>
      <c r="BG1330" s="204">
        <f>IF(N1330="zákl. přenesená",J1330,0)</f>
        <v>0</v>
      </c>
      <c r="BH1330" s="204">
        <f>IF(N1330="sníž. přenesená",J1330,0)</f>
        <v>0</v>
      </c>
      <c r="BI1330" s="204">
        <f>IF(N1330="nulová",J1330,0)</f>
        <v>0</v>
      </c>
      <c r="BJ1330" s="18" t="s">
        <v>84</v>
      </c>
      <c r="BK1330" s="204">
        <f>ROUND(I1330*H1330,2)</f>
        <v>0</v>
      </c>
      <c r="BL1330" s="18" t="s">
        <v>316</v>
      </c>
      <c r="BM1330" s="203" t="s">
        <v>2155</v>
      </c>
    </row>
    <row r="1331" spans="1:65" s="2" customFormat="1" ht="48.75">
      <c r="A1331" s="35"/>
      <c r="B1331" s="36"/>
      <c r="C1331" s="37"/>
      <c r="D1331" s="212" t="s">
        <v>294</v>
      </c>
      <c r="E1331" s="37"/>
      <c r="F1331" s="221" t="s">
        <v>2091</v>
      </c>
      <c r="G1331" s="37"/>
      <c r="H1331" s="37"/>
      <c r="I1331" s="207"/>
      <c r="J1331" s="37"/>
      <c r="K1331" s="37"/>
      <c r="L1331" s="40"/>
      <c r="M1331" s="208"/>
      <c r="N1331" s="209"/>
      <c r="O1331" s="72"/>
      <c r="P1331" s="72"/>
      <c r="Q1331" s="72"/>
      <c r="R1331" s="72"/>
      <c r="S1331" s="72"/>
      <c r="T1331" s="73"/>
      <c r="U1331" s="35"/>
      <c r="V1331" s="35"/>
      <c r="W1331" s="35"/>
      <c r="X1331" s="35"/>
      <c r="Y1331" s="35"/>
      <c r="Z1331" s="35"/>
      <c r="AA1331" s="35"/>
      <c r="AB1331" s="35"/>
      <c r="AC1331" s="35"/>
      <c r="AD1331" s="35"/>
      <c r="AE1331" s="35"/>
      <c r="AT1331" s="18" t="s">
        <v>294</v>
      </c>
      <c r="AU1331" s="18" t="s">
        <v>86</v>
      </c>
    </row>
    <row r="1332" spans="1:65" s="2" customFormat="1" ht="16.5" customHeight="1">
      <c r="A1332" s="35"/>
      <c r="B1332" s="36"/>
      <c r="C1332" s="192" t="s">
        <v>2156</v>
      </c>
      <c r="D1332" s="192" t="s">
        <v>241</v>
      </c>
      <c r="E1332" s="193" t="s">
        <v>2157</v>
      </c>
      <c r="F1332" s="194" t="s">
        <v>2158</v>
      </c>
      <c r="G1332" s="195" t="s">
        <v>2089</v>
      </c>
      <c r="H1332" s="196">
        <v>3</v>
      </c>
      <c r="I1332" s="197"/>
      <c r="J1332" s="198">
        <f>ROUND(I1332*H1332,2)</f>
        <v>0</v>
      </c>
      <c r="K1332" s="194" t="s">
        <v>287</v>
      </c>
      <c r="L1332" s="40"/>
      <c r="M1332" s="199" t="s">
        <v>1</v>
      </c>
      <c r="N1332" s="200" t="s">
        <v>41</v>
      </c>
      <c r="O1332" s="72"/>
      <c r="P1332" s="201">
        <f>O1332*H1332</f>
        <v>0</v>
      </c>
      <c r="Q1332" s="201">
        <v>0</v>
      </c>
      <c r="R1332" s="201">
        <f>Q1332*H1332</f>
        <v>0</v>
      </c>
      <c r="S1332" s="201">
        <v>0</v>
      </c>
      <c r="T1332" s="202">
        <f>S1332*H1332</f>
        <v>0</v>
      </c>
      <c r="U1332" s="35"/>
      <c r="V1332" s="35"/>
      <c r="W1332" s="35"/>
      <c r="X1332" s="35"/>
      <c r="Y1332" s="35"/>
      <c r="Z1332" s="35"/>
      <c r="AA1332" s="35"/>
      <c r="AB1332" s="35"/>
      <c r="AC1332" s="35"/>
      <c r="AD1332" s="35"/>
      <c r="AE1332" s="35"/>
      <c r="AR1332" s="203" t="s">
        <v>316</v>
      </c>
      <c r="AT1332" s="203" t="s">
        <v>241</v>
      </c>
      <c r="AU1332" s="203" t="s">
        <v>86</v>
      </c>
      <c r="AY1332" s="18" t="s">
        <v>239</v>
      </c>
      <c r="BE1332" s="204">
        <f>IF(N1332="základní",J1332,0)</f>
        <v>0</v>
      </c>
      <c r="BF1332" s="204">
        <f>IF(N1332="snížená",J1332,0)</f>
        <v>0</v>
      </c>
      <c r="BG1332" s="204">
        <f>IF(N1332="zákl. přenesená",J1332,0)</f>
        <v>0</v>
      </c>
      <c r="BH1332" s="204">
        <f>IF(N1332="sníž. přenesená",J1332,0)</f>
        <v>0</v>
      </c>
      <c r="BI1332" s="204">
        <f>IF(N1332="nulová",J1332,0)</f>
        <v>0</v>
      </c>
      <c r="BJ1332" s="18" t="s">
        <v>84</v>
      </c>
      <c r="BK1332" s="204">
        <f>ROUND(I1332*H1332,2)</f>
        <v>0</v>
      </c>
      <c r="BL1332" s="18" t="s">
        <v>316</v>
      </c>
      <c r="BM1332" s="203" t="s">
        <v>2159</v>
      </c>
    </row>
    <row r="1333" spans="1:65" s="2" customFormat="1" ht="48.75">
      <c r="A1333" s="35"/>
      <c r="B1333" s="36"/>
      <c r="C1333" s="37"/>
      <c r="D1333" s="212" t="s">
        <v>294</v>
      </c>
      <c r="E1333" s="37"/>
      <c r="F1333" s="221" t="s">
        <v>2091</v>
      </c>
      <c r="G1333" s="37"/>
      <c r="H1333" s="37"/>
      <c r="I1333" s="207"/>
      <c r="J1333" s="37"/>
      <c r="K1333" s="37"/>
      <c r="L1333" s="40"/>
      <c r="M1333" s="208"/>
      <c r="N1333" s="209"/>
      <c r="O1333" s="72"/>
      <c r="P1333" s="72"/>
      <c r="Q1333" s="72"/>
      <c r="R1333" s="72"/>
      <c r="S1333" s="72"/>
      <c r="T1333" s="73"/>
      <c r="U1333" s="35"/>
      <c r="V1333" s="35"/>
      <c r="W1333" s="35"/>
      <c r="X1333" s="35"/>
      <c r="Y1333" s="35"/>
      <c r="Z1333" s="35"/>
      <c r="AA1333" s="35"/>
      <c r="AB1333" s="35"/>
      <c r="AC1333" s="35"/>
      <c r="AD1333" s="35"/>
      <c r="AE1333" s="35"/>
      <c r="AT1333" s="18" t="s">
        <v>294</v>
      </c>
      <c r="AU1333" s="18" t="s">
        <v>86</v>
      </c>
    </row>
    <row r="1334" spans="1:65" s="2" customFormat="1" ht="16.5" customHeight="1">
      <c r="A1334" s="35"/>
      <c r="B1334" s="36"/>
      <c r="C1334" s="192" t="s">
        <v>2160</v>
      </c>
      <c r="D1334" s="192" t="s">
        <v>241</v>
      </c>
      <c r="E1334" s="193" t="s">
        <v>2161</v>
      </c>
      <c r="F1334" s="194" t="s">
        <v>2162</v>
      </c>
      <c r="G1334" s="195" t="s">
        <v>2089</v>
      </c>
      <c r="H1334" s="196">
        <v>5</v>
      </c>
      <c r="I1334" s="197"/>
      <c r="J1334" s="198">
        <f>ROUND(I1334*H1334,2)</f>
        <v>0</v>
      </c>
      <c r="K1334" s="194" t="s">
        <v>287</v>
      </c>
      <c r="L1334" s="40"/>
      <c r="M1334" s="199" t="s">
        <v>1</v>
      </c>
      <c r="N1334" s="200" t="s">
        <v>41</v>
      </c>
      <c r="O1334" s="72"/>
      <c r="P1334" s="201">
        <f>O1334*H1334</f>
        <v>0</v>
      </c>
      <c r="Q1334" s="201">
        <v>0</v>
      </c>
      <c r="R1334" s="201">
        <f>Q1334*H1334</f>
        <v>0</v>
      </c>
      <c r="S1334" s="201">
        <v>0</v>
      </c>
      <c r="T1334" s="202">
        <f>S1334*H1334</f>
        <v>0</v>
      </c>
      <c r="U1334" s="35"/>
      <c r="V1334" s="35"/>
      <c r="W1334" s="35"/>
      <c r="X1334" s="35"/>
      <c r="Y1334" s="35"/>
      <c r="Z1334" s="35"/>
      <c r="AA1334" s="35"/>
      <c r="AB1334" s="35"/>
      <c r="AC1334" s="35"/>
      <c r="AD1334" s="35"/>
      <c r="AE1334" s="35"/>
      <c r="AR1334" s="203" t="s">
        <v>316</v>
      </c>
      <c r="AT1334" s="203" t="s">
        <v>241</v>
      </c>
      <c r="AU1334" s="203" t="s">
        <v>86</v>
      </c>
      <c r="AY1334" s="18" t="s">
        <v>239</v>
      </c>
      <c r="BE1334" s="204">
        <f>IF(N1334="základní",J1334,0)</f>
        <v>0</v>
      </c>
      <c r="BF1334" s="204">
        <f>IF(N1334="snížená",J1334,0)</f>
        <v>0</v>
      </c>
      <c r="BG1334" s="204">
        <f>IF(N1334="zákl. přenesená",J1334,0)</f>
        <v>0</v>
      </c>
      <c r="BH1334" s="204">
        <f>IF(N1334="sníž. přenesená",J1334,0)</f>
        <v>0</v>
      </c>
      <c r="BI1334" s="204">
        <f>IF(N1334="nulová",J1334,0)</f>
        <v>0</v>
      </c>
      <c r="BJ1334" s="18" t="s">
        <v>84</v>
      </c>
      <c r="BK1334" s="204">
        <f>ROUND(I1334*H1334,2)</f>
        <v>0</v>
      </c>
      <c r="BL1334" s="18" t="s">
        <v>316</v>
      </c>
      <c r="BM1334" s="203" t="s">
        <v>2163</v>
      </c>
    </row>
    <row r="1335" spans="1:65" s="2" customFormat="1" ht="48.75">
      <c r="A1335" s="35"/>
      <c r="B1335" s="36"/>
      <c r="C1335" s="37"/>
      <c r="D1335" s="212" t="s">
        <v>294</v>
      </c>
      <c r="E1335" s="37"/>
      <c r="F1335" s="221" t="s">
        <v>2091</v>
      </c>
      <c r="G1335" s="37"/>
      <c r="H1335" s="37"/>
      <c r="I1335" s="207"/>
      <c r="J1335" s="37"/>
      <c r="K1335" s="37"/>
      <c r="L1335" s="40"/>
      <c r="M1335" s="208"/>
      <c r="N1335" s="209"/>
      <c r="O1335" s="72"/>
      <c r="P1335" s="72"/>
      <c r="Q1335" s="72"/>
      <c r="R1335" s="72"/>
      <c r="S1335" s="72"/>
      <c r="T1335" s="73"/>
      <c r="U1335" s="35"/>
      <c r="V1335" s="35"/>
      <c r="W1335" s="35"/>
      <c r="X1335" s="35"/>
      <c r="Y1335" s="35"/>
      <c r="Z1335" s="35"/>
      <c r="AA1335" s="35"/>
      <c r="AB1335" s="35"/>
      <c r="AC1335" s="35"/>
      <c r="AD1335" s="35"/>
      <c r="AE1335" s="35"/>
      <c r="AT1335" s="18" t="s">
        <v>294</v>
      </c>
      <c r="AU1335" s="18" t="s">
        <v>86</v>
      </c>
    </row>
    <row r="1336" spans="1:65" s="2" customFormat="1" ht="16.5" customHeight="1">
      <c r="A1336" s="35"/>
      <c r="B1336" s="36"/>
      <c r="C1336" s="192" t="s">
        <v>2164</v>
      </c>
      <c r="D1336" s="192" t="s">
        <v>241</v>
      </c>
      <c r="E1336" s="193" t="s">
        <v>2165</v>
      </c>
      <c r="F1336" s="194" t="s">
        <v>2166</v>
      </c>
      <c r="G1336" s="195" t="s">
        <v>2089</v>
      </c>
      <c r="H1336" s="196">
        <v>3</v>
      </c>
      <c r="I1336" s="197"/>
      <c r="J1336" s="198">
        <f>ROUND(I1336*H1336,2)</f>
        <v>0</v>
      </c>
      <c r="K1336" s="194" t="s">
        <v>287</v>
      </c>
      <c r="L1336" s="40"/>
      <c r="M1336" s="199" t="s">
        <v>1</v>
      </c>
      <c r="N1336" s="200" t="s">
        <v>41</v>
      </c>
      <c r="O1336" s="72"/>
      <c r="P1336" s="201">
        <f>O1336*H1336</f>
        <v>0</v>
      </c>
      <c r="Q1336" s="201">
        <v>0</v>
      </c>
      <c r="R1336" s="201">
        <f>Q1336*H1336</f>
        <v>0</v>
      </c>
      <c r="S1336" s="201">
        <v>0</v>
      </c>
      <c r="T1336" s="202">
        <f>S1336*H1336</f>
        <v>0</v>
      </c>
      <c r="U1336" s="35"/>
      <c r="V1336" s="35"/>
      <c r="W1336" s="35"/>
      <c r="X1336" s="35"/>
      <c r="Y1336" s="35"/>
      <c r="Z1336" s="35"/>
      <c r="AA1336" s="35"/>
      <c r="AB1336" s="35"/>
      <c r="AC1336" s="35"/>
      <c r="AD1336" s="35"/>
      <c r="AE1336" s="35"/>
      <c r="AR1336" s="203" t="s">
        <v>316</v>
      </c>
      <c r="AT1336" s="203" t="s">
        <v>241</v>
      </c>
      <c r="AU1336" s="203" t="s">
        <v>86</v>
      </c>
      <c r="AY1336" s="18" t="s">
        <v>239</v>
      </c>
      <c r="BE1336" s="204">
        <f>IF(N1336="základní",J1336,0)</f>
        <v>0</v>
      </c>
      <c r="BF1336" s="204">
        <f>IF(N1336="snížená",J1336,0)</f>
        <v>0</v>
      </c>
      <c r="BG1336" s="204">
        <f>IF(N1336="zákl. přenesená",J1336,0)</f>
        <v>0</v>
      </c>
      <c r="BH1336" s="204">
        <f>IF(N1336="sníž. přenesená",J1336,0)</f>
        <v>0</v>
      </c>
      <c r="BI1336" s="204">
        <f>IF(N1336="nulová",J1336,0)</f>
        <v>0</v>
      </c>
      <c r="BJ1336" s="18" t="s">
        <v>84</v>
      </c>
      <c r="BK1336" s="204">
        <f>ROUND(I1336*H1336,2)</f>
        <v>0</v>
      </c>
      <c r="BL1336" s="18" t="s">
        <v>316</v>
      </c>
      <c r="BM1336" s="203" t="s">
        <v>2167</v>
      </c>
    </row>
    <row r="1337" spans="1:65" s="2" customFormat="1" ht="48.75">
      <c r="A1337" s="35"/>
      <c r="B1337" s="36"/>
      <c r="C1337" s="37"/>
      <c r="D1337" s="212" t="s">
        <v>294</v>
      </c>
      <c r="E1337" s="37"/>
      <c r="F1337" s="221" t="s">
        <v>2091</v>
      </c>
      <c r="G1337" s="37"/>
      <c r="H1337" s="37"/>
      <c r="I1337" s="207"/>
      <c r="J1337" s="37"/>
      <c r="K1337" s="37"/>
      <c r="L1337" s="40"/>
      <c r="M1337" s="208"/>
      <c r="N1337" s="209"/>
      <c r="O1337" s="72"/>
      <c r="P1337" s="72"/>
      <c r="Q1337" s="72"/>
      <c r="R1337" s="72"/>
      <c r="S1337" s="72"/>
      <c r="T1337" s="73"/>
      <c r="U1337" s="35"/>
      <c r="V1337" s="35"/>
      <c r="W1337" s="35"/>
      <c r="X1337" s="35"/>
      <c r="Y1337" s="35"/>
      <c r="Z1337" s="35"/>
      <c r="AA1337" s="35"/>
      <c r="AB1337" s="35"/>
      <c r="AC1337" s="35"/>
      <c r="AD1337" s="35"/>
      <c r="AE1337" s="35"/>
      <c r="AT1337" s="18" t="s">
        <v>294</v>
      </c>
      <c r="AU1337" s="18" t="s">
        <v>86</v>
      </c>
    </row>
    <row r="1338" spans="1:65" s="2" customFormat="1" ht="16.5" customHeight="1">
      <c r="A1338" s="35"/>
      <c r="B1338" s="36"/>
      <c r="C1338" s="192" t="s">
        <v>2168</v>
      </c>
      <c r="D1338" s="192" t="s">
        <v>241</v>
      </c>
      <c r="E1338" s="193" t="s">
        <v>2169</v>
      </c>
      <c r="F1338" s="194" t="s">
        <v>2170</v>
      </c>
      <c r="G1338" s="195" t="s">
        <v>2089</v>
      </c>
      <c r="H1338" s="196">
        <v>1</v>
      </c>
      <c r="I1338" s="197"/>
      <c r="J1338" s="198">
        <f>ROUND(I1338*H1338,2)</f>
        <v>0</v>
      </c>
      <c r="K1338" s="194" t="s">
        <v>287</v>
      </c>
      <c r="L1338" s="40"/>
      <c r="M1338" s="199" t="s">
        <v>1</v>
      </c>
      <c r="N1338" s="200" t="s">
        <v>41</v>
      </c>
      <c r="O1338" s="72"/>
      <c r="P1338" s="201">
        <f>O1338*H1338</f>
        <v>0</v>
      </c>
      <c r="Q1338" s="201">
        <v>0</v>
      </c>
      <c r="R1338" s="201">
        <f>Q1338*H1338</f>
        <v>0</v>
      </c>
      <c r="S1338" s="201">
        <v>0</v>
      </c>
      <c r="T1338" s="202">
        <f>S1338*H1338</f>
        <v>0</v>
      </c>
      <c r="U1338" s="35"/>
      <c r="V1338" s="35"/>
      <c r="W1338" s="35"/>
      <c r="X1338" s="35"/>
      <c r="Y1338" s="35"/>
      <c r="Z1338" s="35"/>
      <c r="AA1338" s="35"/>
      <c r="AB1338" s="35"/>
      <c r="AC1338" s="35"/>
      <c r="AD1338" s="35"/>
      <c r="AE1338" s="35"/>
      <c r="AR1338" s="203" t="s">
        <v>316</v>
      </c>
      <c r="AT1338" s="203" t="s">
        <v>241</v>
      </c>
      <c r="AU1338" s="203" t="s">
        <v>86</v>
      </c>
      <c r="AY1338" s="18" t="s">
        <v>239</v>
      </c>
      <c r="BE1338" s="204">
        <f>IF(N1338="základní",J1338,0)</f>
        <v>0</v>
      </c>
      <c r="BF1338" s="204">
        <f>IF(N1338="snížená",J1338,0)</f>
        <v>0</v>
      </c>
      <c r="BG1338" s="204">
        <f>IF(N1338="zákl. přenesená",J1338,0)</f>
        <v>0</v>
      </c>
      <c r="BH1338" s="204">
        <f>IF(N1338="sníž. přenesená",J1338,0)</f>
        <v>0</v>
      </c>
      <c r="BI1338" s="204">
        <f>IF(N1338="nulová",J1338,0)</f>
        <v>0</v>
      </c>
      <c r="BJ1338" s="18" t="s">
        <v>84</v>
      </c>
      <c r="BK1338" s="204">
        <f>ROUND(I1338*H1338,2)</f>
        <v>0</v>
      </c>
      <c r="BL1338" s="18" t="s">
        <v>316</v>
      </c>
      <c r="BM1338" s="203" t="s">
        <v>2171</v>
      </c>
    </row>
    <row r="1339" spans="1:65" s="2" customFormat="1" ht="48.75">
      <c r="A1339" s="35"/>
      <c r="B1339" s="36"/>
      <c r="C1339" s="37"/>
      <c r="D1339" s="212" t="s">
        <v>294</v>
      </c>
      <c r="E1339" s="37"/>
      <c r="F1339" s="221" t="s">
        <v>2091</v>
      </c>
      <c r="G1339" s="37"/>
      <c r="H1339" s="37"/>
      <c r="I1339" s="207"/>
      <c r="J1339" s="37"/>
      <c r="K1339" s="37"/>
      <c r="L1339" s="40"/>
      <c r="M1339" s="208"/>
      <c r="N1339" s="209"/>
      <c r="O1339" s="72"/>
      <c r="P1339" s="72"/>
      <c r="Q1339" s="72"/>
      <c r="R1339" s="72"/>
      <c r="S1339" s="72"/>
      <c r="T1339" s="73"/>
      <c r="U1339" s="35"/>
      <c r="V1339" s="35"/>
      <c r="W1339" s="35"/>
      <c r="X1339" s="35"/>
      <c r="Y1339" s="35"/>
      <c r="Z1339" s="35"/>
      <c r="AA1339" s="35"/>
      <c r="AB1339" s="35"/>
      <c r="AC1339" s="35"/>
      <c r="AD1339" s="35"/>
      <c r="AE1339" s="35"/>
      <c r="AT1339" s="18" t="s">
        <v>294</v>
      </c>
      <c r="AU1339" s="18" t="s">
        <v>86</v>
      </c>
    </row>
    <row r="1340" spans="1:65" s="2" customFormat="1" ht="16.5" customHeight="1">
      <c r="A1340" s="35"/>
      <c r="B1340" s="36"/>
      <c r="C1340" s="192" t="s">
        <v>2172</v>
      </c>
      <c r="D1340" s="192" t="s">
        <v>241</v>
      </c>
      <c r="E1340" s="193" t="s">
        <v>2173</v>
      </c>
      <c r="F1340" s="194" t="s">
        <v>2174</v>
      </c>
      <c r="G1340" s="195" t="s">
        <v>2089</v>
      </c>
      <c r="H1340" s="196">
        <v>5</v>
      </c>
      <c r="I1340" s="197"/>
      <c r="J1340" s="198">
        <f>ROUND(I1340*H1340,2)</f>
        <v>0</v>
      </c>
      <c r="K1340" s="194" t="s">
        <v>287</v>
      </c>
      <c r="L1340" s="40"/>
      <c r="M1340" s="199" t="s">
        <v>1</v>
      </c>
      <c r="N1340" s="200" t="s">
        <v>41</v>
      </c>
      <c r="O1340" s="72"/>
      <c r="P1340" s="201">
        <f>O1340*H1340</f>
        <v>0</v>
      </c>
      <c r="Q1340" s="201">
        <v>0</v>
      </c>
      <c r="R1340" s="201">
        <f>Q1340*H1340</f>
        <v>0</v>
      </c>
      <c r="S1340" s="201">
        <v>0</v>
      </c>
      <c r="T1340" s="202">
        <f>S1340*H1340</f>
        <v>0</v>
      </c>
      <c r="U1340" s="35"/>
      <c r="V1340" s="35"/>
      <c r="W1340" s="35"/>
      <c r="X1340" s="35"/>
      <c r="Y1340" s="35"/>
      <c r="Z1340" s="35"/>
      <c r="AA1340" s="35"/>
      <c r="AB1340" s="35"/>
      <c r="AC1340" s="35"/>
      <c r="AD1340" s="35"/>
      <c r="AE1340" s="35"/>
      <c r="AR1340" s="203" t="s">
        <v>316</v>
      </c>
      <c r="AT1340" s="203" t="s">
        <v>241</v>
      </c>
      <c r="AU1340" s="203" t="s">
        <v>86</v>
      </c>
      <c r="AY1340" s="18" t="s">
        <v>239</v>
      </c>
      <c r="BE1340" s="204">
        <f>IF(N1340="základní",J1340,0)</f>
        <v>0</v>
      </c>
      <c r="BF1340" s="204">
        <f>IF(N1340="snížená",J1340,0)</f>
        <v>0</v>
      </c>
      <c r="BG1340" s="204">
        <f>IF(N1340="zákl. přenesená",J1340,0)</f>
        <v>0</v>
      </c>
      <c r="BH1340" s="204">
        <f>IF(N1340="sníž. přenesená",J1340,0)</f>
        <v>0</v>
      </c>
      <c r="BI1340" s="204">
        <f>IF(N1340="nulová",J1340,0)</f>
        <v>0</v>
      </c>
      <c r="BJ1340" s="18" t="s">
        <v>84</v>
      </c>
      <c r="BK1340" s="204">
        <f>ROUND(I1340*H1340,2)</f>
        <v>0</v>
      </c>
      <c r="BL1340" s="18" t="s">
        <v>316</v>
      </c>
      <c r="BM1340" s="203" t="s">
        <v>2175</v>
      </c>
    </row>
    <row r="1341" spans="1:65" s="2" customFormat="1" ht="48.75">
      <c r="A1341" s="35"/>
      <c r="B1341" s="36"/>
      <c r="C1341" s="37"/>
      <c r="D1341" s="212" t="s">
        <v>294</v>
      </c>
      <c r="E1341" s="37"/>
      <c r="F1341" s="221" t="s">
        <v>2091</v>
      </c>
      <c r="G1341" s="37"/>
      <c r="H1341" s="37"/>
      <c r="I1341" s="207"/>
      <c r="J1341" s="37"/>
      <c r="K1341" s="37"/>
      <c r="L1341" s="40"/>
      <c r="M1341" s="208"/>
      <c r="N1341" s="209"/>
      <c r="O1341" s="72"/>
      <c r="P1341" s="72"/>
      <c r="Q1341" s="72"/>
      <c r="R1341" s="72"/>
      <c r="S1341" s="72"/>
      <c r="T1341" s="73"/>
      <c r="U1341" s="35"/>
      <c r="V1341" s="35"/>
      <c r="W1341" s="35"/>
      <c r="X1341" s="35"/>
      <c r="Y1341" s="35"/>
      <c r="Z1341" s="35"/>
      <c r="AA1341" s="35"/>
      <c r="AB1341" s="35"/>
      <c r="AC1341" s="35"/>
      <c r="AD1341" s="35"/>
      <c r="AE1341" s="35"/>
      <c r="AT1341" s="18" t="s">
        <v>294</v>
      </c>
      <c r="AU1341" s="18" t="s">
        <v>86</v>
      </c>
    </row>
    <row r="1342" spans="1:65" s="2" customFormat="1" ht="16.5" customHeight="1">
      <c r="A1342" s="35"/>
      <c r="B1342" s="36"/>
      <c r="C1342" s="192" t="s">
        <v>2176</v>
      </c>
      <c r="D1342" s="192" t="s">
        <v>241</v>
      </c>
      <c r="E1342" s="193" t="s">
        <v>2177</v>
      </c>
      <c r="F1342" s="194" t="s">
        <v>2178</v>
      </c>
      <c r="G1342" s="195" t="s">
        <v>2089</v>
      </c>
      <c r="H1342" s="196">
        <v>4</v>
      </c>
      <c r="I1342" s="197"/>
      <c r="J1342" s="198">
        <f>ROUND(I1342*H1342,2)</f>
        <v>0</v>
      </c>
      <c r="K1342" s="194" t="s">
        <v>287</v>
      </c>
      <c r="L1342" s="40"/>
      <c r="M1342" s="199" t="s">
        <v>1</v>
      </c>
      <c r="N1342" s="200" t="s">
        <v>41</v>
      </c>
      <c r="O1342" s="72"/>
      <c r="P1342" s="201">
        <f>O1342*H1342</f>
        <v>0</v>
      </c>
      <c r="Q1342" s="201">
        <v>0</v>
      </c>
      <c r="R1342" s="201">
        <f>Q1342*H1342</f>
        <v>0</v>
      </c>
      <c r="S1342" s="201">
        <v>0</v>
      </c>
      <c r="T1342" s="202">
        <f>S1342*H1342</f>
        <v>0</v>
      </c>
      <c r="U1342" s="35"/>
      <c r="V1342" s="35"/>
      <c r="W1342" s="35"/>
      <c r="X1342" s="35"/>
      <c r="Y1342" s="35"/>
      <c r="Z1342" s="35"/>
      <c r="AA1342" s="35"/>
      <c r="AB1342" s="35"/>
      <c r="AC1342" s="35"/>
      <c r="AD1342" s="35"/>
      <c r="AE1342" s="35"/>
      <c r="AR1342" s="203" t="s">
        <v>316</v>
      </c>
      <c r="AT1342" s="203" t="s">
        <v>241</v>
      </c>
      <c r="AU1342" s="203" t="s">
        <v>86</v>
      </c>
      <c r="AY1342" s="18" t="s">
        <v>239</v>
      </c>
      <c r="BE1342" s="204">
        <f>IF(N1342="základní",J1342,0)</f>
        <v>0</v>
      </c>
      <c r="BF1342" s="204">
        <f>IF(N1342="snížená",J1342,0)</f>
        <v>0</v>
      </c>
      <c r="BG1342" s="204">
        <f>IF(N1342="zákl. přenesená",J1342,0)</f>
        <v>0</v>
      </c>
      <c r="BH1342" s="204">
        <f>IF(N1342="sníž. přenesená",J1342,0)</f>
        <v>0</v>
      </c>
      <c r="BI1342" s="204">
        <f>IF(N1342="nulová",J1342,0)</f>
        <v>0</v>
      </c>
      <c r="BJ1342" s="18" t="s">
        <v>84</v>
      </c>
      <c r="BK1342" s="204">
        <f>ROUND(I1342*H1342,2)</f>
        <v>0</v>
      </c>
      <c r="BL1342" s="18" t="s">
        <v>316</v>
      </c>
      <c r="BM1342" s="203" t="s">
        <v>2179</v>
      </c>
    </row>
    <row r="1343" spans="1:65" s="2" customFormat="1" ht="48.75">
      <c r="A1343" s="35"/>
      <c r="B1343" s="36"/>
      <c r="C1343" s="37"/>
      <c r="D1343" s="212" t="s">
        <v>294</v>
      </c>
      <c r="E1343" s="37"/>
      <c r="F1343" s="221" t="s">
        <v>2091</v>
      </c>
      <c r="G1343" s="37"/>
      <c r="H1343" s="37"/>
      <c r="I1343" s="207"/>
      <c r="J1343" s="37"/>
      <c r="K1343" s="37"/>
      <c r="L1343" s="40"/>
      <c r="M1343" s="208"/>
      <c r="N1343" s="209"/>
      <c r="O1343" s="72"/>
      <c r="P1343" s="72"/>
      <c r="Q1343" s="72"/>
      <c r="R1343" s="72"/>
      <c r="S1343" s="72"/>
      <c r="T1343" s="73"/>
      <c r="U1343" s="35"/>
      <c r="V1343" s="35"/>
      <c r="W1343" s="35"/>
      <c r="X1343" s="35"/>
      <c r="Y1343" s="35"/>
      <c r="Z1343" s="35"/>
      <c r="AA1343" s="35"/>
      <c r="AB1343" s="35"/>
      <c r="AC1343" s="35"/>
      <c r="AD1343" s="35"/>
      <c r="AE1343" s="35"/>
      <c r="AT1343" s="18" t="s">
        <v>294</v>
      </c>
      <c r="AU1343" s="18" t="s">
        <v>86</v>
      </c>
    </row>
    <row r="1344" spans="1:65" s="2" customFormat="1" ht="16.5" customHeight="1">
      <c r="A1344" s="35"/>
      <c r="B1344" s="36"/>
      <c r="C1344" s="192" t="s">
        <v>2180</v>
      </c>
      <c r="D1344" s="192" t="s">
        <v>241</v>
      </c>
      <c r="E1344" s="193" t="s">
        <v>2181</v>
      </c>
      <c r="F1344" s="194" t="s">
        <v>2182</v>
      </c>
      <c r="G1344" s="195" t="s">
        <v>2089</v>
      </c>
      <c r="H1344" s="196">
        <v>1</v>
      </c>
      <c r="I1344" s="197"/>
      <c r="J1344" s="198">
        <f>ROUND(I1344*H1344,2)</f>
        <v>0</v>
      </c>
      <c r="K1344" s="194" t="s">
        <v>287</v>
      </c>
      <c r="L1344" s="40"/>
      <c r="M1344" s="199" t="s">
        <v>1</v>
      </c>
      <c r="N1344" s="200" t="s">
        <v>41</v>
      </c>
      <c r="O1344" s="72"/>
      <c r="P1344" s="201">
        <f>O1344*H1344</f>
        <v>0</v>
      </c>
      <c r="Q1344" s="201">
        <v>0</v>
      </c>
      <c r="R1344" s="201">
        <f>Q1344*H1344</f>
        <v>0</v>
      </c>
      <c r="S1344" s="201">
        <v>0</v>
      </c>
      <c r="T1344" s="202">
        <f>S1344*H1344</f>
        <v>0</v>
      </c>
      <c r="U1344" s="35"/>
      <c r="V1344" s="35"/>
      <c r="W1344" s="35"/>
      <c r="X1344" s="35"/>
      <c r="Y1344" s="35"/>
      <c r="Z1344" s="35"/>
      <c r="AA1344" s="35"/>
      <c r="AB1344" s="35"/>
      <c r="AC1344" s="35"/>
      <c r="AD1344" s="35"/>
      <c r="AE1344" s="35"/>
      <c r="AR1344" s="203" t="s">
        <v>316</v>
      </c>
      <c r="AT1344" s="203" t="s">
        <v>241</v>
      </c>
      <c r="AU1344" s="203" t="s">
        <v>86</v>
      </c>
      <c r="AY1344" s="18" t="s">
        <v>239</v>
      </c>
      <c r="BE1344" s="204">
        <f>IF(N1344="základní",J1344,0)</f>
        <v>0</v>
      </c>
      <c r="BF1344" s="204">
        <f>IF(N1344="snížená",J1344,0)</f>
        <v>0</v>
      </c>
      <c r="BG1344" s="204">
        <f>IF(N1344="zákl. přenesená",J1344,0)</f>
        <v>0</v>
      </c>
      <c r="BH1344" s="204">
        <f>IF(N1344="sníž. přenesená",J1344,0)</f>
        <v>0</v>
      </c>
      <c r="BI1344" s="204">
        <f>IF(N1344="nulová",J1344,0)</f>
        <v>0</v>
      </c>
      <c r="BJ1344" s="18" t="s">
        <v>84</v>
      </c>
      <c r="BK1344" s="204">
        <f>ROUND(I1344*H1344,2)</f>
        <v>0</v>
      </c>
      <c r="BL1344" s="18" t="s">
        <v>316</v>
      </c>
      <c r="BM1344" s="203" t="s">
        <v>2183</v>
      </c>
    </row>
    <row r="1345" spans="1:65" s="2" customFormat="1" ht="48.75">
      <c r="A1345" s="35"/>
      <c r="B1345" s="36"/>
      <c r="C1345" s="37"/>
      <c r="D1345" s="212" t="s">
        <v>294</v>
      </c>
      <c r="E1345" s="37"/>
      <c r="F1345" s="221" t="s">
        <v>2091</v>
      </c>
      <c r="G1345" s="37"/>
      <c r="H1345" s="37"/>
      <c r="I1345" s="207"/>
      <c r="J1345" s="37"/>
      <c r="K1345" s="37"/>
      <c r="L1345" s="40"/>
      <c r="M1345" s="208"/>
      <c r="N1345" s="209"/>
      <c r="O1345" s="72"/>
      <c r="P1345" s="72"/>
      <c r="Q1345" s="72"/>
      <c r="R1345" s="72"/>
      <c r="S1345" s="72"/>
      <c r="T1345" s="73"/>
      <c r="U1345" s="35"/>
      <c r="V1345" s="35"/>
      <c r="W1345" s="35"/>
      <c r="X1345" s="35"/>
      <c r="Y1345" s="35"/>
      <c r="Z1345" s="35"/>
      <c r="AA1345" s="35"/>
      <c r="AB1345" s="35"/>
      <c r="AC1345" s="35"/>
      <c r="AD1345" s="35"/>
      <c r="AE1345" s="35"/>
      <c r="AT1345" s="18" t="s">
        <v>294</v>
      </c>
      <c r="AU1345" s="18" t="s">
        <v>86</v>
      </c>
    </row>
    <row r="1346" spans="1:65" s="2" customFormat="1" ht="16.5" customHeight="1">
      <c r="A1346" s="35"/>
      <c r="B1346" s="36"/>
      <c r="C1346" s="192" t="s">
        <v>2184</v>
      </c>
      <c r="D1346" s="192" t="s">
        <v>241</v>
      </c>
      <c r="E1346" s="193" t="s">
        <v>2185</v>
      </c>
      <c r="F1346" s="194" t="s">
        <v>2186</v>
      </c>
      <c r="G1346" s="195" t="s">
        <v>2089</v>
      </c>
      <c r="H1346" s="196">
        <v>4</v>
      </c>
      <c r="I1346" s="197"/>
      <c r="J1346" s="198">
        <f>ROUND(I1346*H1346,2)</f>
        <v>0</v>
      </c>
      <c r="K1346" s="194" t="s">
        <v>287</v>
      </c>
      <c r="L1346" s="40"/>
      <c r="M1346" s="199" t="s">
        <v>1</v>
      </c>
      <c r="N1346" s="200" t="s">
        <v>41</v>
      </c>
      <c r="O1346" s="72"/>
      <c r="P1346" s="201">
        <f>O1346*H1346</f>
        <v>0</v>
      </c>
      <c r="Q1346" s="201">
        <v>0</v>
      </c>
      <c r="R1346" s="201">
        <f>Q1346*H1346</f>
        <v>0</v>
      </c>
      <c r="S1346" s="201">
        <v>0</v>
      </c>
      <c r="T1346" s="202">
        <f>S1346*H1346</f>
        <v>0</v>
      </c>
      <c r="U1346" s="35"/>
      <c r="V1346" s="35"/>
      <c r="W1346" s="35"/>
      <c r="X1346" s="35"/>
      <c r="Y1346" s="35"/>
      <c r="Z1346" s="35"/>
      <c r="AA1346" s="35"/>
      <c r="AB1346" s="35"/>
      <c r="AC1346" s="35"/>
      <c r="AD1346" s="35"/>
      <c r="AE1346" s="35"/>
      <c r="AR1346" s="203" t="s">
        <v>316</v>
      </c>
      <c r="AT1346" s="203" t="s">
        <v>241</v>
      </c>
      <c r="AU1346" s="203" t="s">
        <v>86</v>
      </c>
      <c r="AY1346" s="18" t="s">
        <v>239</v>
      </c>
      <c r="BE1346" s="204">
        <f>IF(N1346="základní",J1346,0)</f>
        <v>0</v>
      </c>
      <c r="BF1346" s="204">
        <f>IF(N1346="snížená",J1346,0)</f>
        <v>0</v>
      </c>
      <c r="BG1346" s="204">
        <f>IF(N1346="zákl. přenesená",J1346,0)</f>
        <v>0</v>
      </c>
      <c r="BH1346" s="204">
        <f>IF(N1346="sníž. přenesená",J1346,0)</f>
        <v>0</v>
      </c>
      <c r="BI1346" s="204">
        <f>IF(N1346="nulová",J1346,0)</f>
        <v>0</v>
      </c>
      <c r="BJ1346" s="18" t="s">
        <v>84</v>
      </c>
      <c r="BK1346" s="204">
        <f>ROUND(I1346*H1346,2)</f>
        <v>0</v>
      </c>
      <c r="BL1346" s="18" t="s">
        <v>316</v>
      </c>
      <c r="BM1346" s="203" t="s">
        <v>2187</v>
      </c>
    </row>
    <row r="1347" spans="1:65" s="2" customFormat="1" ht="48.75">
      <c r="A1347" s="35"/>
      <c r="B1347" s="36"/>
      <c r="C1347" s="37"/>
      <c r="D1347" s="212" t="s">
        <v>294</v>
      </c>
      <c r="E1347" s="37"/>
      <c r="F1347" s="221" t="s">
        <v>2091</v>
      </c>
      <c r="G1347" s="37"/>
      <c r="H1347" s="37"/>
      <c r="I1347" s="207"/>
      <c r="J1347" s="37"/>
      <c r="K1347" s="37"/>
      <c r="L1347" s="40"/>
      <c r="M1347" s="208"/>
      <c r="N1347" s="209"/>
      <c r="O1347" s="72"/>
      <c r="P1347" s="72"/>
      <c r="Q1347" s="72"/>
      <c r="R1347" s="72"/>
      <c r="S1347" s="72"/>
      <c r="T1347" s="73"/>
      <c r="U1347" s="35"/>
      <c r="V1347" s="35"/>
      <c r="W1347" s="35"/>
      <c r="X1347" s="35"/>
      <c r="Y1347" s="35"/>
      <c r="Z1347" s="35"/>
      <c r="AA1347" s="35"/>
      <c r="AB1347" s="35"/>
      <c r="AC1347" s="35"/>
      <c r="AD1347" s="35"/>
      <c r="AE1347" s="35"/>
      <c r="AT1347" s="18" t="s">
        <v>294</v>
      </c>
      <c r="AU1347" s="18" t="s">
        <v>86</v>
      </c>
    </row>
    <row r="1348" spans="1:65" s="2" customFormat="1" ht="16.5" customHeight="1">
      <c r="A1348" s="35"/>
      <c r="B1348" s="36"/>
      <c r="C1348" s="192" t="s">
        <v>2188</v>
      </c>
      <c r="D1348" s="192" t="s">
        <v>241</v>
      </c>
      <c r="E1348" s="193" t="s">
        <v>2189</v>
      </c>
      <c r="F1348" s="194" t="s">
        <v>2190</v>
      </c>
      <c r="G1348" s="195" t="s">
        <v>2089</v>
      </c>
      <c r="H1348" s="196">
        <v>1</v>
      </c>
      <c r="I1348" s="197"/>
      <c r="J1348" s="198">
        <f>ROUND(I1348*H1348,2)</f>
        <v>0</v>
      </c>
      <c r="K1348" s="194" t="s">
        <v>287</v>
      </c>
      <c r="L1348" s="40"/>
      <c r="M1348" s="199" t="s">
        <v>1</v>
      </c>
      <c r="N1348" s="200" t="s">
        <v>41</v>
      </c>
      <c r="O1348" s="72"/>
      <c r="P1348" s="201">
        <f>O1348*H1348</f>
        <v>0</v>
      </c>
      <c r="Q1348" s="201">
        <v>0</v>
      </c>
      <c r="R1348" s="201">
        <f>Q1348*H1348</f>
        <v>0</v>
      </c>
      <c r="S1348" s="201">
        <v>0</v>
      </c>
      <c r="T1348" s="202">
        <f>S1348*H1348</f>
        <v>0</v>
      </c>
      <c r="U1348" s="35"/>
      <c r="V1348" s="35"/>
      <c r="W1348" s="35"/>
      <c r="X1348" s="35"/>
      <c r="Y1348" s="35"/>
      <c r="Z1348" s="35"/>
      <c r="AA1348" s="35"/>
      <c r="AB1348" s="35"/>
      <c r="AC1348" s="35"/>
      <c r="AD1348" s="35"/>
      <c r="AE1348" s="35"/>
      <c r="AR1348" s="203" t="s">
        <v>316</v>
      </c>
      <c r="AT1348" s="203" t="s">
        <v>241</v>
      </c>
      <c r="AU1348" s="203" t="s">
        <v>86</v>
      </c>
      <c r="AY1348" s="18" t="s">
        <v>239</v>
      </c>
      <c r="BE1348" s="204">
        <f>IF(N1348="základní",J1348,0)</f>
        <v>0</v>
      </c>
      <c r="BF1348" s="204">
        <f>IF(N1348="snížená",J1348,0)</f>
        <v>0</v>
      </c>
      <c r="BG1348" s="204">
        <f>IF(N1348="zákl. přenesená",J1348,0)</f>
        <v>0</v>
      </c>
      <c r="BH1348" s="204">
        <f>IF(N1348="sníž. přenesená",J1348,0)</f>
        <v>0</v>
      </c>
      <c r="BI1348" s="204">
        <f>IF(N1348="nulová",J1348,0)</f>
        <v>0</v>
      </c>
      <c r="BJ1348" s="18" t="s">
        <v>84</v>
      </c>
      <c r="BK1348" s="204">
        <f>ROUND(I1348*H1348,2)</f>
        <v>0</v>
      </c>
      <c r="BL1348" s="18" t="s">
        <v>316</v>
      </c>
      <c r="BM1348" s="203" t="s">
        <v>2191</v>
      </c>
    </row>
    <row r="1349" spans="1:65" s="2" customFormat="1" ht="48.75">
      <c r="A1349" s="35"/>
      <c r="B1349" s="36"/>
      <c r="C1349" s="37"/>
      <c r="D1349" s="212" t="s">
        <v>294</v>
      </c>
      <c r="E1349" s="37"/>
      <c r="F1349" s="221" t="s">
        <v>2091</v>
      </c>
      <c r="G1349" s="37"/>
      <c r="H1349" s="37"/>
      <c r="I1349" s="207"/>
      <c r="J1349" s="37"/>
      <c r="K1349" s="37"/>
      <c r="L1349" s="40"/>
      <c r="M1349" s="208"/>
      <c r="N1349" s="209"/>
      <c r="O1349" s="72"/>
      <c r="P1349" s="72"/>
      <c r="Q1349" s="72"/>
      <c r="R1349" s="72"/>
      <c r="S1349" s="72"/>
      <c r="T1349" s="73"/>
      <c r="U1349" s="35"/>
      <c r="V1349" s="35"/>
      <c r="W1349" s="35"/>
      <c r="X1349" s="35"/>
      <c r="Y1349" s="35"/>
      <c r="Z1349" s="35"/>
      <c r="AA1349" s="35"/>
      <c r="AB1349" s="35"/>
      <c r="AC1349" s="35"/>
      <c r="AD1349" s="35"/>
      <c r="AE1349" s="35"/>
      <c r="AT1349" s="18" t="s">
        <v>294</v>
      </c>
      <c r="AU1349" s="18" t="s">
        <v>86</v>
      </c>
    </row>
    <row r="1350" spans="1:65" s="2" customFormat="1" ht="16.5" customHeight="1">
      <c r="A1350" s="35"/>
      <c r="B1350" s="36"/>
      <c r="C1350" s="192" t="s">
        <v>2192</v>
      </c>
      <c r="D1350" s="192" t="s">
        <v>241</v>
      </c>
      <c r="E1350" s="193" t="s">
        <v>2193</v>
      </c>
      <c r="F1350" s="194" t="s">
        <v>2194</v>
      </c>
      <c r="G1350" s="195" t="s">
        <v>2089</v>
      </c>
      <c r="H1350" s="196">
        <v>2</v>
      </c>
      <c r="I1350" s="197"/>
      <c r="J1350" s="198">
        <f>ROUND(I1350*H1350,2)</f>
        <v>0</v>
      </c>
      <c r="K1350" s="194" t="s">
        <v>287</v>
      </c>
      <c r="L1350" s="40"/>
      <c r="M1350" s="199" t="s">
        <v>1</v>
      </c>
      <c r="N1350" s="200" t="s">
        <v>41</v>
      </c>
      <c r="O1350" s="72"/>
      <c r="P1350" s="201">
        <f>O1350*H1350</f>
        <v>0</v>
      </c>
      <c r="Q1350" s="201">
        <v>0</v>
      </c>
      <c r="R1350" s="201">
        <f>Q1350*H1350</f>
        <v>0</v>
      </c>
      <c r="S1350" s="201">
        <v>0</v>
      </c>
      <c r="T1350" s="202">
        <f>S1350*H1350</f>
        <v>0</v>
      </c>
      <c r="U1350" s="35"/>
      <c r="V1350" s="35"/>
      <c r="W1350" s="35"/>
      <c r="X1350" s="35"/>
      <c r="Y1350" s="35"/>
      <c r="Z1350" s="35"/>
      <c r="AA1350" s="35"/>
      <c r="AB1350" s="35"/>
      <c r="AC1350" s="35"/>
      <c r="AD1350" s="35"/>
      <c r="AE1350" s="35"/>
      <c r="AR1350" s="203" t="s">
        <v>316</v>
      </c>
      <c r="AT1350" s="203" t="s">
        <v>241</v>
      </c>
      <c r="AU1350" s="203" t="s">
        <v>86</v>
      </c>
      <c r="AY1350" s="18" t="s">
        <v>239</v>
      </c>
      <c r="BE1350" s="204">
        <f>IF(N1350="základní",J1350,0)</f>
        <v>0</v>
      </c>
      <c r="BF1350" s="204">
        <f>IF(N1350="snížená",J1350,0)</f>
        <v>0</v>
      </c>
      <c r="BG1350" s="204">
        <f>IF(N1350="zákl. přenesená",J1350,0)</f>
        <v>0</v>
      </c>
      <c r="BH1350" s="204">
        <f>IF(N1350="sníž. přenesená",J1350,0)</f>
        <v>0</v>
      </c>
      <c r="BI1350" s="204">
        <f>IF(N1350="nulová",J1350,0)</f>
        <v>0</v>
      </c>
      <c r="BJ1350" s="18" t="s">
        <v>84</v>
      </c>
      <c r="BK1350" s="204">
        <f>ROUND(I1350*H1350,2)</f>
        <v>0</v>
      </c>
      <c r="BL1350" s="18" t="s">
        <v>316</v>
      </c>
      <c r="BM1350" s="203" t="s">
        <v>2195</v>
      </c>
    </row>
    <row r="1351" spans="1:65" s="2" customFormat="1" ht="48.75">
      <c r="A1351" s="35"/>
      <c r="B1351" s="36"/>
      <c r="C1351" s="37"/>
      <c r="D1351" s="212" t="s">
        <v>294</v>
      </c>
      <c r="E1351" s="37"/>
      <c r="F1351" s="221" t="s">
        <v>2091</v>
      </c>
      <c r="G1351" s="37"/>
      <c r="H1351" s="37"/>
      <c r="I1351" s="207"/>
      <c r="J1351" s="37"/>
      <c r="K1351" s="37"/>
      <c r="L1351" s="40"/>
      <c r="M1351" s="208"/>
      <c r="N1351" s="209"/>
      <c r="O1351" s="72"/>
      <c r="P1351" s="72"/>
      <c r="Q1351" s="72"/>
      <c r="R1351" s="72"/>
      <c r="S1351" s="72"/>
      <c r="T1351" s="73"/>
      <c r="U1351" s="35"/>
      <c r="V1351" s="35"/>
      <c r="W1351" s="35"/>
      <c r="X1351" s="35"/>
      <c r="Y1351" s="35"/>
      <c r="Z1351" s="35"/>
      <c r="AA1351" s="35"/>
      <c r="AB1351" s="35"/>
      <c r="AC1351" s="35"/>
      <c r="AD1351" s="35"/>
      <c r="AE1351" s="35"/>
      <c r="AT1351" s="18" t="s">
        <v>294</v>
      </c>
      <c r="AU1351" s="18" t="s">
        <v>86</v>
      </c>
    </row>
    <row r="1352" spans="1:65" s="2" customFormat="1" ht="16.5" customHeight="1">
      <c r="A1352" s="35"/>
      <c r="B1352" s="36"/>
      <c r="C1352" s="192" t="s">
        <v>2196</v>
      </c>
      <c r="D1352" s="192" t="s">
        <v>241</v>
      </c>
      <c r="E1352" s="193" t="s">
        <v>2197</v>
      </c>
      <c r="F1352" s="194" t="s">
        <v>2198</v>
      </c>
      <c r="G1352" s="195" t="s">
        <v>2089</v>
      </c>
      <c r="H1352" s="196">
        <v>2</v>
      </c>
      <c r="I1352" s="197"/>
      <c r="J1352" s="198">
        <f>ROUND(I1352*H1352,2)</f>
        <v>0</v>
      </c>
      <c r="K1352" s="194" t="s">
        <v>287</v>
      </c>
      <c r="L1352" s="40"/>
      <c r="M1352" s="199" t="s">
        <v>1</v>
      </c>
      <c r="N1352" s="200" t="s">
        <v>41</v>
      </c>
      <c r="O1352" s="72"/>
      <c r="P1352" s="201">
        <f>O1352*H1352</f>
        <v>0</v>
      </c>
      <c r="Q1352" s="201">
        <v>0</v>
      </c>
      <c r="R1352" s="201">
        <f>Q1352*H1352</f>
        <v>0</v>
      </c>
      <c r="S1352" s="201">
        <v>0</v>
      </c>
      <c r="T1352" s="202">
        <f>S1352*H1352</f>
        <v>0</v>
      </c>
      <c r="U1352" s="35"/>
      <c r="V1352" s="35"/>
      <c r="W1352" s="35"/>
      <c r="X1352" s="35"/>
      <c r="Y1352" s="35"/>
      <c r="Z1352" s="35"/>
      <c r="AA1352" s="35"/>
      <c r="AB1352" s="35"/>
      <c r="AC1352" s="35"/>
      <c r="AD1352" s="35"/>
      <c r="AE1352" s="35"/>
      <c r="AR1352" s="203" t="s">
        <v>316</v>
      </c>
      <c r="AT1352" s="203" t="s">
        <v>241</v>
      </c>
      <c r="AU1352" s="203" t="s">
        <v>86</v>
      </c>
      <c r="AY1352" s="18" t="s">
        <v>239</v>
      </c>
      <c r="BE1352" s="204">
        <f>IF(N1352="základní",J1352,0)</f>
        <v>0</v>
      </c>
      <c r="BF1352" s="204">
        <f>IF(N1352="snížená",J1352,0)</f>
        <v>0</v>
      </c>
      <c r="BG1352" s="204">
        <f>IF(N1352="zákl. přenesená",J1352,0)</f>
        <v>0</v>
      </c>
      <c r="BH1352" s="204">
        <f>IF(N1352="sníž. přenesená",J1352,0)</f>
        <v>0</v>
      </c>
      <c r="BI1352" s="204">
        <f>IF(N1352="nulová",J1352,0)</f>
        <v>0</v>
      </c>
      <c r="BJ1352" s="18" t="s">
        <v>84</v>
      </c>
      <c r="BK1352" s="204">
        <f>ROUND(I1352*H1352,2)</f>
        <v>0</v>
      </c>
      <c r="BL1352" s="18" t="s">
        <v>316</v>
      </c>
      <c r="BM1352" s="203" t="s">
        <v>2199</v>
      </c>
    </row>
    <row r="1353" spans="1:65" s="2" customFormat="1" ht="48.75">
      <c r="A1353" s="35"/>
      <c r="B1353" s="36"/>
      <c r="C1353" s="37"/>
      <c r="D1353" s="212" t="s">
        <v>294</v>
      </c>
      <c r="E1353" s="37"/>
      <c r="F1353" s="221" t="s">
        <v>2091</v>
      </c>
      <c r="G1353" s="37"/>
      <c r="H1353" s="37"/>
      <c r="I1353" s="207"/>
      <c r="J1353" s="37"/>
      <c r="K1353" s="37"/>
      <c r="L1353" s="40"/>
      <c r="M1353" s="208"/>
      <c r="N1353" s="209"/>
      <c r="O1353" s="72"/>
      <c r="P1353" s="72"/>
      <c r="Q1353" s="72"/>
      <c r="R1353" s="72"/>
      <c r="S1353" s="72"/>
      <c r="T1353" s="73"/>
      <c r="U1353" s="35"/>
      <c r="V1353" s="35"/>
      <c r="W1353" s="35"/>
      <c r="X1353" s="35"/>
      <c r="Y1353" s="35"/>
      <c r="Z1353" s="35"/>
      <c r="AA1353" s="35"/>
      <c r="AB1353" s="35"/>
      <c r="AC1353" s="35"/>
      <c r="AD1353" s="35"/>
      <c r="AE1353" s="35"/>
      <c r="AT1353" s="18" t="s">
        <v>294</v>
      </c>
      <c r="AU1353" s="18" t="s">
        <v>86</v>
      </c>
    </row>
    <row r="1354" spans="1:65" s="2" customFormat="1" ht="16.5" customHeight="1">
      <c r="A1354" s="35"/>
      <c r="B1354" s="36"/>
      <c r="C1354" s="192" t="s">
        <v>2200</v>
      </c>
      <c r="D1354" s="192" t="s">
        <v>241</v>
      </c>
      <c r="E1354" s="193" t="s">
        <v>2201</v>
      </c>
      <c r="F1354" s="194" t="s">
        <v>2202</v>
      </c>
      <c r="G1354" s="195" t="s">
        <v>2089</v>
      </c>
      <c r="H1354" s="196">
        <v>4</v>
      </c>
      <c r="I1354" s="197"/>
      <c r="J1354" s="198">
        <f>ROUND(I1354*H1354,2)</f>
        <v>0</v>
      </c>
      <c r="K1354" s="194" t="s">
        <v>287</v>
      </c>
      <c r="L1354" s="40"/>
      <c r="M1354" s="199" t="s">
        <v>1</v>
      </c>
      <c r="N1354" s="200" t="s">
        <v>41</v>
      </c>
      <c r="O1354" s="72"/>
      <c r="P1354" s="201">
        <f>O1354*H1354</f>
        <v>0</v>
      </c>
      <c r="Q1354" s="201">
        <v>0</v>
      </c>
      <c r="R1354" s="201">
        <f>Q1354*H1354</f>
        <v>0</v>
      </c>
      <c r="S1354" s="201">
        <v>0</v>
      </c>
      <c r="T1354" s="202">
        <f>S1354*H1354</f>
        <v>0</v>
      </c>
      <c r="U1354" s="35"/>
      <c r="V1354" s="35"/>
      <c r="W1354" s="35"/>
      <c r="X1354" s="35"/>
      <c r="Y1354" s="35"/>
      <c r="Z1354" s="35"/>
      <c r="AA1354" s="35"/>
      <c r="AB1354" s="35"/>
      <c r="AC1354" s="35"/>
      <c r="AD1354" s="35"/>
      <c r="AE1354" s="35"/>
      <c r="AR1354" s="203" t="s">
        <v>316</v>
      </c>
      <c r="AT1354" s="203" t="s">
        <v>241</v>
      </c>
      <c r="AU1354" s="203" t="s">
        <v>86</v>
      </c>
      <c r="AY1354" s="18" t="s">
        <v>239</v>
      </c>
      <c r="BE1354" s="204">
        <f>IF(N1354="základní",J1354,0)</f>
        <v>0</v>
      </c>
      <c r="BF1354" s="204">
        <f>IF(N1354="snížená",J1354,0)</f>
        <v>0</v>
      </c>
      <c r="BG1354" s="204">
        <f>IF(N1354="zákl. přenesená",J1354,0)</f>
        <v>0</v>
      </c>
      <c r="BH1354" s="204">
        <f>IF(N1354="sníž. přenesená",J1354,0)</f>
        <v>0</v>
      </c>
      <c r="BI1354" s="204">
        <f>IF(N1354="nulová",J1354,0)</f>
        <v>0</v>
      </c>
      <c r="BJ1354" s="18" t="s">
        <v>84</v>
      </c>
      <c r="BK1354" s="204">
        <f>ROUND(I1354*H1354,2)</f>
        <v>0</v>
      </c>
      <c r="BL1354" s="18" t="s">
        <v>316</v>
      </c>
      <c r="BM1354" s="203" t="s">
        <v>2203</v>
      </c>
    </row>
    <row r="1355" spans="1:65" s="2" customFormat="1" ht="48.75">
      <c r="A1355" s="35"/>
      <c r="B1355" s="36"/>
      <c r="C1355" s="37"/>
      <c r="D1355" s="212" t="s">
        <v>294</v>
      </c>
      <c r="E1355" s="37"/>
      <c r="F1355" s="221" t="s">
        <v>2091</v>
      </c>
      <c r="G1355" s="37"/>
      <c r="H1355" s="37"/>
      <c r="I1355" s="207"/>
      <c r="J1355" s="37"/>
      <c r="K1355" s="37"/>
      <c r="L1355" s="40"/>
      <c r="M1355" s="208"/>
      <c r="N1355" s="209"/>
      <c r="O1355" s="72"/>
      <c r="P1355" s="72"/>
      <c r="Q1355" s="72"/>
      <c r="R1355" s="72"/>
      <c r="S1355" s="72"/>
      <c r="T1355" s="73"/>
      <c r="U1355" s="35"/>
      <c r="V1355" s="35"/>
      <c r="W1355" s="35"/>
      <c r="X1355" s="35"/>
      <c r="Y1355" s="35"/>
      <c r="Z1355" s="35"/>
      <c r="AA1355" s="35"/>
      <c r="AB1355" s="35"/>
      <c r="AC1355" s="35"/>
      <c r="AD1355" s="35"/>
      <c r="AE1355" s="35"/>
      <c r="AT1355" s="18" t="s">
        <v>294</v>
      </c>
      <c r="AU1355" s="18" t="s">
        <v>86</v>
      </c>
    </row>
    <row r="1356" spans="1:65" s="2" customFormat="1" ht="16.5" customHeight="1">
      <c r="A1356" s="35"/>
      <c r="B1356" s="36"/>
      <c r="C1356" s="192" t="s">
        <v>2204</v>
      </c>
      <c r="D1356" s="192" t="s">
        <v>241</v>
      </c>
      <c r="E1356" s="193" t="s">
        <v>2205</v>
      </c>
      <c r="F1356" s="194" t="s">
        <v>2206</v>
      </c>
      <c r="G1356" s="195" t="s">
        <v>2089</v>
      </c>
      <c r="H1356" s="196">
        <v>6</v>
      </c>
      <c r="I1356" s="197"/>
      <c r="J1356" s="198">
        <f>ROUND(I1356*H1356,2)</f>
        <v>0</v>
      </c>
      <c r="K1356" s="194" t="s">
        <v>287</v>
      </c>
      <c r="L1356" s="40"/>
      <c r="M1356" s="199" t="s">
        <v>1</v>
      </c>
      <c r="N1356" s="200" t="s">
        <v>41</v>
      </c>
      <c r="O1356" s="72"/>
      <c r="P1356" s="201">
        <f>O1356*H1356</f>
        <v>0</v>
      </c>
      <c r="Q1356" s="201">
        <v>0</v>
      </c>
      <c r="R1356" s="201">
        <f>Q1356*H1356</f>
        <v>0</v>
      </c>
      <c r="S1356" s="201">
        <v>0</v>
      </c>
      <c r="T1356" s="202">
        <f>S1356*H1356</f>
        <v>0</v>
      </c>
      <c r="U1356" s="35"/>
      <c r="V1356" s="35"/>
      <c r="W1356" s="35"/>
      <c r="X1356" s="35"/>
      <c r="Y1356" s="35"/>
      <c r="Z1356" s="35"/>
      <c r="AA1356" s="35"/>
      <c r="AB1356" s="35"/>
      <c r="AC1356" s="35"/>
      <c r="AD1356" s="35"/>
      <c r="AE1356" s="35"/>
      <c r="AR1356" s="203" t="s">
        <v>316</v>
      </c>
      <c r="AT1356" s="203" t="s">
        <v>241</v>
      </c>
      <c r="AU1356" s="203" t="s">
        <v>86</v>
      </c>
      <c r="AY1356" s="18" t="s">
        <v>239</v>
      </c>
      <c r="BE1356" s="204">
        <f>IF(N1356="základní",J1356,0)</f>
        <v>0</v>
      </c>
      <c r="BF1356" s="204">
        <f>IF(N1356="snížená",J1356,0)</f>
        <v>0</v>
      </c>
      <c r="BG1356" s="204">
        <f>IF(N1356="zákl. přenesená",J1356,0)</f>
        <v>0</v>
      </c>
      <c r="BH1356" s="204">
        <f>IF(N1356="sníž. přenesená",J1356,0)</f>
        <v>0</v>
      </c>
      <c r="BI1356" s="204">
        <f>IF(N1356="nulová",J1356,0)</f>
        <v>0</v>
      </c>
      <c r="BJ1356" s="18" t="s">
        <v>84</v>
      </c>
      <c r="BK1356" s="204">
        <f>ROUND(I1356*H1356,2)</f>
        <v>0</v>
      </c>
      <c r="BL1356" s="18" t="s">
        <v>316</v>
      </c>
      <c r="BM1356" s="203" t="s">
        <v>2207</v>
      </c>
    </row>
    <row r="1357" spans="1:65" s="2" customFormat="1" ht="48.75">
      <c r="A1357" s="35"/>
      <c r="B1357" s="36"/>
      <c r="C1357" s="37"/>
      <c r="D1357" s="212" t="s">
        <v>294</v>
      </c>
      <c r="E1357" s="37"/>
      <c r="F1357" s="221" t="s">
        <v>2091</v>
      </c>
      <c r="G1357" s="37"/>
      <c r="H1357" s="37"/>
      <c r="I1357" s="207"/>
      <c r="J1357" s="37"/>
      <c r="K1357" s="37"/>
      <c r="L1357" s="40"/>
      <c r="M1357" s="208"/>
      <c r="N1357" s="209"/>
      <c r="O1357" s="72"/>
      <c r="P1357" s="72"/>
      <c r="Q1357" s="72"/>
      <c r="R1357" s="72"/>
      <c r="S1357" s="72"/>
      <c r="T1357" s="73"/>
      <c r="U1357" s="35"/>
      <c r="V1357" s="35"/>
      <c r="W1357" s="35"/>
      <c r="X1357" s="35"/>
      <c r="Y1357" s="35"/>
      <c r="Z1357" s="35"/>
      <c r="AA1357" s="35"/>
      <c r="AB1357" s="35"/>
      <c r="AC1357" s="35"/>
      <c r="AD1357" s="35"/>
      <c r="AE1357" s="35"/>
      <c r="AT1357" s="18" t="s">
        <v>294</v>
      </c>
      <c r="AU1357" s="18" t="s">
        <v>86</v>
      </c>
    </row>
    <row r="1358" spans="1:65" s="2" customFormat="1" ht="16.5" customHeight="1">
      <c r="A1358" s="35"/>
      <c r="B1358" s="36"/>
      <c r="C1358" s="192" t="s">
        <v>2208</v>
      </c>
      <c r="D1358" s="192" t="s">
        <v>241</v>
      </c>
      <c r="E1358" s="193" t="s">
        <v>2209</v>
      </c>
      <c r="F1358" s="194" t="s">
        <v>2210</v>
      </c>
      <c r="G1358" s="195" t="s">
        <v>2089</v>
      </c>
      <c r="H1358" s="196">
        <v>1</v>
      </c>
      <c r="I1358" s="197"/>
      <c r="J1358" s="198">
        <f>ROUND(I1358*H1358,2)</f>
        <v>0</v>
      </c>
      <c r="K1358" s="194" t="s">
        <v>287</v>
      </c>
      <c r="L1358" s="40"/>
      <c r="M1358" s="199" t="s">
        <v>1</v>
      </c>
      <c r="N1358" s="200" t="s">
        <v>41</v>
      </c>
      <c r="O1358" s="72"/>
      <c r="P1358" s="201">
        <f>O1358*H1358</f>
        <v>0</v>
      </c>
      <c r="Q1358" s="201">
        <v>0</v>
      </c>
      <c r="R1358" s="201">
        <f>Q1358*H1358</f>
        <v>0</v>
      </c>
      <c r="S1358" s="201">
        <v>0</v>
      </c>
      <c r="T1358" s="202">
        <f>S1358*H1358</f>
        <v>0</v>
      </c>
      <c r="U1358" s="35"/>
      <c r="V1358" s="35"/>
      <c r="W1358" s="35"/>
      <c r="X1358" s="35"/>
      <c r="Y1358" s="35"/>
      <c r="Z1358" s="35"/>
      <c r="AA1358" s="35"/>
      <c r="AB1358" s="35"/>
      <c r="AC1358" s="35"/>
      <c r="AD1358" s="35"/>
      <c r="AE1358" s="35"/>
      <c r="AR1358" s="203" t="s">
        <v>316</v>
      </c>
      <c r="AT1358" s="203" t="s">
        <v>241</v>
      </c>
      <c r="AU1358" s="203" t="s">
        <v>86</v>
      </c>
      <c r="AY1358" s="18" t="s">
        <v>239</v>
      </c>
      <c r="BE1358" s="204">
        <f>IF(N1358="základní",J1358,0)</f>
        <v>0</v>
      </c>
      <c r="BF1358" s="204">
        <f>IF(N1358="snížená",J1358,0)</f>
        <v>0</v>
      </c>
      <c r="BG1358" s="204">
        <f>IF(N1358="zákl. přenesená",J1358,0)</f>
        <v>0</v>
      </c>
      <c r="BH1358" s="204">
        <f>IF(N1358="sníž. přenesená",J1358,0)</f>
        <v>0</v>
      </c>
      <c r="BI1358" s="204">
        <f>IF(N1358="nulová",J1358,0)</f>
        <v>0</v>
      </c>
      <c r="BJ1358" s="18" t="s">
        <v>84</v>
      </c>
      <c r="BK1358" s="204">
        <f>ROUND(I1358*H1358,2)</f>
        <v>0</v>
      </c>
      <c r="BL1358" s="18" t="s">
        <v>316</v>
      </c>
      <c r="BM1358" s="203" t="s">
        <v>2211</v>
      </c>
    </row>
    <row r="1359" spans="1:65" s="2" customFormat="1" ht="48.75">
      <c r="A1359" s="35"/>
      <c r="B1359" s="36"/>
      <c r="C1359" s="37"/>
      <c r="D1359" s="212" t="s">
        <v>294</v>
      </c>
      <c r="E1359" s="37"/>
      <c r="F1359" s="221" t="s">
        <v>2091</v>
      </c>
      <c r="G1359" s="37"/>
      <c r="H1359" s="37"/>
      <c r="I1359" s="207"/>
      <c r="J1359" s="37"/>
      <c r="K1359" s="37"/>
      <c r="L1359" s="40"/>
      <c r="M1359" s="208"/>
      <c r="N1359" s="209"/>
      <c r="O1359" s="72"/>
      <c r="P1359" s="72"/>
      <c r="Q1359" s="72"/>
      <c r="R1359" s="72"/>
      <c r="S1359" s="72"/>
      <c r="T1359" s="73"/>
      <c r="U1359" s="35"/>
      <c r="V1359" s="35"/>
      <c r="W1359" s="35"/>
      <c r="X1359" s="35"/>
      <c r="Y1359" s="35"/>
      <c r="Z1359" s="35"/>
      <c r="AA1359" s="35"/>
      <c r="AB1359" s="35"/>
      <c r="AC1359" s="35"/>
      <c r="AD1359" s="35"/>
      <c r="AE1359" s="35"/>
      <c r="AT1359" s="18" t="s">
        <v>294</v>
      </c>
      <c r="AU1359" s="18" t="s">
        <v>86</v>
      </c>
    </row>
    <row r="1360" spans="1:65" s="2" customFormat="1" ht="24.2" customHeight="1">
      <c r="A1360" s="35"/>
      <c r="B1360" s="36"/>
      <c r="C1360" s="192" t="s">
        <v>2212</v>
      </c>
      <c r="D1360" s="192" t="s">
        <v>241</v>
      </c>
      <c r="E1360" s="193" t="s">
        <v>2213</v>
      </c>
      <c r="F1360" s="194" t="s">
        <v>2214</v>
      </c>
      <c r="G1360" s="195" t="s">
        <v>2089</v>
      </c>
      <c r="H1360" s="196">
        <v>2</v>
      </c>
      <c r="I1360" s="197"/>
      <c r="J1360" s="198">
        <f>ROUND(I1360*H1360,2)</f>
        <v>0</v>
      </c>
      <c r="K1360" s="194" t="s">
        <v>287</v>
      </c>
      <c r="L1360" s="40"/>
      <c r="M1360" s="199" t="s">
        <v>1</v>
      </c>
      <c r="N1360" s="200" t="s">
        <v>41</v>
      </c>
      <c r="O1360" s="72"/>
      <c r="P1360" s="201">
        <f>O1360*H1360</f>
        <v>0</v>
      </c>
      <c r="Q1360" s="201">
        <v>0</v>
      </c>
      <c r="R1360" s="201">
        <f>Q1360*H1360</f>
        <v>0</v>
      </c>
      <c r="S1360" s="201">
        <v>0</v>
      </c>
      <c r="T1360" s="202">
        <f>S1360*H1360</f>
        <v>0</v>
      </c>
      <c r="U1360" s="35"/>
      <c r="V1360" s="35"/>
      <c r="W1360" s="35"/>
      <c r="X1360" s="35"/>
      <c r="Y1360" s="35"/>
      <c r="Z1360" s="35"/>
      <c r="AA1360" s="35"/>
      <c r="AB1360" s="35"/>
      <c r="AC1360" s="35"/>
      <c r="AD1360" s="35"/>
      <c r="AE1360" s="35"/>
      <c r="AR1360" s="203" t="s">
        <v>316</v>
      </c>
      <c r="AT1360" s="203" t="s">
        <v>241</v>
      </c>
      <c r="AU1360" s="203" t="s">
        <v>86</v>
      </c>
      <c r="AY1360" s="18" t="s">
        <v>239</v>
      </c>
      <c r="BE1360" s="204">
        <f>IF(N1360="základní",J1360,0)</f>
        <v>0</v>
      </c>
      <c r="BF1360" s="204">
        <f>IF(N1360="snížená",J1360,0)</f>
        <v>0</v>
      </c>
      <c r="BG1360" s="204">
        <f>IF(N1360="zákl. přenesená",J1360,0)</f>
        <v>0</v>
      </c>
      <c r="BH1360" s="204">
        <f>IF(N1360="sníž. přenesená",J1360,0)</f>
        <v>0</v>
      </c>
      <c r="BI1360" s="204">
        <f>IF(N1360="nulová",J1360,0)</f>
        <v>0</v>
      </c>
      <c r="BJ1360" s="18" t="s">
        <v>84</v>
      </c>
      <c r="BK1360" s="204">
        <f>ROUND(I1360*H1360,2)</f>
        <v>0</v>
      </c>
      <c r="BL1360" s="18" t="s">
        <v>316</v>
      </c>
      <c r="BM1360" s="203" t="s">
        <v>2215</v>
      </c>
    </row>
    <row r="1361" spans="1:65" s="2" customFormat="1" ht="48.75">
      <c r="A1361" s="35"/>
      <c r="B1361" s="36"/>
      <c r="C1361" s="37"/>
      <c r="D1361" s="212" t="s">
        <v>294</v>
      </c>
      <c r="E1361" s="37"/>
      <c r="F1361" s="221" t="s">
        <v>2091</v>
      </c>
      <c r="G1361" s="37"/>
      <c r="H1361" s="37"/>
      <c r="I1361" s="207"/>
      <c r="J1361" s="37"/>
      <c r="K1361" s="37"/>
      <c r="L1361" s="40"/>
      <c r="M1361" s="208"/>
      <c r="N1361" s="209"/>
      <c r="O1361" s="72"/>
      <c r="P1361" s="72"/>
      <c r="Q1361" s="72"/>
      <c r="R1361" s="72"/>
      <c r="S1361" s="72"/>
      <c r="T1361" s="73"/>
      <c r="U1361" s="35"/>
      <c r="V1361" s="35"/>
      <c r="W1361" s="35"/>
      <c r="X1361" s="35"/>
      <c r="Y1361" s="35"/>
      <c r="Z1361" s="35"/>
      <c r="AA1361" s="35"/>
      <c r="AB1361" s="35"/>
      <c r="AC1361" s="35"/>
      <c r="AD1361" s="35"/>
      <c r="AE1361" s="35"/>
      <c r="AT1361" s="18" t="s">
        <v>294</v>
      </c>
      <c r="AU1361" s="18" t="s">
        <v>86</v>
      </c>
    </row>
    <row r="1362" spans="1:65" s="2" customFormat="1" ht="21.75" customHeight="1">
      <c r="A1362" s="35"/>
      <c r="B1362" s="36"/>
      <c r="C1362" s="192" t="s">
        <v>2216</v>
      </c>
      <c r="D1362" s="192" t="s">
        <v>241</v>
      </c>
      <c r="E1362" s="193" t="s">
        <v>2217</v>
      </c>
      <c r="F1362" s="194" t="s">
        <v>2218</v>
      </c>
      <c r="G1362" s="195" t="s">
        <v>2089</v>
      </c>
      <c r="H1362" s="196">
        <v>1</v>
      </c>
      <c r="I1362" s="197"/>
      <c r="J1362" s="198">
        <f>ROUND(I1362*H1362,2)</f>
        <v>0</v>
      </c>
      <c r="K1362" s="194" t="s">
        <v>287</v>
      </c>
      <c r="L1362" s="40"/>
      <c r="M1362" s="199" t="s">
        <v>1</v>
      </c>
      <c r="N1362" s="200" t="s">
        <v>41</v>
      </c>
      <c r="O1362" s="72"/>
      <c r="P1362" s="201">
        <f>O1362*H1362</f>
        <v>0</v>
      </c>
      <c r="Q1362" s="201">
        <v>0</v>
      </c>
      <c r="R1362" s="201">
        <f>Q1362*H1362</f>
        <v>0</v>
      </c>
      <c r="S1362" s="201">
        <v>0</v>
      </c>
      <c r="T1362" s="202">
        <f>S1362*H1362</f>
        <v>0</v>
      </c>
      <c r="U1362" s="35"/>
      <c r="V1362" s="35"/>
      <c r="W1362" s="35"/>
      <c r="X1362" s="35"/>
      <c r="Y1362" s="35"/>
      <c r="Z1362" s="35"/>
      <c r="AA1362" s="35"/>
      <c r="AB1362" s="35"/>
      <c r="AC1362" s="35"/>
      <c r="AD1362" s="35"/>
      <c r="AE1362" s="35"/>
      <c r="AR1362" s="203" t="s">
        <v>316</v>
      </c>
      <c r="AT1362" s="203" t="s">
        <v>241</v>
      </c>
      <c r="AU1362" s="203" t="s">
        <v>86</v>
      </c>
      <c r="AY1362" s="18" t="s">
        <v>239</v>
      </c>
      <c r="BE1362" s="204">
        <f>IF(N1362="základní",J1362,0)</f>
        <v>0</v>
      </c>
      <c r="BF1362" s="204">
        <f>IF(N1362="snížená",J1362,0)</f>
        <v>0</v>
      </c>
      <c r="BG1362" s="204">
        <f>IF(N1362="zákl. přenesená",J1362,0)</f>
        <v>0</v>
      </c>
      <c r="BH1362" s="204">
        <f>IF(N1362="sníž. přenesená",J1362,0)</f>
        <v>0</v>
      </c>
      <c r="BI1362" s="204">
        <f>IF(N1362="nulová",J1362,0)</f>
        <v>0</v>
      </c>
      <c r="BJ1362" s="18" t="s">
        <v>84</v>
      </c>
      <c r="BK1362" s="204">
        <f>ROUND(I1362*H1362,2)</f>
        <v>0</v>
      </c>
      <c r="BL1362" s="18" t="s">
        <v>316</v>
      </c>
      <c r="BM1362" s="203" t="s">
        <v>2219</v>
      </c>
    </row>
    <row r="1363" spans="1:65" s="2" customFormat="1" ht="48.75">
      <c r="A1363" s="35"/>
      <c r="B1363" s="36"/>
      <c r="C1363" s="37"/>
      <c r="D1363" s="212" t="s">
        <v>294</v>
      </c>
      <c r="E1363" s="37"/>
      <c r="F1363" s="221" t="s">
        <v>2091</v>
      </c>
      <c r="G1363" s="37"/>
      <c r="H1363" s="37"/>
      <c r="I1363" s="207"/>
      <c r="J1363" s="37"/>
      <c r="K1363" s="37"/>
      <c r="L1363" s="40"/>
      <c r="M1363" s="208"/>
      <c r="N1363" s="209"/>
      <c r="O1363" s="72"/>
      <c r="P1363" s="72"/>
      <c r="Q1363" s="72"/>
      <c r="R1363" s="72"/>
      <c r="S1363" s="72"/>
      <c r="T1363" s="73"/>
      <c r="U1363" s="35"/>
      <c r="V1363" s="35"/>
      <c r="W1363" s="35"/>
      <c r="X1363" s="35"/>
      <c r="Y1363" s="35"/>
      <c r="Z1363" s="35"/>
      <c r="AA1363" s="35"/>
      <c r="AB1363" s="35"/>
      <c r="AC1363" s="35"/>
      <c r="AD1363" s="35"/>
      <c r="AE1363" s="35"/>
      <c r="AT1363" s="18" t="s">
        <v>294</v>
      </c>
      <c r="AU1363" s="18" t="s">
        <v>86</v>
      </c>
    </row>
    <row r="1364" spans="1:65" s="2" customFormat="1" ht="21.75" customHeight="1">
      <c r="A1364" s="35"/>
      <c r="B1364" s="36"/>
      <c r="C1364" s="192" t="s">
        <v>2220</v>
      </c>
      <c r="D1364" s="192" t="s">
        <v>241</v>
      </c>
      <c r="E1364" s="193" t="s">
        <v>2221</v>
      </c>
      <c r="F1364" s="194" t="s">
        <v>2222</v>
      </c>
      <c r="G1364" s="195" t="s">
        <v>2089</v>
      </c>
      <c r="H1364" s="196">
        <v>3</v>
      </c>
      <c r="I1364" s="197"/>
      <c r="J1364" s="198">
        <f>ROUND(I1364*H1364,2)</f>
        <v>0</v>
      </c>
      <c r="K1364" s="194" t="s">
        <v>287</v>
      </c>
      <c r="L1364" s="40"/>
      <c r="M1364" s="199" t="s">
        <v>1</v>
      </c>
      <c r="N1364" s="200" t="s">
        <v>41</v>
      </c>
      <c r="O1364" s="72"/>
      <c r="P1364" s="201">
        <f>O1364*H1364</f>
        <v>0</v>
      </c>
      <c r="Q1364" s="201">
        <v>0</v>
      </c>
      <c r="R1364" s="201">
        <f>Q1364*H1364</f>
        <v>0</v>
      </c>
      <c r="S1364" s="201">
        <v>0</v>
      </c>
      <c r="T1364" s="202">
        <f>S1364*H1364</f>
        <v>0</v>
      </c>
      <c r="U1364" s="35"/>
      <c r="V1364" s="35"/>
      <c r="W1364" s="35"/>
      <c r="X1364" s="35"/>
      <c r="Y1364" s="35"/>
      <c r="Z1364" s="35"/>
      <c r="AA1364" s="35"/>
      <c r="AB1364" s="35"/>
      <c r="AC1364" s="35"/>
      <c r="AD1364" s="35"/>
      <c r="AE1364" s="35"/>
      <c r="AR1364" s="203" t="s">
        <v>316</v>
      </c>
      <c r="AT1364" s="203" t="s">
        <v>241</v>
      </c>
      <c r="AU1364" s="203" t="s">
        <v>86</v>
      </c>
      <c r="AY1364" s="18" t="s">
        <v>239</v>
      </c>
      <c r="BE1364" s="204">
        <f>IF(N1364="základní",J1364,0)</f>
        <v>0</v>
      </c>
      <c r="BF1364" s="204">
        <f>IF(N1364="snížená",J1364,0)</f>
        <v>0</v>
      </c>
      <c r="BG1364" s="204">
        <f>IF(N1364="zákl. přenesená",J1364,0)</f>
        <v>0</v>
      </c>
      <c r="BH1364" s="204">
        <f>IF(N1364="sníž. přenesená",J1364,0)</f>
        <v>0</v>
      </c>
      <c r="BI1364" s="204">
        <f>IF(N1364="nulová",J1364,0)</f>
        <v>0</v>
      </c>
      <c r="BJ1364" s="18" t="s">
        <v>84</v>
      </c>
      <c r="BK1364" s="204">
        <f>ROUND(I1364*H1364,2)</f>
        <v>0</v>
      </c>
      <c r="BL1364" s="18" t="s">
        <v>316</v>
      </c>
      <c r="BM1364" s="203" t="s">
        <v>2223</v>
      </c>
    </row>
    <row r="1365" spans="1:65" s="2" customFormat="1" ht="48.75">
      <c r="A1365" s="35"/>
      <c r="B1365" s="36"/>
      <c r="C1365" s="37"/>
      <c r="D1365" s="212" t="s">
        <v>294</v>
      </c>
      <c r="E1365" s="37"/>
      <c r="F1365" s="221" t="s">
        <v>2091</v>
      </c>
      <c r="G1365" s="37"/>
      <c r="H1365" s="37"/>
      <c r="I1365" s="207"/>
      <c r="J1365" s="37"/>
      <c r="K1365" s="37"/>
      <c r="L1365" s="40"/>
      <c r="M1365" s="208"/>
      <c r="N1365" s="209"/>
      <c r="O1365" s="72"/>
      <c r="P1365" s="72"/>
      <c r="Q1365" s="72"/>
      <c r="R1365" s="72"/>
      <c r="S1365" s="72"/>
      <c r="T1365" s="73"/>
      <c r="U1365" s="35"/>
      <c r="V1365" s="35"/>
      <c r="W1365" s="35"/>
      <c r="X1365" s="35"/>
      <c r="Y1365" s="35"/>
      <c r="Z1365" s="35"/>
      <c r="AA1365" s="35"/>
      <c r="AB1365" s="35"/>
      <c r="AC1365" s="35"/>
      <c r="AD1365" s="35"/>
      <c r="AE1365" s="35"/>
      <c r="AT1365" s="18" t="s">
        <v>294</v>
      </c>
      <c r="AU1365" s="18" t="s">
        <v>86</v>
      </c>
    </row>
    <row r="1366" spans="1:65" s="2" customFormat="1" ht="21.75" customHeight="1">
      <c r="A1366" s="35"/>
      <c r="B1366" s="36"/>
      <c r="C1366" s="192" t="s">
        <v>2224</v>
      </c>
      <c r="D1366" s="192" t="s">
        <v>241</v>
      </c>
      <c r="E1366" s="193" t="s">
        <v>2225</v>
      </c>
      <c r="F1366" s="194" t="s">
        <v>2226</v>
      </c>
      <c r="G1366" s="195" t="s">
        <v>2089</v>
      </c>
      <c r="H1366" s="196">
        <v>1</v>
      </c>
      <c r="I1366" s="197"/>
      <c r="J1366" s="198">
        <f>ROUND(I1366*H1366,2)</f>
        <v>0</v>
      </c>
      <c r="K1366" s="194" t="s">
        <v>287</v>
      </c>
      <c r="L1366" s="40"/>
      <c r="M1366" s="199" t="s">
        <v>1</v>
      </c>
      <c r="N1366" s="200" t="s">
        <v>41</v>
      </c>
      <c r="O1366" s="72"/>
      <c r="P1366" s="201">
        <f>O1366*H1366</f>
        <v>0</v>
      </c>
      <c r="Q1366" s="201">
        <v>0</v>
      </c>
      <c r="R1366" s="201">
        <f>Q1366*H1366</f>
        <v>0</v>
      </c>
      <c r="S1366" s="201">
        <v>0</v>
      </c>
      <c r="T1366" s="202">
        <f>S1366*H1366</f>
        <v>0</v>
      </c>
      <c r="U1366" s="35"/>
      <c r="V1366" s="35"/>
      <c r="W1366" s="35"/>
      <c r="X1366" s="35"/>
      <c r="Y1366" s="35"/>
      <c r="Z1366" s="35"/>
      <c r="AA1366" s="35"/>
      <c r="AB1366" s="35"/>
      <c r="AC1366" s="35"/>
      <c r="AD1366" s="35"/>
      <c r="AE1366" s="35"/>
      <c r="AR1366" s="203" t="s">
        <v>316</v>
      </c>
      <c r="AT1366" s="203" t="s">
        <v>241</v>
      </c>
      <c r="AU1366" s="203" t="s">
        <v>86</v>
      </c>
      <c r="AY1366" s="18" t="s">
        <v>239</v>
      </c>
      <c r="BE1366" s="204">
        <f>IF(N1366="základní",J1366,0)</f>
        <v>0</v>
      </c>
      <c r="BF1366" s="204">
        <f>IF(N1366="snížená",J1366,0)</f>
        <v>0</v>
      </c>
      <c r="BG1366" s="204">
        <f>IF(N1366="zákl. přenesená",J1366,0)</f>
        <v>0</v>
      </c>
      <c r="BH1366" s="204">
        <f>IF(N1366="sníž. přenesená",J1366,0)</f>
        <v>0</v>
      </c>
      <c r="BI1366" s="204">
        <f>IF(N1366="nulová",J1366,0)</f>
        <v>0</v>
      </c>
      <c r="BJ1366" s="18" t="s">
        <v>84</v>
      </c>
      <c r="BK1366" s="204">
        <f>ROUND(I1366*H1366,2)</f>
        <v>0</v>
      </c>
      <c r="BL1366" s="18" t="s">
        <v>316</v>
      </c>
      <c r="BM1366" s="203" t="s">
        <v>2227</v>
      </c>
    </row>
    <row r="1367" spans="1:65" s="2" customFormat="1" ht="48.75">
      <c r="A1367" s="35"/>
      <c r="B1367" s="36"/>
      <c r="C1367" s="37"/>
      <c r="D1367" s="212" t="s">
        <v>294</v>
      </c>
      <c r="E1367" s="37"/>
      <c r="F1367" s="221" t="s">
        <v>2091</v>
      </c>
      <c r="G1367" s="37"/>
      <c r="H1367" s="37"/>
      <c r="I1367" s="207"/>
      <c r="J1367" s="37"/>
      <c r="K1367" s="37"/>
      <c r="L1367" s="40"/>
      <c r="M1367" s="208"/>
      <c r="N1367" s="209"/>
      <c r="O1367" s="72"/>
      <c r="P1367" s="72"/>
      <c r="Q1367" s="72"/>
      <c r="R1367" s="72"/>
      <c r="S1367" s="72"/>
      <c r="T1367" s="73"/>
      <c r="U1367" s="35"/>
      <c r="V1367" s="35"/>
      <c r="W1367" s="35"/>
      <c r="X1367" s="35"/>
      <c r="Y1367" s="35"/>
      <c r="Z1367" s="35"/>
      <c r="AA1367" s="35"/>
      <c r="AB1367" s="35"/>
      <c r="AC1367" s="35"/>
      <c r="AD1367" s="35"/>
      <c r="AE1367" s="35"/>
      <c r="AT1367" s="18" t="s">
        <v>294</v>
      </c>
      <c r="AU1367" s="18" t="s">
        <v>86</v>
      </c>
    </row>
    <row r="1368" spans="1:65" s="2" customFormat="1" ht="24.2" customHeight="1">
      <c r="A1368" s="35"/>
      <c r="B1368" s="36"/>
      <c r="C1368" s="192" t="s">
        <v>2228</v>
      </c>
      <c r="D1368" s="192" t="s">
        <v>241</v>
      </c>
      <c r="E1368" s="193" t="s">
        <v>2229</v>
      </c>
      <c r="F1368" s="194" t="s">
        <v>2230</v>
      </c>
      <c r="G1368" s="195" t="s">
        <v>2089</v>
      </c>
      <c r="H1368" s="196">
        <v>1</v>
      </c>
      <c r="I1368" s="197"/>
      <c r="J1368" s="198">
        <f>ROUND(I1368*H1368,2)</f>
        <v>0</v>
      </c>
      <c r="K1368" s="194" t="s">
        <v>287</v>
      </c>
      <c r="L1368" s="40"/>
      <c r="M1368" s="199" t="s">
        <v>1</v>
      </c>
      <c r="N1368" s="200" t="s">
        <v>41</v>
      </c>
      <c r="O1368" s="72"/>
      <c r="P1368" s="201">
        <f>O1368*H1368</f>
        <v>0</v>
      </c>
      <c r="Q1368" s="201">
        <v>0</v>
      </c>
      <c r="R1368" s="201">
        <f>Q1368*H1368</f>
        <v>0</v>
      </c>
      <c r="S1368" s="201">
        <v>0</v>
      </c>
      <c r="T1368" s="202">
        <f>S1368*H1368</f>
        <v>0</v>
      </c>
      <c r="U1368" s="35"/>
      <c r="V1368" s="35"/>
      <c r="W1368" s="35"/>
      <c r="X1368" s="35"/>
      <c r="Y1368" s="35"/>
      <c r="Z1368" s="35"/>
      <c r="AA1368" s="35"/>
      <c r="AB1368" s="35"/>
      <c r="AC1368" s="35"/>
      <c r="AD1368" s="35"/>
      <c r="AE1368" s="35"/>
      <c r="AR1368" s="203" t="s">
        <v>316</v>
      </c>
      <c r="AT1368" s="203" t="s">
        <v>241</v>
      </c>
      <c r="AU1368" s="203" t="s">
        <v>86</v>
      </c>
      <c r="AY1368" s="18" t="s">
        <v>239</v>
      </c>
      <c r="BE1368" s="204">
        <f>IF(N1368="základní",J1368,0)</f>
        <v>0</v>
      </c>
      <c r="BF1368" s="204">
        <f>IF(N1368="snížená",J1368,0)</f>
        <v>0</v>
      </c>
      <c r="BG1368" s="204">
        <f>IF(N1368="zákl. přenesená",J1368,0)</f>
        <v>0</v>
      </c>
      <c r="BH1368" s="204">
        <f>IF(N1368="sníž. přenesená",J1368,0)</f>
        <v>0</v>
      </c>
      <c r="BI1368" s="204">
        <f>IF(N1368="nulová",J1368,0)</f>
        <v>0</v>
      </c>
      <c r="BJ1368" s="18" t="s">
        <v>84</v>
      </c>
      <c r="BK1368" s="204">
        <f>ROUND(I1368*H1368,2)</f>
        <v>0</v>
      </c>
      <c r="BL1368" s="18" t="s">
        <v>316</v>
      </c>
      <c r="BM1368" s="203" t="s">
        <v>2231</v>
      </c>
    </row>
    <row r="1369" spans="1:65" s="2" customFormat="1" ht="48.75">
      <c r="A1369" s="35"/>
      <c r="B1369" s="36"/>
      <c r="C1369" s="37"/>
      <c r="D1369" s="212" t="s">
        <v>294</v>
      </c>
      <c r="E1369" s="37"/>
      <c r="F1369" s="221" t="s">
        <v>2091</v>
      </c>
      <c r="G1369" s="37"/>
      <c r="H1369" s="37"/>
      <c r="I1369" s="207"/>
      <c r="J1369" s="37"/>
      <c r="K1369" s="37"/>
      <c r="L1369" s="40"/>
      <c r="M1369" s="208"/>
      <c r="N1369" s="209"/>
      <c r="O1369" s="72"/>
      <c r="P1369" s="72"/>
      <c r="Q1369" s="72"/>
      <c r="R1369" s="72"/>
      <c r="S1369" s="72"/>
      <c r="T1369" s="73"/>
      <c r="U1369" s="35"/>
      <c r="V1369" s="35"/>
      <c r="W1369" s="35"/>
      <c r="X1369" s="35"/>
      <c r="Y1369" s="35"/>
      <c r="Z1369" s="35"/>
      <c r="AA1369" s="35"/>
      <c r="AB1369" s="35"/>
      <c r="AC1369" s="35"/>
      <c r="AD1369" s="35"/>
      <c r="AE1369" s="35"/>
      <c r="AT1369" s="18" t="s">
        <v>294</v>
      </c>
      <c r="AU1369" s="18" t="s">
        <v>86</v>
      </c>
    </row>
    <row r="1370" spans="1:65" s="2" customFormat="1" ht="24.2" customHeight="1">
      <c r="A1370" s="35"/>
      <c r="B1370" s="36"/>
      <c r="C1370" s="192" t="s">
        <v>2232</v>
      </c>
      <c r="D1370" s="192" t="s">
        <v>241</v>
      </c>
      <c r="E1370" s="193" t="s">
        <v>2233</v>
      </c>
      <c r="F1370" s="194" t="s">
        <v>2234</v>
      </c>
      <c r="G1370" s="195" t="s">
        <v>2089</v>
      </c>
      <c r="H1370" s="196">
        <v>1</v>
      </c>
      <c r="I1370" s="197"/>
      <c r="J1370" s="198">
        <f>ROUND(I1370*H1370,2)</f>
        <v>0</v>
      </c>
      <c r="K1370" s="194" t="s">
        <v>287</v>
      </c>
      <c r="L1370" s="40"/>
      <c r="M1370" s="199" t="s">
        <v>1</v>
      </c>
      <c r="N1370" s="200" t="s">
        <v>41</v>
      </c>
      <c r="O1370" s="72"/>
      <c r="P1370" s="201">
        <f>O1370*H1370</f>
        <v>0</v>
      </c>
      <c r="Q1370" s="201">
        <v>0</v>
      </c>
      <c r="R1370" s="201">
        <f>Q1370*H1370</f>
        <v>0</v>
      </c>
      <c r="S1370" s="201">
        <v>0</v>
      </c>
      <c r="T1370" s="202">
        <f>S1370*H1370</f>
        <v>0</v>
      </c>
      <c r="U1370" s="35"/>
      <c r="V1370" s="35"/>
      <c r="W1370" s="35"/>
      <c r="X1370" s="35"/>
      <c r="Y1370" s="35"/>
      <c r="Z1370" s="35"/>
      <c r="AA1370" s="35"/>
      <c r="AB1370" s="35"/>
      <c r="AC1370" s="35"/>
      <c r="AD1370" s="35"/>
      <c r="AE1370" s="35"/>
      <c r="AR1370" s="203" t="s">
        <v>316</v>
      </c>
      <c r="AT1370" s="203" t="s">
        <v>241</v>
      </c>
      <c r="AU1370" s="203" t="s">
        <v>86</v>
      </c>
      <c r="AY1370" s="18" t="s">
        <v>239</v>
      </c>
      <c r="BE1370" s="204">
        <f>IF(N1370="základní",J1370,0)</f>
        <v>0</v>
      </c>
      <c r="BF1370" s="204">
        <f>IF(N1370="snížená",J1370,0)</f>
        <v>0</v>
      </c>
      <c r="BG1370" s="204">
        <f>IF(N1370="zákl. přenesená",J1370,0)</f>
        <v>0</v>
      </c>
      <c r="BH1370" s="204">
        <f>IF(N1370="sníž. přenesená",J1370,0)</f>
        <v>0</v>
      </c>
      <c r="BI1370" s="204">
        <f>IF(N1370="nulová",J1370,0)</f>
        <v>0</v>
      </c>
      <c r="BJ1370" s="18" t="s">
        <v>84</v>
      </c>
      <c r="BK1370" s="204">
        <f>ROUND(I1370*H1370,2)</f>
        <v>0</v>
      </c>
      <c r="BL1370" s="18" t="s">
        <v>316</v>
      </c>
      <c r="BM1370" s="203" t="s">
        <v>2235</v>
      </c>
    </row>
    <row r="1371" spans="1:65" s="2" customFormat="1" ht="48.75">
      <c r="A1371" s="35"/>
      <c r="B1371" s="36"/>
      <c r="C1371" s="37"/>
      <c r="D1371" s="212" t="s">
        <v>294</v>
      </c>
      <c r="E1371" s="37"/>
      <c r="F1371" s="221" t="s">
        <v>2091</v>
      </c>
      <c r="G1371" s="37"/>
      <c r="H1371" s="37"/>
      <c r="I1371" s="207"/>
      <c r="J1371" s="37"/>
      <c r="K1371" s="37"/>
      <c r="L1371" s="40"/>
      <c r="M1371" s="208"/>
      <c r="N1371" s="209"/>
      <c r="O1371" s="72"/>
      <c r="P1371" s="72"/>
      <c r="Q1371" s="72"/>
      <c r="R1371" s="72"/>
      <c r="S1371" s="72"/>
      <c r="T1371" s="73"/>
      <c r="U1371" s="35"/>
      <c r="V1371" s="35"/>
      <c r="W1371" s="35"/>
      <c r="X1371" s="35"/>
      <c r="Y1371" s="35"/>
      <c r="Z1371" s="35"/>
      <c r="AA1371" s="35"/>
      <c r="AB1371" s="35"/>
      <c r="AC1371" s="35"/>
      <c r="AD1371" s="35"/>
      <c r="AE1371" s="35"/>
      <c r="AT1371" s="18" t="s">
        <v>294</v>
      </c>
      <c r="AU1371" s="18" t="s">
        <v>86</v>
      </c>
    </row>
    <row r="1372" spans="1:65" s="2" customFormat="1" ht="16.5" customHeight="1">
      <c r="A1372" s="35"/>
      <c r="B1372" s="36"/>
      <c r="C1372" s="192" t="s">
        <v>2236</v>
      </c>
      <c r="D1372" s="192" t="s">
        <v>241</v>
      </c>
      <c r="E1372" s="193" t="s">
        <v>2237</v>
      </c>
      <c r="F1372" s="194" t="s">
        <v>2238</v>
      </c>
      <c r="G1372" s="195" t="s">
        <v>2089</v>
      </c>
      <c r="H1372" s="196">
        <v>1</v>
      </c>
      <c r="I1372" s="197"/>
      <c r="J1372" s="198">
        <f>ROUND(I1372*H1372,2)</f>
        <v>0</v>
      </c>
      <c r="K1372" s="194" t="s">
        <v>287</v>
      </c>
      <c r="L1372" s="40"/>
      <c r="M1372" s="199" t="s">
        <v>1</v>
      </c>
      <c r="N1372" s="200" t="s">
        <v>41</v>
      </c>
      <c r="O1372" s="72"/>
      <c r="P1372" s="201">
        <f>O1372*H1372</f>
        <v>0</v>
      </c>
      <c r="Q1372" s="201">
        <v>0</v>
      </c>
      <c r="R1372" s="201">
        <f>Q1372*H1372</f>
        <v>0</v>
      </c>
      <c r="S1372" s="201">
        <v>0</v>
      </c>
      <c r="T1372" s="202">
        <f>S1372*H1372</f>
        <v>0</v>
      </c>
      <c r="U1372" s="35"/>
      <c r="V1372" s="35"/>
      <c r="W1372" s="35"/>
      <c r="X1372" s="35"/>
      <c r="Y1372" s="35"/>
      <c r="Z1372" s="35"/>
      <c r="AA1372" s="35"/>
      <c r="AB1372" s="35"/>
      <c r="AC1372" s="35"/>
      <c r="AD1372" s="35"/>
      <c r="AE1372" s="35"/>
      <c r="AR1372" s="203" t="s">
        <v>316</v>
      </c>
      <c r="AT1372" s="203" t="s">
        <v>241</v>
      </c>
      <c r="AU1372" s="203" t="s">
        <v>86</v>
      </c>
      <c r="AY1372" s="18" t="s">
        <v>239</v>
      </c>
      <c r="BE1372" s="204">
        <f>IF(N1372="základní",J1372,0)</f>
        <v>0</v>
      </c>
      <c r="BF1372" s="204">
        <f>IF(N1372="snížená",J1372,0)</f>
        <v>0</v>
      </c>
      <c r="BG1372" s="204">
        <f>IF(N1372="zákl. přenesená",J1372,0)</f>
        <v>0</v>
      </c>
      <c r="BH1372" s="204">
        <f>IF(N1372="sníž. přenesená",J1372,0)</f>
        <v>0</v>
      </c>
      <c r="BI1372" s="204">
        <f>IF(N1372="nulová",J1372,0)</f>
        <v>0</v>
      </c>
      <c r="BJ1372" s="18" t="s">
        <v>84</v>
      </c>
      <c r="BK1372" s="204">
        <f>ROUND(I1372*H1372,2)</f>
        <v>0</v>
      </c>
      <c r="BL1372" s="18" t="s">
        <v>316</v>
      </c>
      <c r="BM1372" s="203" t="s">
        <v>2239</v>
      </c>
    </row>
    <row r="1373" spans="1:65" s="2" customFormat="1" ht="48.75">
      <c r="A1373" s="35"/>
      <c r="B1373" s="36"/>
      <c r="C1373" s="37"/>
      <c r="D1373" s="212" t="s">
        <v>294</v>
      </c>
      <c r="E1373" s="37"/>
      <c r="F1373" s="221" t="s">
        <v>2091</v>
      </c>
      <c r="G1373" s="37"/>
      <c r="H1373" s="37"/>
      <c r="I1373" s="207"/>
      <c r="J1373" s="37"/>
      <c r="K1373" s="37"/>
      <c r="L1373" s="40"/>
      <c r="M1373" s="208"/>
      <c r="N1373" s="209"/>
      <c r="O1373" s="72"/>
      <c r="P1373" s="72"/>
      <c r="Q1373" s="72"/>
      <c r="R1373" s="72"/>
      <c r="S1373" s="72"/>
      <c r="T1373" s="73"/>
      <c r="U1373" s="35"/>
      <c r="V1373" s="35"/>
      <c r="W1373" s="35"/>
      <c r="X1373" s="35"/>
      <c r="Y1373" s="35"/>
      <c r="Z1373" s="35"/>
      <c r="AA1373" s="35"/>
      <c r="AB1373" s="35"/>
      <c r="AC1373" s="35"/>
      <c r="AD1373" s="35"/>
      <c r="AE1373" s="35"/>
      <c r="AT1373" s="18" t="s">
        <v>294</v>
      </c>
      <c r="AU1373" s="18" t="s">
        <v>86</v>
      </c>
    </row>
    <row r="1374" spans="1:65" s="2" customFormat="1" ht="21.75" customHeight="1">
      <c r="A1374" s="35"/>
      <c r="B1374" s="36"/>
      <c r="C1374" s="192" t="s">
        <v>2240</v>
      </c>
      <c r="D1374" s="192" t="s">
        <v>241</v>
      </c>
      <c r="E1374" s="193" t="s">
        <v>2241</v>
      </c>
      <c r="F1374" s="194" t="s">
        <v>2242</v>
      </c>
      <c r="G1374" s="195" t="s">
        <v>2070</v>
      </c>
      <c r="H1374" s="269"/>
      <c r="I1374" s="197"/>
      <c r="J1374" s="198">
        <f>ROUND(I1374*H1374,2)</f>
        <v>0</v>
      </c>
      <c r="K1374" s="194" t="s">
        <v>245</v>
      </c>
      <c r="L1374" s="40"/>
      <c r="M1374" s="199" t="s">
        <v>1</v>
      </c>
      <c r="N1374" s="200" t="s">
        <v>41</v>
      </c>
      <c r="O1374" s="72"/>
      <c r="P1374" s="201">
        <f>O1374*H1374</f>
        <v>0</v>
      </c>
      <c r="Q1374" s="201">
        <v>0</v>
      </c>
      <c r="R1374" s="201">
        <f>Q1374*H1374</f>
        <v>0</v>
      </c>
      <c r="S1374" s="201">
        <v>0</v>
      </c>
      <c r="T1374" s="202">
        <f>S1374*H1374</f>
        <v>0</v>
      </c>
      <c r="U1374" s="35"/>
      <c r="V1374" s="35"/>
      <c r="W1374" s="35"/>
      <c r="X1374" s="35"/>
      <c r="Y1374" s="35"/>
      <c r="Z1374" s="35"/>
      <c r="AA1374" s="35"/>
      <c r="AB1374" s="35"/>
      <c r="AC1374" s="35"/>
      <c r="AD1374" s="35"/>
      <c r="AE1374" s="35"/>
      <c r="AR1374" s="203" t="s">
        <v>316</v>
      </c>
      <c r="AT1374" s="203" t="s">
        <v>241</v>
      </c>
      <c r="AU1374" s="203" t="s">
        <v>86</v>
      </c>
      <c r="AY1374" s="18" t="s">
        <v>239</v>
      </c>
      <c r="BE1374" s="204">
        <f>IF(N1374="základní",J1374,0)</f>
        <v>0</v>
      </c>
      <c r="BF1374" s="204">
        <f>IF(N1374="snížená",J1374,0)</f>
        <v>0</v>
      </c>
      <c r="BG1374" s="204">
        <f>IF(N1374="zákl. přenesená",J1374,0)</f>
        <v>0</v>
      </c>
      <c r="BH1374" s="204">
        <f>IF(N1374="sníž. přenesená",J1374,0)</f>
        <v>0</v>
      </c>
      <c r="BI1374" s="204">
        <f>IF(N1374="nulová",J1374,0)</f>
        <v>0</v>
      </c>
      <c r="BJ1374" s="18" t="s">
        <v>84</v>
      </c>
      <c r="BK1374" s="204">
        <f>ROUND(I1374*H1374,2)</f>
        <v>0</v>
      </c>
      <c r="BL1374" s="18" t="s">
        <v>316</v>
      </c>
      <c r="BM1374" s="203" t="s">
        <v>2243</v>
      </c>
    </row>
    <row r="1375" spans="1:65" s="2" customFormat="1" ht="11.25">
      <c r="A1375" s="35"/>
      <c r="B1375" s="36"/>
      <c r="C1375" s="37"/>
      <c r="D1375" s="205" t="s">
        <v>247</v>
      </c>
      <c r="E1375" s="37"/>
      <c r="F1375" s="206" t="s">
        <v>2244</v>
      </c>
      <c r="G1375" s="37"/>
      <c r="H1375" s="37"/>
      <c r="I1375" s="207"/>
      <c r="J1375" s="37"/>
      <c r="K1375" s="37"/>
      <c r="L1375" s="40"/>
      <c r="M1375" s="208"/>
      <c r="N1375" s="209"/>
      <c r="O1375" s="72"/>
      <c r="P1375" s="72"/>
      <c r="Q1375" s="72"/>
      <c r="R1375" s="72"/>
      <c r="S1375" s="72"/>
      <c r="T1375" s="73"/>
      <c r="U1375" s="35"/>
      <c r="V1375" s="35"/>
      <c r="W1375" s="35"/>
      <c r="X1375" s="35"/>
      <c r="Y1375" s="35"/>
      <c r="Z1375" s="35"/>
      <c r="AA1375" s="35"/>
      <c r="AB1375" s="35"/>
      <c r="AC1375" s="35"/>
      <c r="AD1375" s="35"/>
      <c r="AE1375" s="35"/>
      <c r="AT1375" s="18" t="s">
        <v>247</v>
      </c>
      <c r="AU1375" s="18" t="s">
        <v>86</v>
      </c>
    </row>
    <row r="1376" spans="1:65" s="12" customFormat="1" ht="22.9" customHeight="1">
      <c r="B1376" s="176"/>
      <c r="C1376" s="177"/>
      <c r="D1376" s="178" t="s">
        <v>75</v>
      </c>
      <c r="E1376" s="190" t="s">
        <v>2245</v>
      </c>
      <c r="F1376" s="190" t="s">
        <v>2246</v>
      </c>
      <c r="G1376" s="177"/>
      <c r="H1376" s="177"/>
      <c r="I1376" s="180"/>
      <c r="J1376" s="191">
        <f>BK1376</f>
        <v>0</v>
      </c>
      <c r="K1376" s="177"/>
      <c r="L1376" s="182"/>
      <c r="M1376" s="183"/>
      <c r="N1376" s="184"/>
      <c r="O1376" s="184"/>
      <c r="P1376" s="185">
        <f>SUM(P1377:P1438)</f>
        <v>0</v>
      </c>
      <c r="Q1376" s="184"/>
      <c r="R1376" s="185">
        <f>SUM(R1377:R1438)</f>
        <v>0</v>
      </c>
      <c r="S1376" s="184"/>
      <c r="T1376" s="186">
        <f>SUM(T1377:T1438)</f>
        <v>0</v>
      </c>
      <c r="AR1376" s="187" t="s">
        <v>86</v>
      </c>
      <c r="AT1376" s="188" t="s">
        <v>75</v>
      </c>
      <c r="AU1376" s="188" t="s">
        <v>84</v>
      </c>
      <c r="AY1376" s="187" t="s">
        <v>239</v>
      </c>
      <c r="BK1376" s="189">
        <f>SUM(BK1377:BK1438)</f>
        <v>0</v>
      </c>
    </row>
    <row r="1377" spans="1:65" s="2" customFormat="1" ht="16.5" customHeight="1">
      <c r="A1377" s="35"/>
      <c r="B1377" s="36"/>
      <c r="C1377" s="192" t="s">
        <v>2247</v>
      </c>
      <c r="D1377" s="192" t="s">
        <v>241</v>
      </c>
      <c r="E1377" s="193" t="s">
        <v>2248</v>
      </c>
      <c r="F1377" s="194" t="s">
        <v>2249</v>
      </c>
      <c r="G1377" s="195" t="s">
        <v>2089</v>
      </c>
      <c r="H1377" s="196">
        <v>1</v>
      </c>
      <c r="I1377" s="197"/>
      <c r="J1377" s="198">
        <f>ROUND(I1377*H1377,2)</f>
        <v>0</v>
      </c>
      <c r="K1377" s="194" t="s">
        <v>287</v>
      </c>
      <c r="L1377" s="40"/>
      <c r="M1377" s="199" t="s">
        <v>1</v>
      </c>
      <c r="N1377" s="200" t="s">
        <v>41</v>
      </c>
      <c r="O1377" s="72"/>
      <c r="P1377" s="201">
        <f>O1377*H1377</f>
        <v>0</v>
      </c>
      <c r="Q1377" s="201">
        <v>0</v>
      </c>
      <c r="R1377" s="201">
        <f>Q1377*H1377</f>
        <v>0</v>
      </c>
      <c r="S1377" s="201">
        <v>0</v>
      </c>
      <c r="T1377" s="202">
        <f>S1377*H1377</f>
        <v>0</v>
      </c>
      <c r="U1377" s="35"/>
      <c r="V1377" s="35"/>
      <c r="W1377" s="35"/>
      <c r="X1377" s="35"/>
      <c r="Y1377" s="35"/>
      <c r="Z1377" s="35"/>
      <c r="AA1377" s="35"/>
      <c r="AB1377" s="35"/>
      <c r="AC1377" s="35"/>
      <c r="AD1377" s="35"/>
      <c r="AE1377" s="35"/>
      <c r="AR1377" s="203" t="s">
        <v>316</v>
      </c>
      <c r="AT1377" s="203" t="s">
        <v>241</v>
      </c>
      <c r="AU1377" s="203" t="s">
        <v>86</v>
      </c>
      <c r="AY1377" s="18" t="s">
        <v>239</v>
      </c>
      <c r="BE1377" s="204">
        <f>IF(N1377="základní",J1377,0)</f>
        <v>0</v>
      </c>
      <c r="BF1377" s="204">
        <f>IF(N1377="snížená",J1377,0)</f>
        <v>0</v>
      </c>
      <c r="BG1377" s="204">
        <f>IF(N1377="zákl. přenesená",J1377,0)</f>
        <v>0</v>
      </c>
      <c r="BH1377" s="204">
        <f>IF(N1377="sníž. přenesená",J1377,0)</f>
        <v>0</v>
      </c>
      <c r="BI1377" s="204">
        <f>IF(N1377="nulová",J1377,0)</f>
        <v>0</v>
      </c>
      <c r="BJ1377" s="18" t="s">
        <v>84</v>
      </c>
      <c r="BK1377" s="204">
        <f>ROUND(I1377*H1377,2)</f>
        <v>0</v>
      </c>
      <c r="BL1377" s="18" t="s">
        <v>316</v>
      </c>
      <c r="BM1377" s="203" t="s">
        <v>2250</v>
      </c>
    </row>
    <row r="1378" spans="1:65" s="2" customFormat="1" ht="48.75">
      <c r="A1378" s="35"/>
      <c r="B1378" s="36"/>
      <c r="C1378" s="37"/>
      <c r="D1378" s="212" t="s">
        <v>294</v>
      </c>
      <c r="E1378" s="37"/>
      <c r="F1378" s="221" t="s">
        <v>2251</v>
      </c>
      <c r="G1378" s="37"/>
      <c r="H1378" s="37"/>
      <c r="I1378" s="207"/>
      <c r="J1378" s="37"/>
      <c r="K1378" s="37"/>
      <c r="L1378" s="40"/>
      <c r="M1378" s="208"/>
      <c r="N1378" s="209"/>
      <c r="O1378" s="72"/>
      <c r="P1378" s="72"/>
      <c r="Q1378" s="72"/>
      <c r="R1378" s="72"/>
      <c r="S1378" s="72"/>
      <c r="T1378" s="73"/>
      <c r="U1378" s="35"/>
      <c r="V1378" s="35"/>
      <c r="W1378" s="35"/>
      <c r="X1378" s="35"/>
      <c r="Y1378" s="35"/>
      <c r="Z1378" s="35"/>
      <c r="AA1378" s="35"/>
      <c r="AB1378" s="35"/>
      <c r="AC1378" s="35"/>
      <c r="AD1378" s="35"/>
      <c r="AE1378" s="35"/>
      <c r="AT1378" s="18" t="s">
        <v>294</v>
      </c>
      <c r="AU1378" s="18" t="s">
        <v>86</v>
      </c>
    </row>
    <row r="1379" spans="1:65" s="2" customFormat="1" ht="16.5" customHeight="1">
      <c r="A1379" s="35"/>
      <c r="B1379" s="36"/>
      <c r="C1379" s="192" t="s">
        <v>2252</v>
      </c>
      <c r="D1379" s="192" t="s">
        <v>241</v>
      </c>
      <c r="E1379" s="193" t="s">
        <v>2253</v>
      </c>
      <c r="F1379" s="194" t="s">
        <v>2254</v>
      </c>
      <c r="G1379" s="195" t="s">
        <v>2089</v>
      </c>
      <c r="H1379" s="196">
        <v>1</v>
      </c>
      <c r="I1379" s="197"/>
      <c r="J1379" s="198">
        <f>ROUND(I1379*H1379,2)</f>
        <v>0</v>
      </c>
      <c r="K1379" s="194" t="s">
        <v>287</v>
      </c>
      <c r="L1379" s="40"/>
      <c r="M1379" s="199" t="s">
        <v>1</v>
      </c>
      <c r="N1379" s="200" t="s">
        <v>41</v>
      </c>
      <c r="O1379" s="72"/>
      <c r="P1379" s="201">
        <f>O1379*H1379</f>
        <v>0</v>
      </c>
      <c r="Q1379" s="201">
        <v>0</v>
      </c>
      <c r="R1379" s="201">
        <f>Q1379*H1379</f>
        <v>0</v>
      </c>
      <c r="S1379" s="201">
        <v>0</v>
      </c>
      <c r="T1379" s="202">
        <f>S1379*H1379</f>
        <v>0</v>
      </c>
      <c r="U1379" s="35"/>
      <c r="V1379" s="35"/>
      <c r="W1379" s="35"/>
      <c r="X1379" s="35"/>
      <c r="Y1379" s="35"/>
      <c r="Z1379" s="35"/>
      <c r="AA1379" s="35"/>
      <c r="AB1379" s="35"/>
      <c r="AC1379" s="35"/>
      <c r="AD1379" s="35"/>
      <c r="AE1379" s="35"/>
      <c r="AR1379" s="203" t="s">
        <v>316</v>
      </c>
      <c r="AT1379" s="203" t="s">
        <v>241</v>
      </c>
      <c r="AU1379" s="203" t="s">
        <v>86</v>
      </c>
      <c r="AY1379" s="18" t="s">
        <v>239</v>
      </c>
      <c r="BE1379" s="204">
        <f>IF(N1379="základní",J1379,0)</f>
        <v>0</v>
      </c>
      <c r="BF1379" s="204">
        <f>IF(N1379="snížená",J1379,0)</f>
        <v>0</v>
      </c>
      <c r="BG1379" s="204">
        <f>IF(N1379="zákl. přenesená",J1379,0)</f>
        <v>0</v>
      </c>
      <c r="BH1379" s="204">
        <f>IF(N1379="sníž. přenesená",J1379,0)</f>
        <v>0</v>
      </c>
      <c r="BI1379" s="204">
        <f>IF(N1379="nulová",J1379,0)</f>
        <v>0</v>
      </c>
      <c r="BJ1379" s="18" t="s">
        <v>84</v>
      </c>
      <c r="BK1379" s="204">
        <f>ROUND(I1379*H1379,2)</f>
        <v>0</v>
      </c>
      <c r="BL1379" s="18" t="s">
        <v>316</v>
      </c>
      <c r="BM1379" s="203" t="s">
        <v>2255</v>
      </c>
    </row>
    <row r="1380" spans="1:65" s="2" customFormat="1" ht="48.75">
      <c r="A1380" s="35"/>
      <c r="B1380" s="36"/>
      <c r="C1380" s="37"/>
      <c r="D1380" s="212" t="s">
        <v>294</v>
      </c>
      <c r="E1380" s="37"/>
      <c r="F1380" s="221" t="s">
        <v>2251</v>
      </c>
      <c r="G1380" s="37"/>
      <c r="H1380" s="37"/>
      <c r="I1380" s="207"/>
      <c r="J1380" s="37"/>
      <c r="K1380" s="37"/>
      <c r="L1380" s="40"/>
      <c r="M1380" s="208"/>
      <c r="N1380" s="209"/>
      <c r="O1380" s="72"/>
      <c r="P1380" s="72"/>
      <c r="Q1380" s="72"/>
      <c r="R1380" s="72"/>
      <c r="S1380" s="72"/>
      <c r="T1380" s="73"/>
      <c r="U1380" s="35"/>
      <c r="V1380" s="35"/>
      <c r="W1380" s="35"/>
      <c r="X1380" s="35"/>
      <c r="Y1380" s="35"/>
      <c r="Z1380" s="35"/>
      <c r="AA1380" s="35"/>
      <c r="AB1380" s="35"/>
      <c r="AC1380" s="35"/>
      <c r="AD1380" s="35"/>
      <c r="AE1380" s="35"/>
      <c r="AT1380" s="18" t="s">
        <v>294</v>
      </c>
      <c r="AU1380" s="18" t="s">
        <v>86</v>
      </c>
    </row>
    <row r="1381" spans="1:65" s="2" customFormat="1" ht="24.2" customHeight="1">
      <c r="A1381" s="35"/>
      <c r="B1381" s="36"/>
      <c r="C1381" s="192" t="s">
        <v>2256</v>
      </c>
      <c r="D1381" s="192" t="s">
        <v>241</v>
      </c>
      <c r="E1381" s="193" t="s">
        <v>2257</v>
      </c>
      <c r="F1381" s="194" t="s">
        <v>2258</v>
      </c>
      <c r="G1381" s="195" t="s">
        <v>2089</v>
      </c>
      <c r="H1381" s="196">
        <v>1</v>
      </c>
      <c r="I1381" s="197"/>
      <c r="J1381" s="198">
        <f>ROUND(I1381*H1381,2)</f>
        <v>0</v>
      </c>
      <c r="K1381" s="194" t="s">
        <v>287</v>
      </c>
      <c r="L1381" s="40"/>
      <c r="M1381" s="199" t="s">
        <v>1</v>
      </c>
      <c r="N1381" s="200" t="s">
        <v>41</v>
      </c>
      <c r="O1381" s="72"/>
      <c r="P1381" s="201">
        <f>O1381*H1381</f>
        <v>0</v>
      </c>
      <c r="Q1381" s="201">
        <v>0</v>
      </c>
      <c r="R1381" s="201">
        <f>Q1381*H1381</f>
        <v>0</v>
      </c>
      <c r="S1381" s="201">
        <v>0</v>
      </c>
      <c r="T1381" s="202">
        <f>S1381*H1381</f>
        <v>0</v>
      </c>
      <c r="U1381" s="35"/>
      <c r="V1381" s="35"/>
      <c r="W1381" s="35"/>
      <c r="X1381" s="35"/>
      <c r="Y1381" s="35"/>
      <c r="Z1381" s="35"/>
      <c r="AA1381" s="35"/>
      <c r="AB1381" s="35"/>
      <c r="AC1381" s="35"/>
      <c r="AD1381" s="35"/>
      <c r="AE1381" s="35"/>
      <c r="AR1381" s="203" t="s">
        <v>316</v>
      </c>
      <c r="AT1381" s="203" t="s">
        <v>241</v>
      </c>
      <c r="AU1381" s="203" t="s">
        <v>86</v>
      </c>
      <c r="AY1381" s="18" t="s">
        <v>239</v>
      </c>
      <c r="BE1381" s="204">
        <f>IF(N1381="základní",J1381,0)</f>
        <v>0</v>
      </c>
      <c r="BF1381" s="204">
        <f>IF(N1381="snížená",J1381,0)</f>
        <v>0</v>
      </c>
      <c r="BG1381" s="204">
        <f>IF(N1381="zákl. přenesená",J1381,0)</f>
        <v>0</v>
      </c>
      <c r="BH1381" s="204">
        <f>IF(N1381="sníž. přenesená",J1381,0)</f>
        <v>0</v>
      </c>
      <c r="BI1381" s="204">
        <f>IF(N1381="nulová",J1381,0)</f>
        <v>0</v>
      </c>
      <c r="BJ1381" s="18" t="s">
        <v>84</v>
      </c>
      <c r="BK1381" s="204">
        <f>ROUND(I1381*H1381,2)</f>
        <v>0</v>
      </c>
      <c r="BL1381" s="18" t="s">
        <v>316</v>
      </c>
      <c r="BM1381" s="203" t="s">
        <v>2259</v>
      </c>
    </row>
    <row r="1382" spans="1:65" s="2" customFormat="1" ht="48.75">
      <c r="A1382" s="35"/>
      <c r="B1382" s="36"/>
      <c r="C1382" s="37"/>
      <c r="D1382" s="212" t="s">
        <v>294</v>
      </c>
      <c r="E1382" s="37"/>
      <c r="F1382" s="221" t="s">
        <v>2251</v>
      </c>
      <c r="G1382" s="37"/>
      <c r="H1382" s="37"/>
      <c r="I1382" s="207"/>
      <c r="J1382" s="37"/>
      <c r="K1382" s="37"/>
      <c r="L1382" s="40"/>
      <c r="M1382" s="208"/>
      <c r="N1382" s="209"/>
      <c r="O1382" s="72"/>
      <c r="P1382" s="72"/>
      <c r="Q1382" s="72"/>
      <c r="R1382" s="72"/>
      <c r="S1382" s="72"/>
      <c r="T1382" s="73"/>
      <c r="U1382" s="35"/>
      <c r="V1382" s="35"/>
      <c r="W1382" s="35"/>
      <c r="X1382" s="35"/>
      <c r="Y1382" s="35"/>
      <c r="Z1382" s="35"/>
      <c r="AA1382" s="35"/>
      <c r="AB1382" s="35"/>
      <c r="AC1382" s="35"/>
      <c r="AD1382" s="35"/>
      <c r="AE1382" s="35"/>
      <c r="AT1382" s="18" t="s">
        <v>294</v>
      </c>
      <c r="AU1382" s="18" t="s">
        <v>86</v>
      </c>
    </row>
    <row r="1383" spans="1:65" s="2" customFormat="1" ht="24.2" customHeight="1">
      <c r="A1383" s="35"/>
      <c r="B1383" s="36"/>
      <c r="C1383" s="192" t="s">
        <v>2260</v>
      </c>
      <c r="D1383" s="192" t="s">
        <v>241</v>
      </c>
      <c r="E1383" s="193" t="s">
        <v>2261</v>
      </c>
      <c r="F1383" s="194" t="s">
        <v>2262</v>
      </c>
      <c r="G1383" s="195" t="s">
        <v>2089</v>
      </c>
      <c r="H1383" s="196">
        <v>1</v>
      </c>
      <c r="I1383" s="197"/>
      <c r="J1383" s="198">
        <f>ROUND(I1383*H1383,2)</f>
        <v>0</v>
      </c>
      <c r="K1383" s="194" t="s">
        <v>287</v>
      </c>
      <c r="L1383" s="40"/>
      <c r="M1383" s="199" t="s">
        <v>1</v>
      </c>
      <c r="N1383" s="200" t="s">
        <v>41</v>
      </c>
      <c r="O1383" s="72"/>
      <c r="P1383" s="201">
        <f>O1383*H1383</f>
        <v>0</v>
      </c>
      <c r="Q1383" s="201">
        <v>0</v>
      </c>
      <c r="R1383" s="201">
        <f>Q1383*H1383</f>
        <v>0</v>
      </c>
      <c r="S1383" s="201">
        <v>0</v>
      </c>
      <c r="T1383" s="202">
        <f>S1383*H1383</f>
        <v>0</v>
      </c>
      <c r="U1383" s="35"/>
      <c r="V1383" s="35"/>
      <c r="W1383" s="35"/>
      <c r="X1383" s="35"/>
      <c r="Y1383" s="35"/>
      <c r="Z1383" s="35"/>
      <c r="AA1383" s="35"/>
      <c r="AB1383" s="35"/>
      <c r="AC1383" s="35"/>
      <c r="AD1383" s="35"/>
      <c r="AE1383" s="35"/>
      <c r="AR1383" s="203" t="s">
        <v>316</v>
      </c>
      <c r="AT1383" s="203" t="s">
        <v>241</v>
      </c>
      <c r="AU1383" s="203" t="s">
        <v>86</v>
      </c>
      <c r="AY1383" s="18" t="s">
        <v>239</v>
      </c>
      <c r="BE1383" s="204">
        <f>IF(N1383="základní",J1383,0)</f>
        <v>0</v>
      </c>
      <c r="BF1383" s="204">
        <f>IF(N1383="snížená",J1383,0)</f>
        <v>0</v>
      </c>
      <c r="BG1383" s="204">
        <f>IF(N1383="zákl. přenesená",J1383,0)</f>
        <v>0</v>
      </c>
      <c r="BH1383" s="204">
        <f>IF(N1383="sníž. přenesená",J1383,0)</f>
        <v>0</v>
      </c>
      <c r="BI1383" s="204">
        <f>IF(N1383="nulová",J1383,0)</f>
        <v>0</v>
      </c>
      <c r="BJ1383" s="18" t="s">
        <v>84</v>
      </c>
      <c r="BK1383" s="204">
        <f>ROUND(I1383*H1383,2)</f>
        <v>0</v>
      </c>
      <c r="BL1383" s="18" t="s">
        <v>316</v>
      </c>
      <c r="BM1383" s="203" t="s">
        <v>2263</v>
      </c>
    </row>
    <row r="1384" spans="1:65" s="2" customFormat="1" ht="48.75">
      <c r="A1384" s="35"/>
      <c r="B1384" s="36"/>
      <c r="C1384" s="37"/>
      <c r="D1384" s="212" t="s">
        <v>294</v>
      </c>
      <c r="E1384" s="37"/>
      <c r="F1384" s="221" t="s">
        <v>2251</v>
      </c>
      <c r="G1384" s="37"/>
      <c r="H1384" s="37"/>
      <c r="I1384" s="207"/>
      <c r="J1384" s="37"/>
      <c r="K1384" s="37"/>
      <c r="L1384" s="40"/>
      <c r="M1384" s="208"/>
      <c r="N1384" s="209"/>
      <c r="O1384" s="72"/>
      <c r="P1384" s="72"/>
      <c r="Q1384" s="72"/>
      <c r="R1384" s="72"/>
      <c r="S1384" s="72"/>
      <c r="T1384" s="73"/>
      <c r="U1384" s="35"/>
      <c r="V1384" s="35"/>
      <c r="W1384" s="35"/>
      <c r="X1384" s="35"/>
      <c r="Y1384" s="35"/>
      <c r="Z1384" s="35"/>
      <c r="AA1384" s="35"/>
      <c r="AB1384" s="35"/>
      <c r="AC1384" s="35"/>
      <c r="AD1384" s="35"/>
      <c r="AE1384" s="35"/>
      <c r="AT1384" s="18" t="s">
        <v>294</v>
      </c>
      <c r="AU1384" s="18" t="s">
        <v>86</v>
      </c>
    </row>
    <row r="1385" spans="1:65" s="2" customFormat="1" ht="16.5" customHeight="1">
      <c r="A1385" s="35"/>
      <c r="B1385" s="36"/>
      <c r="C1385" s="192" t="s">
        <v>2264</v>
      </c>
      <c r="D1385" s="192" t="s">
        <v>241</v>
      </c>
      <c r="E1385" s="193" t="s">
        <v>2265</v>
      </c>
      <c r="F1385" s="194" t="s">
        <v>2266</v>
      </c>
      <c r="G1385" s="195" t="s">
        <v>2089</v>
      </c>
      <c r="H1385" s="196">
        <v>1</v>
      </c>
      <c r="I1385" s="197"/>
      <c r="J1385" s="198">
        <f>ROUND(I1385*H1385,2)</f>
        <v>0</v>
      </c>
      <c r="K1385" s="194" t="s">
        <v>287</v>
      </c>
      <c r="L1385" s="40"/>
      <c r="M1385" s="199" t="s">
        <v>1</v>
      </c>
      <c r="N1385" s="200" t="s">
        <v>41</v>
      </c>
      <c r="O1385" s="72"/>
      <c r="P1385" s="201">
        <f>O1385*H1385</f>
        <v>0</v>
      </c>
      <c r="Q1385" s="201">
        <v>0</v>
      </c>
      <c r="R1385" s="201">
        <f>Q1385*H1385</f>
        <v>0</v>
      </c>
      <c r="S1385" s="201">
        <v>0</v>
      </c>
      <c r="T1385" s="202">
        <f>S1385*H1385</f>
        <v>0</v>
      </c>
      <c r="U1385" s="35"/>
      <c r="V1385" s="35"/>
      <c r="W1385" s="35"/>
      <c r="X1385" s="35"/>
      <c r="Y1385" s="35"/>
      <c r="Z1385" s="35"/>
      <c r="AA1385" s="35"/>
      <c r="AB1385" s="35"/>
      <c r="AC1385" s="35"/>
      <c r="AD1385" s="35"/>
      <c r="AE1385" s="35"/>
      <c r="AR1385" s="203" t="s">
        <v>316</v>
      </c>
      <c r="AT1385" s="203" t="s">
        <v>241</v>
      </c>
      <c r="AU1385" s="203" t="s">
        <v>86</v>
      </c>
      <c r="AY1385" s="18" t="s">
        <v>239</v>
      </c>
      <c r="BE1385" s="204">
        <f>IF(N1385="základní",J1385,0)</f>
        <v>0</v>
      </c>
      <c r="BF1385" s="204">
        <f>IF(N1385="snížená",J1385,0)</f>
        <v>0</v>
      </c>
      <c r="BG1385" s="204">
        <f>IF(N1385="zákl. přenesená",J1385,0)</f>
        <v>0</v>
      </c>
      <c r="BH1385" s="204">
        <f>IF(N1385="sníž. přenesená",J1385,0)</f>
        <v>0</v>
      </c>
      <c r="BI1385" s="204">
        <f>IF(N1385="nulová",J1385,0)</f>
        <v>0</v>
      </c>
      <c r="BJ1385" s="18" t="s">
        <v>84</v>
      </c>
      <c r="BK1385" s="204">
        <f>ROUND(I1385*H1385,2)</f>
        <v>0</v>
      </c>
      <c r="BL1385" s="18" t="s">
        <v>316</v>
      </c>
      <c r="BM1385" s="203" t="s">
        <v>2267</v>
      </c>
    </row>
    <row r="1386" spans="1:65" s="2" customFormat="1" ht="48.75">
      <c r="A1386" s="35"/>
      <c r="B1386" s="36"/>
      <c r="C1386" s="37"/>
      <c r="D1386" s="212" t="s">
        <v>294</v>
      </c>
      <c r="E1386" s="37"/>
      <c r="F1386" s="221" t="s">
        <v>2251</v>
      </c>
      <c r="G1386" s="37"/>
      <c r="H1386" s="37"/>
      <c r="I1386" s="207"/>
      <c r="J1386" s="37"/>
      <c r="K1386" s="37"/>
      <c r="L1386" s="40"/>
      <c r="M1386" s="208"/>
      <c r="N1386" s="209"/>
      <c r="O1386" s="72"/>
      <c r="P1386" s="72"/>
      <c r="Q1386" s="72"/>
      <c r="R1386" s="72"/>
      <c r="S1386" s="72"/>
      <c r="T1386" s="73"/>
      <c r="U1386" s="35"/>
      <c r="V1386" s="35"/>
      <c r="W1386" s="35"/>
      <c r="X1386" s="35"/>
      <c r="Y1386" s="35"/>
      <c r="Z1386" s="35"/>
      <c r="AA1386" s="35"/>
      <c r="AB1386" s="35"/>
      <c r="AC1386" s="35"/>
      <c r="AD1386" s="35"/>
      <c r="AE1386" s="35"/>
      <c r="AT1386" s="18" t="s">
        <v>294</v>
      </c>
      <c r="AU1386" s="18" t="s">
        <v>86</v>
      </c>
    </row>
    <row r="1387" spans="1:65" s="2" customFormat="1" ht="24.2" customHeight="1">
      <c r="A1387" s="35"/>
      <c r="B1387" s="36"/>
      <c r="C1387" s="192" t="s">
        <v>2268</v>
      </c>
      <c r="D1387" s="192" t="s">
        <v>241</v>
      </c>
      <c r="E1387" s="193" t="s">
        <v>2269</v>
      </c>
      <c r="F1387" s="194" t="s">
        <v>2270</v>
      </c>
      <c r="G1387" s="195" t="s">
        <v>2089</v>
      </c>
      <c r="H1387" s="196">
        <v>1</v>
      </c>
      <c r="I1387" s="197"/>
      <c r="J1387" s="198">
        <f>ROUND(I1387*H1387,2)</f>
        <v>0</v>
      </c>
      <c r="K1387" s="194" t="s">
        <v>287</v>
      </c>
      <c r="L1387" s="40"/>
      <c r="M1387" s="199" t="s">
        <v>1</v>
      </c>
      <c r="N1387" s="200" t="s">
        <v>41</v>
      </c>
      <c r="O1387" s="72"/>
      <c r="P1387" s="201">
        <f>O1387*H1387</f>
        <v>0</v>
      </c>
      <c r="Q1387" s="201">
        <v>0</v>
      </c>
      <c r="R1387" s="201">
        <f>Q1387*H1387</f>
        <v>0</v>
      </c>
      <c r="S1387" s="201">
        <v>0</v>
      </c>
      <c r="T1387" s="202">
        <f>S1387*H1387</f>
        <v>0</v>
      </c>
      <c r="U1387" s="35"/>
      <c r="V1387" s="35"/>
      <c r="W1387" s="35"/>
      <c r="X1387" s="35"/>
      <c r="Y1387" s="35"/>
      <c r="Z1387" s="35"/>
      <c r="AA1387" s="35"/>
      <c r="AB1387" s="35"/>
      <c r="AC1387" s="35"/>
      <c r="AD1387" s="35"/>
      <c r="AE1387" s="35"/>
      <c r="AR1387" s="203" t="s">
        <v>316</v>
      </c>
      <c r="AT1387" s="203" t="s">
        <v>241</v>
      </c>
      <c r="AU1387" s="203" t="s">
        <v>86</v>
      </c>
      <c r="AY1387" s="18" t="s">
        <v>239</v>
      </c>
      <c r="BE1387" s="204">
        <f>IF(N1387="základní",J1387,0)</f>
        <v>0</v>
      </c>
      <c r="BF1387" s="204">
        <f>IF(N1387="snížená",J1387,0)</f>
        <v>0</v>
      </c>
      <c r="BG1387" s="204">
        <f>IF(N1387="zákl. přenesená",J1387,0)</f>
        <v>0</v>
      </c>
      <c r="BH1387" s="204">
        <f>IF(N1387="sníž. přenesená",J1387,0)</f>
        <v>0</v>
      </c>
      <c r="BI1387" s="204">
        <f>IF(N1387="nulová",J1387,0)</f>
        <v>0</v>
      </c>
      <c r="BJ1387" s="18" t="s">
        <v>84</v>
      </c>
      <c r="BK1387" s="204">
        <f>ROUND(I1387*H1387,2)</f>
        <v>0</v>
      </c>
      <c r="BL1387" s="18" t="s">
        <v>316</v>
      </c>
      <c r="BM1387" s="203" t="s">
        <v>2271</v>
      </c>
    </row>
    <row r="1388" spans="1:65" s="2" customFormat="1" ht="48.75">
      <c r="A1388" s="35"/>
      <c r="B1388" s="36"/>
      <c r="C1388" s="37"/>
      <c r="D1388" s="212" t="s">
        <v>294</v>
      </c>
      <c r="E1388" s="37"/>
      <c r="F1388" s="221" t="s">
        <v>2251</v>
      </c>
      <c r="G1388" s="37"/>
      <c r="H1388" s="37"/>
      <c r="I1388" s="207"/>
      <c r="J1388" s="37"/>
      <c r="K1388" s="37"/>
      <c r="L1388" s="40"/>
      <c r="M1388" s="208"/>
      <c r="N1388" s="209"/>
      <c r="O1388" s="72"/>
      <c r="P1388" s="72"/>
      <c r="Q1388" s="72"/>
      <c r="R1388" s="72"/>
      <c r="S1388" s="72"/>
      <c r="T1388" s="73"/>
      <c r="U1388" s="35"/>
      <c r="V1388" s="35"/>
      <c r="W1388" s="35"/>
      <c r="X1388" s="35"/>
      <c r="Y1388" s="35"/>
      <c r="Z1388" s="35"/>
      <c r="AA1388" s="35"/>
      <c r="AB1388" s="35"/>
      <c r="AC1388" s="35"/>
      <c r="AD1388" s="35"/>
      <c r="AE1388" s="35"/>
      <c r="AT1388" s="18" t="s">
        <v>294</v>
      </c>
      <c r="AU1388" s="18" t="s">
        <v>86</v>
      </c>
    </row>
    <row r="1389" spans="1:65" s="2" customFormat="1" ht="21.75" customHeight="1">
      <c r="A1389" s="35"/>
      <c r="B1389" s="36"/>
      <c r="C1389" s="192" t="s">
        <v>2272</v>
      </c>
      <c r="D1389" s="192" t="s">
        <v>241</v>
      </c>
      <c r="E1389" s="193" t="s">
        <v>2273</v>
      </c>
      <c r="F1389" s="194" t="s">
        <v>2274</v>
      </c>
      <c r="G1389" s="195" t="s">
        <v>2089</v>
      </c>
      <c r="H1389" s="196">
        <v>2</v>
      </c>
      <c r="I1389" s="197"/>
      <c r="J1389" s="198">
        <f>ROUND(I1389*H1389,2)</f>
        <v>0</v>
      </c>
      <c r="K1389" s="194" t="s">
        <v>287</v>
      </c>
      <c r="L1389" s="40"/>
      <c r="M1389" s="199" t="s">
        <v>1</v>
      </c>
      <c r="N1389" s="200" t="s">
        <v>41</v>
      </c>
      <c r="O1389" s="72"/>
      <c r="P1389" s="201">
        <f>O1389*H1389</f>
        <v>0</v>
      </c>
      <c r="Q1389" s="201">
        <v>0</v>
      </c>
      <c r="R1389" s="201">
        <f>Q1389*H1389</f>
        <v>0</v>
      </c>
      <c r="S1389" s="201">
        <v>0</v>
      </c>
      <c r="T1389" s="202">
        <f>S1389*H1389</f>
        <v>0</v>
      </c>
      <c r="U1389" s="35"/>
      <c r="V1389" s="35"/>
      <c r="W1389" s="35"/>
      <c r="X1389" s="35"/>
      <c r="Y1389" s="35"/>
      <c r="Z1389" s="35"/>
      <c r="AA1389" s="35"/>
      <c r="AB1389" s="35"/>
      <c r="AC1389" s="35"/>
      <c r="AD1389" s="35"/>
      <c r="AE1389" s="35"/>
      <c r="AR1389" s="203" t="s">
        <v>316</v>
      </c>
      <c r="AT1389" s="203" t="s">
        <v>241</v>
      </c>
      <c r="AU1389" s="203" t="s">
        <v>86</v>
      </c>
      <c r="AY1389" s="18" t="s">
        <v>239</v>
      </c>
      <c r="BE1389" s="204">
        <f>IF(N1389="základní",J1389,0)</f>
        <v>0</v>
      </c>
      <c r="BF1389" s="204">
        <f>IF(N1389="snížená",J1389,0)</f>
        <v>0</v>
      </c>
      <c r="BG1389" s="204">
        <f>IF(N1389="zákl. přenesená",J1389,0)</f>
        <v>0</v>
      </c>
      <c r="BH1389" s="204">
        <f>IF(N1389="sníž. přenesená",J1389,0)</f>
        <v>0</v>
      </c>
      <c r="BI1389" s="204">
        <f>IF(N1389="nulová",J1389,0)</f>
        <v>0</v>
      </c>
      <c r="BJ1389" s="18" t="s">
        <v>84</v>
      </c>
      <c r="BK1389" s="204">
        <f>ROUND(I1389*H1389,2)</f>
        <v>0</v>
      </c>
      <c r="BL1389" s="18" t="s">
        <v>316</v>
      </c>
      <c r="BM1389" s="203" t="s">
        <v>2275</v>
      </c>
    </row>
    <row r="1390" spans="1:65" s="2" customFormat="1" ht="48.75">
      <c r="A1390" s="35"/>
      <c r="B1390" s="36"/>
      <c r="C1390" s="37"/>
      <c r="D1390" s="212" t="s">
        <v>294</v>
      </c>
      <c r="E1390" s="37"/>
      <c r="F1390" s="221" t="s">
        <v>2251</v>
      </c>
      <c r="G1390" s="37"/>
      <c r="H1390" s="37"/>
      <c r="I1390" s="207"/>
      <c r="J1390" s="37"/>
      <c r="K1390" s="37"/>
      <c r="L1390" s="40"/>
      <c r="M1390" s="208"/>
      <c r="N1390" s="209"/>
      <c r="O1390" s="72"/>
      <c r="P1390" s="72"/>
      <c r="Q1390" s="72"/>
      <c r="R1390" s="72"/>
      <c r="S1390" s="72"/>
      <c r="T1390" s="73"/>
      <c r="U1390" s="35"/>
      <c r="V1390" s="35"/>
      <c r="W1390" s="35"/>
      <c r="X1390" s="35"/>
      <c r="Y1390" s="35"/>
      <c r="Z1390" s="35"/>
      <c r="AA1390" s="35"/>
      <c r="AB1390" s="35"/>
      <c r="AC1390" s="35"/>
      <c r="AD1390" s="35"/>
      <c r="AE1390" s="35"/>
      <c r="AT1390" s="18" t="s">
        <v>294</v>
      </c>
      <c r="AU1390" s="18" t="s">
        <v>86</v>
      </c>
    </row>
    <row r="1391" spans="1:65" s="2" customFormat="1" ht="16.5" customHeight="1">
      <c r="A1391" s="35"/>
      <c r="B1391" s="36"/>
      <c r="C1391" s="192" t="s">
        <v>2276</v>
      </c>
      <c r="D1391" s="192" t="s">
        <v>241</v>
      </c>
      <c r="E1391" s="193" t="s">
        <v>2277</v>
      </c>
      <c r="F1391" s="194" t="s">
        <v>2278</v>
      </c>
      <c r="G1391" s="195" t="s">
        <v>2089</v>
      </c>
      <c r="H1391" s="196">
        <v>1</v>
      </c>
      <c r="I1391" s="197"/>
      <c r="J1391" s="198">
        <f>ROUND(I1391*H1391,2)</f>
        <v>0</v>
      </c>
      <c r="K1391" s="194" t="s">
        <v>287</v>
      </c>
      <c r="L1391" s="40"/>
      <c r="M1391" s="199" t="s">
        <v>1</v>
      </c>
      <c r="N1391" s="200" t="s">
        <v>41</v>
      </c>
      <c r="O1391" s="72"/>
      <c r="P1391" s="201">
        <f>O1391*H1391</f>
        <v>0</v>
      </c>
      <c r="Q1391" s="201">
        <v>0</v>
      </c>
      <c r="R1391" s="201">
        <f>Q1391*H1391</f>
        <v>0</v>
      </c>
      <c r="S1391" s="201">
        <v>0</v>
      </c>
      <c r="T1391" s="202">
        <f>S1391*H1391</f>
        <v>0</v>
      </c>
      <c r="U1391" s="35"/>
      <c r="V1391" s="35"/>
      <c r="W1391" s="35"/>
      <c r="X1391" s="35"/>
      <c r="Y1391" s="35"/>
      <c r="Z1391" s="35"/>
      <c r="AA1391" s="35"/>
      <c r="AB1391" s="35"/>
      <c r="AC1391" s="35"/>
      <c r="AD1391" s="35"/>
      <c r="AE1391" s="35"/>
      <c r="AR1391" s="203" t="s">
        <v>316</v>
      </c>
      <c r="AT1391" s="203" t="s">
        <v>241</v>
      </c>
      <c r="AU1391" s="203" t="s">
        <v>86</v>
      </c>
      <c r="AY1391" s="18" t="s">
        <v>239</v>
      </c>
      <c r="BE1391" s="204">
        <f>IF(N1391="základní",J1391,0)</f>
        <v>0</v>
      </c>
      <c r="BF1391" s="204">
        <f>IF(N1391="snížená",J1391,0)</f>
        <v>0</v>
      </c>
      <c r="BG1391" s="204">
        <f>IF(N1391="zákl. přenesená",J1391,0)</f>
        <v>0</v>
      </c>
      <c r="BH1391" s="204">
        <f>IF(N1391="sníž. přenesená",J1391,0)</f>
        <v>0</v>
      </c>
      <c r="BI1391" s="204">
        <f>IF(N1391="nulová",J1391,0)</f>
        <v>0</v>
      </c>
      <c r="BJ1391" s="18" t="s">
        <v>84</v>
      </c>
      <c r="BK1391" s="204">
        <f>ROUND(I1391*H1391,2)</f>
        <v>0</v>
      </c>
      <c r="BL1391" s="18" t="s">
        <v>316</v>
      </c>
      <c r="BM1391" s="203" t="s">
        <v>2279</v>
      </c>
    </row>
    <row r="1392" spans="1:65" s="2" customFormat="1" ht="48.75">
      <c r="A1392" s="35"/>
      <c r="B1392" s="36"/>
      <c r="C1392" s="37"/>
      <c r="D1392" s="212" t="s">
        <v>294</v>
      </c>
      <c r="E1392" s="37"/>
      <c r="F1392" s="221" t="s">
        <v>2251</v>
      </c>
      <c r="G1392" s="37"/>
      <c r="H1392" s="37"/>
      <c r="I1392" s="207"/>
      <c r="J1392" s="37"/>
      <c r="K1392" s="37"/>
      <c r="L1392" s="40"/>
      <c r="M1392" s="208"/>
      <c r="N1392" s="209"/>
      <c r="O1392" s="72"/>
      <c r="P1392" s="72"/>
      <c r="Q1392" s="72"/>
      <c r="R1392" s="72"/>
      <c r="S1392" s="72"/>
      <c r="T1392" s="73"/>
      <c r="U1392" s="35"/>
      <c r="V1392" s="35"/>
      <c r="W1392" s="35"/>
      <c r="X1392" s="35"/>
      <c r="Y1392" s="35"/>
      <c r="Z1392" s="35"/>
      <c r="AA1392" s="35"/>
      <c r="AB1392" s="35"/>
      <c r="AC1392" s="35"/>
      <c r="AD1392" s="35"/>
      <c r="AE1392" s="35"/>
      <c r="AT1392" s="18" t="s">
        <v>294</v>
      </c>
      <c r="AU1392" s="18" t="s">
        <v>86</v>
      </c>
    </row>
    <row r="1393" spans="1:65" s="2" customFormat="1" ht="16.5" customHeight="1">
      <c r="A1393" s="35"/>
      <c r="B1393" s="36"/>
      <c r="C1393" s="192" t="s">
        <v>2280</v>
      </c>
      <c r="D1393" s="192" t="s">
        <v>241</v>
      </c>
      <c r="E1393" s="193" t="s">
        <v>2281</v>
      </c>
      <c r="F1393" s="194" t="s">
        <v>2282</v>
      </c>
      <c r="G1393" s="195" t="s">
        <v>2089</v>
      </c>
      <c r="H1393" s="196">
        <v>1</v>
      </c>
      <c r="I1393" s="197"/>
      <c r="J1393" s="198">
        <f>ROUND(I1393*H1393,2)</f>
        <v>0</v>
      </c>
      <c r="K1393" s="194" t="s">
        <v>287</v>
      </c>
      <c r="L1393" s="40"/>
      <c r="M1393" s="199" t="s">
        <v>1</v>
      </c>
      <c r="N1393" s="200" t="s">
        <v>41</v>
      </c>
      <c r="O1393" s="72"/>
      <c r="P1393" s="201">
        <f>O1393*H1393</f>
        <v>0</v>
      </c>
      <c r="Q1393" s="201">
        <v>0</v>
      </c>
      <c r="R1393" s="201">
        <f>Q1393*H1393</f>
        <v>0</v>
      </c>
      <c r="S1393" s="201">
        <v>0</v>
      </c>
      <c r="T1393" s="202">
        <f>S1393*H1393</f>
        <v>0</v>
      </c>
      <c r="U1393" s="35"/>
      <c r="V1393" s="35"/>
      <c r="W1393" s="35"/>
      <c r="X1393" s="35"/>
      <c r="Y1393" s="35"/>
      <c r="Z1393" s="35"/>
      <c r="AA1393" s="35"/>
      <c r="AB1393" s="35"/>
      <c r="AC1393" s="35"/>
      <c r="AD1393" s="35"/>
      <c r="AE1393" s="35"/>
      <c r="AR1393" s="203" t="s">
        <v>316</v>
      </c>
      <c r="AT1393" s="203" t="s">
        <v>241</v>
      </c>
      <c r="AU1393" s="203" t="s">
        <v>86</v>
      </c>
      <c r="AY1393" s="18" t="s">
        <v>239</v>
      </c>
      <c r="BE1393" s="204">
        <f>IF(N1393="základní",J1393,0)</f>
        <v>0</v>
      </c>
      <c r="BF1393" s="204">
        <f>IF(N1393="snížená",J1393,0)</f>
        <v>0</v>
      </c>
      <c r="BG1393" s="204">
        <f>IF(N1393="zákl. přenesená",J1393,0)</f>
        <v>0</v>
      </c>
      <c r="BH1393" s="204">
        <f>IF(N1393="sníž. přenesená",J1393,0)</f>
        <v>0</v>
      </c>
      <c r="BI1393" s="204">
        <f>IF(N1393="nulová",J1393,0)</f>
        <v>0</v>
      </c>
      <c r="BJ1393" s="18" t="s">
        <v>84</v>
      </c>
      <c r="BK1393" s="204">
        <f>ROUND(I1393*H1393,2)</f>
        <v>0</v>
      </c>
      <c r="BL1393" s="18" t="s">
        <v>316</v>
      </c>
      <c r="BM1393" s="203" t="s">
        <v>2283</v>
      </c>
    </row>
    <row r="1394" spans="1:65" s="2" customFormat="1" ht="48.75">
      <c r="A1394" s="35"/>
      <c r="B1394" s="36"/>
      <c r="C1394" s="37"/>
      <c r="D1394" s="212" t="s">
        <v>294</v>
      </c>
      <c r="E1394" s="37"/>
      <c r="F1394" s="221" t="s">
        <v>2251</v>
      </c>
      <c r="G1394" s="37"/>
      <c r="H1394" s="37"/>
      <c r="I1394" s="207"/>
      <c r="J1394" s="37"/>
      <c r="K1394" s="37"/>
      <c r="L1394" s="40"/>
      <c r="M1394" s="208"/>
      <c r="N1394" s="209"/>
      <c r="O1394" s="72"/>
      <c r="P1394" s="72"/>
      <c r="Q1394" s="72"/>
      <c r="R1394" s="72"/>
      <c r="S1394" s="72"/>
      <c r="T1394" s="73"/>
      <c r="U1394" s="35"/>
      <c r="V1394" s="35"/>
      <c r="W1394" s="35"/>
      <c r="X1394" s="35"/>
      <c r="Y1394" s="35"/>
      <c r="Z1394" s="35"/>
      <c r="AA1394" s="35"/>
      <c r="AB1394" s="35"/>
      <c r="AC1394" s="35"/>
      <c r="AD1394" s="35"/>
      <c r="AE1394" s="35"/>
      <c r="AT1394" s="18" t="s">
        <v>294</v>
      </c>
      <c r="AU1394" s="18" t="s">
        <v>86</v>
      </c>
    </row>
    <row r="1395" spans="1:65" s="2" customFormat="1" ht="24.2" customHeight="1">
      <c r="A1395" s="35"/>
      <c r="B1395" s="36"/>
      <c r="C1395" s="192" t="s">
        <v>2284</v>
      </c>
      <c r="D1395" s="192" t="s">
        <v>241</v>
      </c>
      <c r="E1395" s="193" t="s">
        <v>2285</v>
      </c>
      <c r="F1395" s="194" t="s">
        <v>2286</v>
      </c>
      <c r="G1395" s="195" t="s">
        <v>2089</v>
      </c>
      <c r="H1395" s="196">
        <v>1</v>
      </c>
      <c r="I1395" s="197"/>
      <c r="J1395" s="198">
        <f>ROUND(I1395*H1395,2)</f>
        <v>0</v>
      </c>
      <c r="K1395" s="194" t="s">
        <v>287</v>
      </c>
      <c r="L1395" s="40"/>
      <c r="M1395" s="199" t="s">
        <v>1</v>
      </c>
      <c r="N1395" s="200" t="s">
        <v>41</v>
      </c>
      <c r="O1395" s="72"/>
      <c r="P1395" s="201">
        <f>O1395*H1395</f>
        <v>0</v>
      </c>
      <c r="Q1395" s="201">
        <v>0</v>
      </c>
      <c r="R1395" s="201">
        <f>Q1395*H1395</f>
        <v>0</v>
      </c>
      <c r="S1395" s="201">
        <v>0</v>
      </c>
      <c r="T1395" s="202">
        <f>S1395*H1395</f>
        <v>0</v>
      </c>
      <c r="U1395" s="35"/>
      <c r="V1395" s="35"/>
      <c r="W1395" s="35"/>
      <c r="X1395" s="35"/>
      <c r="Y1395" s="35"/>
      <c r="Z1395" s="35"/>
      <c r="AA1395" s="35"/>
      <c r="AB1395" s="35"/>
      <c r="AC1395" s="35"/>
      <c r="AD1395" s="35"/>
      <c r="AE1395" s="35"/>
      <c r="AR1395" s="203" t="s">
        <v>316</v>
      </c>
      <c r="AT1395" s="203" t="s">
        <v>241</v>
      </c>
      <c r="AU1395" s="203" t="s">
        <v>86</v>
      </c>
      <c r="AY1395" s="18" t="s">
        <v>239</v>
      </c>
      <c r="BE1395" s="204">
        <f>IF(N1395="základní",J1395,0)</f>
        <v>0</v>
      </c>
      <c r="BF1395" s="204">
        <f>IF(N1395="snížená",J1395,0)</f>
        <v>0</v>
      </c>
      <c r="BG1395" s="204">
        <f>IF(N1395="zákl. přenesená",J1395,0)</f>
        <v>0</v>
      </c>
      <c r="BH1395" s="204">
        <f>IF(N1395="sníž. přenesená",J1395,0)</f>
        <v>0</v>
      </c>
      <c r="BI1395" s="204">
        <f>IF(N1395="nulová",J1395,0)</f>
        <v>0</v>
      </c>
      <c r="BJ1395" s="18" t="s">
        <v>84</v>
      </c>
      <c r="BK1395" s="204">
        <f>ROUND(I1395*H1395,2)</f>
        <v>0</v>
      </c>
      <c r="BL1395" s="18" t="s">
        <v>316</v>
      </c>
      <c r="BM1395" s="203" t="s">
        <v>2287</v>
      </c>
    </row>
    <row r="1396" spans="1:65" s="2" customFormat="1" ht="48.75">
      <c r="A1396" s="35"/>
      <c r="B1396" s="36"/>
      <c r="C1396" s="37"/>
      <c r="D1396" s="212" t="s">
        <v>294</v>
      </c>
      <c r="E1396" s="37"/>
      <c r="F1396" s="221" t="s">
        <v>2251</v>
      </c>
      <c r="G1396" s="37"/>
      <c r="H1396" s="37"/>
      <c r="I1396" s="207"/>
      <c r="J1396" s="37"/>
      <c r="K1396" s="37"/>
      <c r="L1396" s="40"/>
      <c r="M1396" s="208"/>
      <c r="N1396" s="209"/>
      <c r="O1396" s="72"/>
      <c r="P1396" s="72"/>
      <c r="Q1396" s="72"/>
      <c r="R1396" s="72"/>
      <c r="S1396" s="72"/>
      <c r="T1396" s="73"/>
      <c r="U1396" s="35"/>
      <c r="V1396" s="35"/>
      <c r="W1396" s="35"/>
      <c r="X1396" s="35"/>
      <c r="Y1396" s="35"/>
      <c r="Z1396" s="35"/>
      <c r="AA1396" s="35"/>
      <c r="AB1396" s="35"/>
      <c r="AC1396" s="35"/>
      <c r="AD1396" s="35"/>
      <c r="AE1396" s="35"/>
      <c r="AT1396" s="18" t="s">
        <v>294</v>
      </c>
      <c r="AU1396" s="18" t="s">
        <v>86</v>
      </c>
    </row>
    <row r="1397" spans="1:65" s="2" customFormat="1" ht="21.75" customHeight="1">
      <c r="A1397" s="35"/>
      <c r="B1397" s="36"/>
      <c r="C1397" s="192" t="s">
        <v>2288</v>
      </c>
      <c r="D1397" s="192" t="s">
        <v>241</v>
      </c>
      <c r="E1397" s="193" t="s">
        <v>2289</v>
      </c>
      <c r="F1397" s="194" t="s">
        <v>2290</v>
      </c>
      <c r="G1397" s="195" t="s">
        <v>2089</v>
      </c>
      <c r="H1397" s="196">
        <v>2</v>
      </c>
      <c r="I1397" s="197"/>
      <c r="J1397" s="198">
        <f>ROUND(I1397*H1397,2)</f>
        <v>0</v>
      </c>
      <c r="K1397" s="194" t="s">
        <v>287</v>
      </c>
      <c r="L1397" s="40"/>
      <c r="M1397" s="199" t="s">
        <v>1</v>
      </c>
      <c r="N1397" s="200" t="s">
        <v>41</v>
      </c>
      <c r="O1397" s="72"/>
      <c r="P1397" s="201">
        <f>O1397*H1397</f>
        <v>0</v>
      </c>
      <c r="Q1397" s="201">
        <v>0</v>
      </c>
      <c r="R1397" s="201">
        <f>Q1397*H1397</f>
        <v>0</v>
      </c>
      <c r="S1397" s="201">
        <v>0</v>
      </c>
      <c r="T1397" s="202">
        <f>S1397*H1397</f>
        <v>0</v>
      </c>
      <c r="U1397" s="35"/>
      <c r="V1397" s="35"/>
      <c r="W1397" s="35"/>
      <c r="X1397" s="35"/>
      <c r="Y1397" s="35"/>
      <c r="Z1397" s="35"/>
      <c r="AA1397" s="35"/>
      <c r="AB1397" s="35"/>
      <c r="AC1397" s="35"/>
      <c r="AD1397" s="35"/>
      <c r="AE1397" s="35"/>
      <c r="AR1397" s="203" t="s">
        <v>316</v>
      </c>
      <c r="AT1397" s="203" t="s">
        <v>241</v>
      </c>
      <c r="AU1397" s="203" t="s">
        <v>86</v>
      </c>
      <c r="AY1397" s="18" t="s">
        <v>239</v>
      </c>
      <c r="BE1397" s="204">
        <f>IF(N1397="základní",J1397,0)</f>
        <v>0</v>
      </c>
      <c r="BF1397" s="204">
        <f>IF(N1397="snížená",J1397,0)</f>
        <v>0</v>
      </c>
      <c r="BG1397" s="204">
        <f>IF(N1397="zákl. přenesená",J1397,0)</f>
        <v>0</v>
      </c>
      <c r="BH1397" s="204">
        <f>IF(N1397="sníž. přenesená",J1397,0)</f>
        <v>0</v>
      </c>
      <c r="BI1397" s="204">
        <f>IF(N1397="nulová",J1397,0)</f>
        <v>0</v>
      </c>
      <c r="BJ1397" s="18" t="s">
        <v>84</v>
      </c>
      <c r="BK1397" s="204">
        <f>ROUND(I1397*H1397,2)</f>
        <v>0</v>
      </c>
      <c r="BL1397" s="18" t="s">
        <v>316</v>
      </c>
      <c r="BM1397" s="203" t="s">
        <v>2291</v>
      </c>
    </row>
    <row r="1398" spans="1:65" s="2" customFormat="1" ht="48.75">
      <c r="A1398" s="35"/>
      <c r="B1398" s="36"/>
      <c r="C1398" s="37"/>
      <c r="D1398" s="212" t="s">
        <v>294</v>
      </c>
      <c r="E1398" s="37"/>
      <c r="F1398" s="221" t="s">
        <v>2251</v>
      </c>
      <c r="G1398" s="37"/>
      <c r="H1398" s="37"/>
      <c r="I1398" s="207"/>
      <c r="J1398" s="37"/>
      <c r="K1398" s="37"/>
      <c r="L1398" s="40"/>
      <c r="M1398" s="208"/>
      <c r="N1398" s="209"/>
      <c r="O1398" s="72"/>
      <c r="P1398" s="72"/>
      <c r="Q1398" s="72"/>
      <c r="R1398" s="72"/>
      <c r="S1398" s="72"/>
      <c r="T1398" s="73"/>
      <c r="U1398" s="35"/>
      <c r="V1398" s="35"/>
      <c r="W1398" s="35"/>
      <c r="X1398" s="35"/>
      <c r="Y1398" s="35"/>
      <c r="Z1398" s="35"/>
      <c r="AA1398" s="35"/>
      <c r="AB1398" s="35"/>
      <c r="AC1398" s="35"/>
      <c r="AD1398" s="35"/>
      <c r="AE1398" s="35"/>
      <c r="AT1398" s="18" t="s">
        <v>294</v>
      </c>
      <c r="AU1398" s="18" t="s">
        <v>86</v>
      </c>
    </row>
    <row r="1399" spans="1:65" s="2" customFormat="1" ht="24.2" customHeight="1">
      <c r="A1399" s="35"/>
      <c r="B1399" s="36"/>
      <c r="C1399" s="192" t="s">
        <v>2292</v>
      </c>
      <c r="D1399" s="192" t="s">
        <v>241</v>
      </c>
      <c r="E1399" s="193" t="s">
        <v>2293</v>
      </c>
      <c r="F1399" s="194" t="s">
        <v>2294</v>
      </c>
      <c r="G1399" s="195" t="s">
        <v>2089</v>
      </c>
      <c r="H1399" s="196">
        <v>1</v>
      </c>
      <c r="I1399" s="197"/>
      <c r="J1399" s="198">
        <f>ROUND(I1399*H1399,2)</f>
        <v>0</v>
      </c>
      <c r="K1399" s="194" t="s">
        <v>287</v>
      </c>
      <c r="L1399" s="40"/>
      <c r="M1399" s="199" t="s">
        <v>1</v>
      </c>
      <c r="N1399" s="200" t="s">
        <v>41</v>
      </c>
      <c r="O1399" s="72"/>
      <c r="P1399" s="201">
        <f>O1399*H1399</f>
        <v>0</v>
      </c>
      <c r="Q1399" s="201">
        <v>0</v>
      </c>
      <c r="R1399" s="201">
        <f>Q1399*H1399</f>
        <v>0</v>
      </c>
      <c r="S1399" s="201">
        <v>0</v>
      </c>
      <c r="T1399" s="202">
        <f>S1399*H1399</f>
        <v>0</v>
      </c>
      <c r="U1399" s="35"/>
      <c r="V1399" s="35"/>
      <c r="W1399" s="35"/>
      <c r="X1399" s="35"/>
      <c r="Y1399" s="35"/>
      <c r="Z1399" s="35"/>
      <c r="AA1399" s="35"/>
      <c r="AB1399" s="35"/>
      <c r="AC1399" s="35"/>
      <c r="AD1399" s="35"/>
      <c r="AE1399" s="35"/>
      <c r="AR1399" s="203" t="s">
        <v>316</v>
      </c>
      <c r="AT1399" s="203" t="s">
        <v>241</v>
      </c>
      <c r="AU1399" s="203" t="s">
        <v>86</v>
      </c>
      <c r="AY1399" s="18" t="s">
        <v>239</v>
      </c>
      <c r="BE1399" s="204">
        <f>IF(N1399="základní",J1399,0)</f>
        <v>0</v>
      </c>
      <c r="BF1399" s="204">
        <f>IF(N1399="snížená",J1399,0)</f>
        <v>0</v>
      </c>
      <c r="BG1399" s="204">
        <f>IF(N1399="zákl. přenesená",J1399,0)</f>
        <v>0</v>
      </c>
      <c r="BH1399" s="204">
        <f>IF(N1399="sníž. přenesená",J1399,0)</f>
        <v>0</v>
      </c>
      <c r="BI1399" s="204">
        <f>IF(N1399="nulová",J1399,0)</f>
        <v>0</v>
      </c>
      <c r="BJ1399" s="18" t="s">
        <v>84</v>
      </c>
      <c r="BK1399" s="204">
        <f>ROUND(I1399*H1399,2)</f>
        <v>0</v>
      </c>
      <c r="BL1399" s="18" t="s">
        <v>316</v>
      </c>
      <c r="BM1399" s="203" t="s">
        <v>2295</v>
      </c>
    </row>
    <row r="1400" spans="1:65" s="2" customFormat="1" ht="48.75">
      <c r="A1400" s="35"/>
      <c r="B1400" s="36"/>
      <c r="C1400" s="37"/>
      <c r="D1400" s="212" t="s">
        <v>294</v>
      </c>
      <c r="E1400" s="37"/>
      <c r="F1400" s="221" t="s">
        <v>2251</v>
      </c>
      <c r="G1400" s="37"/>
      <c r="H1400" s="37"/>
      <c r="I1400" s="207"/>
      <c r="J1400" s="37"/>
      <c r="K1400" s="37"/>
      <c r="L1400" s="40"/>
      <c r="M1400" s="208"/>
      <c r="N1400" s="209"/>
      <c r="O1400" s="72"/>
      <c r="P1400" s="72"/>
      <c r="Q1400" s="72"/>
      <c r="R1400" s="72"/>
      <c r="S1400" s="72"/>
      <c r="T1400" s="73"/>
      <c r="U1400" s="35"/>
      <c r="V1400" s="35"/>
      <c r="W1400" s="35"/>
      <c r="X1400" s="35"/>
      <c r="Y1400" s="35"/>
      <c r="Z1400" s="35"/>
      <c r="AA1400" s="35"/>
      <c r="AB1400" s="35"/>
      <c r="AC1400" s="35"/>
      <c r="AD1400" s="35"/>
      <c r="AE1400" s="35"/>
      <c r="AT1400" s="18" t="s">
        <v>294</v>
      </c>
      <c r="AU1400" s="18" t="s">
        <v>86</v>
      </c>
    </row>
    <row r="1401" spans="1:65" s="2" customFormat="1" ht="16.5" customHeight="1">
      <c r="A1401" s="35"/>
      <c r="B1401" s="36"/>
      <c r="C1401" s="192" t="s">
        <v>2296</v>
      </c>
      <c r="D1401" s="192" t="s">
        <v>241</v>
      </c>
      <c r="E1401" s="193" t="s">
        <v>2297</v>
      </c>
      <c r="F1401" s="194" t="s">
        <v>2298</v>
      </c>
      <c r="G1401" s="195" t="s">
        <v>2089</v>
      </c>
      <c r="H1401" s="196">
        <v>12</v>
      </c>
      <c r="I1401" s="197"/>
      <c r="J1401" s="198">
        <f>ROUND(I1401*H1401,2)</f>
        <v>0</v>
      </c>
      <c r="K1401" s="194" t="s">
        <v>287</v>
      </c>
      <c r="L1401" s="40"/>
      <c r="M1401" s="199" t="s">
        <v>1</v>
      </c>
      <c r="N1401" s="200" t="s">
        <v>41</v>
      </c>
      <c r="O1401" s="72"/>
      <c r="P1401" s="201">
        <f>O1401*H1401</f>
        <v>0</v>
      </c>
      <c r="Q1401" s="201">
        <v>0</v>
      </c>
      <c r="R1401" s="201">
        <f>Q1401*H1401</f>
        <v>0</v>
      </c>
      <c r="S1401" s="201">
        <v>0</v>
      </c>
      <c r="T1401" s="202">
        <f>S1401*H1401</f>
        <v>0</v>
      </c>
      <c r="U1401" s="35"/>
      <c r="V1401" s="35"/>
      <c r="W1401" s="35"/>
      <c r="X1401" s="35"/>
      <c r="Y1401" s="35"/>
      <c r="Z1401" s="35"/>
      <c r="AA1401" s="35"/>
      <c r="AB1401" s="35"/>
      <c r="AC1401" s="35"/>
      <c r="AD1401" s="35"/>
      <c r="AE1401" s="35"/>
      <c r="AR1401" s="203" t="s">
        <v>316</v>
      </c>
      <c r="AT1401" s="203" t="s">
        <v>241</v>
      </c>
      <c r="AU1401" s="203" t="s">
        <v>86</v>
      </c>
      <c r="AY1401" s="18" t="s">
        <v>239</v>
      </c>
      <c r="BE1401" s="204">
        <f>IF(N1401="základní",J1401,0)</f>
        <v>0</v>
      </c>
      <c r="BF1401" s="204">
        <f>IF(N1401="snížená",J1401,0)</f>
        <v>0</v>
      </c>
      <c r="BG1401" s="204">
        <f>IF(N1401="zákl. přenesená",J1401,0)</f>
        <v>0</v>
      </c>
      <c r="BH1401" s="204">
        <f>IF(N1401="sníž. přenesená",J1401,0)</f>
        <v>0</v>
      </c>
      <c r="BI1401" s="204">
        <f>IF(N1401="nulová",J1401,0)</f>
        <v>0</v>
      </c>
      <c r="BJ1401" s="18" t="s">
        <v>84</v>
      </c>
      <c r="BK1401" s="204">
        <f>ROUND(I1401*H1401,2)</f>
        <v>0</v>
      </c>
      <c r="BL1401" s="18" t="s">
        <v>316</v>
      </c>
      <c r="BM1401" s="203" t="s">
        <v>2299</v>
      </c>
    </row>
    <row r="1402" spans="1:65" s="2" customFormat="1" ht="39">
      <c r="A1402" s="35"/>
      <c r="B1402" s="36"/>
      <c r="C1402" s="37"/>
      <c r="D1402" s="212" t="s">
        <v>294</v>
      </c>
      <c r="E1402" s="37"/>
      <c r="F1402" s="221" t="s">
        <v>2300</v>
      </c>
      <c r="G1402" s="37"/>
      <c r="H1402" s="37"/>
      <c r="I1402" s="207"/>
      <c r="J1402" s="37"/>
      <c r="K1402" s="37"/>
      <c r="L1402" s="40"/>
      <c r="M1402" s="208"/>
      <c r="N1402" s="209"/>
      <c r="O1402" s="72"/>
      <c r="P1402" s="72"/>
      <c r="Q1402" s="72"/>
      <c r="R1402" s="72"/>
      <c r="S1402" s="72"/>
      <c r="T1402" s="73"/>
      <c r="U1402" s="35"/>
      <c r="V1402" s="35"/>
      <c r="W1402" s="35"/>
      <c r="X1402" s="35"/>
      <c r="Y1402" s="35"/>
      <c r="Z1402" s="35"/>
      <c r="AA1402" s="35"/>
      <c r="AB1402" s="35"/>
      <c r="AC1402" s="35"/>
      <c r="AD1402" s="35"/>
      <c r="AE1402" s="35"/>
      <c r="AT1402" s="18" t="s">
        <v>294</v>
      </c>
      <c r="AU1402" s="18" t="s">
        <v>86</v>
      </c>
    </row>
    <row r="1403" spans="1:65" s="2" customFormat="1" ht="16.5" customHeight="1">
      <c r="A1403" s="35"/>
      <c r="B1403" s="36"/>
      <c r="C1403" s="192" t="s">
        <v>2301</v>
      </c>
      <c r="D1403" s="192" t="s">
        <v>241</v>
      </c>
      <c r="E1403" s="193" t="s">
        <v>2302</v>
      </c>
      <c r="F1403" s="194" t="s">
        <v>2303</v>
      </c>
      <c r="G1403" s="195" t="s">
        <v>2089</v>
      </c>
      <c r="H1403" s="196">
        <v>9</v>
      </c>
      <c r="I1403" s="197"/>
      <c r="J1403" s="198">
        <f>ROUND(I1403*H1403,2)</f>
        <v>0</v>
      </c>
      <c r="K1403" s="194" t="s">
        <v>287</v>
      </c>
      <c r="L1403" s="40"/>
      <c r="M1403" s="199" t="s">
        <v>1</v>
      </c>
      <c r="N1403" s="200" t="s">
        <v>41</v>
      </c>
      <c r="O1403" s="72"/>
      <c r="P1403" s="201">
        <f>O1403*H1403</f>
        <v>0</v>
      </c>
      <c r="Q1403" s="201">
        <v>0</v>
      </c>
      <c r="R1403" s="201">
        <f>Q1403*H1403</f>
        <v>0</v>
      </c>
      <c r="S1403" s="201">
        <v>0</v>
      </c>
      <c r="T1403" s="202">
        <f>S1403*H1403</f>
        <v>0</v>
      </c>
      <c r="U1403" s="35"/>
      <c r="V1403" s="35"/>
      <c r="W1403" s="35"/>
      <c r="X1403" s="35"/>
      <c r="Y1403" s="35"/>
      <c r="Z1403" s="35"/>
      <c r="AA1403" s="35"/>
      <c r="AB1403" s="35"/>
      <c r="AC1403" s="35"/>
      <c r="AD1403" s="35"/>
      <c r="AE1403" s="35"/>
      <c r="AR1403" s="203" t="s">
        <v>316</v>
      </c>
      <c r="AT1403" s="203" t="s">
        <v>241</v>
      </c>
      <c r="AU1403" s="203" t="s">
        <v>86</v>
      </c>
      <c r="AY1403" s="18" t="s">
        <v>239</v>
      </c>
      <c r="BE1403" s="204">
        <f>IF(N1403="základní",J1403,0)</f>
        <v>0</v>
      </c>
      <c r="BF1403" s="204">
        <f>IF(N1403="snížená",J1403,0)</f>
        <v>0</v>
      </c>
      <c r="BG1403" s="204">
        <f>IF(N1403="zákl. přenesená",J1403,0)</f>
        <v>0</v>
      </c>
      <c r="BH1403" s="204">
        <f>IF(N1403="sníž. přenesená",J1403,0)</f>
        <v>0</v>
      </c>
      <c r="BI1403" s="204">
        <f>IF(N1403="nulová",J1403,0)</f>
        <v>0</v>
      </c>
      <c r="BJ1403" s="18" t="s">
        <v>84</v>
      </c>
      <c r="BK1403" s="204">
        <f>ROUND(I1403*H1403,2)</f>
        <v>0</v>
      </c>
      <c r="BL1403" s="18" t="s">
        <v>316</v>
      </c>
      <c r="BM1403" s="203" t="s">
        <v>2304</v>
      </c>
    </row>
    <row r="1404" spans="1:65" s="2" customFormat="1" ht="39">
      <c r="A1404" s="35"/>
      <c r="B1404" s="36"/>
      <c r="C1404" s="37"/>
      <c r="D1404" s="212" t="s">
        <v>294</v>
      </c>
      <c r="E1404" s="37"/>
      <c r="F1404" s="221" t="s">
        <v>2300</v>
      </c>
      <c r="G1404" s="37"/>
      <c r="H1404" s="37"/>
      <c r="I1404" s="207"/>
      <c r="J1404" s="37"/>
      <c r="K1404" s="37"/>
      <c r="L1404" s="40"/>
      <c r="M1404" s="208"/>
      <c r="N1404" s="209"/>
      <c r="O1404" s="72"/>
      <c r="P1404" s="72"/>
      <c r="Q1404" s="72"/>
      <c r="R1404" s="72"/>
      <c r="S1404" s="72"/>
      <c r="T1404" s="73"/>
      <c r="U1404" s="35"/>
      <c r="V1404" s="35"/>
      <c r="W1404" s="35"/>
      <c r="X1404" s="35"/>
      <c r="Y1404" s="35"/>
      <c r="Z1404" s="35"/>
      <c r="AA1404" s="35"/>
      <c r="AB1404" s="35"/>
      <c r="AC1404" s="35"/>
      <c r="AD1404" s="35"/>
      <c r="AE1404" s="35"/>
      <c r="AT1404" s="18" t="s">
        <v>294</v>
      </c>
      <c r="AU1404" s="18" t="s">
        <v>86</v>
      </c>
    </row>
    <row r="1405" spans="1:65" s="2" customFormat="1" ht="16.5" customHeight="1">
      <c r="A1405" s="35"/>
      <c r="B1405" s="36"/>
      <c r="C1405" s="192" t="s">
        <v>2305</v>
      </c>
      <c r="D1405" s="192" t="s">
        <v>241</v>
      </c>
      <c r="E1405" s="193" t="s">
        <v>2306</v>
      </c>
      <c r="F1405" s="194" t="s">
        <v>2307</v>
      </c>
      <c r="G1405" s="195" t="s">
        <v>2089</v>
      </c>
      <c r="H1405" s="196">
        <v>6</v>
      </c>
      <c r="I1405" s="197"/>
      <c r="J1405" s="198">
        <f>ROUND(I1405*H1405,2)</f>
        <v>0</v>
      </c>
      <c r="K1405" s="194" t="s">
        <v>287</v>
      </c>
      <c r="L1405" s="40"/>
      <c r="M1405" s="199" t="s">
        <v>1</v>
      </c>
      <c r="N1405" s="200" t="s">
        <v>41</v>
      </c>
      <c r="O1405" s="72"/>
      <c r="P1405" s="201">
        <f>O1405*H1405</f>
        <v>0</v>
      </c>
      <c r="Q1405" s="201">
        <v>0</v>
      </c>
      <c r="R1405" s="201">
        <f>Q1405*H1405</f>
        <v>0</v>
      </c>
      <c r="S1405" s="201">
        <v>0</v>
      </c>
      <c r="T1405" s="202">
        <f>S1405*H1405</f>
        <v>0</v>
      </c>
      <c r="U1405" s="35"/>
      <c r="V1405" s="35"/>
      <c r="W1405" s="35"/>
      <c r="X1405" s="35"/>
      <c r="Y1405" s="35"/>
      <c r="Z1405" s="35"/>
      <c r="AA1405" s="35"/>
      <c r="AB1405" s="35"/>
      <c r="AC1405" s="35"/>
      <c r="AD1405" s="35"/>
      <c r="AE1405" s="35"/>
      <c r="AR1405" s="203" t="s">
        <v>316</v>
      </c>
      <c r="AT1405" s="203" t="s">
        <v>241</v>
      </c>
      <c r="AU1405" s="203" t="s">
        <v>86</v>
      </c>
      <c r="AY1405" s="18" t="s">
        <v>239</v>
      </c>
      <c r="BE1405" s="204">
        <f>IF(N1405="základní",J1405,0)</f>
        <v>0</v>
      </c>
      <c r="BF1405" s="204">
        <f>IF(N1405="snížená",J1405,0)</f>
        <v>0</v>
      </c>
      <c r="BG1405" s="204">
        <f>IF(N1405="zákl. přenesená",J1405,0)</f>
        <v>0</v>
      </c>
      <c r="BH1405" s="204">
        <f>IF(N1405="sníž. přenesená",J1405,0)</f>
        <v>0</v>
      </c>
      <c r="BI1405" s="204">
        <f>IF(N1405="nulová",J1405,0)</f>
        <v>0</v>
      </c>
      <c r="BJ1405" s="18" t="s">
        <v>84</v>
      </c>
      <c r="BK1405" s="204">
        <f>ROUND(I1405*H1405,2)</f>
        <v>0</v>
      </c>
      <c r="BL1405" s="18" t="s">
        <v>316</v>
      </c>
      <c r="BM1405" s="203" t="s">
        <v>2308</v>
      </c>
    </row>
    <row r="1406" spans="1:65" s="2" customFormat="1" ht="39">
      <c r="A1406" s="35"/>
      <c r="B1406" s="36"/>
      <c r="C1406" s="37"/>
      <c r="D1406" s="212" t="s">
        <v>294</v>
      </c>
      <c r="E1406" s="37"/>
      <c r="F1406" s="221" t="s">
        <v>2300</v>
      </c>
      <c r="G1406" s="37"/>
      <c r="H1406" s="37"/>
      <c r="I1406" s="207"/>
      <c r="J1406" s="37"/>
      <c r="K1406" s="37"/>
      <c r="L1406" s="40"/>
      <c r="M1406" s="208"/>
      <c r="N1406" s="209"/>
      <c r="O1406" s="72"/>
      <c r="P1406" s="72"/>
      <c r="Q1406" s="72"/>
      <c r="R1406" s="72"/>
      <c r="S1406" s="72"/>
      <c r="T1406" s="73"/>
      <c r="U1406" s="35"/>
      <c r="V1406" s="35"/>
      <c r="W1406" s="35"/>
      <c r="X1406" s="35"/>
      <c r="Y1406" s="35"/>
      <c r="Z1406" s="35"/>
      <c r="AA1406" s="35"/>
      <c r="AB1406" s="35"/>
      <c r="AC1406" s="35"/>
      <c r="AD1406" s="35"/>
      <c r="AE1406" s="35"/>
      <c r="AT1406" s="18" t="s">
        <v>294</v>
      </c>
      <c r="AU1406" s="18" t="s">
        <v>86</v>
      </c>
    </row>
    <row r="1407" spans="1:65" s="2" customFormat="1" ht="16.5" customHeight="1">
      <c r="A1407" s="35"/>
      <c r="B1407" s="36"/>
      <c r="C1407" s="192" t="s">
        <v>2309</v>
      </c>
      <c r="D1407" s="192" t="s">
        <v>241</v>
      </c>
      <c r="E1407" s="193" t="s">
        <v>2310</v>
      </c>
      <c r="F1407" s="194" t="s">
        <v>2311</v>
      </c>
      <c r="G1407" s="195" t="s">
        <v>2089</v>
      </c>
      <c r="H1407" s="196">
        <v>3</v>
      </c>
      <c r="I1407" s="197"/>
      <c r="J1407" s="198">
        <f>ROUND(I1407*H1407,2)</f>
        <v>0</v>
      </c>
      <c r="K1407" s="194" t="s">
        <v>287</v>
      </c>
      <c r="L1407" s="40"/>
      <c r="M1407" s="199" t="s">
        <v>1</v>
      </c>
      <c r="N1407" s="200" t="s">
        <v>41</v>
      </c>
      <c r="O1407" s="72"/>
      <c r="P1407" s="201">
        <f>O1407*H1407</f>
        <v>0</v>
      </c>
      <c r="Q1407" s="201">
        <v>0</v>
      </c>
      <c r="R1407" s="201">
        <f>Q1407*H1407</f>
        <v>0</v>
      </c>
      <c r="S1407" s="201">
        <v>0</v>
      </c>
      <c r="T1407" s="202">
        <f>S1407*H1407</f>
        <v>0</v>
      </c>
      <c r="U1407" s="35"/>
      <c r="V1407" s="35"/>
      <c r="W1407" s="35"/>
      <c r="X1407" s="35"/>
      <c r="Y1407" s="35"/>
      <c r="Z1407" s="35"/>
      <c r="AA1407" s="35"/>
      <c r="AB1407" s="35"/>
      <c r="AC1407" s="35"/>
      <c r="AD1407" s="35"/>
      <c r="AE1407" s="35"/>
      <c r="AR1407" s="203" t="s">
        <v>316</v>
      </c>
      <c r="AT1407" s="203" t="s">
        <v>241</v>
      </c>
      <c r="AU1407" s="203" t="s">
        <v>86</v>
      </c>
      <c r="AY1407" s="18" t="s">
        <v>239</v>
      </c>
      <c r="BE1407" s="204">
        <f>IF(N1407="základní",J1407,0)</f>
        <v>0</v>
      </c>
      <c r="BF1407" s="204">
        <f>IF(N1407="snížená",J1407,0)</f>
        <v>0</v>
      </c>
      <c r="BG1407" s="204">
        <f>IF(N1407="zákl. přenesená",J1407,0)</f>
        <v>0</v>
      </c>
      <c r="BH1407" s="204">
        <f>IF(N1407="sníž. přenesená",J1407,0)</f>
        <v>0</v>
      </c>
      <c r="BI1407" s="204">
        <f>IF(N1407="nulová",J1407,0)</f>
        <v>0</v>
      </c>
      <c r="BJ1407" s="18" t="s">
        <v>84</v>
      </c>
      <c r="BK1407" s="204">
        <f>ROUND(I1407*H1407,2)</f>
        <v>0</v>
      </c>
      <c r="BL1407" s="18" t="s">
        <v>316</v>
      </c>
      <c r="BM1407" s="203" t="s">
        <v>2312</v>
      </c>
    </row>
    <row r="1408" spans="1:65" s="2" customFormat="1" ht="39">
      <c r="A1408" s="35"/>
      <c r="B1408" s="36"/>
      <c r="C1408" s="37"/>
      <c r="D1408" s="212" t="s">
        <v>294</v>
      </c>
      <c r="E1408" s="37"/>
      <c r="F1408" s="221" t="s">
        <v>2300</v>
      </c>
      <c r="G1408" s="37"/>
      <c r="H1408" s="37"/>
      <c r="I1408" s="207"/>
      <c r="J1408" s="37"/>
      <c r="K1408" s="37"/>
      <c r="L1408" s="40"/>
      <c r="M1408" s="208"/>
      <c r="N1408" s="209"/>
      <c r="O1408" s="72"/>
      <c r="P1408" s="72"/>
      <c r="Q1408" s="72"/>
      <c r="R1408" s="72"/>
      <c r="S1408" s="72"/>
      <c r="T1408" s="73"/>
      <c r="U1408" s="35"/>
      <c r="V1408" s="35"/>
      <c r="W1408" s="35"/>
      <c r="X1408" s="35"/>
      <c r="Y1408" s="35"/>
      <c r="Z1408" s="35"/>
      <c r="AA1408" s="35"/>
      <c r="AB1408" s="35"/>
      <c r="AC1408" s="35"/>
      <c r="AD1408" s="35"/>
      <c r="AE1408" s="35"/>
      <c r="AT1408" s="18" t="s">
        <v>294</v>
      </c>
      <c r="AU1408" s="18" t="s">
        <v>86</v>
      </c>
    </row>
    <row r="1409" spans="1:65" s="2" customFormat="1" ht="21.75" customHeight="1">
      <c r="A1409" s="35"/>
      <c r="B1409" s="36"/>
      <c r="C1409" s="192" t="s">
        <v>2313</v>
      </c>
      <c r="D1409" s="192" t="s">
        <v>241</v>
      </c>
      <c r="E1409" s="193" t="s">
        <v>2314</v>
      </c>
      <c r="F1409" s="194" t="s">
        <v>2315</v>
      </c>
      <c r="G1409" s="195" t="s">
        <v>2089</v>
      </c>
      <c r="H1409" s="196">
        <v>3</v>
      </c>
      <c r="I1409" s="197"/>
      <c r="J1409" s="198">
        <f>ROUND(I1409*H1409,2)</f>
        <v>0</v>
      </c>
      <c r="K1409" s="194" t="s">
        <v>287</v>
      </c>
      <c r="L1409" s="40"/>
      <c r="M1409" s="199" t="s">
        <v>1</v>
      </c>
      <c r="N1409" s="200" t="s">
        <v>41</v>
      </c>
      <c r="O1409" s="72"/>
      <c r="P1409" s="201">
        <f>O1409*H1409</f>
        <v>0</v>
      </c>
      <c r="Q1409" s="201">
        <v>0</v>
      </c>
      <c r="R1409" s="201">
        <f>Q1409*H1409</f>
        <v>0</v>
      </c>
      <c r="S1409" s="201">
        <v>0</v>
      </c>
      <c r="T1409" s="202">
        <f>S1409*H1409</f>
        <v>0</v>
      </c>
      <c r="U1409" s="35"/>
      <c r="V1409" s="35"/>
      <c r="W1409" s="35"/>
      <c r="X1409" s="35"/>
      <c r="Y1409" s="35"/>
      <c r="Z1409" s="35"/>
      <c r="AA1409" s="35"/>
      <c r="AB1409" s="35"/>
      <c r="AC1409" s="35"/>
      <c r="AD1409" s="35"/>
      <c r="AE1409" s="35"/>
      <c r="AR1409" s="203" t="s">
        <v>316</v>
      </c>
      <c r="AT1409" s="203" t="s">
        <v>241</v>
      </c>
      <c r="AU1409" s="203" t="s">
        <v>86</v>
      </c>
      <c r="AY1409" s="18" t="s">
        <v>239</v>
      </c>
      <c r="BE1409" s="204">
        <f>IF(N1409="základní",J1409,0)</f>
        <v>0</v>
      </c>
      <c r="BF1409" s="204">
        <f>IF(N1409="snížená",J1409,0)</f>
        <v>0</v>
      </c>
      <c r="BG1409" s="204">
        <f>IF(N1409="zákl. přenesená",J1409,0)</f>
        <v>0</v>
      </c>
      <c r="BH1409" s="204">
        <f>IF(N1409="sníž. přenesená",J1409,0)</f>
        <v>0</v>
      </c>
      <c r="BI1409" s="204">
        <f>IF(N1409="nulová",J1409,0)</f>
        <v>0</v>
      </c>
      <c r="BJ1409" s="18" t="s">
        <v>84</v>
      </c>
      <c r="BK1409" s="204">
        <f>ROUND(I1409*H1409,2)</f>
        <v>0</v>
      </c>
      <c r="BL1409" s="18" t="s">
        <v>316</v>
      </c>
      <c r="BM1409" s="203" t="s">
        <v>2316</v>
      </c>
    </row>
    <row r="1410" spans="1:65" s="2" customFormat="1" ht="39">
      <c r="A1410" s="35"/>
      <c r="B1410" s="36"/>
      <c r="C1410" s="37"/>
      <c r="D1410" s="212" t="s">
        <v>294</v>
      </c>
      <c r="E1410" s="37"/>
      <c r="F1410" s="221" t="s">
        <v>2300</v>
      </c>
      <c r="G1410" s="37"/>
      <c r="H1410" s="37"/>
      <c r="I1410" s="207"/>
      <c r="J1410" s="37"/>
      <c r="K1410" s="37"/>
      <c r="L1410" s="40"/>
      <c r="M1410" s="208"/>
      <c r="N1410" s="209"/>
      <c r="O1410" s="72"/>
      <c r="P1410" s="72"/>
      <c r="Q1410" s="72"/>
      <c r="R1410" s="72"/>
      <c r="S1410" s="72"/>
      <c r="T1410" s="73"/>
      <c r="U1410" s="35"/>
      <c r="V1410" s="35"/>
      <c r="W1410" s="35"/>
      <c r="X1410" s="35"/>
      <c r="Y1410" s="35"/>
      <c r="Z1410" s="35"/>
      <c r="AA1410" s="35"/>
      <c r="AB1410" s="35"/>
      <c r="AC1410" s="35"/>
      <c r="AD1410" s="35"/>
      <c r="AE1410" s="35"/>
      <c r="AT1410" s="18" t="s">
        <v>294</v>
      </c>
      <c r="AU1410" s="18" t="s">
        <v>86</v>
      </c>
    </row>
    <row r="1411" spans="1:65" s="2" customFormat="1" ht="16.5" customHeight="1">
      <c r="A1411" s="35"/>
      <c r="B1411" s="36"/>
      <c r="C1411" s="192" t="s">
        <v>2317</v>
      </c>
      <c r="D1411" s="192" t="s">
        <v>241</v>
      </c>
      <c r="E1411" s="193" t="s">
        <v>2318</v>
      </c>
      <c r="F1411" s="194" t="s">
        <v>2319</v>
      </c>
      <c r="G1411" s="195" t="s">
        <v>2089</v>
      </c>
      <c r="H1411" s="196">
        <v>1</v>
      </c>
      <c r="I1411" s="197"/>
      <c r="J1411" s="198">
        <f>ROUND(I1411*H1411,2)</f>
        <v>0</v>
      </c>
      <c r="K1411" s="194" t="s">
        <v>287</v>
      </c>
      <c r="L1411" s="40"/>
      <c r="M1411" s="199" t="s">
        <v>1</v>
      </c>
      <c r="N1411" s="200" t="s">
        <v>41</v>
      </c>
      <c r="O1411" s="72"/>
      <c r="P1411" s="201">
        <f>O1411*H1411</f>
        <v>0</v>
      </c>
      <c r="Q1411" s="201">
        <v>0</v>
      </c>
      <c r="R1411" s="201">
        <f>Q1411*H1411</f>
        <v>0</v>
      </c>
      <c r="S1411" s="201">
        <v>0</v>
      </c>
      <c r="T1411" s="202">
        <f>S1411*H1411</f>
        <v>0</v>
      </c>
      <c r="U1411" s="35"/>
      <c r="V1411" s="35"/>
      <c r="W1411" s="35"/>
      <c r="X1411" s="35"/>
      <c r="Y1411" s="35"/>
      <c r="Z1411" s="35"/>
      <c r="AA1411" s="35"/>
      <c r="AB1411" s="35"/>
      <c r="AC1411" s="35"/>
      <c r="AD1411" s="35"/>
      <c r="AE1411" s="35"/>
      <c r="AR1411" s="203" t="s">
        <v>316</v>
      </c>
      <c r="AT1411" s="203" t="s">
        <v>241</v>
      </c>
      <c r="AU1411" s="203" t="s">
        <v>86</v>
      </c>
      <c r="AY1411" s="18" t="s">
        <v>239</v>
      </c>
      <c r="BE1411" s="204">
        <f>IF(N1411="základní",J1411,0)</f>
        <v>0</v>
      </c>
      <c r="BF1411" s="204">
        <f>IF(N1411="snížená",J1411,0)</f>
        <v>0</v>
      </c>
      <c r="BG1411" s="204">
        <f>IF(N1411="zákl. přenesená",J1411,0)</f>
        <v>0</v>
      </c>
      <c r="BH1411" s="204">
        <f>IF(N1411="sníž. přenesená",J1411,0)</f>
        <v>0</v>
      </c>
      <c r="BI1411" s="204">
        <f>IF(N1411="nulová",J1411,0)</f>
        <v>0</v>
      </c>
      <c r="BJ1411" s="18" t="s">
        <v>84</v>
      </c>
      <c r="BK1411" s="204">
        <f>ROUND(I1411*H1411,2)</f>
        <v>0</v>
      </c>
      <c r="BL1411" s="18" t="s">
        <v>316</v>
      </c>
      <c r="BM1411" s="203" t="s">
        <v>2320</v>
      </c>
    </row>
    <row r="1412" spans="1:65" s="2" customFormat="1" ht="39">
      <c r="A1412" s="35"/>
      <c r="B1412" s="36"/>
      <c r="C1412" s="37"/>
      <c r="D1412" s="212" t="s">
        <v>294</v>
      </c>
      <c r="E1412" s="37"/>
      <c r="F1412" s="221" t="s">
        <v>2300</v>
      </c>
      <c r="G1412" s="37"/>
      <c r="H1412" s="37"/>
      <c r="I1412" s="207"/>
      <c r="J1412" s="37"/>
      <c r="K1412" s="37"/>
      <c r="L1412" s="40"/>
      <c r="M1412" s="208"/>
      <c r="N1412" s="209"/>
      <c r="O1412" s="72"/>
      <c r="P1412" s="72"/>
      <c r="Q1412" s="72"/>
      <c r="R1412" s="72"/>
      <c r="S1412" s="72"/>
      <c r="T1412" s="73"/>
      <c r="U1412" s="35"/>
      <c r="V1412" s="35"/>
      <c r="W1412" s="35"/>
      <c r="X1412" s="35"/>
      <c r="Y1412" s="35"/>
      <c r="Z1412" s="35"/>
      <c r="AA1412" s="35"/>
      <c r="AB1412" s="35"/>
      <c r="AC1412" s="35"/>
      <c r="AD1412" s="35"/>
      <c r="AE1412" s="35"/>
      <c r="AT1412" s="18" t="s">
        <v>294</v>
      </c>
      <c r="AU1412" s="18" t="s">
        <v>86</v>
      </c>
    </row>
    <row r="1413" spans="1:65" s="2" customFormat="1" ht="16.5" customHeight="1">
      <c r="A1413" s="35"/>
      <c r="B1413" s="36"/>
      <c r="C1413" s="192" t="s">
        <v>2321</v>
      </c>
      <c r="D1413" s="192" t="s">
        <v>241</v>
      </c>
      <c r="E1413" s="193" t="s">
        <v>2322</v>
      </c>
      <c r="F1413" s="194" t="s">
        <v>2323</v>
      </c>
      <c r="G1413" s="195" t="s">
        <v>2089</v>
      </c>
      <c r="H1413" s="196">
        <v>1</v>
      </c>
      <c r="I1413" s="197"/>
      <c r="J1413" s="198">
        <f>ROUND(I1413*H1413,2)</f>
        <v>0</v>
      </c>
      <c r="K1413" s="194" t="s">
        <v>287</v>
      </c>
      <c r="L1413" s="40"/>
      <c r="M1413" s="199" t="s">
        <v>1</v>
      </c>
      <c r="N1413" s="200" t="s">
        <v>41</v>
      </c>
      <c r="O1413" s="72"/>
      <c r="P1413" s="201">
        <f>O1413*H1413</f>
        <v>0</v>
      </c>
      <c r="Q1413" s="201">
        <v>0</v>
      </c>
      <c r="R1413" s="201">
        <f>Q1413*H1413</f>
        <v>0</v>
      </c>
      <c r="S1413" s="201">
        <v>0</v>
      </c>
      <c r="T1413" s="202">
        <f>S1413*H1413</f>
        <v>0</v>
      </c>
      <c r="U1413" s="35"/>
      <c r="V1413" s="35"/>
      <c r="W1413" s="35"/>
      <c r="X1413" s="35"/>
      <c r="Y1413" s="35"/>
      <c r="Z1413" s="35"/>
      <c r="AA1413" s="35"/>
      <c r="AB1413" s="35"/>
      <c r="AC1413" s="35"/>
      <c r="AD1413" s="35"/>
      <c r="AE1413" s="35"/>
      <c r="AR1413" s="203" t="s">
        <v>316</v>
      </c>
      <c r="AT1413" s="203" t="s">
        <v>241</v>
      </c>
      <c r="AU1413" s="203" t="s">
        <v>86</v>
      </c>
      <c r="AY1413" s="18" t="s">
        <v>239</v>
      </c>
      <c r="BE1413" s="204">
        <f>IF(N1413="základní",J1413,0)</f>
        <v>0</v>
      </c>
      <c r="BF1413" s="204">
        <f>IF(N1413="snížená",J1413,0)</f>
        <v>0</v>
      </c>
      <c r="BG1413" s="204">
        <f>IF(N1413="zákl. přenesená",J1413,0)</f>
        <v>0</v>
      </c>
      <c r="BH1413" s="204">
        <f>IF(N1413="sníž. přenesená",J1413,0)</f>
        <v>0</v>
      </c>
      <c r="BI1413" s="204">
        <f>IF(N1413="nulová",J1413,0)</f>
        <v>0</v>
      </c>
      <c r="BJ1413" s="18" t="s">
        <v>84</v>
      </c>
      <c r="BK1413" s="204">
        <f>ROUND(I1413*H1413,2)</f>
        <v>0</v>
      </c>
      <c r="BL1413" s="18" t="s">
        <v>316</v>
      </c>
      <c r="BM1413" s="203" t="s">
        <v>2324</v>
      </c>
    </row>
    <row r="1414" spans="1:65" s="2" customFormat="1" ht="39">
      <c r="A1414" s="35"/>
      <c r="B1414" s="36"/>
      <c r="C1414" s="37"/>
      <c r="D1414" s="212" t="s">
        <v>294</v>
      </c>
      <c r="E1414" s="37"/>
      <c r="F1414" s="221" t="s">
        <v>2300</v>
      </c>
      <c r="G1414" s="37"/>
      <c r="H1414" s="37"/>
      <c r="I1414" s="207"/>
      <c r="J1414" s="37"/>
      <c r="K1414" s="37"/>
      <c r="L1414" s="40"/>
      <c r="M1414" s="208"/>
      <c r="N1414" s="209"/>
      <c r="O1414" s="72"/>
      <c r="P1414" s="72"/>
      <c r="Q1414" s="72"/>
      <c r="R1414" s="72"/>
      <c r="S1414" s="72"/>
      <c r="T1414" s="73"/>
      <c r="U1414" s="35"/>
      <c r="V1414" s="35"/>
      <c r="W1414" s="35"/>
      <c r="X1414" s="35"/>
      <c r="Y1414" s="35"/>
      <c r="Z1414" s="35"/>
      <c r="AA1414" s="35"/>
      <c r="AB1414" s="35"/>
      <c r="AC1414" s="35"/>
      <c r="AD1414" s="35"/>
      <c r="AE1414" s="35"/>
      <c r="AT1414" s="18" t="s">
        <v>294</v>
      </c>
      <c r="AU1414" s="18" t="s">
        <v>86</v>
      </c>
    </row>
    <row r="1415" spans="1:65" s="2" customFormat="1" ht="16.5" customHeight="1">
      <c r="A1415" s="35"/>
      <c r="B1415" s="36"/>
      <c r="C1415" s="192" t="s">
        <v>2325</v>
      </c>
      <c r="D1415" s="192" t="s">
        <v>241</v>
      </c>
      <c r="E1415" s="193" t="s">
        <v>2326</v>
      </c>
      <c r="F1415" s="194" t="s">
        <v>2327</v>
      </c>
      <c r="G1415" s="195" t="s">
        <v>2089</v>
      </c>
      <c r="H1415" s="196">
        <v>1</v>
      </c>
      <c r="I1415" s="197"/>
      <c r="J1415" s="198">
        <f>ROUND(I1415*H1415,2)</f>
        <v>0</v>
      </c>
      <c r="K1415" s="194" t="s">
        <v>287</v>
      </c>
      <c r="L1415" s="40"/>
      <c r="M1415" s="199" t="s">
        <v>1</v>
      </c>
      <c r="N1415" s="200" t="s">
        <v>41</v>
      </c>
      <c r="O1415" s="72"/>
      <c r="P1415" s="201">
        <f>O1415*H1415</f>
        <v>0</v>
      </c>
      <c r="Q1415" s="201">
        <v>0</v>
      </c>
      <c r="R1415" s="201">
        <f>Q1415*H1415</f>
        <v>0</v>
      </c>
      <c r="S1415" s="201">
        <v>0</v>
      </c>
      <c r="T1415" s="202">
        <f>S1415*H1415</f>
        <v>0</v>
      </c>
      <c r="U1415" s="35"/>
      <c r="V1415" s="35"/>
      <c r="W1415" s="35"/>
      <c r="X1415" s="35"/>
      <c r="Y1415" s="35"/>
      <c r="Z1415" s="35"/>
      <c r="AA1415" s="35"/>
      <c r="AB1415" s="35"/>
      <c r="AC1415" s="35"/>
      <c r="AD1415" s="35"/>
      <c r="AE1415" s="35"/>
      <c r="AR1415" s="203" t="s">
        <v>316</v>
      </c>
      <c r="AT1415" s="203" t="s">
        <v>241</v>
      </c>
      <c r="AU1415" s="203" t="s">
        <v>86</v>
      </c>
      <c r="AY1415" s="18" t="s">
        <v>239</v>
      </c>
      <c r="BE1415" s="204">
        <f>IF(N1415="základní",J1415,0)</f>
        <v>0</v>
      </c>
      <c r="BF1415" s="204">
        <f>IF(N1415="snížená",J1415,0)</f>
        <v>0</v>
      </c>
      <c r="BG1415" s="204">
        <f>IF(N1415="zákl. přenesená",J1415,0)</f>
        <v>0</v>
      </c>
      <c r="BH1415" s="204">
        <f>IF(N1415="sníž. přenesená",J1415,0)</f>
        <v>0</v>
      </c>
      <c r="BI1415" s="204">
        <f>IF(N1415="nulová",J1415,0)</f>
        <v>0</v>
      </c>
      <c r="BJ1415" s="18" t="s">
        <v>84</v>
      </c>
      <c r="BK1415" s="204">
        <f>ROUND(I1415*H1415,2)</f>
        <v>0</v>
      </c>
      <c r="BL1415" s="18" t="s">
        <v>316</v>
      </c>
      <c r="BM1415" s="203" t="s">
        <v>2328</v>
      </c>
    </row>
    <row r="1416" spans="1:65" s="2" customFormat="1" ht="39">
      <c r="A1416" s="35"/>
      <c r="B1416" s="36"/>
      <c r="C1416" s="37"/>
      <c r="D1416" s="212" t="s">
        <v>294</v>
      </c>
      <c r="E1416" s="37"/>
      <c r="F1416" s="221" t="s">
        <v>2300</v>
      </c>
      <c r="G1416" s="37"/>
      <c r="H1416" s="37"/>
      <c r="I1416" s="207"/>
      <c r="J1416" s="37"/>
      <c r="K1416" s="37"/>
      <c r="L1416" s="40"/>
      <c r="M1416" s="208"/>
      <c r="N1416" s="209"/>
      <c r="O1416" s="72"/>
      <c r="P1416" s="72"/>
      <c r="Q1416" s="72"/>
      <c r="R1416" s="72"/>
      <c r="S1416" s="72"/>
      <c r="T1416" s="73"/>
      <c r="U1416" s="35"/>
      <c r="V1416" s="35"/>
      <c r="W1416" s="35"/>
      <c r="X1416" s="35"/>
      <c r="Y1416" s="35"/>
      <c r="Z1416" s="35"/>
      <c r="AA1416" s="35"/>
      <c r="AB1416" s="35"/>
      <c r="AC1416" s="35"/>
      <c r="AD1416" s="35"/>
      <c r="AE1416" s="35"/>
      <c r="AT1416" s="18" t="s">
        <v>294</v>
      </c>
      <c r="AU1416" s="18" t="s">
        <v>86</v>
      </c>
    </row>
    <row r="1417" spans="1:65" s="2" customFormat="1" ht="16.5" customHeight="1">
      <c r="A1417" s="35"/>
      <c r="B1417" s="36"/>
      <c r="C1417" s="192" t="s">
        <v>2329</v>
      </c>
      <c r="D1417" s="192" t="s">
        <v>241</v>
      </c>
      <c r="E1417" s="193" t="s">
        <v>2330</v>
      </c>
      <c r="F1417" s="194" t="s">
        <v>2331</v>
      </c>
      <c r="G1417" s="195" t="s">
        <v>2089</v>
      </c>
      <c r="H1417" s="196">
        <v>1</v>
      </c>
      <c r="I1417" s="197"/>
      <c r="J1417" s="198">
        <f>ROUND(I1417*H1417,2)</f>
        <v>0</v>
      </c>
      <c r="K1417" s="194" t="s">
        <v>287</v>
      </c>
      <c r="L1417" s="40"/>
      <c r="M1417" s="199" t="s">
        <v>1</v>
      </c>
      <c r="N1417" s="200" t="s">
        <v>41</v>
      </c>
      <c r="O1417" s="72"/>
      <c r="P1417" s="201">
        <f>O1417*H1417</f>
        <v>0</v>
      </c>
      <c r="Q1417" s="201">
        <v>0</v>
      </c>
      <c r="R1417" s="201">
        <f>Q1417*H1417</f>
        <v>0</v>
      </c>
      <c r="S1417" s="201">
        <v>0</v>
      </c>
      <c r="T1417" s="202">
        <f>S1417*H1417</f>
        <v>0</v>
      </c>
      <c r="U1417" s="35"/>
      <c r="V1417" s="35"/>
      <c r="W1417" s="35"/>
      <c r="X1417" s="35"/>
      <c r="Y1417" s="35"/>
      <c r="Z1417" s="35"/>
      <c r="AA1417" s="35"/>
      <c r="AB1417" s="35"/>
      <c r="AC1417" s="35"/>
      <c r="AD1417" s="35"/>
      <c r="AE1417" s="35"/>
      <c r="AR1417" s="203" t="s">
        <v>316</v>
      </c>
      <c r="AT1417" s="203" t="s">
        <v>241</v>
      </c>
      <c r="AU1417" s="203" t="s">
        <v>86</v>
      </c>
      <c r="AY1417" s="18" t="s">
        <v>239</v>
      </c>
      <c r="BE1417" s="204">
        <f>IF(N1417="základní",J1417,0)</f>
        <v>0</v>
      </c>
      <c r="BF1417" s="204">
        <f>IF(N1417="snížená",J1417,0)</f>
        <v>0</v>
      </c>
      <c r="BG1417" s="204">
        <f>IF(N1417="zákl. přenesená",J1417,0)</f>
        <v>0</v>
      </c>
      <c r="BH1417" s="204">
        <f>IF(N1417="sníž. přenesená",J1417,0)</f>
        <v>0</v>
      </c>
      <c r="BI1417" s="204">
        <f>IF(N1417="nulová",J1417,0)</f>
        <v>0</v>
      </c>
      <c r="BJ1417" s="18" t="s">
        <v>84</v>
      </c>
      <c r="BK1417" s="204">
        <f>ROUND(I1417*H1417,2)</f>
        <v>0</v>
      </c>
      <c r="BL1417" s="18" t="s">
        <v>316</v>
      </c>
      <c r="BM1417" s="203" t="s">
        <v>2332</v>
      </c>
    </row>
    <row r="1418" spans="1:65" s="2" customFormat="1" ht="39">
      <c r="A1418" s="35"/>
      <c r="B1418" s="36"/>
      <c r="C1418" s="37"/>
      <c r="D1418" s="212" t="s">
        <v>294</v>
      </c>
      <c r="E1418" s="37"/>
      <c r="F1418" s="221" t="s">
        <v>2300</v>
      </c>
      <c r="G1418" s="37"/>
      <c r="H1418" s="37"/>
      <c r="I1418" s="207"/>
      <c r="J1418" s="37"/>
      <c r="K1418" s="37"/>
      <c r="L1418" s="40"/>
      <c r="M1418" s="208"/>
      <c r="N1418" s="209"/>
      <c r="O1418" s="72"/>
      <c r="P1418" s="72"/>
      <c r="Q1418" s="72"/>
      <c r="R1418" s="72"/>
      <c r="S1418" s="72"/>
      <c r="T1418" s="73"/>
      <c r="U1418" s="35"/>
      <c r="V1418" s="35"/>
      <c r="W1418" s="35"/>
      <c r="X1418" s="35"/>
      <c r="Y1418" s="35"/>
      <c r="Z1418" s="35"/>
      <c r="AA1418" s="35"/>
      <c r="AB1418" s="35"/>
      <c r="AC1418" s="35"/>
      <c r="AD1418" s="35"/>
      <c r="AE1418" s="35"/>
      <c r="AT1418" s="18" t="s">
        <v>294</v>
      </c>
      <c r="AU1418" s="18" t="s">
        <v>86</v>
      </c>
    </row>
    <row r="1419" spans="1:65" s="2" customFormat="1" ht="16.5" customHeight="1">
      <c r="A1419" s="35"/>
      <c r="B1419" s="36"/>
      <c r="C1419" s="192" t="s">
        <v>2333</v>
      </c>
      <c r="D1419" s="192" t="s">
        <v>241</v>
      </c>
      <c r="E1419" s="193" t="s">
        <v>2334</v>
      </c>
      <c r="F1419" s="194" t="s">
        <v>2335</v>
      </c>
      <c r="G1419" s="195" t="s">
        <v>2089</v>
      </c>
      <c r="H1419" s="196">
        <v>1</v>
      </c>
      <c r="I1419" s="197"/>
      <c r="J1419" s="198">
        <f>ROUND(I1419*H1419,2)</f>
        <v>0</v>
      </c>
      <c r="K1419" s="194" t="s">
        <v>287</v>
      </c>
      <c r="L1419" s="40"/>
      <c r="M1419" s="199" t="s">
        <v>1</v>
      </c>
      <c r="N1419" s="200" t="s">
        <v>41</v>
      </c>
      <c r="O1419" s="72"/>
      <c r="P1419" s="201">
        <f>O1419*H1419</f>
        <v>0</v>
      </c>
      <c r="Q1419" s="201">
        <v>0</v>
      </c>
      <c r="R1419" s="201">
        <f>Q1419*H1419</f>
        <v>0</v>
      </c>
      <c r="S1419" s="201">
        <v>0</v>
      </c>
      <c r="T1419" s="202">
        <f>S1419*H1419</f>
        <v>0</v>
      </c>
      <c r="U1419" s="35"/>
      <c r="V1419" s="35"/>
      <c r="W1419" s="35"/>
      <c r="X1419" s="35"/>
      <c r="Y1419" s="35"/>
      <c r="Z1419" s="35"/>
      <c r="AA1419" s="35"/>
      <c r="AB1419" s="35"/>
      <c r="AC1419" s="35"/>
      <c r="AD1419" s="35"/>
      <c r="AE1419" s="35"/>
      <c r="AR1419" s="203" t="s">
        <v>316</v>
      </c>
      <c r="AT1419" s="203" t="s">
        <v>241</v>
      </c>
      <c r="AU1419" s="203" t="s">
        <v>86</v>
      </c>
      <c r="AY1419" s="18" t="s">
        <v>239</v>
      </c>
      <c r="BE1419" s="204">
        <f>IF(N1419="základní",J1419,0)</f>
        <v>0</v>
      </c>
      <c r="BF1419" s="204">
        <f>IF(N1419="snížená",J1419,0)</f>
        <v>0</v>
      </c>
      <c r="BG1419" s="204">
        <f>IF(N1419="zákl. přenesená",J1419,0)</f>
        <v>0</v>
      </c>
      <c r="BH1419" s="204">
        <f>IF(N1419="sníž. přenesená",J1419,0)</f>
        <v>0</v>
      </c>
      <c r="BI1419" s="204">
        <f>IF(N1419="nulová",J1419,0)</f>
        <v>0</v>
      </c>
      <c r="BJ1419" s="18" t="s">
        <v>84</v>
      </c>
      <c r="BK1419" s="204">
        <f>ROUND(I1419*H1419,2)</f>
        <v>0</v>
      </c>
      <c r="BL1419" s="18" t="s">
        <v>316</v>
      </c>
      <c r="BM1419" s="203" t="s">
        <v>2336</v>
      </c>
    </row>
    <row r="1420" spans="1:65" s="2" customFormat="1" ht="39">
      <c r="A1420" s="35"/>
      <c r="B1420" s="36"/>
      <c r="C1420" s="37"/>
      <c r="D1420" s="212" t="s">
        <v>294</v>
      </c>
      <c r="E1420" s="37"/>
      <c r="F1420" s="221" t="s">
        <v>2300</v>
      </c>
      <c r="G1420" s="37"/>
      <c r="H1420" s="37"/>
      <c r="I1420" s="207"/>
      <c r="J1420" s="37"/>
      <c r="K1420" s="37"/>
      <c r="L1420" s="40"/>
      <c r="M1420" s="208"/>
      <c r="N1420" s="209"/>
      <c r="O1420" s="72"/>
      <c r="P1420" s="72"/>
      <c r="Q1420" s="72"/>
      <c r="R1420" s="72"/>
      <c r="S1420" s="72"/>
      <c r="T1420" s="73"/>
      <c r="U1420" s="35"/>
      <c r="V1420" s="35"/>
      <c r="W1420" s="35"/>
      <c r="X1420" s="35"/>
      <c r="Y1420" s="35"/>
      <c r="Z1420" s="35"/>
      <c r="AA1420" s="35"/>
      <c r="AB1420" s="35"/>
      <c r="AC1420" s="35"/>
      <c r="AD1420" s="35"/>
      <c r="AE1420" s="35"/>
      <c r="AT1420" s="18" t="s">
        <v>294</v>
      </c>
      <c r="AU1420" s="18" t="s">
        <v>86</v>
      </c>
    </row>
    <row r="1421" spans="1:65" s="2" customFormat="1" ht="16.5" customHeight="1">
      <c r="A1421" s="35"/>
      <c r="B1421" s="36"/>
      <c r="C1421" s="192" t="s">
        <v>2337</v>
      </c>
      <c r="D1421" s="192" t="s">
        <v>241</v>
      </c>
      <c r="E1421" s="193" t="s">
        <v>2338</v>
      </c>
      <c r="F1421" s="194" t="s">
        <v>2339</v>
      </c>
      <c r="G1421" s="195" t="s">
        <v>2089</v>
      </c>
      <c r="H1421" s="196">
        <v>2</v>
      </c>
      <c r="I1421" s="197"/>
      <c r="J1421" s="198">
        <f>ROUND(I1421*H1421,2)</f>
        <v>0</v>
      </c>
      <c r="K1421" s="194" t="s">
        <v>287</v>
      </c>
      <c r="L1421" s="40"/>
      <c r="M1421" s="199" t="s">
        <v>1</v>
      </c>
      <c r="N1421" s="200" t="s">
        <v>41</v>
      </c>
      <c r="O1421" s="72"/>
      <c r="P1421" s="201">
        <f>O1421*H1421</f>
        <v>0</v>
      </c>
      <c r="Q1421" s="201">
        <v>0</v>
      </c>
      <c r="R1421" s="201">
        <f>Q1421*H1421</f>
        <v>0</v>
      </c>
      <c r="S1421" s="201">
        <v>0</v>
      </c>
      <c r="T1421" s="202">
        <f>S1421*H1421</f>
        <v>0</v>
      </c>
      <c r="U1421" s="35"/>
      <c r="V1421" s="35"/>
      <c r="W1421" s="35"/>
      <c r="X1421" s="35"/>
      <c r="Y1421" s="35"/>
      <c r="Z1421" s="35"/>
      <c r="AA1421" s="35"/>
      <c r="AB1421" s="35"/>
      <c r="AC1421" s="35"/>
      <c r="AD1421" s="35"/>
      <c r="AE1421" s="35"/>
      <c r="AR1421" s="203" t="s">
        <v>316</v>
      </c>
      <c r="AT1421" s="203" t="s">
        <v>241</v>
      </c>
      <c r="AU1421" s="203" t="s">
        <v>86</v>
      </c>
      <c r="AY1421" s="18" t="s">
        <v>239</v>
      </c>
      <c r="BE1421" s="204">
        <f>IF(N1421="základní",J1421,0)</f>
        <v>0</v>
      </c>
      <c r="BF1421" s="204">
        <f>IF(N1421="snížená",J1421,0)</f>
        <v>0</v>
      </c>
      <c r="BG1421" s="204">
        <f>IF(N1421="zákl. přenesená",J1421,0)</f>
        <v>0</v>
      </c>
      <c r="BH1421" s="204">
        <f>IF(N1421="sníž. přenesená",J1421,0)</f>
        <v>0</v>
      </c>
      <c r="BI1421" s="204">
        <f>IF(N1421="nulová",J1421,0)</f>
        <v>0</v>
      </c>
      <c r="BJ1421" s="18" t="s">
        <v>84</v>
      </c>
      <c r="BK1421" s="204">
        <f>ROUND(I1421*H1421,2)</f>
        <v>0</v>
      </c>
      <c r="BL1421" s="18" t="s">
        <v>316</v>
      </c>
      <c r="BM1421" s="203" t="s">
        <v>2340</v>
      </c>
    </row>
    <row r="1422" spans="1:65" s="2" customFormat="1" ht="39">
      <c r="A1422" s="35"/>
      <c r="B1422" s="36"/>
      <c r="C1422" s="37"/>
      <c r="D1422" s="212" t="s">
        <v>294</v>
      </c>
      <c r="E1422" s="37"/>
      <c r="F1422" s="221" t="s">
        <v>2300</v>
      </c>
      <c r="G1422" s="37"/>
      <c r="H1422" s="37"/>
      <c r="I1422" s="207"/>
      <c r="J1422" s="37"/>
      <c r="K1422" s="37"/>
      <c r="L1422" s="40"/>
      <c r="M1422" s="208"/>
      <c r="N1422" s="209"/>
      <c r="O1422" s="72"/>
      <c r="P1422" s="72"/>
      <c r="Q1422" s="72"/>
      <c r="R1422" s="72"/>
      <c r="S1422" s="72"/>
      <c r="T1422" s="73"/>
      <c r="U1422" s="35"/>
      <c r="V1422" s="35"/>
      <c r="W1422" s="35"/>
      <c r="X1422" s="35"/>
      <c r="Y1422" s="35"/>
      <c r="Z1422" s="35"/>
      <c r="AA1422" s="35"/>
      <c r="AB1422" s="35"/>
      <c r="AC1422" s="35"/>
      <c r="AD1422" s="35"/>
      <c r="AE1422" s="35"/>
      <c r="AT1422" s="18" t="s">
        <v>294</v>
      </c>
      <c r="AU1422" s="18" t="s">
        <v>86</v>
      </c>
    </row>
    <row r="1423" spans="1:65" s="2" customFormat="1" ht="24.2" customHeight="1">
      <c r="A1423" s="35"/>
      <c r="B1423" s="36"/>
      <c r="C1423" s="192" t="s">
        <v>2341</v>
      </c>
      <c r="D1423" s="192" t="s">
        <v>241</v>
      </c>
      <c r="E1423" s="193" t="s">
        <v>2342</v>
      </c>
      <c r="F1423" s="194" t="s">
        <v>2343</v>
      </c>
      <c r="G1423" s="195" t="s">
        <v>2089</v>
      </c>
      <c r="H1423" s="196">
        <v>1</v>
      </c>
      <c r="I1423" s="197"/>
      <c r="J1423" s="198">
        <f>ROUND(I1423*H1423,2)</f>
        <v>0</v>
      </c>
      <c r="K1423" s="194" t="s">
        <v>287</v>
      </c>
      <c r="L1423" s="40"/>
      <c r="M1423" s="199" t="s">
        <v>1</v>
      </c>
      <c r="N1423" s="200" t="s">
        <v>41</v>
      </c>
      <c r="O1423" s="72"/>
      <c r="P1423" s="201">
        <f>O1423*H1423</f>
        <v>0</v>
      </c>
      <c r="Q1423" s="201">
        <v>0</v>
      </c>
      <c r="R1423" s="201">
        <f>Q1423*H1423</f>
        <v>0</v>
      </c>
      <c r="S1423" s="201">
        <v>0</v>
      </c>
      <c r="T1423" s="202">
        <f>S1423*H1423</f>
        <v>0</v>
      </c>
      <c r="U1423" s="35"/>
      <c r="V1423" s="35"/>
      <c r="W1423" s="35"/>
      <c r="X1423" s="35"/>
      <c r="Y1423" s="35"/>
      <c r="Z1423" s="35"/>
      <c r="AA1423" s="35"/>
      <c r="AB1423" s="35"/>
      <c r="AC1423" s="35"/>
      <c r="AD1423" s="35"/>
      <c r="AE1423" s="35"/>
      <c r="AR1423" s="203" t="s">
        <v>316</v>
      </c>
      <c r="AT1423" s="203" t="s">
        <v>241</v>
      </c>
      <c r="AU1423" s="203" t="s">
        <v>86</v>
      </c>
      <c r="AY1423" s="18" t="s">
        <v>239</v>
      </c>
      <c r="BE1423" s="204">
        <f>IF(N1423="základní",J1423,0)</f>
        <v>0</v>
      </c>
      <c r="BF1423" s="204">
        <f>IF(N1423="snížená",J1423,0)</f>
        <v>0</v>
      </c>
      <c r="BG1423" s="204">
        <f>IF(N1423="zákl. přenesená",J1423,0)</f>
        <v>0</v>
      </c>
      <c r="BH1423" s="204">
        <f>IF(N1423="sníž. přenesená",J1423,0)</f>
        <v>0</v>
      </c>
      <c r="BI1423" s="204">
        <f>IF(N1423="nulová",J1423,0)</f>
        <v>0</v>
      </c>
      <c r="BJ1423" s="18" t="s">
        <v>84</v>
      </c>
      <c r="BK1423" s="204">
        <f>ROUND(I1423*H1423,2)</f>
        <v>0</v>
      </c>
      <c r="BL1423" s="18" t="s">
        <v>316</v>
      </c>
      <c r="BM1423" s="203" t="s">
        <v>2344</v>
      </c>
    </row>
    <row r="1424" spans="1:65" s="2" customFormat="1" ht="39">
      <c r="A1424" s="35"/>
      <c r="B1424" s="36"/>
      <c r="C1424" s="37"/>
      <c r="D1424" s="212" t="s">
        <v>294</v>
      </c>
      <c r="E1424" s="37"/>
      <c r="F1424" s="221" t="s">
        <v>2345</v>
      </c>
      <c r="G1424" s="37"/>
      <c r="H1424" s="37"/>
      <c r="I1424" s="207"/>
      <c r="J1424" s="37"/>
      <c r="K1424" s="37"/>
      <c r="L1424" s="40"/>
      <c r="M1424" s="208"/>
      <c r="N1424" s="209"/>
      <c r="O1424" s="72"/>
      <c r="P1424" s="72"/>
      <c r="Q1424" s="72"/>
      <c r="R1424" s="72"/>
      <c r="S1424" s="72"/>
      <c r="T1424" s="73"/>
      <c r="U1424" s="35"/>
      <c r="V1424" s="35"/>
      <c r="W1424" s="35"/>
      <c r="X1424" s="35"/>
      <c r="Y1424" s="35"/>
      <c r="Z1424" s="35"/>
      <c r="AA1424" s="35"/>
      <c r="AB1424" s="35"/>
      <c r="AC1424" s="35"/>
      <c r="AD1424" s="35"/>
      <c r="AE1424" s="35"/>
      <c r="AT1424" s="18" t="s">
        <v>294</v>
      </c>
      <c r="AU1424" s="18" t="s">
        <v>86</v>
      </c>
    </row>
    <row r="1425" spans="1:65" s="2" customFormat="1" ht="16.5" customHeight="1">
      <c r="A1425" s="35"/>
      <c r="B1425" s="36"/>
      <c r="C1425" s="192" t="s">
        <v>2346</v>
      </c>
      <c r="D1425" s="192" t="s">
        <v>241</v>
      </c>
      <c r="E1425" s="193" t="s">
        <v>2347</v>
      </c>
      <c r="F1425" s="194" t="s">
        <v>2348</v>
      </c>
      <c r="G1425" s="195" t="s">
        <v>2349</v>
      </c>
      <c r="H1425" s="196">
        <v>1</v>
      </c>
      <c r="I1425" s="197"/>
      <c r="J1425" s="198">
        <f>ROUND(I1425*H1425,2)</f>
        <v>0</v>
      </c>
      <c r="K1425" s="194" t="s">
        <v>287</v>
      </c>
      <c r="L1425" s="40"/>
      <c r="M1425" s="199" t="s">
        <v>1</v>
      </c>
      <c r="N1425" s="200" t="s">
        <v>41</v>
      </c>
      <c r="O1425" s="72"/>
      <c r="P1425" s="201">
        <f>O1425*H1425</f>
        <v>0</v>
      </c>
      <c r="Q1425" s="201">
        <v>0</v>
      </c>
      <c r="R1425" s="201">
        <f>Q1425*H1425</f>
        <v>0</v>
      </c>
      <c r="S1425" s="201">
        <v>0</v>
      </c>
      <c r="T1425" s="202">
        <f>S1425*H1425</f>
        <v>0</v>
      </c>
      <c r="U1425" s="35"/>
      <c r="V1425" s="35"/>
      <c r="W1425" s="35"/>
      <c r="X1425" s="35"/>
      <c r="Y1425" s="35"/>
      <c r="Z1425" s="35"/>
      <c r="AA1425" s="35"/>
      <c r="AB1425" s="35"/>
      <c r="AC1425" s="35"/>
      <c r="AD1425" s="35"/>
      <c r="AE1425" s="35"/>
      <c r="AR1425" s="203" t="s">
        <v>316</v>
      </c>
      <c r="AT1425" s="203" t="s">
        <v>241</v>
      </c>
      <c r="AU1425" s="203" t="s">
        <v>86</v>
      </c>
      <c r="AY1425" s="18" t="s">
        <v>239</v>
      </c>
      <c r="BE1425" s="204">
        <f>IF(N1425="základní",J1425,0)</f>
        <v>0</v>
      </c>
      <c r="BF1425" s="204">
        <f>IF(N1425="snížená",J1425,0)</f>
        <v>0</v>
      </c>
      <c r="BG1425" s="204">
        <f>IF(N1425="zákl. přenesená",J1425,0)</f>
        <v>0</v>
      </c>
      <c r="BH1425" s="204">
        <f>IF(N1425="sníž. přenesená",J1425,0)</f>
        <v>0</v>
      </c>
      <c r="BI1425" s="204">
        <f>IF(N1425="nulová",J1425,0)</f>
        <v>0</v>
      </c>
      <c r="BJ1425" s="18" t="s">
        <v>84</v>
      </c>
      <c r="BK1425" s="204">
        <f>ROUND(I1425*H1425,2)</f>
        <v>0</v>
      </c>
      <c r="BL1425" s="18" t="s">
        <v>316</v>
      </c>
      <c r="BM1425" s="203" t="s">
        <v>2350</v>
      </c>
    </row>
    <row r="1426" spans="1:65" s="2" customFormat="1" ht="39">
      <c r="A1426" s="35"/>
      <c r="B1426" s="36"/>
      <c r="C1426" s="37"/>
      <c r="D1426" s="212" t="s">
        <v>294</v>
      </c>
      <c r="E1426" s="37"/>
      <c r="F1426" s="221" t="s">
        <v>2345</v>
      </c>
      <c r="G1426" s="37"/>
      <c r="H1426" s="37"/>
      <c r="I1426" s="207"/>
      <c r="J1426" s="37"/>
      <c r="K1426" s="37"/>
      <c r="L1426" s="40"/>
      <c r="M1426" s="208"/>
      <c r="N1426" s="209"/>
      <c r="O1426" s="72"/>
      <c r="P1426" s="72"/>
      <c r="Q1426" s="72"/>
      <c r="R1426" s="72"/>
      <c r="S1426" s="72"/>
      <c r="T1426" s="73"/>
      <c r="U1426" s="35"/>
      <c r="V1426" s="35"/>
      <c r="W1426" s="35"/>
      <c r="X1426" s="35"/>
      <c r="Y1426" s="35"/>
      <c r="Z1426" s="35"/>
      <c r="AA1426" s="35"/>
      <c r="AB1426" s="35"/>
      <c r="AC1426" s="35"/>
      <c r="AD1426" s="35"/>
      <c r="AE1426" s="35"/>
      <c r="AT1426" s="18" t="s">
        <v>294</v>
      </c>
      <c r="AU1426" s="18" t="s">
        <v>86</v>
      </c>
    </row>
    <row r="1427" spans="1:65" s="2" customFormat="1" ht="21.75" customHeight="1">
      <c r="A1427" s="35"/>
      <c r="B1427" s="36"/>
      <c r="C1427" s="192" t="s">
        <v>2351</v>
      </c>
      <c r="D1427" s="192" t="s">
        <v>241</v>
      </c>
      <c r="E1427" s="193" t="s">
        <v>2352</v>
      </c>
      <c r="F1427" s="194" t="s">
        <v>2353</v>
      </c>
      <c r="G1427" s="195" t="s">
        <v>2089</v>
      </c>
      <c r="H1427" s="196">
        <v>6</v>
      </c>
      <c r="I1427" s="197"/>
      <c r="J1427" s="198">
        <f>ROUND(I1427*H1427,2)</f>
        <v>0</v>
      </c>
      <c r="K1427" s="194" t="s">
        <v>287</v>
      </c>
      <c r="L1427" s="40"/>
      <c r="M1427" s="199" t="s">
        <v>1</v>
      </c>
      <c r="N1427" s="200" t="s">
        <v>41</v>
      </c>
      <c r="O1427" s="72"/>
      <c r="P1427" s="201">
        <f>O1427*H1427</f>
        <v>0</v>
      </c>
      <c r="Q1427" s="201">
        <v>0</v>
      </c>
      <c r="R1427" s="201">
        <f>Q1427*H1427</f>
        <v>0</v>
      </c>
      <c r="S1427" s="201">
        <v>0</v>
      </c>
      <c r="T1427" s="202">
        <f>S1427*H1427</f>
        <v>0</v>
      </c>
      <c r="U1427" s="35"/>
      <c r="V1427" s="35"/>
      <c r="W1427" s="35"/>
      <c r="X1427" s="35"/>
      <c r="Y1427" s="35"/>
      <c r="Z1427" s="35"/>
      <c r="AA1427" s="35"/>
      <c r="AB1427" s="35"/>
      <c r="AC1427" s="35"/>
      <c r="AD1427" s="35"/>
      <c r="AE1427" s="35"/>
      <c r="AR1427" s="203" t="s">
        <v>316</v>
      </c>
      <c r="AT1427" s="203" t="s">
        <v>241</v>
      </c>
      <c r="AU1427" s="203" t="s">
        <v>86</v>
      </c>
      <c r="AY1427" s="18" t="s">
        <v>239</v>
      </c>
      <c r="BE1427" s="204">
        <f>IF(N1427="základní",J1427,0)</f>
        <v>0</v>
      </c>
      <c r="BF1427" s="204">
        <f>IF(N1427="snížená",J1427,0)</f>
        <v>0</v>
      </c>
      <c r="BG1427" s="204">
        <f>IF(N1427="zákl. přenesená",J1427,0)</f>
        <v>0</v>
      </c>
      <c r="BH1427" s="204">
        <f>IF(N1427="sníž. přenesená",J1427,0)</f>
        <v>0</v>
      </c>
      <c r="BI1427" s="204">
        <f>IF(N1427="nulová",J1427,0)</f>
        <v>0</v>
      </c>
      <c r="BJ1427" s="18" t="s">
        <v>84</v>
      </c>
      <c r="BK1427" s="204">
        <f>ROUND(I1427*H1427,2)</f>
        <v>0</v>
      </c>
      <c r="BL1427" s="18" t="s">
        <v>316</v>
      </c>
      <c r="BM1427" s="203" t="s">
        <v>2354</v>
      </c>
    </row>
    <row r="1428" spans="1:65" s="2" customFormat="1" ht="39">
      <c r="A1428" s="35"/>
      <c r="B1428" s="36"/>
      <c r="C1428" s="37"/>
      <c r="D1428" s="212" t="s">
        <v>294</v>
      </c>
      <c r="E1428" s="37"/>
      <c r="F1428" s="221" t="s">
        <v>2345</v>
      </c>
      <c r="G1428" s="37"/>
      <c r="H1428" s="37"/>
      <c r="I1428" s="207"/>
      <c r="J1428" s="37"/>
      <c r="K1428" s="37"/>
      <c r="L1428" s="40"/>
      <c r="M1428" s="208"/>
      <c r="N1428" s="209"/>
      <c r="O1428" s="72"/>
      <c r="P1428" s="72"/>
      <c r="Q1428" s="72"/>
      <c r="R1428" s="72"/>
      <c r="S1428" s="72"/>
      <c r="T1428" s="73"/>
      <c r="U1428" s="35"/>
      <c r="V1428" s="35"/>
      <c r="W1428" s="35"/>
      <c r="X1428" s="35"/>
      <c r="Y1428" s="35"/>
      <c r="Z1428" s="35"/>
      <c r="AA1428" s="35"/>
      <c r="AB1428" s="35"/>
      <c r="AC1428" s="35"/>
      <c r="AD1428" s="35"/>
      <c r="AE1428" s="35"/>
      <c r="AT1428" s="18" t="s">
        <v>294</v>
      </c>
      <c r="AU1428" s="18" t="s">
        <v>86</v>
      </c>
    </row>
    <row r="1429" spans="1:65" s="2" customFormat="1" ht="24.2" customHeight="1">
      <c r="A1429" s="35"/>
      <c r="B1429" s="36"/>
      <c r="C1429" s="192" t="s">
        <v>2355</v>
      </c>
      <c r="D1429" s="192" t="s">
        <v>241</v>
      </c>
      <c r="E1429" s="193" t="s">
        <v>2356</v>
      </c>
      <c r="F1429" s="194" t="s">
        <v>2357</v>
      </c>
      <c r="G1429" s="195" t="s">
        <v>2358</v>
      </c>
      <c r="H1429" s="196">
        <v>1</v>
      </c>
      <c r="I1429" s="197"/>
      <c r="J1429" s="198">
        <f>ROUND(I1429*H1429,2)</f>
        <v>0</v>
      </c>
      <c r="K1429" s="194" t="s">
        <v>287</v>
      </c>
      <c r="L1429" s="40"/>
      <c r="M1429" s="199" t="s">
        <v>1</v>
      </c>
      <c r="N1429" s="200" t="s">
        <v>41</v>
      </c>
      <c r="O1429" s="72"/>
      <c r="P1429" s="201">
        <f>O1429*H1429</f>
        <v>0</v>
      </c>
      <c r="Q1429" s="201">
        <v>0</v>
      </c>
      <c r="R1429" s="201">
        <f>Q1429*H1429</f>
        <v>0</v>
      </c>
      <c r="S1429" s="201">
        <v>0</v>
      </c>
      <c r="T1429" s="202">
        <f>S1429*H1429</f>
        <v>0</v>
      </c>
      <c r="U1429" s="35"/>
      <c r="V1429" s="35"/>
      <c r="W1429" s="35"/>
      <c r="X1429" s="35"/>
      <c r="Y1429" s="35"/>
      <c r="Z1429" s="35"/>
      <c r="AA1429" s="35"/>
      <c r="AB1429" s="35"/>
      <c r="AC1429" s="35"/>
      <c r="AD1429" s="35"/>
      <c r="AE1429" s="35"/>
      <c r="AR1429" s="203" t="s">
        <v>316</v>
      </c>
      <c r="AT1429" s="203" t="s">
        <v>241</v>
      </c>
      <c r="AU1429" s="203" t="s">
        <v>86</v>
      </c>
      <c r="AY1429" s="18" t="s">
        <v>239</v>
      </c>
      <c r="BE1429" s="204">
        <f>IF(N1429="základní",J1429,0)</f>
        <v>0</v>
      </c>
      <c r="BF1429" s="204">
        <f>IF(N1429="snížená",J1429,0)</f>
        <v>0</v>
      </c>
      <c r="BG1429" s="204">
        <f>IF(N1429="zákl. přenesená",J1429,0)</f>
        <v>0</v>
      </c>
      <c r="BH1429" s="204">
        <f>IF(N1429="sníž. přenesená",J1429,0)</f>
        <v>0</v>
      </c>
      <c r="BI1429" s="204">
        <f>IF(N1429="nulová",J1429,0)</f>
        <v>0</v>
      </c>
      <c r="BJ1429" s="18" t="s">
        <v>84</v>
      </c>
      <c r="BK1429" s="204">
        <f>ROUND(I1429*H1429,2)</f>
        <v>0</v>
      </c>
      <c r="BL1429" s="18" t="s">
        <v>316</v>
      </c>
      <c r="BM1429" s="203" t="s">
        <v>2359</v>
      </c>
    </row>
    <row r="1430" spans="1:65" s="2" customFormat="1" ht="39">
      <c r="A1430" s="35"/>
      <c r="B1430" s="36"/>
      <c r="C1430" s="37"/>
      <c r="D1430" s="212" t="s">
        <v>294</v>
      </c>
      <c r="E1430" s="37"/>
      <c r="F1430" s="221" t="s">
        <v>2345</v>
      </c>
      <c r="G1430" s="37"/>
      <c r="H1430" s="37"/>
      <c r="I1430" s="207"/>
      <c r="J1430" s="37"/>
      <c r="K1430" s="37"/>
      <c r="L1430" s="40"/>
      <c r="M1430" s="208"/>
      <c r="N1430" s="209"/>
      <c r="O1430" s="72"/>
      <c r="P1430" s="72"/>
      <c r="Q1430" s="72"/>
      <c r="R1430" s="72"/>
      <c r="S1430" s="72"/>
      <c r="T1430" s="73"/>
      <c r="U1430" s="35"/>
      <c r="V1430" s="35"/>
      <c r="W1430" s="35"/>
      <c r="X1430" s="35"/>
      <c r="Y1430" s="35"/>
      <c r="Z1430" s="35"/>
      <c r="AA1430" s="35"/>
      <c r="AB1430" s="35"/>
      <c r="AC1430" s="35"/>
      <c r="AD1430" s="35"/>
      <c r="AE1430" s="35"/>
      <c r="AT1430" s="18" t="s">
        <v>294</v>
      </c>
      <c r="AU1430" s="18" t="s">
        <v>86</v>
      </c>
    </row>
    <row r="1431" spans="1:65" s="2" customFormat="1" ht="16.5" customHeight="1">
      <c r="A1431" s="35"/>
      <c r="B1431" s="36"/>
      <c r="C1431" s="192" t="s">
        <v>2360</v>
      </c>
      <c r="D1431" s="192" t="s">
        <v>241</v>
      </c>
      <c r="E1431" s="193" t="s">
        <v>2361</v>
      </c>
      <c r="F1431" s="194" t="s">
        <v>2362</v>
      </c>
      <c r="G1431" s="195" t="s">
        <v>655</v>
      </c>
      <c r="H1431" s="196">
        <v>1260</v>
      </c>
      <c r="I1431" s="197"/>
      <c r="J1431" s="198">
        <f>ROUND(I1431*H1431,2)</f>
        <v>0</v>
      </c>
      <c r="K1431" s="194" t="s">
        <v>287</v>
      </c>
      <c r="L1431" s="40"/>
      <c r="M1431" s="199" t="s">
        <v>1</v>
      </c>
      <c r="N1431" s="200" t="s">
        <v>41</v>
      </c>
      <c r="O1431" s="72"/>
      <c r="P1431" s="201">
        <f>O1431*H1431</f>
        <v>0</v>
      </c>
      <c r="Q1431" s="201">
        <v>0</v>
      </c>
      <c r="R1431" s="201">
        <f>Q1431*H1431</f>
        <v>0</v>
      </c>
      <c r="S1431" s="201">
        <v>0</v>
      </c>
      <c r="T1431" s="202">
        <f>S1431*H1431</f>
        <v>0</v>
      </c>
      <c r="U1431" s="35"/>
      <c r="V1431" s="35"/>
      <c r="W1431" s="35"/>
      <c r="X1431" s="35"/>
      <c r="Y1431" s="35"/>
      <c r="Z1431" s="35"/>
      <c r="AA1431" s="35"/>
      <c r="AB1431" s="35"/>
      <c r="AC1431" s="35"/>
      <c r="AD1431" s="35"/>
      <c r="AE1431" s="35"/>
      <c r="AR1431" s="203" t="s">
        <v>316</v>
      </c>
      <c r="AT1431" s="203" t="s">
        <v>241</v>
      </c>
      <c r="AU1431" s="203" t="s">
        <v>86</v>
      </c>
      <c r="AY1431" s="18" t="s">
        <v>239</v>
      </c>
      <c r="BE1431" s="204">
        <f>IF(N1431="základní",J1431,0)</f>
        <v>0</v>
      </c>
      <c r="BF1431" s="204">
        <f>IF(N1431="snížená",J1431,0)</f>
        <v>0</v>
      </c>
      <c r="BG1431" s="204">
        <f>IF(N1431="zákl. přenesená",J1431,0)</f>
        <v>0</v>
      </c>
      <c r="BH1431" s="204">
        <f>IF(N1431="sníž. přenesená",J1431,0)</f>
        <v>0</v>
      </c>
      <c r="BI1431" s="204">
        <f>IF(N1431="nulová",J1431,0)</f>
        <v>0</v>
      </c>
      <c r="BJ1431" s="18" t="s">
        <v>84</v>
      </c>
      <c r="BK1431" s="204">
        <f>ROUND(I1431*H1431,2)</f>
        <v>0</v>
      </c>
      <c r="BL1431" s="18" t="s">
        <v>316</v>
      </c>
      <c r="BM1431" s="203" t="s">
        <v>2363</v>
      </c>
    </row>
    <row r="1432" spans="1:65" s="2" customFormat="1" ht="39">
      <c r="A1432" s="35"/>
      <c r="B1432" s="36"/>
      <c r="C1432" s="37"/>
      <c r="D1432" s="212" t="s">
        <v>294</v>
      </c>
      <c r="E1432" s="37"/>
      <c r="F1432" s="221" t="s">
        <v>2345</v>
      </c>
      <c r="G1432" s="37"/>
      <c r="H1432" s="37"/>
      <c r="I1432" s="207"/>
      <c r="J1432" s="37"/>
      <c r="K1432" s="37"/>
      <c r="L1432" s="40"/>
      <c r="M1432" s="208"/>
      <c r="N1432" s="209"/>
      <c r="O1432" s="72"/>
      <c r="P1432" s="72"/>
      <c r="Q1432" s="72"/>
      <c r="R1432" s="72"/>
      <c r="S1432" s="72"/>
      <c r="T1432" s="73"/>
      <c r="U1432" s="35"/>
      <c r="V1432" s="35"/>
      <c r="W1432" s="35"/>
      <c r="X1432" s="35"/>
      <c r="Y1432" s="35"/>
      <c r="Z1432" s="35"/>
      <c r="AA1432" s="35"/>
      <c r="AB1432" s="35"/>
      <c r="AC1432" s="35"/>
      <c r="AD1432" s="35"/>
      <c r="AE1432" s="35"/>
      <c r="AT1432" s="18" t="s">
        <v>294</v>
      </c>
      <c r="AU1432" s="18" t="s">
        <v>86</v>
      </c>
    </row>
    <row r="1433" spans="1:65" s="2" customFormat="1" ht="16.5" customHeight="1">
      <c r="A1433" s="35"/>
      <c r="B1433" s="36"/>
      <c r="C1433" s="192" t="s">
        <v>2364</v>
      </c>
      <c r="D1433" s="192" t="s">
        <v>241</v>
      </c>
      <c r="E1433" s="193" t="s">
        <v>2365</v>
      </c>
      <c r="F1433" s="194" t="s">
        <v>2366</v>
      </c>
      <c r="G1433" s="195" t="s">
        <v>655</v>
      </c>
      <c r="H1433" s="196">
        <v>2203</v>
      </c>
      <c r="I1433" s="197"/>
      <c r="J1433" s="198">
        <f>ROUND(I1433*H1433,2)</f>
        <v>0</v>
      </c>
      <c r="K1433" s="194" t="s">
        <v>287</v>
      </c>
      <c r="L1433" s="40"/>
      <c r="M1433" s="199" t="s">
        <v>1</v>
      </c>
      <c r="N1433" s="200" t="s">
        <v>41</v>
      </c>
      <c r="O1433" s="72"/>
      <c r="P1433" s="201">
        <f>O1433*H1433</f>
        <v>0</v>
      </c>
      <c r="Q1433" s="201">
        <v>0</v>
      </c>
      <c r="R1433" s="201">
        <f>Q1433*H1433</f>
        <v>0</v>
      </c>
      <c r="S1433" s="201">
        <v>0</v>
      </c>
      <c r="T1433" s="202">
        <f>S1433*H1433</f>
        <v>0</v>
      </c>
      <c r="U1433" s="35"/>
      <c r="V1433" s="35"/>
      <c r="W1433" s="35"/>
      <c r="X1433" s="35"/>
      <c r="Y1433" s="35"/>
      <c r="Z1433" s="35"/>
      <c r="AA1433" s="35"/>
      <c r="AB1433" s="35"/>
      <c r="AC1433" s="35"/>
      <c r="AD1433" s="35"/>
      <c r="AE1433" s="35"/>
      <c r="AR1433" s="203" t="s">
        <v>316</v>
      </c>
      <c r="AT1433" s="203" t="s">
        <v>241</v>
      </c>
      <c r="AU1433" s="203" t="s">
        <v>86</v>
      </c>
      <c r="AY1433" s="18" t="s">
        <v>239</v>
      </c>
      <c r="BE1433" s="204">
        <f>IF(N1433="základní",J1433,0)</f>
        <v>0</v>
      </c>
      <c r="BF1433" s="204">
        <f>IF(N1433="snížená",J1433,0)</f>
        <v>0</v>
      </c>
      <c r="BG1433" s="204">
        <f>IF(N1433="zákl. přenesená",J1433,0)</f>
        <v>0</v>
      </c>
      <c r="BH1433" s="204">
        <f>IF(N1433="sníž. přenesená",J1433,0)</f>
        <v>0</v>
      </c>
      <c r="BI1433" s="204">
        <f>IF(N1433="nulová",J1433,0)</f>
        <v>0</v>
      </c>
      <c r="BJ1433" s="18" t="s">
        <v>84</v>
      </c>
      <c r="BK1433" s="204">
        <f>ROUND(I1433*H1433,2)</f>
        <v>0</v>
      </c>
      <c r="BL1433" s="18" t="s">
        <v>316</v>
      </c>
      <c r="BM1433" s="203" t="s">
        <v>2367</v>
      </c>
    </row>
    <row r="1434" spans="1:65" s="2" customFormat="1" ht="39">
      <c r="A1434" s="35"/>
      <c r="B1434" s="36"/>
      <c r="C1434" s="37"/>
      <c r="D1434" s="212" t="s">
        <v>294</v>
      </c>
      <c r="E1434" s="37"/>
      <c r="F1434" s="221" t="s">
        <v>2345</v>
      </c>
      <c r="G1434" s="37"/>
      <c r="H1434" s="37"/>
      <c r="I1434" s="207"/>
      <c r="J1434" s="37"/>
      <c r="K1434" s="37"/>
      <c r="L1434" s="40"/>
      <c r="M1434" s="208"/>
      <c r="N1434" s="209"/>
      <c r="O1434" s="72"/>
      <c r="P1434" s="72"/>
      <c r="Q1434" s="72"/>
      <c r="R1434" s="72"/>
      <c r="S1434" s="72"/>
      <c r="T1434" s="73"/>
      <c r="U1434" s="35"/>
      <c r="V1434" s="35"/>
      <c r="W1434" s="35"/>
      <c r="X1434" s="35"/>
      <c r="Y1434" s="35"/>
      <c r="Z1434" s="35"/>
      <c r="AA1434" s="35"/>
      <c r="AB1434" s="35"/>
      <c r="AC1434" s="35"/>
      <c r="AD1434" s="35"/>
      <c r="AE1434" s="35"/>
      <c r="AT1434" s="18" t="s">
        <v>294</v>
      </c>
      <c r="AU1434" s="18" t="s">
        <v>86</v>
      </c>
    </row>
    <row r="1435" spans="1:65" s="2" customFormat="1" ht="16.5" customHeight="1">
      <c r="A1435" s="35"/>
      <c r="B1435" s="36"/>
      <c r="C1435" s="192" t="s">
        <v>2368</v>
      </c>
      <c r="D1435" s="192" t="s">
        <v>241</v>
      </c>
      <c r="E1435" s="193" t="s">
        <v>2369</v>
      </c>
      <c r="F1435" s="194" t="s">
        <v>2370</v>
      </c>
      <c r="G1435" s="195" t="s">
        <v>655</v>
      </c>
      <c r="H1435" s="196">
        <v>216</v>
      </c>
      <c r="I1435" s="197"/>
      <c r="J1435" s="198">
        <f>ROUND(I1435*H1435,2)</f>
        <v>0</v>
      </c>
      <c r="K1435" s="194" t="s">
        <v>287</v>
      </c>
      <c r="L1435" s="40"/>
      <c r="M1435" s="199" t="s">
        <v>1</v>
      </c>
      <c r="N1435" s="200" t="s">
        <v>41</v>
      </c>
      <c r="O1435" s="72"/>
      <c r="P1435" s="201">
        <f>O1435*H1435</f>
        <v>0</v>
      </c>
      <c r="Q1435" s="201">
        <v>0</v>
      </c>
      <c r="R1435" s="201">
        <f>Q1435*H1435</f>
        <v>0</v>
      </c>
      <c r="S1435" s="201">
        <v>0</v>
      </c>
      <c r="T1435" s="202">
        <f>S1435*H1435</f>
        <v>0</v>
      </c>
      <c r="U1435" s="35"/>
      <c r="V1435" s="35"/>
      <c r="W1435" s="35"/>
      <c r="X1435" s="35"/>
      <c r="Y1435" s="35"/>
      <c r="Z1435" s="35"/>
      <c r="AA1435" s="35"/>
      <c r="AB1435" s="35"/>
      <c r="AC1435" s="35"/>
      <c r="AD1435" s="35"/>
      <c r="AE1435" s="35"/>
      <c r="AR1435" s="203" t="s">
        <v>316</v>
      </c>
      <c r="AT1435" s="203" t="s">
        <v>241</v>
      </c>
      <c r="AU1435" s="203" t="s">
        <v>86</v>
      </c>
      <c r="AY1435" s="18" t="s">
        <v>239</v>
      </c>
      <c r="BE1435" s="204">
        <f>IF(N1435="základní",J1435,0)</f>
        <v>0</v>
      </c>
      <c r="BF1435" s="204">
        <f>IF(N1435="snížená",J1435,0)</f>
        <v>0</v>
      </c>
      <c r="BG1435" s="204">
        <f>IF(N1435="zákl. přenesená",J1435,0)</f>
        <v>0</v>
      </c>
      <c r="BH1435" s="204">
        <f>IF(N1435="sníž. přenesená",J1435,0)</f>
        <v>0</v>
      </c>
      <c r="BI1435" s="204">
        <f>IF(N1435="nulová",J1435,0)</f>
        <v>0</v>
      </c>
      <c r="BJ1435" s="18" t="s">
        <v>84</v>
      </c>
      <c r="BK1435" s="204">
        <f>ROUND(I1435*H1435,2)</f>
        <v>0</v>
      </c>
      <c r="BL1435" s="18" t="s">
        <v>316</v>
      </c>
      <c r="BM1435" s="203" t="s">
        <v>2371</v>
      </c>
    </row>
    <row r="1436" spans="1:65" s="2" customFormat="1" ht="39">
      <c r="A1436" s="35"/>
      <c r="B1436" s="36"/>
      <c r="C1436" s="37"/>
      <c r="D1436" s="212" t="s">
        <v>294</v>
      </c>
      <c r="E1436" s="37"/>
      <c r="F1436" s="221" t="s">
        <v>2345</v>
      </c>
      <c r="G1436" s="37"/>
      <c r="H1436" s="37"/>
      <c r="I1436" s="207"/>
      <c r="J1436" s="37"/>
      <c r="K1436" s="37"/>
      <c r="L1436" s="40"/>
      <c r="M1436" s="208"/>
      <c r="N1436" s="209"/>
      <c r="O1436" s="72"/>
      <c r="P1436" s="72"/>
      <c r="Q1436" s="72"/>
      <c r="R1436" s="72"/>
      <c r="S1436" s="72"/>
      <c r="T1436" s="73"/>
      <c r="U1436" s="35"/>
      <c r="V1436" s="35"/>
      <c r="W1436" s="35"/>
      <c r="X1436" s="35"/>
      <c r="Y1436" s="35"/>
      <c r="Z1436" s="35"/>
      <c r="AA1436" s="35"/>
      <c r="AB1436" s="35"/>
      <c r="AC1436" s="35"/>
      <c r="AD1436" s="35"/>
      <c r="AE1436" s="35"/>
      <c r="AT1436" s="18" t="s">
        <v>294</v>
      </c>
      <c r="AU1436" s="18" t="s">
        <v>86</v>
      </c>
    </row>
    <row r="1437" spans="1:65" s="2" customFormat="1" ht="21.75" customHeight="1">
      <c r="A1437" s="35"/>
      <c r="B1437" s="36"/>
      <c r="C1437" s="192" t="s">
        <v>2372</v>
      </c>
      <c r="D1437" s="192" t="s">
        <v>241</v>
      </c>
      <c r="E1437" s="193" t="s">
        <v>2373</v>
      </c>
      <c r="F1437" s="194" t="s">
        <v>2374</v>
      </c>
      <c r="G1437" s="195" t="s">
        <v>2070</v>
      </c>
      <c r="H1437" s="269"/>
      <c r="I1437" s="197"/>
      <c r="J1437" s="198">
        <f>ROUND(I1437*H1437,2)</f>
        <v>0</v>
      </c>
      <c r="K1437" s="194" t="s">
        <v>245</v>
      </c>
      <c r="L1437" s="40"/>
      <c r="M1437" s="199" t="s">
        <v>1</v>
      </c>
      <c r="N1437" s="200" t="s">
        <v>41</v>
      </c>
      <c r="O1437" s="72"/>
      <c r="P1437" s="201">
        <f>O1437*H1437</f>
        <v>0</v>
      </c>
      <c r="Q1437" s="201">
        <v>0</v>
      </c>
      <c r="R1437" s="201">
        <f>Q1437*H1437</f>
        <v>0</v>
      </c>
      <c r="S1437" s="201">
        <v>0</v>
      </c>
      <c r="T1437" s="202">
        <f>S1437*H1437</f>
        <v>0</v>
      </c>
      <c r="U1437" s="35"/>
      <c r="V1437" s="35"/>
      <c r="W1437" s="35"/>
      <c r="X1437" s="35"/>
      <c r="Y1437" s="35"/>
      <c r="Z1437" s="35"/>
      <c r="AA1437" s="35"/>
      <c r="AB1437" s="35"/>
      <c r="AC1437" s="35"/>
      <c r="AD1437" s="35"/>
      <c r="AE1437" s="35"/>
      <c r="AR1437" s="203" t="s">
        <v>316</v>
      </c>
      <c r="AT1437" s="203" t="s">
        <v>241</v>
      </c>
      <c r="AU1437" s="203" t="s">
        <v>86</v>
      </c>
      <c r="AY1437" s="18" t="s">
        <v>239</v>
      </c>
      <c r="BE1437" s="204">
        <f>IF(N1437="základní",J1437,0)</f>
        <v>0</v>
      </c>
      <c r="BF1437" s="204">
        <f>IF(N1437="snížená",J1437,0)</f>
        <v>0</v>
      </c>
      <c r="BG1437" s="204">
        <f>IF(N1437="zákl. přenesená",J1437,0)</f>
        <v>0</v>
      </c>
      <c r="BH1437" s="204">
        <f>IF(N1437="sníž. přenesená",J1437,0)</f>
        <v>0</v>
      </c>
      <c r="BI1437" s="204">
        <f>IF(N1437="nulová",J1437,0)</f>
        <v>0</v>
      </c>
      <c r="BJ1437" s="18" t="s">
        <v>84</v>
      </c>
      <c r="BK1437" s="204">
        <f>ROUND(I1437*H1437,2)</f>
        <v>0</v>
      </c>
      <c r="BL1437" s="18" t="s">
        <v>316</v>
      </c>
      <c r="BM1437" s="203" t="s">
        <v>2375</v>
      </c>
    </row>
    <row r="1438" spans="1:65" s="2" customFormat="1" ht="11.25">
      <c r="A1438" s="35"/>
      <c r="B1438" s="36"/>
      <c r="C1438" s="37"/>
      <c r="D1438" s="205" t="s">
        <v>247</v>
      </c>
      <c r="E1438" s="37"/>
      <c r="F1438" s="206" t="s">
        <v>2376</v>
      </c>
      <c r="G1438" s="37"/>
      <c r="H1438" s="37"/>
      <c r="I1438" s="207"/>
      <c r="J1438" s="37"/>
      <c r="K1438" s="37"/>
      <c r="L1438" s="40"/>
      <c r="M1438" s="208"/>
      <c r="N1438" s="209"/>
      <c r="O1438" s="72"/>
      <c r="P1438" s="72"/>
      <c r="Q1438" s="72"/>
      <c r="R1438" s="72"/>
      <c r="S1438" s="72"/>
      <c r="T1438" s="73"/>
      <c r="U1438" s="35"/>
      <c r="V1438" s="35"/>
      <c r="W1438" s="35"/>
      <c r="X1438" s="35"/>
      <c r="Y1438" s="35"/>
      <c r="Z1438" s="35"/>
      <c r="AA1438" s="35"/>
      <c r="AB1438" s="35"/>
      <c r="AC1438" s="35"/>
      <c r="AD1438" s="35"/>
      <c r="AE1438" s="35"/>
      <c r="AT1438" s="18" t="s">
        <v>247</v>
      </c>
      <c r="AU1438" s="18" t="s">
        <v>86</v>
      </c>
    </row>
    <row r="1439" spans="1:65" s="12" customFormat="1" ht="22.9" customHeight="1">
      <c r="B1439" s="176"/>
      <c r="C1439" s="177"/>
      <c r="D1439" s="178" t="s">
        <v>75</v>
      </c>
      <c r="E1439" s="190" t="s">
        <v>2377</v>
      </c>
      <c r="F1439" s="190" t="s">
        <v>2378</v>
      </c>
      <c r="G1439" s="177"/>
      <c r="H1439" s="177"/>
      <c r="I1439" s="180"/>
      <c r="J1439" s="191">
        <f>BK1439</f>
        <v>0</v>
      </c>
      <c r="K1439" s="177"/>
      <c r="L1439" s="182"/>
      <c r="M1439" s="183"/>
      <c r="N1439" s="184"/>
      <c r="O1439" s="184"/>
      <c r="P1439" s="185">
        <f>SUM(P1440:P1462)</f>
        <v>0</v>
      </c>
      <c r="Q1439" s="184"/>
      <c r="R1439" s="185">
        <f>SUM(R1440:R1462)</f>
        <v>3.2307188499999997</v>
      </c>
      <c r="S1439" s="184"/>
      <c r="T1439" s="186">
        <f>SUM(T1440:T1462)</f>
        <v>0</v>
      </c>
      <c r="AR1439" s="187" t="s">
        <v>86</v>
      </c>
      <c r="AT1439" s="188" t="s">
        <v>75</v>
      </c>
      <c r="AU1439" s="188" t="s">
        <v>84</v>
      </c>
      <c r="AY1439" s="187" t="s">
        <v>239</v>
      </c>
      <c r="BK1439" s="189">
        <f>SUM(BK1440:BK1462)</f>
        <v>0</v>
      </c>
    </row>
    <row r="1440" spans="1:65" s="2" customFormat="1" ht="16.5" customHeight="1">
      <c r="A1440" s="35"/>
      <c r="B1440" s="36"/>
      <c r="C1440" s="192" t="s">
        <v>2379</v>
      </c>
      <c r="D1440" s="192" t="s">
        <v>241</v>
      </c>
      <c r="E1440" s="193" t="s">
        <v>2380</v>
      </c>
      <c r="F1440" s="194" t="s">
        <v>2381</v>
      </c>
      <c r="G1440" s="195" t="s">
        <v>244</v>
      </c>
      <c r="H1440" s="196">
        <v>85.855000000000004</v>
      </c>
      <c r="I1440" s="197"/>
      <c r="J1440" s="198">
        <f>ROUND(I1440*H1440,2)</f>
        <v>0</v>
      </c>
      <c r="K1440" s="194" t="s">
        <v>245</v>
      </c>
      <c r="L1440" s="40"/>
      <c r="M1440" s="199" t="s">
        <v>1</v>
      </c>
      <c r="N1440" s="200" t="s">
        <v>41</v>
      </c>
      <c r="O1440" s="72"/>
      <c r="P1440" s="201">
        <f>O1440*H1440</f>
        <v>0</v>
      </c>
      <c r="Q1440" s="201">
        <v>0</v>
      </c>
      <c r="R1440" s="201">
        <f>Q1440*H1440</f>
        <v>0</v>
      </c>
      <c r="S1440" s="201">
        <v>0</v>
      </c>
      <c r="T1440" s="202">
        <f>S1440*H1440</f>
        <v>0</v>
      </c>
      <c r="U1440" s="35"/>
      <c r="V1440" s="35"/>
      <c r="W1440" s="35"/>
      <c r="X1440" s="35"/>
      <c r="Y1440" s="35"/>
      <c r="Z1440" s="35"/>
      <c r="AA1440" s="35"/>
      <c r="AB1440" s="35"/>
      <c r="AC1440" s="35"/>
      <c r="AD1440" s="35"/>
      <c r="AE1440" s="35"/>
      <c r="AR1440" s="203" t="s">
        <v>316</v>
      </c>
      <c r="AT1440" s="203" t="s">
        <v>241</v>
      </c>
      <c r="AU1440" s="203" t="s">
        <v>86</v>
      </c>
      <c r="AY1440" s="18" t="s">
        <v>239</v>
      </c>
      <c r="BE1440" s="204">
        <f>IF(N1440="základní",J1440,0)</f>
        <v>0</v>
      </c>
      <c r="BF1440" s="204">
        <f>IF(N1440="snížená",J1440,0)</f>
        <v>0</v>
      </c>
      <c r="BG1440" s="204">
        <f>IF(N1440="zákl. přenesená",J1440,0)</f>
        <v>0</v>
      </c>
      <c r="BH1440" s="204">
        <f>IF(N1440="sníž. přenesená",J1440,0)</f>
        <v>0</v>
      </c>
      <c r="BI1440" s="204">
        <f>IF(N1440="nulová",J1440,0)</f>
        <v>0</v>
      </c>
      <c r="BJ1440" s="18" t="s">
        <v>84</v>
      </c>
      <c r="BK1440" s="204">
        <f>ROUND(I1440*H1440,2)</f>
        <v>0</v>
      </c>
      <c r="BL1440" s="18" t="s">
        <v>316</v>
      </c>
      <c r="BM1440" s="203" t="s">
        <v>2382</v>
      </c>
    </row>
    <row r="1441" spans="1:65" s="2" customFormat="1" ht="11.25">
      <c r="A1441" s="35"/>
      <c r="B1441" s="36"/>
      <c r="C1441" s="37"/>
      <c r="D1441" s="205" t="s">
        <v>247</v>
      </c>
      <c r="E1441" s="37"/>
      <c r="F1441" s="206" t="s">
        <v>2383</v>
      </c>
      <c r="G1441" s="37"/>
      <c r="H1441" s="37"/>
      <c r="I1441" s="207"/>
      <c r="J1441" s="37"/>
      <c r="K1441" s="37"/>
      <c r="L1441" s="40"/>
      <c r="M1441" s="208"/>
      <c r="N1441" s="209"/>
      <c r="O1441" s="72"/>
      <c r="P1441" s="72"/>
      <c r="Q1441" s="72"/>
      <c r="R1441" s="72"/>
      <c r="S1441" s="72"/>
      <c r="T1441" s="73"/>
      <c r="U1441" s="35"/>
      <c r="V1441" s="35"/>
      <c r="W1441" s="35"/>
      <c r="X1441" s="35"/>
      <c r="Y1441" s="35"/>
      <c r="Z1441" s="35"/>
      <c r="AA1441" s="35"/>
      <c r="AB1441" s="35"/>
      <c r="AC1441" s="35"/>
      <c r="AD1441" s="35"/>
      <c r="AE1441" s="35"/>
      <c r="AT1441" s="18" t="s">
        <v>247</v>
      </c>
      <c r="AU1441" s="18" t="s">
        <v>86</v>
      </c>
    </row>
    <row r="1442" spans="1:65" s="2" customFormat="1" ht="16.5" customHeight="1">
      <c r="A1442" s="35"/>
      <c r="B1442" s="36"/>
      <c r="C1442" s="192" t="s">
        <v>2384</v>
      </c>
      <c r="D1442" s="192" t="s">
        <v>241</v>
      </c>
      <c r="E1442" s="193" t="s">
        <v>2385</v>
      </c>
      <c r="F1442" s="194" t="s">
        <v>2386</v>
      </c>
      <c r="G1442" s="195" t="s">
        <v>244</v>
      </c>
      <c r="H1442" s="196">
        <v>85.855000000000004</v>
      </c>
      <c r="I1442" s="197"/>
      <c r="J1442" s="198">
        <f>ROUND(I1442*H1442,2)</f>
        <v>0</v>
      </c>
      <c r="K1442" s="194" t="s">
        <v>245</v>
      </c>
      <c r="L1442" s="40"/>
      <c r="M1442" s="199" t="s">
        <v>1</v>
      </c>
      <c r="N1442" s="200" t="s">
        <v>41</v>
      </c>
      <c r="O1442" s="72"/>
      <c r="P1442" s="201">
        <f>O1442*H1442</f>
        <v>0</v>
      </c>
      <c r="Q1442" s="201">
        <v>2.9999999999999997E-4</v>
      </c>
      <c r="R1442" s="201">
        <f>Q1442*H1442</f>
        <v>2.5756499999999998E-2</v>
      </c>
      <c r="S1442" s="201">
        <v>0</v>
      </c>
      <c r="T1442" s="202">
        <f>S1442*H1442</f>
        <v>0</v>
      </c>
      <c r="U1442" s="35"/>
      <c r="V1442" s="35"/>
      <c r="W1442" s="35"/>
      <c r="X1442" s="35"/>
      <c r="Y1442" s="35"/>
      <c r="Z1442" s="35"/>
      <c r="AA1442" s="35"/>
      <c r="AB1442" s="35"/>
      <c r="AC1442" s="35"/>
      <c r="AD1442" s="35"/>
      <c r="AE1442" s="35"/>
      <c r="AR1442" s="203" t="s">
        <v>316</v>
      </c>
      <c r="AT1442" s="203" t="s">
        <v>241</v>
      </c>
      <c r="AU1442" s="203" t="s">
        <v>86</v>
      </c>
      <c r="AY1442" s="18" t="s">
        <v>239</v>
      </c>
      <c r="BE1442" s="204">
        <f>IF(N1442="základní",J1442,0)</f>
        <v>0</v>
      </c>
      <c r="BF1442" s="204">
        <f>IF(N1442="snížená",J1442,0)</f>
        <v>0</v>
      </c>
      <c r="BG1442" s="204">
        <f>IF(N1442="zákl. přenesená",J1442,0)</f>
        <v>0</v>
      </c>
      <c r="BH1442" s="204">
        <f>IF(N1442="sníž. přenesená",J1442,0)</f>
        <v>0</v>
      </c>
      <c r="BI1442" s="204">
        <f>IF(N1442="nulová",J1442,0)</f>
        <v>0</v>
      </c>
      <c r="BJ1442" s="18" t="s">
        <v>84</v>
      </c>
      <c r="BK1442" s="204">
        <f>ROUND(I1442*H1442,2)</f>
        <v>0</v>
      </c>
      <c r="BL1442" s="18" t="s">
        <v>316</v>
      </c>
      <c r="BM1442" s="203" t="s">
        <v>2387</v>
      </c>
    </row>
    <row r="1443" spans="1:65" s="2" customFormat="1" ht="11.25">
      <c r="A1443" s="35"/>
      <c r="B1443" s="36"/>
      <c r="C1443" s="37"/>
      <c r="D1443" s="205" t="s">
        <v>247</v>
      </c>
      <c r="E1443" s="37"/>
      <c r="F1443" s="206" t="s">
        <v>2388</v>
      </c>
      <c r="G1443" s="37"/>
      <c r="H1443" s="37"/>
      <c r="I1443" s="207"/>
      <c r="J1443" s="37"/>
      <c r="K1443" s="37"/>
      <c r="L1443" s="40"/>
      <c r="M1443" s="208"/>
      <c r="N1443" s="209"/>
      <c r="O1443" s="72"/>
      <c r="P1443" s="72"/>
      <c r="Q1443" s="72"/>
      <c r="R1443" s="72"/>
      <c r="S1443" s="72"/>
      <c r="T1443" s="73"/>
      <c r="U1443" s="35"/>
      <c r="V1443" s="35"/>
      <c r="W1443" s="35"/>
      <c r="X1443" s="35"/>
      <c r="Y1443" s="35"/>
      <c r="Z1443" s="35"/>
      <c r="AA1443" s="35"/>
      <c r="AB1443" s="35"/>
      <c r="AC1443" s="35"/>
      <c r="AD1443" s="35"/>
      <c r="AE1443" s="35"/>
      <c r="AT1443" s="18" t="s">
        <v>247</v>
      </c>
      <c r="AU1443" s="18" t="s">
        <v>86</v>
      </c>
    </row>
    <row r="1444" spans="1:65" s="2" customFormat="1" ht="16.5" customHeight="1">
      <c r="A1444" s="35"/>
      <c r="B1444" s="36"/>
      <c r="C1444" s="192" t="s">
        <v>2389</v>
      </c>
      <c r="D1444" s="192" t="s">
        <v>241</v>
      </c>
      <c r="E1444" s="193" t="s">
        <v>2390</v>
      </c>
      <c r="F1444" s="194" t="s">
        <v>2391</v>
      </c>
      <c r="G1444" s="195" t="s">
        <v>244</v>
      </c>
      <c r="H1444" s="196">
        <v>85.855000000000004</v>
      </c>
      <c r="I1444" s="197"/>
      <c r="J1444" s="198">
        <f>ROUND(I1444*H1444,2)</f>
        <v>0</v>
      </c>
      <c r="K1444" s="194" t="s">
        <v>245</v>
      </c>
      <c r="L1444" s="40"/>
      <c r="M1444" s="199" t="s">
        <v>1</v>
      </c>
      <c r="N1444" s="200" t="s">
        <v>41</v>
      </c>
      <c r="O1444" s="72"/>
      <c r="P1444" s="201">
        <f>O1444*H1444</f>
        <v>0</v>
      </c>
      <c r="Q1444" s="201">
        <v>7.5799999999999999E-3</v>
      </c>
      <c r="R1444" s="201">
        <f>Q1444*H1444</f>
        <v>0.6507809</v>
      </c>
      <c r="S1444" s="201">
        <v>0</v>
      </c>
      <c r="T1444" s="202">
        <f>S1444*H1444</f>
        <v>0</v>
      </c>
      <c r="U1444" s="35"/>
      <c r="V1444" s="35"/>
      <c r="W1444" s="35"/>
      <c r="X1444" s="35"/>
      <c r="Y1444" s="35"/>
      <c r="Z1444" s="35"/>
      <c r="AA1444" s="35"/>
      <c r="AB1444" s="35"/>
      <c r="AC1444" s="35"/>
      <c r="AD1444" s="35"/>
      <c r="AE1444" s="35"/>
      <c r="AR1444" s="203" t="s">
        <v>316</v>
      </c>
      <c r="AT1444" s="203" t="s">
        <v>241</v>
      </c>
      <c r="AU1444" s="203" t="s">
        <v>86</v>
      </c>
      <c r="AY1444" s="18" t="s">
        <v>239</v>
      </c>
      <c r="BE1444" s="204">
        <f>IF(N1444="základní",J1444,0)</f>
        <v>0</v>
      </c>
      <c r="BF1444" s="204">
        <f>IF(N1444="snížená",J1444,0)</f>
        <v>0</v>
      </c>
      <c r="BG1444" s="204">
        <f>IF(N1444="zákl. přenesená",J1444,0)</f>
        <v>0</v>
      </c>
      <c r="BH1444" s="204">
        <f>IF(N1444="sníž. přenesená",J1444,0)</f>
        <v>0</v>
      </c>
      <c r="BI1444" s="204">
        <f>IF(N1444="nulová",J1444,0)</f>
        <v>0</v>
      </c>
      <c r="BJ1444" s="18" t="s">
        <v>84</v>
      </c>
      <c r="BK1444" s="204">
        <f>ROUND(I1444*H1444,2)</f>
        <v>0</v>
      </c>
      <c r="BL1444" s="18" t="s">
        <v>316</v>
      </c>
      <c r="BM1444" s="203" t="s">
        <v>2392</v>
      </c>
    </row>
    <row r="1445" spans="1:65" s="2" customFormat="1" ht="11.25">
      <c r="A1445" s="35"/>
      <c r="B1445" s="36"/>
      <c r="C1445" s="37"/>
      <c r="D1445" s="205" t="s">
        <v>247</v>
      </c>
      <c r="E1445" s="37"/>
      <c r="F1445" s="206" t="s">
        <v>2393</v>
      </c>
      <c r="G1445" s="37"/>
      <c r="H1445" s="37"/>
      <c r="I1445" s="207"/>
      <c r="J1445" s="37"/>
      <c r="K1445" s="37"/>
      <c r="L1445" s="40"/>
      <c r="M1445" s="208"/>
      <c r="N1445" s="209"/>
      <c r="O1445" s="72"/>
      <c r="P1445" s="72"/>
      <c r="Q1445" s="72"/>
      <c r="R1445" s="72"/>
      <c r="S1445" s="72"/>
      <c r="T1445" s="73"/>
      <c r="U1445" s="35"/>
      <c r="V1445" s="35"/>
      <c r="W1445" s="35"/>
      <c r="X1445" s="35"/>
      <c r="Y1445" s="35"/>
      <c r="Z1445" s="35"/>
      <c r="AA1445" s="35"/>
      <c r="AB1445" s="35"/>
      <c r="AC1445" s="35"/>
      <c r="AD1445" s="35"/>
      <c r="AE1445" s="35"/>
      <c r="AT1445" s="18" t="s">
        <v>247</v>
      </c>
      <c r="AU1445" s="18" t="s">
        <v>86</v>
      </c>
    </row>
    <row r="1446" spans="1:65" s="2" customFormat="1" ht="24.2" customHeight="1">
      <c r="A1446" s="35"/>
      <c r="B1446" s="36"/>
      <c r="C1446" s="192" t="s">
        <v>2394</v>
      </c>
      <c r="D1446" s="192" t="s">
        <v>241</v>
      </c>
      <c r="E1446" s="193" t="s">
        <v>2395</v>
      </c>
      <c r="F1446" s="194" t="s">
        <v>2396</v>
      </c>
      <c r="G1446" s="195" t="s">
        <v>244</v>
      </c>
      <c r="H1446" s="196">
        <v>85.855000000000004</v>
      </c>
      <c r="I1446" s="197"/>
      <c r="J1446" s="198">
        <f>ROUND(I1446*H1446,2)</f>
        <v>0</v>
      </c>
      <c r="K1446" s="194" t="s">
        <v>245</v>
      </c>
      <c r="L1446" s="40"/>
      <c r="M1446" s="199" t="s">
        <v>1</v>
      </c>
      <c r="N1446" s="200" t="s">
        <v>41</v>
      </c>
      <c r="O1446" s="72"/>
      <c r="P1446" s="201">
        <f>O1446*H1446</f>
        <v>0</v>
      </c>
      <c r="Q1446" s="201">
        <v>6.1700000000000001E-3</v>
      </c>
      <c r="R1446" s="201">
        <f>Q1446*H1446</f>
        <v>0.52972534999999998</v>
      </c>
      <c r="S1446" s="201">
        <v>0</v>
      </c>
      <c r="T1446" s="202">
        <f>S1446*H1446</f>
        <v>0</v>
      </c>
      <c r="U1446" s="35"/>
      <c r="V1446" s="35"/>
      <c r="W1446" s="35"/>
      <c r="X1446" s="35"/>
      <c r="Y1446" s="35"/>
      <c r="Z1446" s="35"/>
      <c r="AA1446" s="35"/>
      <c r="AB1446" s="35"/>
      <c r="AC1446" s="35"/>
      <c r="AD1446" s="35"/>
      <c r="AE1446" s="35"/>
      <c r="AR1446" s="203" t="s">
        <v>316</v>
      </c>
      <c r="AT1446" s="203" t="s">
        <v>241</v>
      </c>
      <c r="AU1446" s="203" t="s">
        <v>86</v>
      </c>
      <c r="AY1446" s="18" t="s">
        <v>239</v>
      </c>
      <c r="BE1446" s="204">
        <f>IF(N1446="základní",J1446,0)</f>
        <v>0</v>
      </c>
      <c r="BF1446" s="204">
        <f>IF(N1446="snížená",J1446,0)</f>
        <v>0</v>
      </c>
      <c r="BG1446" s="204">
        <f>IF(N1446="zákl. přenesená",J1446,0)</f>
        <v>0</v>
      </c>
      <c r="BH1446" s="204">
        <f>IF(N1446="sníž. přenesená",J1446,0)</f>
        <v>0</v>
      </c>
      <c r="BI1446" s="204">
        <f>IF(N1446="nulová",J1446,0)</f>
        <v>0</v>
      </c>
      <c r="BJ1446" s="18" t="s">
        <v>84</v>
      </c>
      <c r="BK1446" s="204">
        <f>ROUND(I1446*H1446,2)</f>
        <v>0</v>
      </c>
      <c r="BL1446" s="18" t="s">
        <v>316</v>
      </c>
      <c r="BM1446" s="203" t="s">
        <v>2397</v>
      </c>
    </row>
    <row r="1447" spans="1:65" s="2" customFormat="1" ht="11.25">
      <c r="A1447" s="35"/>
      <c r="B1447" s="36"/>
      <c r="C1447" s="37"/>
      <c r="D1447" s="205" t="s">
        <v>247</v>
      </c>
      <c r="E1447" s="37"/>
      <c r="F1447" s="206" t="s">
        <v>2398</v>
      </c>
      <c r="G1447" s="37"/>
      <c r="H1447" s="37"/>
      <c r="I1447" s="207"/>
      <c r="J1447" s="37"/>
      <c r="K1447" s="37"/>
      <c r="L1447" s="40"/>
      <c r="M1447" s="208"/>
      <c r="N1447" s="209"/>
      <c r="O1447" s="72"/>
      <c r="P1447" s="72"/>
      <c r="Q1447" s="72"/>
      <c r="R1447" s="72"/>
      <c r="S1447" s="72"/>
      <c r="T1447" s="73"/>
      <c r="U1447" s="35"/>
      <c r="V1447" s="35"/>
      <c r="W1447" s="35"/>
      <c r="X1447" s="35"/>
      <c r="Y1447" s="35"/>
      <c r="Z1447" s="35"/>
      <c r="AA1447" s="35"/>
      <c r="AB1447" s="35"/>
      <c r="AC1447" s="35"/>
      <c r="AD1447" s="35"/>
      <c r="AE1447" s="35"/>
      <c r="AT1447" s="18" t="s">
        <v>247</v>
      </c>
      <c r="AU1447" s="18" t="s">
        <v>86</v>
      </c>
    </row>
    <row r="1448" spans="1:65" s="2" customFormat="1" ht="29.25">
      <c r="A1448" s="35"/>
      <c r="B1448" s="36"/>
      <c r="C1448" s="37"/>
      <c r="D1448" s="212" t="s">
        <v>294</v>
      </c>
      <c r="E1448" s="37"/>
      <c r="F1448" s="221" t="s">
        <v>2399</v>
      </c>
      <c r="G1448" s="37"/>
      <c r="H1448" s="37"/>
      <c r="I1448" s="207"/>
      <c r="J1448" s="37"/>
      <c r="K1448" s="37"/>
      <c r="L1448" s="40"/>
      <c r="M1448" s="208"/>
      <c r="N1448" s="209"/>
      <c r="O1448" s="72"/>
      <c r="P1448" s="72"/>
      <c r="Q1448" s="72"/>
      <c r="R1448" s="72"/>
      <c r="S1448" s="72"/>
      <c r="T1448" s="73"/>
      <c r="U1448" s="35"/>
      <c r="V1448" s="35"/>
      <c r="W1448" s="35"/>
      <c r="X1448" s="35"/>
      <c r="Y1448" s="35"/>
      <c r="Z1448" s="35"/>
      <c r="AA1448" s="35"/>
      <c r="AB1448" s="35"/>
      <c r="AC1448" s="35"/>
      <c r="AD1448" s="35"/>
      <c r="AE1448" s="35"/>
      <c r="AT1448" s="18" t="s">
        <v>294</v>
      </c>
      <c r="AU1448" s="18" t="s">
        <v>86</v>
      </c>
    </row>
    <row r="1449" spans="1:65" s="15" customFormat="1" ht="11.25">
      <c r="B1449" s="238"/>
      <c r="C1449" s="239"/>
      <c r="D1449" s="212" t="s">
        <v>274</v>
      </c>
      <c r="E1449" s="240" t="s">
        <v>1</v>
      </c>
      <c r="F1449" s="241" t="s">
        <v>1065</v>
      </c>
      <c r="G1449" s="239"/>
      <c r="H1449" s="240" t="s">
        <v>1</v>
      </c>
      <c r="I1449" s="242"/>
      <c r="J1449" s="239"/>
      <c r="K1449" s="239"/>
      <c r="L1449" s="243"/>
      <c r="M1449" s="244"/>
      <c r="N1449" s="245"/>
      <c r="O1449" s="245"/>
      <c r="P1449" s="245"/>
      <c r="Q1449" s="245"/>
      <c r="R1449" s="245"/>
      <c r="S1449" s="245"/>
      <c r="T1449" s="246"/>
      <c r="AT1449" s="247" t="s">
        <v>274</v>
      </c>
      <c r="AU1449" s="247" t="s">
        <v>86</v>
      </c>
      <c r="AV1449" s="15" t="s">
        <v>84</v>
      </c>
      <c r="AW1449" s="15" t="s">
        <v>32</v>
      </c>
      <c r="AX1449" s="15" t="s">
        <v>76</v>
      </c>
      <c r="AY1449" s="247" t="s">
        <v>239</v>
      </c>
    </row>
    <row r="1450" spans="1:65" s="13" customFormat="1" ht="11.25">
      <c r="B1450" s="210"/>
      <c r="C1450" s="211"/>
      <c r="D1450" s="212" t="s">
        <v>274</v>
      </c>
      <c r="E1450" s="226" t="s">
        <v>1</v>
      </c>
      <c r="F1450" s="213" t="s">
        <v>2400</v>
      </c>
      <c r="G1450" s="211"/>
      <c r="H1450" s="214">
        <v>78.05</v>
      </c>
      <c r="I1450" s="215"/>
      <c r="J1450" s="211"/>
      <c r="K1450" s="211"/>
      <c r="L1450" s="216"/>
      <c r="M1450" s="217"/>
      <c r="N1450" s="218"/>
      <c r="O1450" s="218"/>
      <c r="P1450" s="218"/>
      <c r="Q1450" s="218"/>
      <c r="R1450" s="218"/>
      <c r="S1450" s="218"/>
      <c r="T1450" s="219"/>
      <c r="AT1450" s="220" t="s">
        <v>274</v>
      </c>
      <c r="AU1450" s="220" t="s">
        <v>86</v>
      </c>
      <c r="AV1450" s="13" t="s">
        <v>86</v>
      </c>
      <c r="AW1450" s="13" t="s">
        <v>32</v>
      </c>
      <c r="AX1450" s="13" t="s">
        <v>76</v>
      </c>
      <c r="AY1450" s="220" t="s">
        <v>239</v>
      </c>
    </row>
    <row r="1451" spans="1:65" s="16" customFormat="1" ht="11.25">
      <c r="B1451" s="258"/>
      <c r="C1451" s="259"/>
      <c r="D1451" s="212" t="s">
        <v>274</v>
      </c>
      <c r="E1451" s="260" t="s">
        <v>1</v>
      </c>
      <c r="F1451" s="261" t="s">
        <v>1195</v>
      </c>
      <c r="G1451" s="259"/>
      <c r="H1451" s="262">
        <v>78.05</v>
      </c>
      <c r="I1451" s="263"/>
      <c r="J1451" s="259"/>
      <c r="K1451" s="259"/>
      <c r="L1451" s="264"/>
      <c r="M1451" s="265"/>
      <c r="N1451" s="266"/>
      <c r="O1451" s="266"/>
      <c r="P1451" s="266"/>
      <c r="Q1451" s="266"/>
      <c r="R1451" s="266"/>
      <c r="S1451" s="266"/>
      <c r="T1451" s="267"/>
      <c r="AT1451" s="268" t="s">
        <v>274</v>
      </c>
      <c r="AU1451" s="268" t="s">
        <v>86</v>
      </c>
      <c r="AV1451" s="16" t="s">
        <v>108</v>
      </c>
      <c r="AW1451" s="16" t="s">
        <v>32</v>
      </c>
      <c r="AX1451" s="16" t="s">
        <v>76</v>
      </c>
      <c r="AY1451" s="268" t="s">
        <v>239</v>
      </c>
    </row>
    <row r="1452" spans="1:65" s="13" customFormat="1" ht="11.25">
      <c r="B1452" s="210"/>
      <c r="C1452" s="211"/>
      <c r="D1452" s="212" t="s">
        <v>274</v>
      </c>
      <c r="E1452" s="226" t="s">
        <v>1</v>
      </c>
      <c r="F1452" s="213" t="s">
        <v>2401</v>
      </c>
      <c r="G1452" s="211"/>
      <c r="H1452" s="214">
        <v>7.8049999999999997</v>
      </c>
      <c r="I1452" s="215"/>
      <c r="J1452" s="211"/>
      <c r="K1452" s="211"/>
      <c r="L1452" s="216"/>
      <c r="M1452" s="217"/>
      <c r="N1452" s="218"/>
      <c r="O1452" s="218"/>
      <c r="P1452" s="218"/>
      <c r="Q1452" s="218"/>
      <c r="R1452" s="218"/>
      <c r="S1452" s="218"/>
      <c r="T1452" s="219"/>
      <c r="AT1452" s="220" t="s">
        <v>274</v>
      </c>
      <c r="AU1452" s="220" t="s">
        <v>86</v>
      </c>
      <c r="AV1452" s="13" t="s">
        <v>86</v>
      </c>
      <c r="AW1452" s="13" t="s">
        <v>32</v>
      </c>
      <c r="AX1452" s="13" t="s">
        <v>76</v>
      </c>
      <c r="AY1452" s="220" t="s">
        <v>239</v>
      </c>
    </row>
    <row r="1453" spans="1:65" s="14" customFormat="1" ht="11.25">
      <c r="B1453" s="227"/>
      <c r="C1453" s="228"/>
      <c r="D1453" s="212" t="s">
        <v>274</v>
      </c>
      <c r="E1453" s="229" t="s">
        <v>1</v>
      </c>
      <c r="F1453" s="230" t="s">
        <v>401</v>
      </c>
      <c r="G1453" s="228"/>
      <c r="H1453" s="231">
        <v>85.855000000000004</v>
      </c>
      <c r="I1453" s="232"/>
      <c r="J1453" s="228"/>
      <c r="K1453" s="228"/>
      <c r="L1453" s="233"/>
      <c r="M1453" s="234"/>
      <c r="N1453" s="235"/>
      <c r="O1453" s="235"/>
      <c r="P1453" s="235"/>
      <c r="Q1453" s="235"/>
      <c r="R1453" s="235"/>
      <c r="S1453" s="235"/>
      <c r="T1453" s="236"/>
      <c r="AT1453" s="237" t="s">
        <v>274</v>
      </c>
      <c r="AU1453" s="237" t="s">
        <v>86</v>
      </c>
      <c r="AV1453" s="14" t="s">
        <v>110</v>
      </c>
      <c r="AW1453" s="14" t="s">
        <v>32</v>
      </c>
      <c r="AX1453" s="14" t="s">
        <v>84</v>
      </c>
      <c r="AY1453" s="237" t="s">
        <v>239</v>
      </c>
    </row>
    <row r="1454" spans="1:65" s="2" customFormat="1" ht="21.75" customHeight="1">
      <c r="A1454" s="35"/>
      <c r="B1454" s="36"/>
      <c r="C1454" s="248" t="s">
        <v>2402</v>
      </c>
      <c r="D1454" s="248" t="s">
        <v>469</v>
      </c>
      <c r="E1454" s="249" t="s">
        <v>2403</v>
      </c>
      <c r="F1454" s="250" t="s">
        <v>2404</v>
      </c>
      <c r="G1454" s="251" t="s">
        <v>244</v>
      </c>
      <c r="H1454" s="252">
        <v>98.733000000000004</v>
      </c>
      <c r="I1454" s="253"/>
      <c r="J1454" s="254">
        <f>ROUND(I1454*H1454,2)</f>
        <v>0</v>
      </c>
      <c r="K1454" s="250" t="s">
        <v>287</v>
      </c>
      <c r="L1454" s="255"/>
      <c r="M1454" s="256" t="s">
        <v>1</v>
      </c>
      <c r="N1454" s="257" t="s">
        <v>41</v>
      </c>
      <c r="O1454" s="72"/>
      <c r="P1454" s="201">
        <f>O1454*H1454</f>
        <v>0</v>
      </c>
      <c r="Q1454" s="201">
        <v>1.9199999999999998E-2</v>
      </c>
      <c r="R1454" s="201">
        <f>Q1454*H1454</f>
        <v>1.8956735999999998</v>
      </c>
      <c r="S1454" s="201">
        <v>0</v>
      </c>
      <c r="T1454" s="202">
        <f>S1454*H1454</f>
        <v>0</v>
      </c>
      <c r="U1454" s="35"/>
      <c r="V1454" s="35"/>
      <c r="W1454" s="35"/>
      <c r="X1454" s="35"/>
      <c r="Y1454" s="35"/>
      <c r="Z1454" s="35"/>
      <c r="AA1454" s="35"/>
      <c r="AB1454" s="35"/>
      <c r="AC1454" s="35"/>
      <c r="AD1454" s="35"/>
      <c r="AE1454" s="35"/>
      <c r="AR1454" s="203" t="s">
        <v>549</v>
      </c>
      <c r="AT1454" s="203" t="s">
        <v>469</v>
      </c>
      <c r="AU1454" s="203" t="s">
        <v>86</v>
      </c>
      <c r="AY1454" s="18" t="s">
        <v>239</v>
      </c>
      <c r="BE1454" s="204">
        <f>IF(N1454="základní",J1454,0)</f>
        <v>0</v>
      </c>
      <c r="BF1454" s="204">
        <f>IF(N1454="snížená",J1454,0)</f>
        <v>0</v>
      </c>
      <c r="BG1454" s="204">
        <f>IF(N1454="zákl. přenesená",J1454,0)</f>
        <v>0</v>
      </c>
      <c r="BH1454" s="204">
        <f>IF(N1454="sníž. přenesená",J1454,0)</f>
        <v>0</v>
      </c>
      <c r="BI1454" s="204">
        <f>IF(N1454="nulová",J1454,0)</f>
        <v>0</v>
      </c>
      <c r="BJ1454" s="18" t="s">
        <v>84</v>
      </c>
      <c r="BK1454" s="204">
        <f>ROUND(I1454*H1454,2)</f>
        <v>0</v>
      </c>
      <c r="BL1454" s="18" t="s">
        <v>316</v>
      </c>
      <c r="BM1454" s="203" t="s">
        <v>2405</v>
      </c>
    </row>
    <row r="1455" spans="1:65" s="2" customFormat="1" ht="68.25">
      <c r="A1455" s="35"/>
      <c r="B1455" s="36"/>
      <c r="C1455" s="37"/>
      <c r="D1455" s="212" t="s">
        <v>294</v>
      </c>
      <c r="E1455" s="37"/>
      <c r="F1455" s="221" t="s">
        <v>2406</v>
      </c>
      <c r="G1455" s="37"/>
      <c r="H1455" s="37"/>
      <c r="I1455" s="207"/>
      <c r="J1455" s="37"/>
      <c r="K1455" s="37"/>
      <c r="L1455" s="40"/>
      <c r="M1455" s="208"/>
      <c r="N1455" s="209"/>
      <c r="O1455" s="72"/>
      <c r="P1455" s="72"/>
      <c r="Q1455" s="72"/>
      <c r="R1455" s="72"/>
      <c r="S1455" s="72"/>
      <c r="T1455" s="73"/>
      <c r="U1455" s="35"/>
      <c r="V1455" s="35"/>
      <c r="W1455" s="35"/>
      <c r="X1455" s="35"/>
      <c r="Y1455" s="35"/>
      <c r="Z1455" s="35"/>
      <c r="AA1455" s="35"/>
      <c r="AB1455" s="35"/>
      <c r="AC1455" s="35"/>
      <c r="AD1455" s="35"/>
      <c r="AE1455" s="35"/>
      <c r="AT1455" s="18" t="s">
        <v>294</v>
      </c>
      <c r="AU1455" s="18" t="s">
        <v>86</v>
      </c>
    </row>
    <row r="1456" spans="1:65" s="13" customFormat="1" ht="11.25">
      <c r="B1456" s="210"/>
      <c r="C1456" s="211"/>
      <c r="D1456" s="212" t="s">
        <v>274</v>
      </c>
      <c r="E1456" s="211"/>
      <c r="F1456" s="213" t="s">
        <v>2407</v>
      </c>
      <c r="G1456" s="211"/>
      <c r="H1456" s="214">
        <v>98.733000000000004</v>
      </c>
      <c r="I1456" s="215"/>
      <c r="J1456" s="211"/>
      <c r="K1456" s="211"/>
      <c r="L1456" s="216"/>
      <c r="M1456" s="217"/>
      <c r="N1456" s="218"/>
      <c r="O1456" s="218"/>
      <c r="P1456" s="218"/>
      <c r="Q1456" s="218"/>
      <c r="R1456" s="218"/>
      <c r="S1456" s="218"/>
      <c r="T1456" s="219"/>
      <c r="AT1456" s="220" t="s">
        <v>274</v>
      </c>
      <c r="AU1456" s="220" t="s">
        <v>86</v>
      </c>
      <c r="AV1456" s="13" t="s">
        <v>86</v>
      </c>
      <c r="AW1456" s="13" t="s">
        <v>4</v>
      </c>
      <c r="AX1456" s="13" t="s">
        <v>84</v>
      </c>
      <c r="AY1456" s="220" t="s">
        <v>239</v>
      </c>
    </row>
    <row r="1457" spans="1:65" s="2" customFormat="1" ht="16.5" customHeight="1">
      <c r="A1457" s="35"/>
      <c r="B1457" s="36"/>
      <c r="C1457" s="192" t="s">
        <v>2408</v>
      </c>
      <c r="D1457" s="192" t="s">
        <v>241</v>
      </c>
      <c r="E1457" s="193" t="s">
        <v>2409</v>
      </c>
      <c r="F1457" s="194" t="s">
        <v>2410</v>
      </c>
      <c r="G1457" s="195" t="s">
        <v>244</v>
      </c>
      <c r="H1457" s="196">
        <v>85.855000000000004</v>
      </c>
      <c r="I1457" s="197"/>
      <c r="J1457" s="198">
        <f>ROUND(I1457*H1457,2)</f>
        <v>0</v>
      </c>
      <c r="K1457" s="194" t="s">
        <v>287</v>
      </c>
      <c r="L1457" s="40"/>
      <c r="M1457" s="199" t="s">
        <v>1</v>
      </c>
      <c r="N1457" s="200" t="s">
        <v>41</v>
      </c>
      <c r="O1457" s="72"/>
      <c r="P1457" s="201">
        <f>O1457*H1457</f>
        <v>0</v>
      </c>
      <c r="Q1457" s="201">
        <v>0</v>
      </c>
      <c r="R1457" s="201">
        <f>Q1457*H1457</f>
        <v>0</v>
      </c>
      <c r="S1457" s="201">
        <v>0</v>
      </c>
      <c r="T1457" s="202">
        <f>S1457*H1457</f>
        <v>0</v>
      </c>
      <c r="U1457" s="35"/>
      <c r="V1457" s="35"/>
      <c r="W1457" s="35"/>
      <c r="X1457" s="35"/>
      <c r="Y1457" s="35"/>
      <c r="Z1457" s="35"/>
      <c r="AA1457" s="35"/>
      <c r="AB1457" s="35"/>
      <c r="AC1457" s="35"/>
      <c r="AD1457" s="35"/>
      <c r="AE1457" s="35"/>
      <c r="AR1457" s="203" t="s">
        <v>316</v>
      </c>
      <c r="AT1457" s="203" t="s">
        <v>241</v>
      </c>
      <c r="AU1457" s="203" t="s">
        <v>86</v>
      </c>
      <c r="AY1457" s="18" t="s">
        <v>239</v>
      </c>
      <c r="BE1457" s="204">
        <f>IF(N1457="základní",J1457,0)</f>
        <v>0</v>
      </c>
      <c r="BF1457" s="204">
        <f>IF(N1457="snížená",J1457,0)</f>
        <v>0</v>
      </c>
      <c r="BG1457" s="204">
        <f>IF(N1457="zákl. přenesená",J1457,0)</f>
        <v>0</v>
      </c>
      <c r="BH1457" s="204">
        <f>IF(N1457="sníž. přenesená",J1457,0)</f>
        <v>0</v>
      </c>
      <c r="BI1457" s="204">
        <f>IF(N1457="nulová",J1457,0)</f>
        <v>0</v>
      </c>
      <c r="BJ1457" s="18" t="s">
        <v>84</v>
      </c>
      <c r="BK1457" s="204">
        <f>ROUND(I1457*H1457,2)</f>
        <v>0</v>
      </c>
      <c r="BL1457" s="18" t="s">
        <v>316</v>
      </c>
      <c r="BM1457" s="203" t="s">
        <v>2411</v>
      </c>
    </row>
    <row r="1458" spans="1:65" s="2" customFormat="1" ht="58.5">
      <c r="A1458" s="35"/>
      <c r="B1458" s="36"/>
      <c r="C1458" s="37"/>
      <c r="D1458" s="212" t="s">
        <v>294</v>
      </c>
      <c r="E1458" s="37"/>
      <c r="F1458" s="221" t="s">
        <v>2412</v>
      </c>
      <c r="G1458" s="37"/>
      <c r="H1458" s="37"/>
      <c r="I1458" s="207"/>
      <c r="J1458" s="37"/>
      <c r="K1458" s="37"/>
      <c r="L1458" s="40"/>
      <c r="M1458" s="208"/>
      <c r="N1458" s="209"/>
      <c r="O1458" s="72"/>
      <c r="P1458" s="72"/>
      <c r="Q1458" s="72"/>
      <c r="R1458" s="72"/>
      <c r="S1458" s="72"/>
      <c r="T1458" s="73"/>
      <c r="U1458" s="35"/>
      <c r="V1458" s="35"/>
      <c r="W1458" s="35"/>
      <c r="X1458" s="35"/>
      <c r="Y1458" s="35"/>
      <c r="Z1458" s="35"/>
      <c r="AA1458" s="35"/>
      <c r="AB1458" s="35"/>
      <c r="AC1458" s="35"/>
      <c r="AD1458" s="35"/>
      <c r="AE1458" s="35"/>
      <c r="AT1458" s="18" t="s">
        <v>294</v>
      </c>
      <c r="AU1458" s="18" t="s">
        <v>86</v>
      </c>
    </row>
    <row r="1459" spans="1:65" s="2" customFormat="1" ht="16.5" customHeight="1">
      <c r="A1459" s="35"/>
      <c r="B1459" s="36"/>
      <c r="C1459" s="192" t="s">
        <v>2413</v>
      </c>
      <c r="D1459" s="192" t="s">
        <v>241</v>
      </c>
      <c r="E1459" s="193" t="s">
        <v>2414</v>
      </c>
      <c r="F1459" s="194" t="s">
        <v>2415</v>
      </c>
      <c r="G1459" s="195" t="s">
        <v>244</v>
      </c>
      <c r="H1459" s="196">
        <v>85.855000000000004</v>
      </c>
      <c r="I1459" s="197"/>
      <c r="J1459" s="198">
        <f>ROUND(I1459*H1459,2)</f>
        <v>0</v>
      </c>
      <c r="K1459" s="194" t="s">
        <v>287</v>
      </c>
      <c r="L1459" s="40"/>
      <c r="M1459" s="199" t="s">
        <v>1</v>
      </c>
      <c r="N1459" s="200" t="s">
        <v>41</v>
      </c>
      <c r="O1459" s="72"/>
      <c r="P1459" s="201">
        <f>O1459*H1459</f>
        <v>0</v>
      </c>
      <c r="Q1459" s="201">
        <v>1.5E-3</v>
      </c>
      <c r="R1459" s="201">
        <f>Q1459*H1459</f>
        <v>0.12878250000000002</v>
      </c>
      <c r="S1459" s="201">
        <v>0</v>
      </c>
      <c r="T1459" s="202">
        <f>S1459*H1459</f>
        <v>0</v>
      </c>
      <c r="U1459" s="35"/>
      <c r="V1459" s="35"/>
      <c r="W1459" s="35"/>
      <c r="X1459" s="35"/>
      <c r="Y1459" s="35"/>
      <c r="Z1459" s="35"/>
      <c r="AA1459" s="35"/>
      <c r="AB1459" s="35"/>
      <c r="AC1459" s="35"/>
      <c r="AD1459" s="35"/>
      <c r="AE1459" s="35"/>
      <c r="AR1459" s="203" t="s">
        <v>316</v>
      </c>
      <c r="AT1459" s="203" t="s">
        <v>241</v>
      </c>
      <c r="AU1459" s="203" t="s">
        <v>86</v>
      </c>
      <c r="AY1459" s="18" t="s">
        <v>239</v>
      </c>
      <c r="BE1459" s="204">
        <f>IF(N1459="základní",J1459,0)</f>
        <v>0</v>
      </c>
      <c r="BF1459" s="204">
        <f>IF(N1459="snížená",J1459,0)</f>
        <v>0</v>
      </c>
      <c r="BG1459" s="204">
        <f>IF(N1459="zákl. přenesená",J1459,0)</f>
        <v>0</v>
      </c>
      <c r="BH1459" s="204">
        <f>IF(N1459="sníž. přenesená",J1459,0)</f>
        <v>0</v>
      </c>
      <c r="BI1459" s="204">
        <f>IF(N1459="nulová",J1459,0)</f>
        <v>0</v>
      </c>
      <c r="BJ1459" s="18" t="s">
        <v>84</v>
      </c>
      <c r="BK1459" s="204">
        <f>ROUND(I1459*H1459,2)</f>
        <v>0</v>
      </c>
      <c r="BL1459" s="18" t="s">
        <v>316</v>
      </c>
      <c r="BM1459" s="203" t="s">
        <v>2416</v>
      </c>
    </row>
    <row r="1460" spans="1:65" s="2" customFormat="1" ht="48.75">
      <c r="A1460" s="35"/>
      <c r="B1460" s="36"/>
      <c r="C1460" s="37"/>
      <c r="D1460" s="212" t="s">
        <v>294</v>
      </c>
      <c r="E1460" s="37"/>
      <c r="F1460" s="221" t="s">
        <v>2417</v>
      </c>
      <c r="G1460" s="37"/>
      <c r="H1460" s="37"/>
      <c r="I1460" s="207"/>
      <c r="J1460" s="37"/>
      <c r="K1460" s="37"/>
      <c r="L1460" s="40"/>
      <c r="M1460" s="208"/>
      <c r="N1460" s="209"/>
      <c r="O1460" s="72"/>
      <c r="P1460" s="72"/>
      <c r="Q1460" s="72"/>
      <c r="R1460" s="72"/>
      <c r="S1460" s="72"/>
      <c r="T1460" s="73"/>
      <c r="U1460" s="35"/>
      <c r="V1460" s="35"/>
      <c r="W1460" s="35"/>
      <c r="X1460" s="35"/>
      <c r="Y1460" s="35"/>
      <c r="Z1460" s="35"/>
      <c r="AA1460" s="35"/>
      <c r="AB1460" s="35"/>
      <c r="AC1460" s="35"/>
      <c r="AD1460" s="35"/>
      <c r="AE1460" s="35"/>
      <c r="AT1460" s="18" t="s">
        <v>294</v>
      </c>
      <c r="AU1460" s="18" t="s">
        <v>86</v>
      </c>
    </row>
    <row r="1461" spans="1:65" s="2" customFormat="1" ht="21.75" customHeight="1">
      <c r="A1461" s="35"/>
      <c r="B1461" s="36"/>
      <c r="C1461" s="192" t="s">
        <v>2418</v>
      </c>
      <c r="D1461" s="192" t="s">
        <v>241</v>
      </c>
      <c r="E1461" s="193" t="s">
        <v>2419</v>
      </c>
      <c r="F1461" s="194" t="s">
        <v>2420</v>
      </c>
      <c r="G1461" s="195" t="s">
        <v>344</v>
      </c>
      <c r="H1461" s="196">
        <v>3.2309999999999999</v>
      </c>
      <c r="I1461" s="197"/>
      <c r="J1461" s="198">
        <f>ROUND(I1461*H1461,2)</f>
        <v>0</v>
      </c>
      <c r="K1461" s="194" t="s">
        <v>245</v>
      </c>
      <c r="L1461" s="40"/>
      <c r="M1461" s="199" t="s">
        <v>1</v>
      </c>
      <c r="N1461" s="200" t="s">
        <v>41</v>
      </c>
      <c r="O1461" s="72"/>
      <c r="P1461" s="201">
        <f>O1461*H1461</f>
        <v>0</v>
      </c>
      <c r="Q1461" s="201">
        <v>0</v>
      </c>
      <c r="R1461" s="201">
        <f>Q1461*H1461</f>
        <v>0</v>
      </c>
      <c r="S1461" s="201">
        <v>0</v>
      </c>
      <c r="T1461" s="202">
        <f>S1461*H1461</f>
        <v>0</v>
      </c>
      <c r="U1461" s="35"/>
      <c r="V1461" s="35"/>
      <c r="W1461" s="35"/>
      <c r="X1461" s="35"/>
      <c r="Y1461" s="35"/>
      <c r="Z1461" s="35"/>
      <c r="AA1461" s="35"/>
      <c r="AB1461" s="35"/>
      <c r="AC1461" s="35"/>
      <c r="AD1461" s="35"/>
      <c r="AE1461" s="35"/>
      <c r="AR1461" s="203" t="s">
        <v>316</v>
      </c>
      <c r="AT1461" s="203" t="s">
        <v>241</v>
      </c>
      <c r="AU1461" s="203" t="s">
        <v>86</v>
      </c>
      <c r="AY1461" s="18" t="s">
        <v>239</v>
      </c>
      <c r="BE1461" s="204">
        <f>IF(N1461="základní",J1461,0)</f>
        <v>0</v>
      </c>
      <c r="BF1461" s="204">
        <f>IF(N1461="snížená",J1461,0)</f>
        <v>0</v>
      </c>
      <c r="BG1461" s="204">
        <f>IF(N1461="zákl. přenesená",J1461,0)</f>
        <v>0</v>
      </c>
      <c r="BH1461" s="204">
        <f>IF(N1461="sníž. přenesená",J1461,0)</f>
        <v>0</v>
      </c>
      <c r="BI1461" s="204">
        <f>IF(N1461="nulová",J1461,0)</f>
        <v>0</v>
      </c>
      <c r="BJ1461" s="18" t="s">
        <v>84</v>
      </c>
      <c r="BK1461" s="204">
        <f>ROUND(I1461*H1461,2)</f>
        <v>0</v>
      </c>
      <c r="BL1461" s="18" t="s">
        <v>316</v>
      </c>
      <c r="BM1461" s="203" t="s">
        <v>2421</v>
      </c>
    </row>
    <row r="1462" spans="1:65" s="2" customFormat="1" ht="11.25">
      <c r="A1462" s="35"/>
      <c r="B1462" s="36"/>
      <c r="C1462" s="37"/>
      <c r="D1462" s="205" t="s">
        <v>247</v>
      </c>
      <c r="E1462" s="37"/>
      <c r="F1462" s="206" t="s">
        <v>2422</v>
      </c>
      <c r="G1462" s="37"/>
      <c r="H1462" s="37"/>
      <c r="I1462" s="207"/>
      <c r="J1462" s="37"/>
      <c r="K1462" s="37"/>
      <c r="L1462" s="40"/>
      <c r="M1462" s="208"/>
      <c r="N1462" s="209"/>
      <c r="O1462" s="72"/>
      <c r="P1462" s="72"/>
      <c r="Q1462" s="72"/>
      <c r="R1462" s="72"/>
      <c r="S1462" s="72"/>
      <c r="T1462" s="73"/>
      <c r="U1462" s="35"/>
      <c r="V1462" s="35"/>
      <c r="W1462" s="35"/>
      <c r="X1462" s="35"/>
      <c r="Y1462" s="35"/>
      <c r="Z1462" s="35"/>
      <c r="AA1462" s="35"/>
      <c r="AB1462" s="35"/>
      <c r="AC1462" s="35"/>
      <c r="AD1462" s="35"/>
      <c r="AE1462" s="35"/>
      <c r="AT1462" s="18" t="s">
        <v>247</v>
      </c>
      <c r="AU1462" s="18" t="s">
        <v>86</v>
      </c>
    </row>
    <row r="1463" spans="1:65" s="12" customFormat="1" ht="22.9" customHeight="1">
      <c r="B1463" s="176"/>
      <c r="C1463" s="177"/>
      <c r="D1463" s="178" t="s">
        <v>75</v>
      </c>
      <c r="E1463" s="190" t="s">
        <v>2423</v>
      </c>
      <c r="F1463" s="190" t="s">
        <v>2424</v>
      </c>
      <c r="G1463" s="177"/>
      <c r="H1463" s="177"/>
      <c r="I1463" s="180"/>
      <c r="J1463" s="191">
        <f>BK1463</f>
        <v>0</v>
      </c>
      <c r="K1463" s="177"/>
      <c r="L1463" s="182"/>
      <c r="M1463" s="183"/>
      <c r="N1463" s="184"/>
      <c r="O1463" s="184"/>
      <c r="P1463" s="185">
        <f>SUM(P1464:P1538)</f>
        <v>0</v>
      </c>
      <c r="Q1463" s="184"/>
      <c r="R1463" s="185">
        <f>SUM(R1464:R1538)</f>
        <v>14.140409620000002</v>
      </c>
      <c r="S1463" s="184"/>
      <c r="T1463" s="186">
        <f>SUM(T1464:T1538)</f>
        <v>1.8133000000000001</v>
      </c>
      <c r="AR1463" s="187" t="s">
        <v>86</v>
      </c>
      <c r="AT1463" s="188" t="s">
        <v>75</v>
      </c>
      <c r="AU1463" s="188" t="s">
        <v>84</v>
      </c>
      <c r="AY1463" s="187" t="s">
        <v>239</v>
      </c>
      <c r="BK1463" s="189">
        <f>SUM(BK1464:BK1538)</f>
        <v>0</v>
      </c>
    </row>
    <row r="1464" spans="1:65" s="2" customFormat="1" ht="16.5" customHeight="1">
      <c r="A1464" s="35"/>
      <c r="B1464" s="36"/>
      <c r="C1464" s="192" t="s">
        <v>2425</v>
      </c>
      <c r="D1464" s="192" t="s">
        <v>241</v>
      </c>
      <c r="E1464" s="193" t="s">
        <v>2426</v>
      </c>
      <c r="F1464" s="194" t="s">
        <v>2427</v>
      </c>
      <c r="G1464" s="195" t="s">
        <v>244</v>
      </c>
      <c r="H1464" s="196">
        <v>1253.912</v>
      </c>
      <c r="I1464" s="197"/>
      <c r="J1464" s="198">
        <f>ROUND(I1464*H1464,2)</f>
        <v>0</v>
      </c>
      <c r="K1464" s="194" t="s">
        <v>245</v>
      </c>
      <c r="L1464" s="40"/>
      <c r="M1464" s="199" t="s">
        <v>1</v>
      </c>
      <c r="N1464" s="200" t="s">
        <v>41</v>
      </c>
      <c r="O1464" s="72"/>
      <c r="P1464" s="201">
        <f>O1464*H1464</f>
        <v>0</v>
      </c>
      <c r="Q1464" s="201">
        <v>0</v>
      </c>
      <c r="R1464" s="201">
        <f>Q1464*H1464</f>
        <v>0</v>
      </c>
      <c r="S1464" s="201">
        <v>0</v>
      </c>
      <c r="T1464" s="202">
        <f>S1464*H1464</f>
        <v>0</v>
      </c>
      <c r="U1464" s="35"/>
      <c r="V1464" s="35"/>
      <c r="W1464" s="35"/>
      <c r="X1464" s="35"/>
      <c r="Y1464" s="35"/>
      <c r="Z1464" s="35"/>
      <c r="AA1464" s="35"/>
      <c r="AB1464" s="35"/>
      <c r="AC1464" s="35"/>
      <c r="AD1464" s="35"/>
      <c r="AE1464" s="35"/>
      <c r="AR1464" s="203" t="s">
        <v>316</v>
      </c>
      <c r="AT1464" s="203" t="s">
        <v>241</v>
      </c>
      <c r="AU1464" s="203" t="s">
        <v>86</v>
      </c>
      <c r="AY1464" s="18" t="s">
        <v>239</v>
      </c>
      <c r="BE1464" s="204">
        <f>IF(N1464="základní",J1464,0)</f>
        <v>0</v>
      </c>
      <c r="BF1464" s="204">
        <f>IF(N1464="snížená",J1464,0)</f>
        <v>0</v>
      </c>
      <c r="BG1464" s="204">
        <f>IF(N1464="zákl. přenesená",J1464,0)</f>
        <v>0</v>
      </c>
      <c r="BH1464" s="204">
        <f>IF(N1464="sníž. přenesená",J1464,0)</f>
        <v>0</v>
      </c>
      <c r="BI1464" s="204">
        <f>IF(N1464="nulová",J1464,0)</f>
        <v>0</v>
      </c>
      <c r="BJ1464" s="18" t="s">
        <v>84</v>
      </c>
      <c r="BK1464" s="204">
        <f>ROUND(I1464*H1464,2)</f>
        <v>0</v>
      </c>
      <c r="BL1464" s="18" t="s">
        <v>316</v>
      </c>
      <c r="BM1464" s="203" t="s">
        <v>2428</v>
      </c>
    </row>
    <row r="1465" spans="1:65" s="2" customFormat="1" ht="11.25">
      <c r="A1465" s="35"/>
      <c r="B1465" s="36"/>
      <c r="C1465" s="37"/>
      <c r="D1465" s="205" t="s">
        <v>247</v>
      </c>
      <c r="E1465" s="37"/>
      <c r="F1465" s="206" t="s">
        <v>2429</v>
      </c>
      <c r="G1465" s="37"/>
      <c r="H1465" s="37"/>
      <c r="I1465" s="207"/>
      <c r="J1465" s="37"/>
      <c r="K1465" s="37"/>
      <c r="L1465" s="40"/>
      <c r="M1465" s="208"/>
      <c r="N1465" s="209"/>
      <c r="O1465" s="72"/>
      <c r="P1465" s="72"/>
      <c r="Q1465" s="72"/>
      <c r="R1465" s="72"/>
      <c r="S1465" s="72"/>
      <c r="T1465" s="73"/>
      <c r="U1465" s="35"/>
      <c r="V1465" s="35"/>
      <c r="W1465" s="35"/>
      <c r="X1465" s="35"/>
      <c r="Y1465" s="35"/>
      <c r="Z1465" s="35"/>
      <c r="AA1465" s="35"/>
      <c r="AB1465" s="35"/>
      <c r="AC1465" s="35"/>
      <c r="AD1465" s="35"/>
      <c r="AE1465" s="35"/>
      <c r="AT1465" s="18" t="s">
        <v>247</v>
      </c>
      <c r="AU1465" s="18" t="s">
        <v>86</v>
      </c>
    </row>
    <row r="1466" spans="1:65" s="2" customFormat="1" ht="16.5" customHeight="1">
      <c r="A1466" s="35"/>
      <c r="B1466" s="36"/>
      <c r="C1466" s="192" t="s">
        <v>2430</v>
      </c>
      <c r="D1466" s="192" t="s">
        <v>241</v>
      </c>
      <c r="E1466" s="193" t="s">
        <v>2431</v>
      </c>
      <c r="F1466" s="194" t="s">
        <v>2432</v>
      </c>
      <c r="G1466" s="195" t="s">
        <v>244</v>
      </c>
      <c r="H1466" s="196">
        <v>8.2799999999999994</v>
      </c>
      <c r="I1466" s="197"/>
      <c r="J1466" s="198">
        <f>ROUND(I1466*H1466,2)</f>
        <v>0</v>
      </c>
      <c r="K1466" s="194" t="s">
        <v>245</v>
      </c>
      <c r="L1466" s="40"/>
      <c r="M1466" s="199" t="s">
        <v>1</v>
      </c>
      <c r="N1466" s="200" t="s">
        <v>41</v>
      </c>
      <c r="O1466" s="72"/>
      <c r="P1466" s="201">
        <f>O1466*H1466</f>
        <v>0</v>
      </c>
      <c r="Q1466" s="201">
        <v>0</v>
      </c>
      <c r="R1466" s="201">
        <f>Q1466*H1466</f>
        <v>0</v>
      </c>
      <c r="S1466" s="201">
        <v>0</v>
      </c>
      <c r="T1466" s="202">
        <f>S1466*H1466</f>
        <v>0</v>
      </c>
      <c r="U1466" s="35"/>
      <c r="V1466" s="35"/>
      <c r="W1466" s="35"/>
      <c r="X1466" s="35"/>
      <c r="Y1466" s="35"/>
      <c r="Z1466" s="35"/>
      <c r="AA1466" s="35"/>
      <c r="AB1466" s="35"/>
      <c r="AC1466" s="35"/>
      <c r="AD1466" s="35"/>
      <c r="AE1466" s="35"/>
      <c r="AR1466" s="203" t="s">
        <v>316</v>
      </c>
      <c r="AT1466" s="203" t="s">
        <v>241</v>
      </c>
      <c r="AU1466" s="203" t="s">
        <v>86</v>
      </c>
      <c r="AY1466" s="18" t="s">
        <v>239</v>
      </c>
      <c r="BE1466" s="204">
        <f>IF(N1466="základní",J1466,0)</f>
        <v>0</v>
      </c>
      <c r="BF1466" s="204">
        <f>IF(N1466="snížená",J1466,0)</f>
        <v>0</v>
      </c>
      <c r="BG1466" s="204">
        <f>IF(N1466="zákl. přenesená",J1466,0)</f>
        <v>0</v>
      </c>
      <c r="BH1466" s="204">
        <f>IF(N1466="sníž. přenesená",J1466,0)</f>
        <v>0</v>
      </c>
      <c r="BI1466" s="204">
        <f>IF(N1466="nulová",J1466,0)</f>
        <v>0</v>
      </c>
      <c r="BJ1466" s="18" t="s">
        <v>84</v>
      </c>
      <c r="BK1466" s="204">
        <f>ROUND(I1466*H1466,2)</f>
        <v>0</v>
      </c>
      <c r="BL1466" s="18" t="s">
        <v>316</v>
      </c>
      <c r="BM1466" s="203" t="s">
        <v>2433</v>
      </c>
    </row>
    <row r="1467" spans="1:65" s="2" customFormat="1" ht="11.25">
      <c r="A1467" s="35"/>
      <c r="B1467" s="36"/>
      <c r="C1467" s="37"/>
      <c r="D1467" s="205" t="s">
        <v>247</v>
      </c>
      <c r="E1467" s="37"/>
      <c r="F1467" s="206" t="s">
        <v>2434</v>
      </c>
      <c r="G1467" s="37"/>
      <c r="H1467" s="37"/>
      <c r="I1467" s="207"/>
      <c r="J1467" s="37"/>
      <c r="K1467" s="37"/>
      <c r="L1467" s="40"/>
      <c r="M1467" s="208"/>
      <c r="N1467" s="209"/>
      <c r="O1467" s="72"/>
      <c r="P1467" s="72"/>
      <c r="Q1467" s="72"/>
      <c r="R1467" s="72"/>
      <c r="S1467" s="72"/>
      <c r="T1467" s="73"/>
      <c r="U1467" s="35"/>
      <c r="V1467" s="35"/>
      <c r="W1467" s="35"/>
      <c r="X1467" s="35"/>
      <c r="Y1467" s="35"/>
      <c r="Z1467" s="35"/>
      <c r="AA1467" s="35"/>
      <c r="AB1467" s="35"/>
      <c r="AC1467" s="35"/>
      <c r="AD1467" s="35"/>
      <c r="AE1467" s="35"/>
      <c r="AT1467" s="18" t="s">
        <v>247</v>
      </c>
      <c r="AU1467" s="18" t="s">
        <v>86</v>
      </c>
    </row>
    <row r="1468" spans="1:65" s="2" customFormat="1" ht="16.5" customHeight="1">
      <c r="A1468" s="35"/>
      <c r="B1468" s="36"/>
      <c r="C1468" s="192" t="s">
        <v>2435</v>
      </c>
      <c r="D1468" s="192" t="s">
        <v>241</v>
      </c>
      <c r="E1468" s="193" t="s">
        <v>2436</v>
      </c>
      <c r="F1468" s="194" t="s">
        <v>2437</v>
      </c>
      <c r="G1468" s="195" t="s">
        <v>244</v>
      </c>
      <c r="H1468" s="196">
        <v>1253.912</v>
      </c>
      <c r="I1468" s="197"/>
      <c r="J1468" s="198">
        <f>ROUND(I1468*H1468,2)</f>
        <v>0</v>
      </c>
      <c r="K1468" s="194" t="s">
        <v>245</v>
      </c>
      <c r="L1468" s="40"/>
      <c r="M1468" s="199" t="s">
        <v>1</v>
      </c>
      <c r="N1468" s="200" t="s">
        <v>41</v>
      </c>
      <c r="O1468" s="72"/>
      <c r="P1468" s="201">
        <f>O1468*H1468</f>
        <v>0</v>
      </c>
      <c r="Q1468" s="201">
        <v>3.0000000000000001E-5</v>
      </c>
      <c r="R1468" s="201">
        <f>Q1468*H1468</f>
        <v>3.7617360000000002E-2</v>
      </c>
      <c r="S1468" s="201">
        <v>0</v>
      </c>
      <c r="T1468" s="202">
        <f>S1468*H1468</f>
        <v>0</v>
      </c>
      <c r="U1468" s="35"/>
      <c r="V1468" s="35"/>
      <c r="W1468" s="35"/>
      <c r="X1468" s="35"/>
      <c r="Y1468" s="35"/>
      <c r="Z1468" s="35"/>
      <c r="AA1468" s="35"/>
      <c r="AB1468" s="35"/>
      <c r="AC1468" s="35"/>
      <c r="AD1468" s="35"/>
      <c r="AE1468" s="35"/>
      <c r="AR1468" s="203" t="s">
        <v>316</v>
      </c>
      <c r="AT1468" s="203" t="s">
        <v>241</v>
      </c>
      <c r="AU1468" s="203" t="s">
        <v>86</v>
      </c>
      <c r="AY1468" s="18" t="s">
        <v>239</v>
      </c>
      <c r="BE1468" s="204">
        <f>IF(N1468="základní",J1468,0)</f>
        <v>0</v>
      </c>
      <c r="BF1468" s="204">
        <f>IF(N1468="snížená",J1468,0)</f>
        <v>0</v>
      </c>
      <c r="BG1468" s="204">
        <f>IF(N1468="zákl. přenesená",J1468,0)</f>
        <v>0</v>
      </c>
      <c r="BH1468" s="204">
        <f>IF(N1468="sníž. přenesená",J1468,0)</f>
        <v>0</v>
      </c>
      <c r="BI1468" s="204">
        <f>IF(N1468="nulová",J1468,0)</f>
        <v>0</v>
      </c>
      <c r="BJ1468" s="18" t="s">
        <v>84</v>
      </c>
      <c r="BK1468" s="204">
        <f>ROUND(I1468*H1468,2)</f>
        <v>0</v>
      </c>
      <c r="BL1468" s="18" t="s">
        <v>316</v>
      </c>
      <c r="BM1468" s="203" t="s">
        <v>2438</v>
      </c>
    </row>
    <row r="1469" spans="1:65" s="2" customFormat="1" ht="11.25">
      <c r="A1469" s="35"/>
      <c r="B1469" s="36"/>
      <c r="C1469" s="37"/>
      <c r="D1469" s="205" t="s">
        <v>247</v>
      </c>
      <c r="E1469" s="37"/>
      <c r="F1469" s="206" t="s">
        <v>2439</v>
      </c>
      <c r="G1469" s="37"/>
      <c r="H1469" s="37"/>
      <c r="I1469" s="207"/>
      <c r="J1469" s="37"/>
      <c r="K1469" s="37"/>
      <c r="L1469" s="40"/>
      <c r="M1469" s="208"/>
      <c r="N1469" s="209"/>
      <c r="O1469" s="72"/>
      <c r="P1469" s="72"/>
      <c r="Q1469" s="72"/>
      <c r="R1469" s="72"/>
      <c r="S1469" s="72"/>
      <c r="T1469" s="73"/>
      <c r="U1469" s="35"/>
      <c r="V1469" s="35"/>
      <c r="W1469" s="35"/>
      <c r="X1469" s="35"/>
      <c r="Y1469" s="35"/>
      <c r="Z1469" s="35"/>
      <c r="AA1469" s="35"/>
      <c r="AB1469" s="35"/>
      <c r="AC1469" s="35"/>
      <c r="AD1469" s="35"/>
      <c r="AE1469" s="35"/>
      <c r="AT1469" s="18" t="s">
        <v>247</v>
      </c>
      <c r="AU1469" s="18" t="s">
        <v>86</v>
      </c>
    </row>
    <row r="1470" spans="1:65" s="2" customFormat="1" ht="16.5" customHeight="1">
      <c r="A1470" s="35"/>
      <c r="B1470" s="36"/>
      <c r="C1470" s="192" t="s">
        <v>2440</v>
      </c>
      <c r="D1470" s="192" t="s">
        <v>241</v>
      </c>
      <c r="E1470" s="193" t="s">
        <v>2441</v>
      </c>
      <c r="F1470" s="194" t="s">
        <v>2442</v>
      </c>
      <c r="G1470" s="195" t="s">
        <v>244</v>
      </c>
      <c r="H1470" s="196">
        <v>8.2799999999999994</v>
      </c>
      <c r="I1470" s="197"/>
      <c r="J1470" s="198">
        <f>ROUND(I1470*H1470,2)</f>
        <v>0</v>
      </c>
      <c r="K1470" s="194" t="s">
        <v>245</v>
      </c>
      <c r="L1470" s="40"/>
      <c r="M1470" s="199" t="s">
        <v>1</v>
      </c>
      <c r="N1470" s="200" t="s">
        <v>41</v>
      </c>
      <c r="O1470" s="72"/>
      <c r="P1470" s="201">
        <f>O1470*H1470</f>
        <v>0</v>
      </c>
      <c r="Q1470" s="201">
        <v>5.0000000000000002E-5</v>
      </c>
      <c r="R1470" s="201">
        <f>Q1470*H1470</f>
        <v>4.1399999999999998E-4</v>
      </c>
      <c r="S1470" s="201">
        <v>0</v>
      </c>
      <c r="T1470" s="202">
        <f>S1470*H1470</f>
        <v>0</v>
      </c>
      <c r="U1470" s="35"/>
      <c r="V1470" s="35"/>
      <c r="W1470" s="35"/>
      <c r="X1470" s="35"/>
      <c r="Y1470" s="35"/>
      <c r="Z1470" s="35"/>
      <c r="AA1470" s="35"/>
      <c r="AB1470" s="35"/>
      <c r="AC1470" s="35"/>
      <c r="AD1470" s="35"/>
      <c r="AE1470" s="35"/>
      <c r="AR1470" s="203" t="s">
        <v>316</v>
      </c>
      <c r="AT1470" s="203" t="s">
        <v>241</v>
      </c>
      <c r="AU1470" s="203" t="s">
        <v>86</v>
      </c>
      <c r="AY1470" s="18" t="s">
        <v>239</v>
      </c>
      <c r="BE1470" s="204">
        <f>IF(N1470="základní",J1470,0)</f>
        <v>0</v>
      </c>
      <c r="BF1470" s="204">
        <f>IF(N1470="snížená",J1470,0)</f>
        <v>0</v>
      </c>
      <c r="BG1470" s="204">
        <f>IF(N1470="zákl. přenesená",J1470,0)</f>
        <v>0</v>
      </c>
      <c r="BH1470" s="204">
        <f>IF(N1470="sníž. přenesená",J1470,0)</f>
        <v>0</v>
      </c>
      <c r="BI1470" s="204">
        <f>IF(N1470="nulová",J1470,0)</f>
        <v>0</v>
      </c>
      <c r="BJ1470" s="18" t="s">
        <v>84</v>
      </c>
      <c r="BK1470" s="204">
        <f>ROUND(I1470*H1470,2)</f>
        <v>0</v>
      </c>
      <c r="BL1470" s="18" t="s">
        <v>316</v>
      </c>
      <c r="BM1470" s="203" t="s">
        <v>2443</v>
      </c>
    </row>
    <row r="1471" spans="1:65" s="2" customFormat="1" ht="11.25">
      <c r="A1471" s="35"/>
      <c r="B1471" s="36"/>
      <c r="C1471" s="37"/>
      <c r="D1471" s="205" t="s">
        <v>247</v>
      </c>
      <c r="E1471" s="37"/>
      <c r="F1471" s="206" t="s">
        <v>2444</v>
      </c>
      <c r="G1471" s="37"/>
      <c r="H1471" s="37"/>
      <c r="I1471" s="207"/>
      <c r="J1471" s="37"/>
      <c r="K1471" s="37"/>
      <c r="L1471" s="40"/>
      <c r="M1471" s="208"/>
      <c r="N1471" s="209"/>
      <c r="O1471" s="72"/>
      <c r="P1471" s="72"/>
      <c r="Q1471" s="72"/>
      <c r="R1471" s="72"/>
      <c r="S1471" s="72"/>
      <c r="T1471" s="73"/>
      <c r="U1471" s="35"/>
      <c r="V1471" s="35"/>
      <c r="W1471" s="35"/>
      <c r="X1471" s="35"/>
      <c r="Y1471" s="35"/>
      <c r="Z1471" s="35"/>
      <c r="AA1471" s="35"/>
      <c r="AB1471" s="35"/>
      <c r="AC1471" s="35"/>
      <c r="AD1471" s="35"/>
      <c r="AE1471" s="35"/>
      <c r="AT1471" s="18" t="s">
        <v>247</v>
      </c>
      <c r="AU1471" s="18" t="s">
        <v>86</v>
      </c>
    </row>
    <row r="1472" spans="1:65" s="2" customFormat="1" ht="21.75" customHeight="1">
      <c r="A1472" s="35"/>
      <c r="B1472" s="36"/>
      <c r="C1472" s="192" t="s">
        <v>2445</v>
      </c>
      <c r="D1472" s="192" t="s">
        <v>241</v>
      </c>
      <c r="E1472" s="193" t="s">
        <v>2446</v>
      </c>
      <c r="F1472" s="194" t="s">
        <v>2447</v>
      </c>
      <c r="G1472" s="195" t="s">
        <v>244</v>
      </c>
      <c r="H1472" s="196">
        <v>1253.912</v>
      </c>
      <c r="I1472" s="197"/>
      <c r="J1472" s="198">
        <f>ROUND(I1472*H1472,2)</f>
        <v>0</v>
      </c>
      <c r="K1472" s="194" t="s">
        <v>245</v>
      </c>
      <c r="L1472" s="40"/>
      <c r="M1472" s="199" t="s">
        <v>1</v>
      </c>
      <c r="N1472" s="200" t="s">
        <v>41</v>
      </c>
      <c r="O1472" s="72"/>
      <c r="P1472" s="201">
        <f>O1472*H1472</f>
        <v>0</v>
      </c>
      <c r="Q1472" s="201">
        <v>7.4999999999999997E-3</v>
      </c>
      <c r="R1472" s="201">
        <f>Q1472*H1472</f>
        <v>9.4043399999999995</v>
      </c>
      <c r="S1472" s="201">
        <v>0</v>
      </c>
      <c r="T1472" s="202">
        <f>S1472*H1472</f>
        <v>0</v>
      </c>
      <c r="U1472" s="35"/>
      <c r="V1472" s="35"/>
      <c r="W1472" s="35"/>
      <c r="X1472" s="35"/>
      <c r="Y1472" s="35"/>
      <c r="Z1472" s="35"/>
      <c r="AA1472" s="35"/>
      <c r="AB1472" s="35"/>
      <c r="AC1472" s="35"/>
      <c r="AD1472" s="35"/>
      <c r="AE1472" s="35"/>
      <c r="AR1472" s="203" t="s">
        <v>316</v>
      </c>
      <c r="AT1472" s="203" t="s">
        <v>241</v>
      </c>
      <c r="AU1472" s="203" t="s">
        <v>86</v>
      </c>
      <c r="AY1472" s="18" t="s">
        <v>239</v>
      </c>
      <c r="BE1472" s="204">
        <f>IF(N1472="základní",J1472,0)</f>
        <v>0</v>
      </c>
      <c r="BF1472" s="204">
        <f>IF(N1472="snížená",J1472,0)</f>
        <v>0</v>
      </c>
      <c r="BG1472" s="204">
        <f>IF(N1472="zákl. přenesená",J1472,0)</f>
        <v>0</v>
      </c>
      <c r="BH1472" s="204">
        <f>IF(N1472="sníž. přenesená",J1472,0)</f>
        <v>0</v>
      </c>
      <c r="BI1472" s="204">
        <f>IF(N1472="nulová",J1472,0)</f>
        <v>0</v>
      </c>
      <c r="BJ1472" s="18" t="s">
        <v>84</v>
      </c>
      <c r="BK1472" s="204">
        <f>ROUND(I1472*H1472,2)</f>
        <v>0</v>
      </c>
      <c r="BL1472" s="18" t="s">
        <v>316</v>
      </c>
      <c r="BM1472" s="203" t="s">
        <v>2448</v>
      </c>
    </row>
    <row r="1473" spans="1:65" s="2" customFormat="1" ht="11.25">
      <c r="A1473" s="35"/>
      <c r="B1473" s="36"/>
      <c r="C1473" s="37"/>
      <c r="D1473" s="205" t="s">
        <v>247</v>
      </c>
      <c r="E1473" s="37"/>
      <c r="F1473" s="206" t="s">
        <v>2449</v>
      </c>
      <c r="G1473" s="37"/>
      <c r="H1473" s="37"/>
      <c r="I1473" s="207"/>
      <c r="J1473" s="37"/>
      <c r="K1473" s="37"/>
      <c r="L1473" s="40"/>
      <c r="M1473" s="208"/>
      <c r="N1473" s="209"/>
      <c r="O1473" s="72"/>
      <c r="P1473" s="72"/>
      <c r="Q1473" s="72"/>
      <c r="R1473" s="72"/>
      <c r="S1473" s="72"/>
      <c r="T1473" s="73"/>
      <c r="U1473" s="35"/>
      <c r="V1473" s="35"/>
      <c r="W1473" s="35"/>
      <c r="X1473" s="35"/>
      <c r="Y1473" s="35"/>
      <c r="Z1473" s="35"/>
      <c r="AA1473" s="35"/>
      <c r="AB1473" s="35"/>
      <c r="AC1473" s="35"/>
      <c r="AD1473" s="35"/>
      <c r="AE1473" s="35"/>
      <c r="AT1473" s="18" t="s">
        <v>247</v>
      </c>
      <c r="AU1473" s="18" t="s">
        <v>86</v>
      </c>
    </row>
    <row r="1474" spans="1:65" s="2" customFormat="1" ht="24.2" customHeight="1">
      <c r="A1474" s="35"/>
      <c r="B1474" s="36"/>
      <c r="C1474" s="192" t="s">
        <v>2450</v>
      </c>
      <c r="D1474" s="192" t="s">
        <v>241</v>
      </c>
      <c r="E1474" s="193" t="s">
        <v>2451</v>
      </c>
      <c r="F1474" s="194" t="s">
        <v>2452</v>
      </c>
      <c r="G1474" s="195" t="s">
        <v>244</v>
      </c>
      <c r="H1474" s="196">
        <v>8.2799999999999994</v>
      </c>
      <c r="I1474" s="197"/>
      <c r="J1474" s="198">
        <f>ROUND(I1474*H1474,2)</f>
        <v>0</v>
      </c>
      <c r="K1474" s="194" t="s">
        <v>245</v>
      </c>
      <c r="L1474" s="40"/>
      <c r="M1474" s="199" t="s">
        <v>1</v>
      </c>
      <c r="N1474" s="200" t="s">
        <v>41</v>
      </c>
      <c r="O1474" s="72"/>
      <c r="P1474" s="201">
        <f>O1474*H1474</f>
        <v>0</v>
      </c>
      <c r="Q1474" s="201">
        <v>8.2500000000000004E-3</v>
      </c>
      <c r="R1474" s="201">
        <f>Q1474*H1474</f>
        <v>6.8309999999999996E-2</v>
      </c>
      <c r="S1474" s="201">
        <v>0</v>
      </c>
      <c r="T1474" s="202">
        <f>S1474*H1474</f>
        <v>0</v>
      </c>
      <c r="U1474" s="35"/>
      <c r="V1474" s="35"/>
      <c r="W1474" s="35"/>
      <c r="X1474" s="35"/>
      <c r="Y1474" s="35"/>
      <c r="Z1474" s="35"/>
      <c r="AA1474" s="35"/>
      <c r="AB1474" s="35"/>
      <c r="AC1474" s="35"/>
      <c r="AD1474" s="35"/>
      <c r="AE1474" s="35"/>
      <c r="AR1474" s="203" t="s">
        <v>316</v>
      </c>
      <c r="AT1474" s="203" t="s">
        <v>241</v>
      </c>
      <c r="AU1474" s="203" t="s">
        <v>86</v>
      </c>
      <c r="AY1474" s="18" t="s">
        <v>239</v>
      </c>
      <c r="BE1474" s="204">
        <f>IF(N1474="základní",J1474,0)</f>
        <v>0</v>
      </c>
      <c r="BF1474" s="204">
        <f>IF(N1474="snížená",J1474,0)</f>
        <v>0</v>
      </c>
      <c r="BG1474" s="204">
        <f>IF(N1474="zákl. přenesená",J1474,0)</f>
        <v>0</v>
      </c>
      <c r="BH1474" s="204">
        <f>IF(N1474="sníž. přenesená",J1474,0)</f>
        <v>0</v>
      </c>
      <c r="BI1474" s="204">
        <f>IF(N1474="nulová",J1474,0)</f>
        <v>0</v>
      </c>
      <c r="BJ1474" s="18" t="s">
        <v>84</v>
      </c>
      <c r="BK1474" s="204">
        <f>ROUND(I1474*H1474,2)</f>
        <v>0</v>
      </c>
      <c r="BL1474" s="18" t="s">
        <v>316</v>
      </c>
      <c r="BM1474" s="203" t="s">
        <v>2453</v>
      </c>
    </row>
    <row r="1475" spans="1:65" s="2" customFormat="1" ht="11.25">
      <c r="A1475" s="35"/>
      <c r="B1475" s="36"/>
      <c r="C1475" s="37"/>
      <c r="D1475" s="205" t="s">
        <v>247</v>
      </c>
      <c r="E1475" s="37"/>
      <c r="F1475" s="206" t="s">
        <v>2454</v>
      </c>
      <c r="G1475" s="37"/>
      <c r="H1475" s="37"/>
      <c r="I1475" s="207"/>
      <c r="J1475" s="37"/>
      <c r="K1475" s="37"/>
      <c r="L1475" s="40"/>
      <c r="M1475" s="208"/>
      <c r="N1475" s="209"/>
      <c r="O1475" s="72"/>
      <c r="P1475" s="72"/>
      <c r="Q1475" s="72"/>
      <c r="R1475" s="72"/>
      <c r="S1475" s="72"/>
      <c r="T1475" s="73"/>
      <c r="U1475" s="35"/>
      <c r="V1475" s="35"/>
      <c r="W1475" s="35"/>
      <c r="X1475" s="35"/>
      <c r="Y1475" s="35"/>
      <c r="Z1475" s="35"/>
      <c r="AA1475" s="35"/>
      <c r="AB1475" s="35"/>
      <c r="AC1475" s="35"/>
      <c r="AD1475" s="35"/>
      <c r="AE1475" s="35"/>
      <c r="AT1475" s="18" t="s">
        <v>247</v>
      </c>
      <c r="AU1475" s="18" t="s">
        <v>86</v>
      </c>
    </row>
    <row r="1476" spans="1:65" s="2" customFormat="1" ht="16.5" customHeight="1">
      <c r="A1476" s="35"/>
      <c r="B1476" s="36"/>
      <c r="C1476" s="192" t="s">
        <v>2455</v>
      </c>
      <c r="D1476" s="192" t="s">
        <v>241</v>
      </c>
      <c r="E1476" s="193" t="s">
        <v>2456</v>
      </c>
      <c r="F1476" s="194" t="s">
        <v>2457</v>
      </c>
      <c r="G1476" s="195" t="s">
        <v>244</v>
      </c>
      <c r="H1476" s="196">
        <v>4.3</v>
      </c>
      <c r="I1476" s="197"/>
      <c r="J1476" s="198">
        <f>ROUND(I1476*H1476,2)</f>
        <v>0</v>
      </c>
      <c r="K1476" s="194" t="s">
        <v>245</v>
      </c>
      <c r="L1476" s="40"/>
      <c r="M1476" s="199" t="s">
        <v>1</v>
      </c>
      <c r="N1476" s="200" t="s">
        <v>41</v>
      </c>
      <c r="O1476" s="72"/>
      <c r="P1476" s="201">
        <f>O1476*H1476</f>
        <v>0</v>
      </c>
      <c r="Q1476" s="201">
        <v>7.1999999999999998E-3</v>
      </c>
      <c r="R1476" s="201">
        <f>Q1476*H1476</f>
        <v>3.0959999999999998E-2</v>
      </c>
      <c r="S1476" s="201">
        <v>0</v>
      </c>
      <c r="T1476" s="202">
        <f>S1476*H1476</f>
        <v>0</v>
      </c>
      <c r="U1476" s="35"/>
      <c r="V1476" s="35"/>
      <c r="W1476" s="35"/>
      <c r="X1476" s="35"/>
      <c r="Y1476" s="35"/>
      <c r="Z1476" s="35"/>
      <c r="AA1476" s="35"/>
      <c r="AB1476" s="35"/>
      <c r="AC1476" s="35"/>
      <c r="AD1476" s="35"/>
      <c r="AE1476" s="35"/>
      <c r="AR1476" s="203" t="s">
        <v>316</v>
      </c>
      <c r="AT1476" s="203" t="s">
        <v>241</v>
      </c>
      <c r="AU1476" s="203" t="s">
        <v>86</v>
      </c>
      <c r="AY1476" s="18" t="s">
        <v>239</v>
      </c>
      <c r="BE1476" s="204">
        <f>IF(N1476="základní",J1476,0)</f>
        <v>0</v>
      </c>
      <c r="BF1476" s="204">
        <f>IF(N1476="snížená",J1476,0)</f>
        <v>0</v>
      </c>
      <c r="BG1476" s="204">
        <f>IF(N1476="zákl. přenesená",J1476,0)</f>
        <v>0</v>
      </c>
      <c r="BH1476" s="204">
        <f>IF(N1476="sníž. přenesená",J1476,0)</f>
        <v>0</v>
      </c>
      <c r="BI1476" s="204">
        <f>IF(N1476="nulová",J1476,0)</f>
        <v>0</v>
      </c>
      <c r="BJ1476" s="18" t="s">
        <v>84</v>
      </c>
      <c r="BK1476" s="204">
        <f>ROUND(I1476*H1476,2)</f>
        <v>0</v>
      </c>
      <c r="BL1476" s="18" t="s">
        <v>316</v>
      </c>
      <c r="BM1476" s="203" t="s">
        <v>2458</v>
      </c>
    </row>
    <row r="1477" spans="1:65" s="2" customFormat="1" ht="11.25">
      <c r="A1477" s="35"/>
      <c r="B1477" s="36"/>
      <c r="C1477" s="37"/>
      <c r="D1477" s="205" t="s">
        <v>247</v>
      </c>
      <c r="E1477" s="37"/>
      <c r="F1477" s="206" t="s">
        <v>2459</v>
      </c>
      <c r="G1477" s="37"/>
      <c r="H1477" s="37"/>
      <c r="I1477" s="207"/>
      <c r="J1477" s="37"/>
      <c r="K1477" s="37"/>
      <c r="L1477" s="40"/>
      <c r="M1477" s="208"/>
      <c r="N1477" s="209"/>
      <c r="O1477" s="72"/>
      <c r="P1477" s="72"/>
      <c r="Q1477" s="72"/>
      <c r="R1477" s="72"/>
      <c r="S1477" s="72"/>
      <c r="T1477" s="73"/>
      <c r="U1477" s="35"/>
      <c r="V1477" s="35"/>
      <c r="W1477" s="35"/>
      <c r="X1477" s="35"/>
      <c r="Y1477" s="35"/>
      <c r="Z1477" s="35"/>
      <c r="AA1477" s="35"/>
      <c r="AB1477" s="35"/>
      <c r="AC1477" s="35"/>
      <c r="AD1477" s="35"/>
      <c r="AE1477" s="35"/>
      <c r="AT1477" s="18" t="s">
        <v>247</v>
      </c>
      <c r="AU1477" s="18" t="s">
        <v>86</v>
      </c>
    </row>
    <row r="1478" spans="1:65" s="2" customFormat="1" ht="16.5" customHeight="1">
      <c r="A1478" s="35"/>
      <c r="B1478" s="36"/>
      <c r="C1478" s="192" t="s">
        <v>2460</v>
      </c>
      <c r="D1478" s="192" t="s">
        <v>241</v>
      </c>
      <c r="E1478" s="193" t="s">
        <v>2461</v>
      </c>
      <c r="F1478" s="194" t="s">
        <v>2462</v>
      </c>
      <c r="G1478" s="195" t="s">
        <v>244</v>
      </c>
      <c r="H1478" s="196">
        <v>725.32</v>
      </c>
      <c r="I1478" s="197"/>
      <c r="J1478" s="198">
        <f>ROUND(I1478*H1478,2)</f>
        <v>0</v>
      </c>
      <c r="K1478" s="194" t="s">
        <v>245</v>
      </c>
      <c r="L1478" s="40"/>
      <c r="M1478" s="199" t="s">
        <v>1</v>
      </c>
      <c r="N1478" s="200" t="s">
        <v>41</v>
      </c>
      <c r="O1478" s="72"/>
      <c r="P1478" s="201">
        <f>O1478*H1478</f>
        <v>0</v>
      </c>
      <c r="Q1478" s="201">
        <v>0</v>
      </c>
      <c r="R1478" s="201">
        <f>Q1478*H1478</f>
        <v>0</v>
      </c>
      <c r="S1478" s="201">
        <v>2.5000000000000001E-3</v>
      </c>
      <c r="T1478" s="202">
        <f>S1478*H1478</f>
        <v>1.8133000000000001</v>
      </c>
      <c r="U1478" s="35"/>
      <c r="V1478" s="35"/>
      <c r="W1478" s="35"/>
      <c r="X1478" s="35"/>
      <c r="Y1478" s="35"/>
      <c r="Z1478" s="35"/>
      <c r="AA1478" s="35"/>
      <c r="AB1478" s="35"/>
      <c r="AC1478" s="35"/>
      <c r="AD1478" s="35"/>
      <c r="AE1478" s="35"/>
      <c r="AR1478" s="203" t="s">
        <v>316</v>
      </c>
      <c r="AT1478" s="203" t="s">
        <v>241</v>
      </c>
      <c r="AU1478" s="203" t="s">
        <v>86</v>
      </c>
      <c r="AY1478" s="18" t="s">
        <v>239</v>
      </c>
      <c r="BE1478" s="204">
        <f>IF(N1478="základní",J1478,0)</f>
        <v>0</v>
      </c>
      <c r="BF1478" s="204">
        <f>IF(N1478="snížená",J1478,0)</f>
        <v>0</v>
      </c>
      <c r="BG1478" s="204">
        <f>IF(N1478="zákl. přenesená",J1478,0)</f>
        <v>0</v>
      </c>
      <c r="BH1478" s="204">
        <f>IF(N1478="sníž. přenesená",J1478,0)</f>
        <v>0</v>
      </c>
      <c r="BI1478" s="204">
        <f>IF(N1478="nulová",J1478,0)</f>
        <v>0</v>
      </c>
      <c r="BJ1478" s="18" t="s">
        <v>84</v>
      </c>
      <c r="BK1478" s="204">
        <f>ROUND(I1478*H1478,2)</f>
        <v>0</v>
      </c>
      <c r="BL1478" s="18" t="s">
        <v>316</v>
      </c>
      <c r="BM1478" s="203" t="s">
        <v>2463</v>
      </c>
    </row>
    <row r="1479" spans="1:65" s="2" customFormat="1" ht="11.25">
      <c r="A1479" s="35"/>
      <c r="B1479" s="36"/>
      <c r="C1479" s="37"/>
      <c r="D1479" s="205" t="s">
        <v>247</v>
      </c>
      <c r="E1479" s="37"/>
      <c r="F1479" s="206" t="s">
        <v>2464</v>
      </c>
      <c r="G1479" s="37"/>
      <c r="H1479" s="37"/>
      <c r="I1479" s="207"/>
      <c r="J1479" s="37"/>
      <c r="K1479" s="37"/>
      <c r="L1479" s="40"/>
      <c r="M1479" s="208"/>
      <c r="N1479" s="209"/>
      <c r="O1479" s="72"/>
      <c r="P1479" s="72"/>
      <c r="Q1479" s="72"/>
      <c r="R1479" s="72"/>
      <c r="S1479" s="72"/>
      <c r="T1479" s="73"/>
      <c r="U1479" s="35"/>
      <c r="V1479" s="35"/>
      <c r="W1479" s="35"/>
      <c r="X1479" s="35"/>
      <c r="Y1479" s="35"/>
      <c r="Z1479" s="35"/>
      <c r="AA1479" s="35"/>
      <c r="AB1479" s="35"/>
      <c r="AC1479" s="35"/>
      <c r="AD1479" s="35"/>
      <c r="AE1479" s="35"/>
      <c r="AT1479" s="18" t="s">
        <v>247</v>
      </c>
      <c r="AU1479" s="18" t="s">
        <v>86</v>
      </c>
    </row>
    <row r="1480" spans="1:65" s="2" customFormat="1" ht="19.5">
      <c r="A1480" s="35"/>
      <c r="B1480" s="36"/>
      <c r="C1480" s="37"/>
      <c r="D1480" s="212" t="s">
        <v>294</v>
      </c>
      <c r="E1480" s="37"/>
      <c r="F1480" s="221" t="s">
        <v>2465</v>
      </c>
      <c r="G1480" s="37"/>
      <c r="H1480" s="37"/>
      <c r="I1480" s="207"/>
      <c r="J1480" s="37"/>
      <c r="K1480" s="37"/>
      <c r="L1480" s="40"/>
      <c r="M1480" s="208"/>
      <c r="N1480" s="209"/>
      <c r="O1480" s="72"/>
      <c r="P1480" s="72"/>
      <c r="Q1480" s="72"/>
      <c r="R1480" s="72"/>
      <c r="S1480" s="72"/>
      <c r="T1480" s="73"/>
      <c r="U1480" s="35"/>
      <c r="V1480" s="35"/>
      <c r="W1480" s="35"/>
      <c r="X1480" s="35"/>
      <c r="Y1480" s="35"/>
      <c r="Z1480" s="35"/>
      <c r="AA1480" s="35"/>
      <c r="AB1480" s="35"/>
      <c r="AC1480" s="35"/>
      <c r="AD1480" s="35"/>
      <c r="AE1480" s="35"/>
      <c r="AT1480" s="18" t="s">
        <v>294</v>
      </c>
      <c r="AU1480" s="18" t="s">
        <v>86</v>
      </c>
    </row>
    <row r="1481" spans="1:65" s="13" customFormat="1" ht="11.25">
      <c r="B1481" s="210"/>
      <c r="C1481" s="211"/>
      <c r="D1481" s="212" t="s">
        <v>274</v>
      </c>
      <c r="E1481" s="226" t="s">
        <v>1</v>
      </c>
      <c r="F1481" s="213" t="s">
        <v>2466</v>
      </c>
      <c r="G1481" s="211"/>
      <c r="H1481" s="214">
        <v>205.11</v>
      </c>
      <c r="I1481" s="215"/>
      <c r="J1481" s="211"/>
      <c r="K1481" s="211"/>
      <c r="L1481" s="216"/>
      <c r="M1481" s="217"/>
      <c r="N1481" s="218"/>
      <c r="O1481" s="218"/>
      <c r="P1481" s="218"/>
      <c r="Q1481" s="218"/>
      <c r="R1481" s="218"/>
      <c r="S1481" s="218"/>
      <c r="T1481" s="219"/>
      <c r="AT1481" s="220" t="s">
        <v>274</v>
      </c>
      <c r="AU1481" s="220" t="s">
        <v>86</v>
      </c>
      <c r="AV1481" s="13" t="s">
        <v>86</v>
      </c>
      <c r="AW1481" s="13" t="s">
        <v>32</v>
      </c>
      <c r="AX1481" s="13" t="s">
        <v>76</v>
      </c>
      <c r="AY1481" s="220" t="s">
        <v>239</v>
      </c>
    </row>
    <row r="1482" spans="1:65" s="13" customFormat="1" ht="11.25">
      <c r="B1482" s="210"/>
      <c r="C1482" s="211"/>
      <c r="D1482" s="212" t="s">
        <v>274</v>
      </c>
      <c r="E1482" s="226" t="s">
        <v>1</v>
      </c>
      <c r="F1482" s="213" t="s">
        <v>2467</v>
      </c>
      <c r="G1482" s="211"/>
      <c r="H1482" s="214">
        <v>520.21</v>
      </c>
      <c r="I1482" s="215"/>
      <c r="J1482" s="211"/>
      <c r="K1482" s="211"/>
      <c r="L1482" s="216"/>
      <c r="M1482" s="217"/>
      <c r="N1482" s="218"/>
      <c r="O1482" s="218"/>
      <c r="P1482" s="218"/>
      <c r="Q1482" s="218"/>
      <c r="R1482" s="218"/>
      <c r="S1482" s="218"/>
      <c r="T1482" s="219"/>
      <c r="AT1482" s="220" t="s">
        <v>274</v>
      </c>
      <c r="AU1482" s="220" t="s">
        <v>86</v>
      </c>
      <c r="AV1482" s="13" t="s">
        <v>86</v>
      </c>
      <c r="AW1482" s="13" t="s">
        <v>32</v>
      </c>
      <c r="AX1482" s="13" t="s">
        <v>76</v>
      </c>
      <c r="AY1482" s="220" t="s">
        <v>239</v>
      </c>
    </row>
    <row r="1483" spans="1:65" s="14" customFormat="1" ht="11.25">
      <c r="B1483" s="227"/>
      <c r="C1483" s="228"/>
      <c r="D1483" s="212" t="s">
        <v>274</v>
      </c>
      <c r="E1483" s="229" t="s">
        <v>1</v>
      </c>
      <c r="F1483" s="230" t="s">
        <v>401</v>
      </c>
      <c r="G1483" s="228"/>
      <c r="H1483" s="231">
        <v>725.32</v>
      </c>
      <c r="I1483" s="232"/>
      <c r="J1483" s="228"/>
      <c r="K1483" s="228"/>
      <c r="L1483" s="233"/>
      <c r="M1483" s="234"/>
      <c r="N1483" s="235"/>
      <c r="O1483" s="235"/>
      <c r="P1483" s="235"/>
      <c r="Q1483" s="235"/>
      <c r="R1483" s="235"/>
      <c r="S1483" s="235"/>
      <c r="T1483" s="236"/>
      <c r="AT1483" s="237" t="s">
        <v>274</v>
      </c>
      <c r="AU1483" s="237" t="s">
        <v>86</v>
      </c>
      <c r="AV1483" s="14" t="s">
        <v>110</v>
      </c>
      <c r="AW1483" s="14" t="s">
        <v>32</v>
      </c>
      <c r="AX1483" s="14" t="s">
        <v>84</v>
      </c>
      <c r="AY1483" s="237" t="s">
        <v>239</v>
      </c>
    </row>
    <row r="1484" spans="1:65" s="2" customFormat="1" ht="16.5" customHeight="1">
      <c r="A1484" s="35"/>
      <c r="B1484" s="36"/>
      <c r="C1484" s="192" t="s">
        <v>2468</v>
      </c>
      <c r="D1484" s="192" t="s">
        <v>241</v>
      </c>
      <c r="E1484" s="193" t="s">
        <v>2469</v>
      </c>
      <c r="F1484" s="194" t="s">
        <v>2470</v>
      </c>
      <c r="G1484" s="195" t="s">
        <v>244</v>
      </c>
      <c r="H1484" s="196">
        <v>911.42700000000002</v>
      </c>
      <c r="I1484" s="197"/>
      <c r="J1484" s="198">
        <f>ROUND(I1484*H1484,2)</f>
        <v>0</v>
      </c>
      <c r="K1484" s="194" t="s">
        <v>245</v>
      </c>
      <c r="L1484" s="40"/>
      <c r="M1484" s="199" t="s">
        <v>1</v>
      </c>
      <c r="N1484" s="200" t="s">
        <v>41</v>
      </c>
      <c r="O1484" s="72"/>
      <c r="P1484" s="201">
        <f>O1484*H1484</f>
        <v>0</v>
      </c>
      <c r="Q1484" s="201">
        <v>2.9999999999999997E-4</v>
      </c>
      <c r="R1484" s="201">
        <f>Q1484*H1484</f>
        <v>0.27342810000000001</v>
      </c>
      <c r="S1484" s="201">
        <v>0</v>
      </c>
      <c r="T1484" s="202">
        <f>S1484*H1484</f>
        <v>0</v>
      </c>
      <c r="U1484" s="35"/>
      <c r="V1484" s="35"/>
      <c r="W1484" s="35"/>
      <c r="X1484" s="35"/>
      <c r="Y1484" s="35"/>
      <c r="Z1484" s="35"/>
      <c r="AA1484" s="35"/>
      <c r="AB1484" s="35"/>
      <c r="AC1484" s="35"/>
      <c r="AD1484" s="35"/>
      <c r="AE1484" s="35"/>
      <c r="AR1484" s="203" t="s">
        <v>316</v>
      </c>
      <c r="AT1484" s="203" t="s">
        <v>241</v>
      </c>
      <c r="AU1484" s="203" t="s">
        <v>86</v>
      </c>
      <c r="AY1484" s="18" t="s">
        <v>239</v>
      </c>
      <c r="BE1484" s="204">
        <f>IF(N1484="základní",J1484,0)</f>
        <v>0</v>
      </c>
      <c r="BF1484" s="204">
        <f>IF(N1484="snížená",J1484,0)</f>
        <v>0</v>
      </c>
      <c r="BG1484" s="204">
        <f>IF(N1484="zákl. přenesená",J1484,0)</f>
        <v>0</v>
      </c>
      <c r="BH1484" s="204">
        <f>IF(N1484="sníž. přenesená",J1484,0)</f>
        <v>0</v>
      </c>
      <c r="BI1484" s="204">
        <f>IF(N1484="nulová",J1484,0)</f>
        <v>0</v>
      </c>
      <c r="BJ1484" s="18" t="s">
        <v>84</v>
      </c>
      <c r="BK1484" s="204">
        <f>ROUND(I1484*H1484,2)</f>
        <v>0</v>
      </c>
      <c r="BL1484" s="18" t="s">
        <v>316</v>
      </c>
      <c r="BM1484" s="203" t="s">
        <v>2471</v>
      </c>
    </row>
    <row r="1485" spans="1:65" s="2" customFormat="1" ht="11.25">
      <c r="A1485" s="35"/>
      <c r="B1485" s="36"/>
      <c r="C1485" s="37"/>
      <c r="D1485" s="205" t="s">
        <v>247</v>
      </c>
      <c r="E1485" s="37"/>
      <c r="F1485" s="206" t="s">
        <v>2472</v>
      </c>
      <c r="G1485" s="37"/>
      <c r="H1485" s="37"/>
      <c r="I1485" s="207"/>
      <c r="J1485" s="37"/>
      <c r="K1485" s="37"/>
      <c r="L1485" s="40"/>
      <c r="M1485" s="208"/>
      <c r="N1485" s="209"/>
      <c r="O1485" s="72"/>
      <c r="P1485" s="72"/>
      <c r="Q1485" s="72"/>
      <c r="R1485" s="72"/>
      <c r="S1485" s="72"/>
      <c r="T1485" s="73"/>
      <c r="U1485" s="35"/>
      <c r="V1485" s="35"/>
      <c r="W1485" s="35"/>
      <c r="X1485" s="35"/>
      <c r="Y1485" s="35"/>
      <c r="Z1485" s="35"/>
      <c r="AA1485" s="35"/>
      <c r="AB1485" s="35"/>
      <c r="AC1485" s="35"/>
      <c r="AD1485" s="35"/>
      <c r="AE1485" s="35"/>
      <c r="AT1485" s="18" t="s">
        <v>247</v>
      </c>
      <c r="AU1485" s="18" t="s">
        <v>86</v>
      </c>
    </row>
    <row r="1486" spans="1:65" s="2" customFormat="1" ht="29.25">
      <c r="A1486" s="35"/>
      <c r="B1486" s="36"/>
      <c r="C1486" s="37"/>
      <c r="D1486" s="212" t="s">
        <v>294</v>
      </c>
      <c r="E1486" s="37"/>
      <c r="F1486" s="221" t="s">
        <v>2473</v>
      </c>
      <c r="G1486" s="37"/>
      <c r="H1486" s="37"/>
      <c r="I1486" s="207"/>
      <c r="J1486" s="37"/>
      <c r="K1486" s="37"/>
      <c r="L1486" s="40"/>
      <c r="M1486" s="208"/>
      <c r="N1486" s="209"/>
      <c r="O1486" s="72"/>
      <c r="P1486" s="72"/>
      <c r="Q1486" s="72"/>
      <c r="R1486" s="72"/>
      <c r="S1486" s="72"/>
      <c r="T1486" s="73"/>
      <c r="U1486" s="35"/>
      <c r="V1486" s="35"/>
      <c r="W1486" s="35"/>
      <c r="X1486" s="35"/>
      <c r="Y1486" s="35"/>
      <c r="Z1486" s="35"/>
      <c r="AA1486" s="35"/>
      <c r="AB1486" s="35"/>
      <c r="AC1486" s="35"/>
      <c r="AD1486" s="35"/>
      <c r="AE1486" s="35"/>
      <c r="AT1486" s="18" t="s">
        <v>294</v>
      </c>
      <c r="AU1486" s="18" t="s">
        <v>86</v>
      </c>
    </row>
    <row r="1487" spans="1:65" s="15" customFormat="1" ht="11.25">
      <c r="B1487" s="238"/>
      <c r="C1487" s="239"/>
      <c r="D1487" s="212" t="s">
        <v>274</v>
      </c>
      <c r="E1487" s="240" t="s">
        <v>1</v>
      </c>
      <c r="F1487" s="241" t="s">
        <v>1065</v>
      </c>
      <c r="G1487" s="239"/>
      <c r="H1487" s="240" t="s">
        <v>1</v>
      </c>
      <c r="I1487" s="242"/>
      <c r="J1487" s="239"/>
      <c r="K1487" s="239"/>
      <c r="L1487" s="243"/>
      <c r="M1487" s="244"/>
      <c r="N1487" s="245"/>
      <c r="O1487" s="245"/>
      <c r="P1487" s="245"/>
      <c r="Q1487" s="245"/>
      <c r="R1487" s="245"/>
      <c r="S1487" s="245"/>
      <c r="T1487" s="246"/>
      <c r="AT1487" s="247" t="s">
        <v>274</v>
      </c>
      <c r="AU1487" s="247" t="s">
        <v>86</v>
      </c>
      <c r="AV1487" s="15" t="s">
        <v>84</v>
      </c>
      <c r="AW1487" s="15" t="s">
        <v>32</v>
      </c>
      <c r="AX1487" s="15" t="s">
        <v>76</v>
      </c>
      <c r="AY1487" s="247" t="s">
        <v>239</v>
      </c>
    </row>
    <row r="1488" spans="1:65" s="13" customFormat="1" ht="11.25">
      <c r="B1488" s="210"/>
      <c r="C1488" s="211"/>
      <c r="D1488" s="212" t="s">
        <v>274</v>
      </c>
      <c r="E1488" s="226" t="s">
        <v>1</v>
      </c>
      <c r="F1488" s="213" t="s">
        <v>2474</v>
      </c>
      <c r="G1488" s="211"/>
      <c r="H1488" s="214">
        <v>828.57</v>
      </c>
      <c r="I1488" s="215"/>
      <c r="J1488" s="211"/>
      <c r="K1488" s="211"/>
      <c r="L1488" s="216"/>
      <c r="M1488" s="217"/>
      <c r="N1488" s="218"/>
      <c r="O1488" s="218"/>
      <c r="P1488" s="218"/>
      <c r="Q1488" s="218"/>
      <c r="R1488" s="218"/>
      <c r="S1488" s="218"/>
      <c r="T1488" s="219"/>
      <c r="AT1488" s="220" t="s">
        <v>274</v>
      </c>
      <c r="AU1488" s="220" t="s">
        <v>86</v>
      </c>
      <c r="AV1488" s="13" t="s">
        <v>86</v>
      </c>
      <c r="AW1488" s="13" t="s">
        <v>32</v>
      </c>
      <c r="AX1488" s="13" t="s">
        <v>76</v>
      </c>
      <c r="AY1488" s="220" t="s">
        <v>239</v>
      </c>
    </row>
    <row r="1489" spans="1:65" s="16" customFormat="1" ht="11.25">
      <c r="B1489" s="258"/>
      <c r="C1489" s="259"/>
      <c r="D1489" s="212" t="s">
        <v>274</v>
      </c>
      <c r="E1489" s="260" t="s">
        <v>1</v>
      </c>
      <c r="F1489" s="261" t="s">
        <v>1195</v>
      </c>
      <c r="G1489" s="259"/>
      <c r="H1489" s="262">
        <v>828.57</v>
      </c>
      <c r="I1489" s="263"/>
      <c r="J1489" s="259"/>
      <c r="K1489" s="259"/>
      <c r="L1489" s="264"/>
      <c r="M1489" s="265"/>
      <c r="N1489" s="266"/>
      <c r="O1489" s="266"/>
      <c r="P1489" s="266"/>
      <c r="Q1489" s="266"/>
      <c r="R1489" s="266"/>
      <c r="S1489" s="266"/>
      <c r="T1489" s="267"/>
      <c r="AT1489" s="268" t="s">
        <v>274</v>
      </c>
      <c r="AU1489" s="268" t="s">
        <v>86</v>
      </c>
      <c r="AV1489" s="16" t="s">
        <v>108</v>
      </c>
      <c r="AW1489" s="16" t="s">
        <v>32</v>
      </c>
      <c r="AX1489" s="16" t="s">
        <v>76</v>
      </c>
      <c r="AY1489" s="268" t="s">
        <v>239</v>
      </c>
    </row>
    <row r="1490" spans="1:65" s="13" customFormat="1" ht="11.25">
      <c r="B1490" s="210"/>
      <c r="C1490" s="211"/>
      <c r="D1490" s="212" t="s">
        <v>274</v>
      </c>
      <c r="E1490" s="226" t="s">
        <v>1</v>
      </c>
      <c r="F1490" s="213" t="s">
        <v>2475</v>
      </c>
      <c r="G1490" s="211"/>
      <c r="H1490" s="214">
        <v>82.856999999999999</v>
      </c>
      <c r="I1490" s="215"/>
      <c r="J1490" s="211"/>
      <c r="K1490" s="211"/>
      <c r="L1490" s="216"/>
      <c r="M1490" s="217"/>
      <c r="N1490" s="218"/>
      <c r="O1490" s="218"/>
      <c r="P1490" s="218"/>
      <c r="Q1490" s="218"/>
      <c r="R1490" s="218"/>
      <c r="S1490" s="218"/>
      <c r="T1490" s="219"/>
      <c r="AT1490" s="220" t="s">
        <v>274</v>
      </c>
      <c r="AU1490" s="220" t="s">
        <v>86</v>
      </c>
      <c r="AV1490" s="13" t="s">
        <v>86</v>
      </c>
      <c r="AW1490" s="13" t="s">
        <v>32</v>
      </c>
      <c r="AX1490" s="13" t="s">
        <v>76</v>
      </c>
      <c r="AY1490" s="220" t="s">
        <v>239</v>
      </c>
    </row>
    <row r="1491" spans="1:65" s="14" customFormat="1" ht="11.25">
      <c r="B1491" s="227"/>
      <c r="C1491" s="228"/>
      <c r="D1491" s="212" t="s">
        <v>274</v>
      </c>
      <c r="E1491" s="229" t="s">
        <v>1</v>
      </c>
      <c r="F1491" s="230" t="s">
        <v>401</v>
      </c>
      <c r="G1491" s="228"/>
      <c r="H1491" s="231">
        <v>911.42700000000002</v>
      </c>
      <c r="I1491" s="232"/>
      <c r="J1491" s="228"/>
      <c r="K1491" s="228"/>
      <c r="L1491" s="233"/>
      <c r="M1491" s="234"/>
      <c r="N1491" s="235"/>
      <c r="O1491" s="235"/>
      <c r="P1491" s="235"/>
      <c r="Q1491" s="235"/>
      <c r="R1491" s="235"/>
      <c r="S1491" s="235"/>
      <c r="T1491" s="236"/>
      <c r="AT1491" s="237" t="s">
        <v>274</v>
      </c>
      <c r="AU1491" s="237" t="s">
        <v>86</v>
      </c>
      <c r="AV1491" s="14" t="s">
        <v>110</v>
      </c>
      <c r="AW1491" s="14" t="s">
        <v>32</v>
      </c>
      <c r="AX1491" s="14" t="s">
        <v>84</v>
      </c>
      <c r="AY1491" s="237" t="s">
        <v>239</v>
      </c>
    </row>
    <row r="1492" spans="1:65" s="2" customFormat="1" ht="24.2" customHeight="1">
      <c r="A1492" s="35"/>
      <c r="B1492" s="36"/>
      <c r="C1492" s="248" t="s">
        <v>2476</v>
      </c>
      <c r="D1492" s="248" t="s">
        <v>469</v>
      </c>
      <c r="E1492" s="249" t="s">
        <v>2477</v>
      </c>
      <c r="F1492" s="250" t="s">
        <v>2478</v>
      </c>
      <c r="G1492" s="251" t="s">
        <v>244</v>
      </c>
      <c r="H1492" s="252">
        <v>1002.57</v>
      </c>
      <c r="I1492" s="253"/>
      <c r="J1492" s="254">
        <f>ROUND(I1492*H1492,2)</f>
        <v>0</v>
      </c>
      <c r="K1492" s="250" t="s">
        <v>287</v>
      </c>
      <c r="L1492" s="255"/>
      <c r="M1492" s="256" t="s">
        <v>1</v>
      </c>
      <c r="N1492" s="257" t="s">
        <v>41</v>
      </c>
      <c r="O1492" s="72"/>
      <c r="P1492" s="201">
        <f>O1492*H1492</f>
        <v>0</v>
      </c>
      <c r="Q1492" s="201">
        <v>2.8700000000000002E-3</v>
      </c>
      <c r="R1492" s="201">
        <f>Q1492*H1492</f>
        <v>2.8773759000000001</v>
      </c>
      <c r="S1492" s="201">
        <v>0</v>
      </c>
      <c r="T1492" s="202">
        <f>S1492*H1492</f>
        <v>0</v>
      </c>
      <c r="U1492" s="35"/>
      <c r="V1492" s="35"/>
      <c r="W1492" s="35"/>
      <c r="X1492" s="35"/>
      <c r="Y1492" s="35"/>
      <c r="Z1492" s="35"/>
      <c r="AA1492" s="35"/>
      <c r="AB1492" s="35"/>
      <c r="AC1492" s="35"/>
      <c r="AD1492" s="35"/>
      <c r="AE1492" s="35"/>
      <c r="AR1492" s="203" t="s">
        <v>549</v>
      </c>
      <c r="AT1492" s="203" t="s">
        <v>469</v>
      </c>
      <c r="AU1492" s="203" t="s">
        <v>86</v>
      </c>
      <c r="AY1492" s="18" t="s">
        <v>239</v>
      </c>
      <c r="BE1492" s="204">
        <f>IF(N1492="základní",J1492,0)</f>
        <v>0</v>
      </c>
      <c r="BF1492" s="204">
        <f>IF(N1492="snížená",J1492,0)</f>
        <v>0</v>
      </c>
      <c r="BG1492" s="204">
        <f>IF(N1492="zákl. přenesená",J1492,0)</f>
        <v>0</v>
      </c>
      <c r="BH1492" s="204">
        <f>IF(N1492="sníž. přenesená",J1492,0)</f>
        <v>0</v>
      </c>
      <c r="BI1492" s="204">
        <f>IF(N1492="nulová",J1492,0)</f>
        <v>0</v>
      </c>
      <c r="BJ1492" s="18" t="s">
        <v>84</v>
      </c>
      <c r="BK1492" s="204">
        <f>ROUND(I1492*H1492,2)</f>
        <v>0</v>
      </c>
      <c r="BL1492" s="18" t="s">
        <v>316</v>
      </c>
      <c r="BM1492" s="203" t="s">
        <v>2479</v>
      </c>
    </row>
    <row r="1493" spans="1:65" s="2" customFormat="1" ht="68.25">
      <c r="A1493" s="35"/>
      <c r="B1493" s="36"/>
      <c r="C1493" s="37"/>
      <c r="D1493" s="212" t="s">
        <v>294</v>
      </c>
      <c r="E1493" s="37"/>
      <c r="F1493" s="221" t="s">
        <v>2406</v>
      </c>
      <c r="G1493" s="37"/>
      <c r="H1493" s="37"/>
      <c r="I1493" s="207"/>
      <c r="J1493" s="37"/>
      <c r="K1493" s="37"/>
      <c r="L1493" s="40"/>
      <c r="M1493" s="208"/>
      <c r="N1493" s="209"/>
      <c r="O1493" s="72"/>
      <c r="P1493" s="72"/>
      <c r="Q1493" s="72"/>
      <c r="R1493" s="72"/>
      <c r="S1493" s="72"/>
      <c r="T1493" s="73"/>
      <c r="U1493" s="35"/>
      <c r="V1493" s="35"/>
      <c r="W1493" s="35"/>
      <c r="X1493" s="35"/>
      <c r="Y1493" s="35"/>
      <c r="Z1493" s="35"/>
      <c r="AA1493" s="35"/>
      <c r="AB1493" s="35"/>
      <c r="AC1493" s="35"/>
      <c r="AD1493" s="35"/>
      <c r="AE1493" s="35"/>
      <c r="AT1493" s="18" t="s">
        <v>294</v>
      </c>
      <c r="AU1493" s="18" t="s">
        <v>86</v>
      </c>
    </row>
    <row r="1494" spans="1:65" s="13" customFormat="1" ht="11.25">
      <c r="B1494" s="210"/>
      <c r="C1494" s="211"/>
      <c r="D1494" s="212" t="s">
        <v>274</v>
      </c>
      <c r="E1494" s="211"/>
      <c r="F1494" s="213" t="s">
        <v>2480</v>
      </c>
      <c r="G1494" s="211"/>
      <c r="H1494" s="214">
        <v>1002.57</v>
      </c>
      <c r="I1494" s="215"/>
      <c r="J1494" s="211"/>
      <c r="K1494" s="211"/>
      <c r="L1494" s="216"/>
      <c r="M1494" s="217"/>
      <c r="N1494" s="218"/>
      <c r="O1494" s="218"/>
      <c r="P1494" s="218"/>
      <c r="Q1494" s="218"/>
      <c r="R1494" s="218"/>
      <c r="S1494" s="218"/>
      <c r="T1494" s="219"/>
      <c r="AT1494" s="220" t="s">
        <v>274</v>
      </c>
      <c r="AU1494" s="220" t="s">
        <v>86</v>
      </c>
      <c r="AV1494" s="13" t="s">
        <v>86</v>
      </c>
      <c r="AW1494" s="13" t="s">
        <v>4</v>
      </c>
      <c r="AX1494" s="13" t="s">
        <v>84</v>
      </c>
      <c r="AY1494" s="220" t="s">
        <v>239</v>
      </c>
    </row>
    <row r="1495" spans="1:65" s="2" customFormat="1" ht="16.5" customHeight="1">
      <c r="A1495" s="35"/>
      <c r="B1495" s="36"/>
      <c r="C1495" s="192" t="s">
        <v>2481</v>
      </c>
      <c r="D1495" s="192" t="s">
        <v>241</v>
      </c>
      <c r="E1495" s="193" t="s">
        <v>2482</v>
      </c>
      <c r="F1495" s="194" t="s">
        <v>2483</v>
      </c>
      <c r="G1495" s="195" t="s">
        <v>244</v>
      </c>
      <c r="H1495" s="196">
        <v>283.59100000000001</v>
      </c>
      <c r="I1495" s="197"/>
      <c r="J1495" s="198">
        <f>ROUND(I1495*H1495,2)</f>
        <v>0</v>
      </c>
      <c r="K1495" s="194" t="s">
        <v>245</v>
      </c>
      <c r="L1495" s="40"/>
      <c r="M1495" s="199" t="s">
        <v>1</v>
      </c>
      <c r="N1495" s="200" t="s">
        <v>41</v>
      </c>
      <c r="O1495" s="72"/>
      <c r="P1495" s="201">
        <f>O1495*H1495</f>
        <v>0</v>
      </c>
      <c r="Q1495" s="201">
        <v>4.0000000000000002E-4</v>
      </c>
      <c r="R1495" s="201">
        <f>Q1495*H1495</f>
        <v>0.11343640000000001</v>
      </c>
      <c r="S1495" s="201">
        <v>0</v>
      </c>
      <c r="T1495" s="202">
        <f>S1495*H1495</f>
        <v>0</v>
      </c>
      <c r="U1495" s="35"/>
      <c r="V1495" s="35"/>
      <c r="W1495" s="35"/>
      <c r="X1495" s="35"/>
      <c r="Y1495" s="35"/>
      <c r="Z1495" s="35"/>
      <c r="AA1495" s="35"/>
      <c r="AB1495" s="35"/>
      <c r="AC1495" s="35"/>
      <c r="AD1495" s="35"/>
      <c r="AE1495" s="35"/>
      <c r="AR1495" s="203" t="s">
        <v>316</v>
      </c>
      <c r="AT1495" s="203" t="s">
        <v>241</v>
      </c>
      <c r="AU1495" s="203" t="s">
        <v>86</v>
      </c>
      <c r="AY1495" s="18" t="s">
        <v>239</v>
      </c>
      <c r="BE1495" s="204">
        <f>IF(N1495="základní",J1495,0)</f>
        <v>0</v>
      </c>
      <c r="BF1495" s="204">
        <f>IF(N1495="snížená",J1495,0)</f>
        <v>0</v>
      </c>
      <c r="BG1495" s="204">
        <f>IF(N1495="zákl. přenesená",J1495,0)</f>
        <v>0</v>
      </c>
      <c r="BH1495" s="204">
        <f>IF(N1495="sníž. přenesená",J1495,0)</f>
        <v>0</v>
      </c>
      <c r="BI1495" s="204">
        <f>IF(N1495="nulová",J1495,0)</f>
        <v>0</v>
      </c>
      <c r="BJ1495" s="18" t="s">
        <v>84</v>
      </c>
      <c r="BK1495" s="204">
        <f>ROUND(I1495*H1495,2)</f>
        <v>0</v>
      </c>
      <c r="BL1495" s="18" t="s">
        <v>316</v>
      </c>
      <c r="BM1495" s="203" t="s">
        <v>2484</v>
      </c>
    </row>
    <row r="1496" spans="1:65" s="2" customFormat="1" ht="11.25">
      <c r="A1496" s="35"/>
      <c r="B1496" s="36"/>
      <c r="C1496" s="37"/>
      <c r="D1496" s="205" t="s">
        <v>247</v>
      </c>
      <c r="E1496" s="37"/>
      <c r="F1496" s="206" t="s">
        <v>2485</v>
      </c>
      <c r="G1496" s="37"/>
      <c r="H1496" s="37"/>
      <c r="I1496" s="207"/>
      <c r="J1496" s="37"/>
      <c r="K1496" s="37"/>
      <c r="L1496" s="40"/>
      <c r="M1496" s="208"/>
      <c r="N1496" s="209"/>
      <c r="O1496" s="72"/>
      <c r="P1496" s="72"/>
      <c r="Q1496" s="72"/>
      <c r="R1496" s="72"/>
      <c r="S1496" s="72"/>
      <c r="T1496" s="73"/>
      <c r="U1496" s="35"/>
      <c r="V1496" s="35"/>
      <c r="W1496" s="35"/>
      <c r="X1496" s="35"/>
      <c r="Y1496" s="35"/>
      <c r="Z1496" s="35"/>
      <c r="AA1496" s="35"/>
      <c r="AB1496" s="35"/>
      <c r="AC1496" s="35"/>
      <c r="AD1496" s="35"/>
      <c r="AE1496" s="35"/>
      <c r="AT1496" s="18" t="s">
        <v>247</v>
      </c>
      <c r="AU1496" s="18" t="s">
        <v>86</v>
      </c>
    </row>
    <row r="1497" spans="1:65" s="2" customFormat="1" ht="29.25">
      <c r="A1497" s="35"/>
      <c r="B1497" s="36"/>
      <c r="C1497" s="37"/>
      <c r="D1497" s="212" t="s">
        <v>294</v>
      </c>
      <c r="E1497" s="37"/>
      <c r="F1497" s="221" t="s">
        <v>2473</v>
      </c>
      <c r="G1497" s="37"/>
      <c r="H1497" s="37"/>
      <c r="I1497" s="207"/>
      <c r="J1497" s="37"/>
      <c r="K1497" s="37"/>
      <c r="L1497" s="40"/>
      <c r="M1497" s="208"/>
      <c r="N1497" s="209"/>
      <c r="O1497" s="72"/>
      <c r="P1497" s="72"/>
      <c r="Q1497" s="72"/>
      <c r="R1497" s="72"/>
      <c r="S1497" s="72"/>
      <c r="T1497" s="73"/>
      <c r="U1497" s="35"/>
      <c r="V1497" s="35"/>
      <c r="W1497" s="35"/>
      <c r="X1497" s="35"/>
      <c r="Y1497" s="35"/>
      <c r="Z1497" s="35"/>
      <c r="AA1497" s="35"/>
      <c r="AB1497" s="35"/>
      <c r="AC1497" s="35"/>
      <c r="AD1497" s="35"/>
      <c r="AE1497" s="35"/>
      <c r="AT1497" s="18" t="s">
        <v>294</v>
      </c>
      <c r="AU1497" s="18" t="s">
        <v>86</v>
      </c>
    </row>
    <row r="1498" spans="1:65" s="15" customFormat="1" ht="11.25">
      <c r="B1498" s="238"/>
      <c r="C1498" s="239"/>
      <c r="D1498" s="212" t="s">
        <v>274</v>
      </c>
      <c r="E1498" s="240" t="s">
        <v>1</v>
      </c>
      <c r="F1498" s="241" t="s">
        <v>1065</v>
      </c>
      <c r="G1498" s="239"/>
      <c r="H1498" s="240" t="s">
        <v>1</v>
      </c>
      <c r="I1498" s="242"/>
      <c r="J1498" s="239"/>
      <c r="K1498" s="239"/>
      <c r="L1498" s="243"/>
      <c r="M1498" s="244"/>
      <c r="N1498" s="245"/>
      <c r="O1498" s="245"/>
      <c r="P1498" s="245"/>
      <c r="Q1498" s="245"/>
      <c r="R1498" s="245"/>
      <c r="S1498" s="245"/>
      <c r="T1498" s="246"/>
      <c r="AT1498" s="247" t="s">
        <v>274</v>
      </c>
      <c r="AU1498" s="247" t="s">
        <v>86</v>
      </c>
      <c r="AV1498" s="15" t="s">
        <v>84</v>
      </c>
      <c r="AW1498" s="15" t="s">
        <v>32</v>
      </c>
      <c r="AX1498" s="15" t="s">
        <v>76</v>
      </c>
      <c r="AY1498" s="247" t="s">
        <v>239</v>
      </c>
    </row>
    <row r="1499" spans="1:65" s="13" customFormat="1" ht="11.25">
      <c r="B1499" s="210"/>
      <c r="C1499" s="211"/>
      <c r="D1499" s="212" t="s">
        <v>274</v>
      </c>
      <c r="E1499" s="226" t="s">
        <v>1</v>
      </c>
      <c r="F1499" s="213" t="s">
        <v>2486</v>
      </c>
      <c r="G1499" s="211"/>
      <c r="H1499" s="214">
        <v>257.81</v>
      </c>
      <c r="I1499" s="215"/>
      <c r="J1499" s="211"/>
      <c r="K1499" s="211"/>
      <c r="L1499" s="216"/>
      <c r="M1499" s="217"/>
      <c r="N1499" s="218"/>
      <c r="O1499" s="218"/>
      <c r="P1499" s="218"/>
      <c r="Q1499" s="218"/>
      <c r="R1499" s="218"/>
      <c r="S1499" s="218"/>
      <c r="T1499" s="219"/>
      <c r="AT1499" s="220" t="s">
        <v>274</v>
      </c>
      <c r="AU1499" s="220" t="s">
        <v>86</v>
      </c>
      <c r="AV1499" s="13" t="s">
        <v>86</v>
      </c>
      <c r="AW1499" s="13" t="s">
        <v>32</v>
      </c>
      <c r="AX1499" s="13" t="s">
        <v>76</v>
      </c>
      <c r="AY1499" s="220" t="s">
        <v>239</v>
      </c>
    </row>
    <row r="1500" spans="1:65" s="16" customFormat="1" ht="11.25">
      <c r="B1500" s="258"/>
      <c r="C1500" s="259"/>
      <c r="D1500" s="212" t="s">
        <v>274</v>
      </c>
      <c r="E1500" s="260" t="s">
        <v>1</v>
      </c>
      <c r="F1500" s="261" t="s">
        <v>1195</v>
      </c>
      <c r="G1500" s="259"/>
      <c r="H1500" s="262">
        <v>257.81</v>
      </c>
      <c r="I1500" s="263"/>
      <c r="J1500" s="259"/>
      <c r="K1500" s="259"/>
      <c r="L1500" s="264"/>
      <c r="M1500" s="265"/>
      <c r="N1500" s="266"/>
      <c r="O1500" s="266"/>
      <c r="P1500" s="266"/>
      <c r="Q1500" s="266"/>
      <c r="R1500" s="266"/>
      <c r="S1500" s="266"/>
      <c r="T1500" s="267"/>
      <c r="AT1500" s="268" t="s">
        <v>274</v>
      </c>
      <c r="AU1500" s="268" t="s">
        <v>86</v>
      </c>
      <c r="AV1500" s="16" t="s">
        <v>108</v>
      </c>
      <c r="AW1500" s="16" t="s">
        <v>32</v>
      </c>
      <c r="AX1500" s="16" t="s">
        <v>76</v>
      </c>
      <c r="AY1500" s="268" t="s">
        <v>239</v>
      </c>
    </row>
    <row r="1501" spans="1:65" s="13" customFormat="1" ht="11.25">
      <c r="B1501" s="210"/>
      <c r="C1501" s="211"/>
      <c r="D1501" s="212" t="s">
        <v>274</v>
      </c>
      <c r="E1501" s="226" t="s">
        <v>1</v>
      </c>
      <c r="F1501" s="213" t="s">
        <v>2487</v>
      </c>
      <c r="G1501" s="211"/>
      <c r="H1501" s="214">
        <v>25.780999999999999</v>
      </c>
      <c r="I1501" s="215"/>
      <c r="J1501" s="211"/>
      <c r="K1501" s="211"/>
      <c r="L1501" s="216"/>
      <c r="M1501" s="217"/>
      <c r="N1501" s="218"/>
      <c r="O1501" s="218"/>
      <c r="P1501" s="218"/>
      <c r="Q1501" s="218"/>
      <c r="R1501" s="218"/>
      <c r="S1501" s="218"/>
      <c r="T1501" s="219"/>
      <c r="AT1501" s="220" t="s">
        <v>274</v>
      </c>
      <c r="AU1501" s="220" t="s">
        <v>86</v>
      </c>
      <c r="AV1501" s="13" t="s">
        <v>86</v>
      </c>
      <c r="AW1501" s="13" t="s">
        <v>32</v>
      </c>
      <c r="AX1501" s="13" t="s">
        <v>76</v>
      </c>
      <c r="AY1501" s="220" t="s">
        <v>239</v>
      </c>
    </row>
    <row r="1502" spans="1:65" s="14" customFormat="1" ht="11.25">
      <c r="B1502" s="227"/>
      <c r="C1502" s="228"/>
      <c r="D1502" s="212" t="s">
        <v>274</v>
      </c>
      <c r="E1502" s="229" t="s">
        <v>1</v>
      </c>
      <c r="F1502" s="230" t="s">
        <v>401</v>
      </c>
      <c r="G1502" s="228"/>
      <c r="H1502" s="231">
        <v>283.59100000000001</v>
      </c>
      <c r="I1502" s="232"/>
      <c r="J1502" s="228"/>
      <c r="K1502" s="228"/>
      <c r="L1502" s="233"/>
      <c r="M1502" s="234"/>
      <c r="N1502" s="235"/>
      <c r="O1502" s="235"/>
      <c r="P1502" s="235"/>
      <c r="Q1502" s="235"/>
      <c r="R1502" s="235"/>
      <c r="S1502" s="235"/>
      <c r="T1502" s="236"/>
      <c r="AT1502" s="237" t="s">
        <v>274</v>
      </c>
      <c r="AU1502" s="237" t="s">
        <v>86</v>
      </c>
      <c r="AV1502" s="14" t="s">
        <v>110</v>
      </c>
      <c r="AW1502" s="14" t="s">
        <v>32</v>
      </c>
      <c r="AX1502" s="14" t="s">
        <v>84</v>
      </c>
      <c r="AY1502" s="237" t="s">
        <v>239</v>
      </c>
    </row>
    <row r="1503" spans="1:65" s="2" customFormat="1" ht="24.2" customHeight="1">
      <c r="A1503" s="35"/>
      <c r="B1503" s="36"/>
      <c r="C1503" s="248" t="s">
        <v>2488</v>
      </c>
      <c r="D1503" s="248" t="s">
        <v>469</v>
      </c>
      <c r="E1503" s="249" t="s">
        <v>2489</v>
      </c>
      <c r="F1503" s="250" t="s">
        <v>2490</v>
      </c>
      <c r="G1503" s="251" t="s">
        <v>244</v>
      </c>
      <c r="H1503" s="252">
        <v>326.13</v>
      </c>
      <c r="I1503" s="253"/>
      <c r="J1503" s="254">
        <f>ROUND(I1503*H1503,2)</f>
        <v>0</v>
      </c>
      <c r="K1503" s="250" t="s">
        <v>287</v>
      </c>
      <c r="L1503" s="255"/>
      <c r="M1503" s="256" t="s">
        <v>1</v>
      </c>
      <c r="N1503" s="257" t="s">
        <v>41</v>
      </c>
      <c r="O1503" s="72"/>
      <c r="P1503" s="201">
        <f>O1503*H1503</f>
        <v>0</v>
      </c>
      <c r="Q1503" s="201">
        <v>2.8999999999999998E-3</v>
      </c>
      <c r="R1503" s="201">
        <f>Q1503*H1503</f>
        <v>0.94577699999999987</v>
      </c>
      <c r="S1503" s="201">
        <v>0</v>
      </c>
      <c r="T1503" s="202">
        <f>S1503*H1503</f>
        <v>0</v>
      </c>
      <c r="U1503" s="35"/>
      <c r="V1503" s="35"/>
      <c r="W1503" s="35"/>
      <c r="X1503" s="35"/>
      <c r="Y1503" s="35"/>
      <c r="Z1503" s="35"/>
      <c r="AA1503" s="35"/>
      <c r="AB1503" s="35"/>
      <c r="AC1503" s="35"/>
      <c r="AD1503" s="35"/>
      <c r="AE1503" s="35"/>
      <c r="AR1503" s="203" t="s">
        <v>549</v>
      </c>
      <c r="AT1503" s="203" t="s">
        <v>469</v>
      </c>
      <c r="AU1503" s="203" t="s">
        <v>86</v>
      </c>
      <c r="AY1503" s="18" t="s">
        <v>239</v>
      </c>
      <c r="BE1503" s="204">
        <f>IF(N1503="základní",J1503,0)</f>
        <v>0</v>
      </c>
      <c r="BF1503" s="204">
        <f>IF(N1503="snížená",J1503,0)</f>
        <v>0</v>
      </c>
      <c r="BG1503" s="204">
        <f>IF(N1503="zákl. přenesená",J1503,0)</f>
        <v>0</v>
      </c>
      <c r="BH1503" s="204">
        <f>IF(N1503="sníž. přenesená",J1503,0)</f>
        <v>0</v>
      </c>
      <c r="BI1503" s="204">
        <f>IF(N1503="nulová",J1503,0)</f>
        <v>0</v>
      </c>
      <c r="BJ1503" s="18" t="s">
        <v>84</v>
      </c>
      <c r="BK1503" s="204">
        <f>ROUND(I1503*H1503,2)</f>
        <v>0</v>
      </c>
      <c r="BL1503" s="18" t="s">
        <v>316</v>
      </c>
      <c r="BM1503" s="203" t="s">
        <v>2491</v>
      </c>
    </row>
    <row r="1504" spans="1:65" s="2" customFormat="1" ht="68.25">
      <c r="A1504" s="35"/>
      <c r="B1504" s="36"/>
      <c r="C1504" s="37"/>
      <c r="D1504" s="212" t="s">
        <v>294</v>
      </c>
      <c r="E1504" s="37"/>
      <c r="F1504" s="221" t="s">
        <v>2406</v>
      </c>
      <c r="G1504" s="37"/>
      <c r="H1504" s="37"/>
      <c r="I1504" s="207"/>
      <c r="J1504" s="37"/>
      <c r="K1504" s="37"/>
      <c r="L1504" s="40"/>
      <c r="M1504" s="208"/>
      <c r="N1504" s="209"/>
      <c r="O1504" s="72"/>
      <c r="P1504" s="72"/>
      <c r="Q1504" s="72"/>
      <c r="R1504" s="72"/>
      <c r="S1504" s="72"/>
      <c r="T1504" s="73"/>
      <c r="U1504" s="35"/>
      <c r="V1504" s="35"/>
      <c r="W1504" s="35"/>
      <c r="X1504" s="35"/>
      <c r="Y1504" s="35"/>
      <c r="Z1504" s="35"/>
      <c r="AA1504" s="35"/>
      <c r="AB1504" s="35"/>
      <c r="AC1504" s="35"/>
      <c r="AD1504" s="35"/>
      <c r="AE1504" s="35"/>
      <c r="AT1504" s="18" t="s">
        <v>294</v>
      </c>
      <c r="AU1504" s="18" t="s">
        <v>86</v>
      </c>
    </row>
    <row r="1505" spans="1:65" s="13" customFormat="1" ht="11.25">
      <c r="B1505" s="210"/>
      <c r="C1505" s="211"/>
      <c r="D1505" s="212" t="s">
        <v>274</v>
      </c>
      <c r="E1505" s="211"/>
      <c r="F1505" s="213" t="s">
        <v>2492</v>
      </c>
      <c r="G1505" s="211"/>
      <c r="H1505" s="214">
        <v>326.13</v>
      </c>
      <c r="I1505" s="215"/>
      <c r="J1505" s="211"/>
      <c r="K1505" s="211"/>
      <c r="L1505" s="216"/>
      <c r="M1505" s="217"/>
      <c r="N1505" s="218"/>
      <c r="O1505" s="218"/>
      <c r="P1505" s="218"/>
      <c r="Q1505" s="218"/>
      <c r="R1505" s="218"/>
      <c r="S1505" s="218"/>
      <c r="T1505" s="219"/>
      <c r="AT1505" s="220" t="s">
        <v>274</v>
      </c>
      <c r="AU1505" s="220" t="s">
        <v>86</v>
      </c>
      <c r="AV1505" s="13" t="s">
        <v>86</v>
      </c>
      <c r="AW1505" s="13" t="s">
        <v>4</v>
      </c>
      <c r="AX1505" s="13" t="s">
        <v>84</v>
      </c>
      <c r="AY1505" s="220" t="s">
        <v>239</v>
      </c>
    </row>
    <row r="1506" spans="1:65" s="2" customFormat="1" ht="16.5" customHeight="1">
      <c r="A1506" s="35"/>
      <c r="B1506" s="36"/>
      <c r="C1506" s="192" t="s">
        <v>2493</v>
      </c>
      <c r="D1506" s="192" t="s">
        <v>241</v>
      </c>
      <c r="E1506" s="193" t="s">
        <v>2494</v>
      </c>
      <c r="F1506" s="194" t="s">
        <v>2495</v>
      </c>
      <c r="G1506" s="195" t="s">
        <v>244</v>
      </c>
      <c r="H1506" s="196">
        <v>58.893999999999998</v>
      </c>
      <c r="I1506" s="197"/>
      <c r="J1506" s="198">
        <f>ROUND(I1506*H1506,2)</f>
        <v>0</v>
      </c>
      <c r="K1506" s="194" t="s">
        <v>245</v>
      </c>
      <c r="L1506" s="40"/>
      <c r="M1506" s="199" t="s">
        <v>1</v>
      </c>
      <c r="N1506" s="200" t="s">
        <v>41</v>
      </c>
      <c r="O1506" s="72"/>
      <c r="P1506" s="201">
        <f>O1506*H1506</f>
        <v>0</v>
      </c>
      <c r="Q1506" s="201">
        <v>6.9999999999999999E-4</v>
      </c>
      <c r="R1506" s="201">
        <f>Q1506*H1506</f>
        <v>4.12258E-2</v>
      </c>
      <c r="S1506" s="201">
        <v>0</v>
      </c>
      <c r="T1506" s="202">
        <f>S1506*H1506</f>
        <v>0</v>
      </c>
      <c r="U1506" s="35"/>
      <c r="V1506" s="35"/>
      <c r="W1506" s="35"/>
      <c r="X1506" s="35"/>
      <c r="Y1506" s="35"/>
      <c r="Z1506" s="35"/>
      <c r="AA1506" s="35"/>
      <c r="AB1506" s="35"/>
      <c r="AC1506" s="35"/>
      <c r="AD1506" s="35"/>
      <c r="AE1506" s="35"/>
      <c r="AR1506" s="203" t="s">
        <v>316</v>
      </c>
      <c r="AT1506" s="203" t="s">
        <v>241</v>
      </c>
      <c r="AU1506" s="203" t="s">
        <v>86</v>
      </c>
      <c r="AY1506" s="18" t="s">
        <v>239</v>
      </c>
      <c r="BE1506" s="204">
        <f>IF(N1506="základní",J1506,0)</f>
        <v>0</v>
      </c>
      <c r="BF1506" s="204">
        <f>IF(N1506="snížená",J1506,0)</f>
        <v>0</v>
      </c>
      <c r="BG1506" s="204">
        <f>IF(N1506="zákl. přenesená",J1506,0)</f>
        <v>0</v>
      </c>
      <c r="BH1506" s="204">
        <f>IF(N1506="sníž. přenesená",J1506,0)</f>
        <v>0</v>
      </c>
      <c r="BI1506" s="204">
        <f>IF(N1506="nulová",J1506,0)</f>
        <v>0</v>
      </c>
      <c r="BJ1506" s="18" t="s">
        <v>84</v>
      </c>
      <c r="BK1506" s="204">
        <f>ROUND(I1506*H1506,2)</f>
        <v>0</v>
      </c>
      <c r="BL1506" s="18" t="s">
        <v>316</v>
      </c>
      <c r="BM1506" s="203" t="s">
        <v>2496</v>
      </c>
    </row>
    <row r="1507" spans="1:65" s="2" customFormat="1" ht="11.25">
      <c r="A1507" s="35"/>
      <c r="B1507" s="36"/>
      <c r="C1507" s="37"/>
      <c r="D1507" s="205" t="s">
        <v>247</v>
      </c>
      <c r="E1507" s="37"/>
      <c r="F1507" s="206" t="s">
        <v>2497</v>
      </c>
      <c r="G1507" s="37"/>
      <c r="H1507" s="37"/>
      <c r="I1507" s="207"/>
      <c r="J1507" s="37"/>
      <c r="K1507" s="37"/>
      <c r="L1507" s="40"/>
      <c r="M1507" s="208"/>
      <c r="N1507" s="209"/>
      <c r="O1507" s="72"/>
      <c r="P1507" s="72"/>
      <c r="Q1507" s="72"/>
      <c r="R1507" s="72"/>
      <c r="S1507" s="72"/>
      <c r="T1507" s="73"/>
      <c r="U1507" s="35"/>
      <c r="V1507" s="35"/>
      <c r="W1507" s="35"/>
      <c r="X1507" s="35"/>
      <c r="Y1507" s="35"/>
      <c r="Z1507" s="35"/>
      <c r="AA1507" s="35"/>
      <c r="AB1507" s="35"/>
      <c r="AC1507" s="35"/>
      <c r="AD1507" s="35"/>
      <c r="AE1507" s="35"/>
      <c r="AT1507" s="18" t="s">
        <v>247</v>
      </c>
      <c r="AU1507" s="18" t="s">
        <v>86</v>
      </c>
    </row>
    <row r="1508" spans="1:65" s="2" customFormat="1" ht="29.25">
      <c r="A1508" s="35"/>
      <c r="B1508" s="36"/>
      <c r="C1508" s="37"/>
      <c r="D1508" s="212" t="s">
        <v>294</v>
      </c>
      <c r="E1508" s="37"/>
      <c r="F1508" s="221" t="s">
        <v>2473</v>
      </c>
      <c r="G1508" s="37"/>
      <c r="H1508" s="37"/>
      <c r="I1508" s="207"/>
      <c r="J1508" s="37"/>
      <c r="K1508" s="37"/>
      <c r="L1508" s="40"/>
      <c r="M1508" s="208"/>
      <c r="N1508" s="209"/>
      <c r="O1508" s="72"/>
      <c r="P1508" s="72"/>
      <c r="Q1508" s="72"/>
      <c r="R1508" s="72"/>
      <c r="S1508" s="72"/>
      <c r="T1508" s="73"/>
      <c r="U1508" s="35"/>
      <c r="V1508" s="35"/>
      <c r="W1508" s="35"/>
      <c r="X1508" s="35"/>
      <c r="Y1508" s="35"/>
      <c r="Z1508" s="35"/>
      <c r="AA1508" s="35"/>
      <c r="AB1508" s="35"/>
      <c r="AC1508" s="35"/>
      <c r="AD1508" s="35"/>
      <c r="AE1508" s="35"/>
      <c r="AT1508" s="18" t="s">
        <v>294</v>
      </c>
      <c r="AU1508" s="18" t="s">
        <v>86</v>
      </c>
    </row>
    <row r="1509" spans="1:65" s="15" customFormat="1" ht="11.25">
      <c r="B1509" s="238"/>
      <c r="C1509" s="239"/>
      <c r="D1509" s="212" t="s">
        <v>274</v>
      </c>
      <c r="E1509" s="240" t="s">
        <v>1</v>
      </c>
      <c r="F1509" s="241" t="s">
        <v>1065</v>
      </c>
      <c r="G1509" s="239"/>
      <c r="H1509" s="240" t="s">
        <v>1</v>
      </c>
      <c r="I1509" s="242"/>
      <c r="J1509" s="239"/>
      <c r="K1509" s="239"/>
      <c r="L1509" s="243"/>
      <c r="M1509" s="244"/>
      <c r="N1509" s="245"/>
      <c r="O1509" s="245"/>
      <c r="P1509" s="245"/>
      <c r="Q1509" s="245"/>
      <c r="R1509" s="245"/>
      <c r="S1509" s="245"/>
      <c r="T1509" s="246"/>
      <c r="AT1509" s="247" t="s">
        <v>274</v>
      </c>
      <c r="AU1509" s="247" t="s">
        <v>86</v>
      </c>
      <c r="AV1509" s="15" t="s">
        <v>84</v>
      </c>
      <c r="AW1509" s="15" t="s">
        <v>32</v>
      </c>
      <c r="AX1509" s="15" t="s">
        <v>76</v>
      </c>
      <c r="AY1509" s="247" t="s">
        <v>239</v>
      </c>
    </row>
    <row r="1510" spans="1:65" s="13" customFormat="1" ht="11.25">
      <c r="B1510" s="210"/>
      <c r="C1510" s="211"/>
      <c r="D1510" s="212" t="s">
        <v>274</v>
      </c>
      <c r="E1510" s="226" t="s">
        <v>1</v>
      </c>
      <c r="F1510" s="213" t="s">
        <v>2498</v>
      </c>
      <c r="G1510" s="211"/>
      <c r="H1510" s="214">
        <v>53.54</v>
      </c>
      <c r="I1510" s="215"/>
      <c r="J1510" s="211"/>
      <c r="K1510" s="211"/>
      <c r="L1510" s="216"/>
      <c r="M1510" s="217"/>
      <c r="N1510" s="218"/>
      <c r="O1510" s="218"/>
      <c r="P1510" s="218"/>
      <c r="Q1510" s="218"/>
      <c r="R1510" s="218"/>
      <c r="S1510" s="218"/>
      <c r="T1510" s="219"/>
      <c r="AT1510" s="220" t="s">
        <v>274</v>
      </c>
      <c r="AU1510" s="220" t="s">
        <v>86</v>
      </c>
      <c r="AV1510" s="13" t="s">
        <v>86</v>
      </c>
      <c r="AW1510" s="13" t="s">
        <v>32</v>
      </c>
      <c r="AX1510" s="13" t="s">
        <v>76</v>
      </c>
      <c r="AY1510" s="220" t="s">
        <v>239</v>
      </c>
    </row>
    <row r="1511" spans="1:65" s="16" customFormat="1" ht="11.25">
      <c r="B1511" s="258"/>
      <c r="C1511" s="259"/>
      <c r="D1511" s="212" t="s">
        <v>274</v>
      </c>
      <c r="E1511" s="260" t="s">
        <v>1</v>
      </c>
      <c r="F1511" s="261" t="s">
        <v>1195</v>
      </c>
      <c r="G1511" s="259"/>
      <c r="H1511" s="262">
        <v>53.54</v>
      </c>
      <c r="I1511" s="263"/>
      <c r="J1511" s="259"/>
      <c r="K1511" s="259"/>
      <c r="L1511" s="264"/>
      <c r="M1511" s="265"/>
      <c r="N1511" s="266"/>
      <c r="O1511" s="266"/>
      <c r="P1511" s="266"/>
      <c r="Q1511" s="266"/>
      <c r="R1511" s="266"/>
      <c r="S1511" s="266"/>
      <c r="T1511" s="267"/>
      <c r="AT1511" s="268" t="s">
        <v>274</v>
      </c>
      <c r="AU1511" s="268" t="s">
        <v>86</v>
      </c>
      <c r="AV1511" s="16" t="s">
        <v>108</v>
      </c>
      <c r="AW1511" s="16" t="s">
        <v>32</v>
      </c>
      <c r="AX1511" s="16" t="s">
        <v>76</v>
      </c>
      <c r="AY1511" s="268" t="s">
        <v>239</v>
      </c>
    </row>
    <row r="1512" spans="1:65" s="13" customFormat="1" ht="11.25">
      <c r="B1512" s="210"/>
      <c r="C1512" s="211"/>
      <c r="D1512" s="212" t="s">
        <v>274</v>
      </c>
      <c r="E1512" s="226" t="s">
        <v>1</v>
      </c>
      <c r="F1512" s="213" t="s">
        <v>2499</v>
      </c>
      <c r="G1512" s="211"/>
      <c r="H1512" s="214">
        <v>5.3540000000000001</v>
      </c>
      <c r="I1512" s="215"/>
      <c r="J1512" s="211"/>
      <c r="K1512" s="211"/>
      <c r="L1512" s="216"/>
      <c r="M1512" s="217"/>
      <c r="N1512" s="218"/>
      <c r="O1512" s="218"/>
      <c r="P1512" s="218"/>
      <c r="Q1512" s="218"/>
      <c r="R1512" s="218"/>
      <c r="S1512" s="218"/>
      <c r="T1512" s="219"/>
      <c r="AT1512" s="220" t="s">
        <v>274</v>
      </c>
      <c r="AU1512" s="220" t="s">
        <v>86</v>
      </c>
      <c r="AV1512" s="13" t="s">
        <v>86</v>
      </c>
      <c r="AW1512" s="13" t="s">
        <v>32</v>
      </c>
      <c r="AX1512" s="13" t="s">
        <v>76</v>
      </c>
      <c r="AY1512" s="220" t="s">
        <v>239</v>
      </c>
    </row>
    <row r="1513" spans="1:65" s="14" customFormat="1" ht="11.25">
      <c r="B1513" s="227"/>
      <c r="C1513" s="228"/>
      <c r="D1513" s="212" t="s">
        <v>274</v>
      </c>
      <c r="E1513" s="229" t="s">
        <v>1</v>
      </c>
      <c r="F1513" s="230" t="s">
        <v>401</v>
      </c>
      <c r="G1513" s="228"/>
      <c r="H1513" s="231">
        <v>58.893999999999998</v>
      </c>
      <c r="I1513" s="232"/>
      <c r="J1513" s="228"/>
      <c r="K1513" s="228"/>
      <c r="L1513" s="233"/>
      <c r="M1513" s="234"/>
      <c r="N1513" s="235"/>
      <c r="O1513" s="235"/>
      <c r="P1513" s="235"/>
      <c r="Q1513" s="235"/>
      <c r="R1513" s="235"/>
      <c r="S1513" s="235"/>
      <c r="T1513" s="236"/>
      <c r="AT1513" s="237" t="s">
        <v>274</v>
      </c>
      <c r="AU1513" s="237" t="s">
        <v>86</v>
      </c>
      <c r="AV1513" s="14" t="s">
        <v>110</v>
      </c>
      <c r="AW1513" s="14" t="s">
        <v>32</v>
      </c>
      <c r="AX1513" s="14" t="s">
        <v>84</v>
      </c>
      <c r="AY1513" s="237" t="s">
        <v>239</v>
      </c>
    </row>
    <row r="1514" spans="1:65" s="2" customFormat="1" ht="24.2" customHeight="1">
      <c r="A1514" s="35"/>
      <c r="B1514" s="36"/>
      <c r="C1514" s="248" t="s">
        <v>2500</v>
      </c>
      <c r="D1514" s="248" t="s">
        <v>469</v>
      </c>
      <c r="E1514" s="249" t="s">
        <v>2501</v>
      </c>
      <c r="F1514" s="250" t="s">
        <v>2502</v>
      </c>
      <c r="G1514" s="251" t="s">
        <v>244</v>
      </c>
      <c r="H1514" s="252">
        <v>64.783000000000001</v>
      </c>
      <c r="I1514" s="253"/>
      <c r="J1514" s="254">
        <f>ROUND(I1514*H1514,2)</f>
        <v>0</v>
      </c>
      <c r="K1514" s="250" t="s">
        <v>287</v>
      </c>
      <c r="L1514" s="255"/>
      <c r="M1514" s="256" t="s">
        <v>1</v>
      </c>
      <c r="N1514" s="257" t="s">
        <v>41</v>
      </c>
      <c r="O1514" s="72"/>
      <c r="P1514" s="201">
        <f>O1514*H1514</f>
        <v>0</v>
      </c>
      <c r="Q1514" s="201">
        <v>2.8700000000000002E-3</v>
      </c>
      <c r="R1514" s="201">
        <f>Q1514*H1514</f>
        <v>0.18592721000000001</v>
      </c>
      <c r="S1514" s="201">
        <v>0</v>
      </c>
      <c r="T1514" s="202">
        <f>S1514*H1514</f>
        <v>0</v>
      </c>
      <c r="U1514" s="35"/>
      <c r="V1514" s="35"/>
      <c r="W1514" s="35"/>
      <c r="X1514" s="35"/>
      <c r="Y1514" s="35"/>
      <c r="Z1514" s="35"/>
      <c r="AA1514" s="35"/>
      <c r="AB1514" s="35"/>
      <c r="AC1514" s="35"/>
      <c r="AD1514" s="35"/>
      <c r="AE1514" s="35"/>
      <c r="AR1514" s="203" t="s">
        <v>549</v>
      </c>
      <c r="AT1514" s="203" t="s">
        <v>469</v>
      </c>
      <c r="AU1514" s="203" t="s">
        <v>86</v>
      </c>
      <c r="AY1514" s="18" t="s">
        <v>239</v>
      </c>
      <c r="BE1514" s="204">
        <f>IF(N1514="základní",J1514,0)</f>
        <v>0</v>
      </c>
      <c r="BF1514" s="204">
        <f>IF(N1514="snížená",J1514,0)</f>
        <v>0</v>
      </c>
      <c r="BG1514" s="204">
        <f>IF(N1514="zákl. přenesená",J1514,0)</f>
        <v>0</v>
      </c>
      <c r="BH1514" s="204">
        <f>IF(N1514="sníž. přenesená",J1514,0)</f>
        <v>0</v>
      </c>
      <c r="BI1514" s="204">
        <f>IF(N1514="nulová",J1514,0)</f>
        <v>0</v>
      </c>
      <c r="BJ1514" s="18" t="s">
        <v>84</v>
      </c>
      <c r="BK1514" s="204">
        <f>ROUND(I1514*H1514,2)</f>
        <v>0</v>
      </c>
      <c r="BL1514" s="18" t="s">
        <v>316</v>
      </c>
      <c r="BM1514" s="203" t="s">
        <v>2503</v>
      </c>
    </row>
    <row r="1515" spans="1:65" s="2" customFormat="1" ht="68.25">
      <c r="A1515" s="35"/>
      <c r="B1515" s="36"/>
      <c r="C1515" s="37"/>
      <c r="D1515" s="212" t="s">
        <v>294</v>
      </c>
      <c r="E1515" s="37"/>
      <c r="F1515" s="221" t="s">
        <v>2406</v>
      </c>
      <c r="G1515" s="37"/>
      <c r="H1515" s="37"/>
      <c r="I1515" s="207"/>
      <c r="J1515" s="37"/>
      <c r="K1515" s="37"/>
      <c r="L1515" s="40"/>
      <c r="M1515" s="208"/>
      <c r="N1515" s="209"/>
      <c r="O1515" s="72"/>
      <c r="P1515" s="72"/>
      <c r="Q1515" s="72"/>
      <c r="R1515" s="72"/>
      <c r="S1515" s="72"/>
      <c r="T1515" s="73"/>
      <c r="U1515" s="35"/>
      <c r="V1515" s="35"/>
      <c r="W1515" s="35"/>
      <c r="X1515" s="35"/>
      <c r="Y1515" s="35"/>
      <c r="Z1515" s="35"/>
      <c r="AA1515" s="35"/>
      <c r="AB1515" s="35"/>
      <c r="AC1515" s="35"/>
      <c r="AD1515" s="35"/>
      <c r="AE1515" s="35"/>
      <c r="AT1515" s="18" t="s">
        <v>294</v>
      </c>
      <c r="AU1515" s="18" t="s">
        <v>86</v>
      </c>
    </row>
    <row r="1516" spans="1:65" s="13" customFormat="1" ht="11.25">
      <c r="B1516" s="210"/>
      <c r="C1516" s="211"/>
      <c r="D1516" s="212" t="s">
        <v>274</v>
      </c>
      <c r="E1516" s="211"/>
      <c r="F1516" s="213" t="s">
        <v>2504</v>
      </c>
      <c r="G1516" s="211"/>
      <c r="H1516" s="214">
        <v>64.783000000000001</v>
      </c>
      <c r="I1516" s="215"/>
      <c r="J1516" s="211"/>
      <c r="K1516" s="211"/>
      <c r="L1516" s="216"/>
      <c r="M1516" s="217"/>
      <c r="N1516" s="218"/>
      <c r="O1516" s="218"/>
      <c r="P1516" s="218"/>
      <c r="Q1516" s="218"/>
      <c r="R1516" s="218"/>
      <c r="S1516" s="218"/>
      <c r="T1516" s="219"/>
      <c r="AT1516" s="220" t="s">
        <v>274</v>
      </c>
      <c r="AU1516" s="220" t="s">
        <v>86</v>
      </c>
      <c r="AV1516" s="13" t="s">
        <v>86</v>
      </c>
      <c r="AW1516" s="13" t="s">
        <v>4</v>
      </c>
      <c r="AX1516" s="13" t="s">
        <v>84</v>
      </c>
      <c r="AY1516" s="220" t="s">
        <v>239</v>
      </c>
    </row>
    <row r="1517" spans="1:65" s="2" customFormat="1" ht="16.5" customHeight="1">
      <c r="A1517" s="35"/>
      <c r="B1517" s="36"/>
      <c r="C1517" s="192" t="s">
        <v>2505</v>
      </c>
      <c r="D1517" s="192" t="s">
        <v>241</v>
      </c>
      <c r="E1517" s="193" t="s">
        <v>2506</v>
      </c>
      <c r="F1517" s="194" t="s">
        <v>2507</v>
      </c>
      <c r="G1517" s="195" t="s">
        <v>513</v>
      </c>
      <c r="H1517" s="196">
        <v>27.6</v>
      </c>
      <c r="I1517" s="197"/>
      <c r="J1517" s="198">
        <f>ROUND(I1517*H1517,2)</f>
        <v>0</v>
      </c>
      <c r="K1517" s="194" t="s">
        <v>245</v>
      </c>
      <c r="L1517" s="40"/>
      <c r="M1517" s="199" t="s">
        <v>1</v>
      </c>
      <c r="N1517" s="200" t="s">
        <v>41</v>
      </c>
      <c r="O1517" s="72"/>
      <c r="P1517" s="201">
        <f>O1517*H1517</f>
        <v>0</v>
      </c>
      <c r="Q1517" s="201">
        <v>1.2E-4</v>
      </c>
      <c r="R1517" s="201">
        <f>Q1517*H1517</f>
        <v>3.3120000000000003E-3</v>
      </c>
      <c r="S1517" s="201">
        <v>0</v>
      </c>
      <c r="T1517" s="202">
        <f>S1517*H1517</f>
        <v>0</v>
      </c>
      <c r="U1517" s="35"/>
      <c r="V1517" s="35"/>
      <c r="W1517" s="35"/>
      <c r="X1517" s="35"/>
      <c r="Y1517" s="35"/>
      <c r="Z1517" s="35"/>
      <c r="AA1517" s="35"/>
      <c r="AB1517" s="35"/>
      <c r="AC1517" s="35"/>
      <c r="AD1517" s="35"/>
      <c r="AE1517" s="35"/>
      <c r="AR1517" s="203" t="s">
        <v>316</v>
      </c>
      <c r="AT1517" s="203" t="s">
        <v>241</v>
      </c>
      <c r="AU1517" s="203" t="s">
        <v>86</v>
      </c>
      <c r="AY1517" s="18" t="s">
        <v>239</v>
      </c>
      <c r="BE1517" s="204">
        <f>IF(N1517="základní",J1517,0)</f>
        <v>0</v>
      </c>
      <c r="BF1517" s="204">
        <f>IF(N1517="snížená",J1517,0)</f>
        <v>0</v>
      </c>
      <c r="BG1517" s="204">
        <f>IF(N1517="zákl. přenesená",J1517,0)</f>
        <v>0</v>
      </c>
      <c r="BH1517" s="204">
        <f>IF(N1517="sníž. přenesená",J1517,0)</f>
        <v>0</v>
      </c>
      <c r="BI1517" s="204">
        <f>IF(N1517="nulová",J1517,0)</f>
        <v>0</v>
      </c>
      <c r="BJ1517" s="18" t="s">
        <v>84</v>
      </c>
      <c r="BK1517" s="204">
        <f>ROUND(I1517*H1517,2)</f>
        <v>0</v>
      </c>
      <c r="BL1517" s="18" t="s">
        <v>316</v>
      </c>
      <c r="BM1517" s="203" t="s">
        <v>2508</v>
      </c>
    </row>
    <row r="1518" spans="1:65" s="2" customFormat="1" ht="11.25">
      <c r="A1518" s="35"/>
      <c r="B1518" s="36"/>
      <c r="C1518" s="37"/>
      <c r="D1518" s="205" t="s">
        <v>247</v>
      </c>
      <c r="E1518" s="37"/>
      <c r="F1518" s="206" t="s">
        <v>2509</v>
      </c>
      <c r="G1518" s="37"/>
      <c r="H1518" s="37"/>
      <c r="I1518" s="207"/>
      <c r="J1518" s="37"/>
      <c r="K1518" s="37"/>
      <c r="L1518" s="40"/>
      <c r="M1518" s="208"/>
      <c r="N1518" s="209"/>
      <c r="O1518" s="72"/>
      <c r="P1518" s="72"/>
      <c r="Q1518" s="72"/>
      <c r="R1518" s="72"/>
      <c r="S1518" s="72"/>
      <c r="T1518" s="73"/>
      <c r="U1518" s="35"/>
      <c r="V1518" s="35"/>
      <c r="W1518" s="35"/>
      <c r="X1518" s="35"/>
      <c r="Y1518" s="35"/>
      <c r="Z1518" s="35"/>
      <c r="AA1518" s="35"/>
      <c r="AB1518" s="35"/>
      <c r="AC1518" s="35"/>
      <c r="AD1518" s="35"/>
      <c r="AE1518" s="35"/>
      <c r="AT1518" s="18" t="s">
        <v>247</v>
      </c>
      <c r="AU1518" s="18" t="s">
        <v>86</v>
      </c>
    </row>
    <row r="1519" spans="1:65" s="2" customFormat="1" ht="16.5" customHeight="1">
      <c r="A1519" s="35"/>
      <c r="B1519" s="36"/>
      <c r="C1519" s="248" t="s">
        <v>2510</v>
      </c>
      <c r="D1519" s="248" t="s">
        <v>469</v>
      </c>
      <c r="E1519" s="249" t="s">
        <v>2511</v>
      </c>
      <c r="F1519" s="250" t="s">
        <v>2512</v>
      </c>
      <c r="G1519" s="251" t="s">
        <v>244</v>
      </c>
      <c r="H1519" s="252">
        <v>9.66</v>
      </c>
      <c r="I1519" s="253"/>
      <c r="J1519" s="254">
        <f>ROUND(I1519*H1519,2)</f>
        <v>0</v>
      </c>
      <c r="K1519" s="250" t="s">
        <v>287</v>
      </c>
      <c r="L1519" s="255"/>
      <c r="M1519" s="256" t="s">
        <v>1</v>
      </c>
      <c r="N1519" s="257" t="s">
        <v>41</v>
      </c>
      <c r="O1519" s="72"/>
      <c r="P1519" s="201">
        <f>O1519*H1519</f>
        <v>0</v>
      </c>
      <c r="Q1519" s="201">
        <v>2.5999999999999999E-3</v>
      </c>
      <c r="R1519" s="201">
        <f>Q1519*H1519</f>
        <v>2.5115999999999999E-2</v>
      </c>
      <c r="S1519" s="201">
        <v>0</v>
      </c>
      <c r="T1519" s="202">
        <f>S1519*H1519</f>
        <v>0</v>
      </c>
      <c r="U1519" s="35"/>
      <c r="V1519" s="35"/>
      <c r="W1519" s="35"/>
      <c r="X1519" s="35"/>
      <c r="Y1519" s="35"/>
      <c r="Z1519" s="35"/>
      <c r="AA1519" s="35"/>
      <c r="AB1519" s="35"/>
      <c r="AC1519" s="35"/>
      <c r="AD1519" s="35"/>
      <c r="AE1519" s="35"/>
      <c r="AR1519" s="203" t="s">
        <v>549</v>
      </c>
      <c r="AT1519" s="203" t="s">
        <v>469</v>
      </c>
      <c r="AU1519" s="203" t="s">
        <v>86</v>
      </c>
      <c r="AY1519" s="18" t="s">
        <v>239</v>
      </c>
      <c r="BE1519" s="204">
        <f>IF(N1519="základní",J1519,0)</f>
        <v>0</v>
      </c>
      <c r="BF1519" s="204">
        <f>IF(N1519="snížená",J1519,0)</f>
        <v>0</v>
      </c>
      <c r="BG1519" s="204">
        <f>IF(N1519="zákl. přenesená",J1519,0)</f>
        <v>0</v>
      </c>
      <c r="BH1519" s="204">
        <f>IF(N1519="sníž. přenesená",J1519,0)</f>
        <v>0</v>
      </c>
      <c r="BI1519" s="204">
        <f>IF(N1519="nulová",J1519,0)</f>
        <v>0</v>
      </c>
      <c r="BJ1519" s="18" t="s">
        <v>84</v>
      </c>
      <c r="BK1519" s="204">
        <f>ROUND(I1519*H1519,2)</f>
        <v>0</v>
      </c>
      <c r="BL1519" s="18" t="s">
        <v>316</v>
      </c>
      <c r="BM1519" s="203" t="s">
        <v>2513</v>
      </c>
    </row>
    <row r="1520" spans="1:65" s="13" customFormat="1" ht="11.25">
      <c r="B1520" s="210"/>
      <c r="C1520" s="211"/>
      <c r="D1520" s="212" t="s">
        <v>274</v>
      </c>
      <c r="E1520" s="211"/>
      <c r="F1520" s="213" t="s">
        <v>2514</v>
      </c>
      <c r="G1520" s="211"/>
      <c r="H1520" s="214">
        <v>9.66</v>
      </c>
      <c r="I1520" s="215"/>
      <c r="J1520" s="211"/>
      <c r="K1520" s="211"/>
      <c r="L1520" s="216"/>
      <c r="M1520" s="217"/>
      <c r="N1520" s="218"/>
      <c r="O1520" s="218"/>
      <c r="P1520" s="218"/>
      <c r="Q1520" s="218"/>
      <c r="R1520" s="218"/>
      <c r="S1520" s="218"/>
      <c r="T1520" s="219"/>
      <c r="AT1520" s="220" t="s">
        <v>274</v>
      </c>
      <c r="AU1520" s="220" t="s">
        <v>86</v>
      </c>
      <c r="AV1520" s="13" t="s">
        <v>86</v>
      </c>
      <c r="AW1520" s="13" t="s">
        <v>4</v>
      </c>
      <c r="AX1520" s="13" t="s">
        <v>84</v>
      </c>
      <c r="AY1520" s="220" t="s">
        <v>239</v>
      </c>
    </row>
    <row r="1521" spans="1:65" s="2" customFormat="1" ht="16.5" customHeight="1">
      <c r="A1521" s="35"/>
      <c r="B1521" s="36"/>
      <c r="C1521" s="192" t="s">
        <v>2515</v>
      </c>
      <c r="D1521" s="192" t="s">
        <v>241</v>
      </c>
      <c r="E1521" s="193" t="s">
        <v>2516</v>
      </c>
      <c r="F1521" s="194" t="s">
        <v>2517</v>
      </c>
      <c r="G1521" s="195" t="s">
        <v>513</v>
      </c>
      <c r="H1521" s="196">
        <v>27.6</v>
      </c>
      <c r="I1521" s="197"/>
      <c r="J1521" s="198">
        <f>ROUND(I1521*H1521,2)</f>
        <v>0</v>
      </c>
      <c r="K1521" s="194" t="s">
        <v>245</v>
      </c>
      <c r="L1521" s="40"/>
      <c r="M1521" s="199" t="s">
        <v>1</v>
      </c>
      <c r="N1521" s="200" t="s">
        <v>41</v>
      </c>
      <c r="O1521" s="72"/>
      <c r="P1521" s="201">
        <f>O1521*H1521</f>
        <v>0</v>
      </c>
      <c r="Q1521" s="201">
        <v>8.0000000000000007E-5</v>
      </c>
      <c r="R1521" s="201">
        <f>Q1521*H1521</f>
        <v>2.2080000000000003E-3</v>
      </c>
      <c r="S1521" s="201">
        <v>0</v>
      </c>
      <c r="T1521" s="202">
        <f>S1521*H1521</f>
        <v>0</v>
      </c>
      <c r="U1521" s="35"/>
      <c r="V1521" s="35"/>
      <c r="W1521" s="35"/>
      <c r="X1521" s="35"/>
      <c r="Y1521" s="35"/>
      <c r="Z1521" s="35"/>
      <c r="AA1521" s="35"/>
      <c r="AB1521" s="35"/>
      <c r="AC1521" s="35"/>
      <c r="AD1521" s="35"/>
      <c r="AE1521" s="35"/>
      <c r="AR1521" s="203" t="s">
        <v>316</v>
      </c>
      <c r="AT1521" s="203" t="s">
        <v>241</v>
      </c>
      <c r="AU1521" s="203" t="s">
        <v>86</v>
      </c>
      <c r="AY1521" s="18" t="s">
        <v>239</v>
      </c>
      <c r="BE1521" s="204">
        <f>IF(N1521="základní",J1521,0)</f>
        <v>0</v>
      </c>
      <c r="BF1521" s="204">
        <f>IF(N1521="snížená",J1521,0)</f>
        <v>0</v>
      </c>
      <c r="BG1521" s="204">
        <f>IF(N1521="zákl. přenesená",J1521,0)</f>
        <v>0</v>
      </c>
      <c r="BH1521" s="204">
        <f>IF(N1521="sníž. přenesená",J1521,0)</f>
        <v>0</v>
      </c>
      <c r="BI1521" s="204">
        <f>IF(N1521="nulová",J1521,0)</f>
        <v>0</v>
      </c>
      <c r="BJ1521" s="18" t="s">
        <v>84</v>
      </c>
      <c r="BK1521" s="204">
        <f>ROUND(I1521*H1521,2)</f>
        <v>0</v>
      </c>
      <c r="BL1521" s="18" t="s">
        <v>316</v>
      </c>
      <c r="BM1521" s="203" t="s">
        <v>2518</v>
      </c>
    </row>
    <row r="1522" spans="1:65" s="2" customFormat="1" ht="11.25">
      <c r="A1522" s="35"/>
      <c r="B1522" s="36"/>
      <c r="C1522" s="37"/>
      <c r="D1522" s="205" t="s">
        <v>247</v>
      </c>
      <c r="E1522" s="37"/>
      <c r="F1522" s="206" t="s">
        <v>2519</v>
      </c>
      <c r="G1522" s="37"/>
      <c r="H1522" s="37"/>
      <c r="I1522" s="207"/>
      <c r="J1522" s="37"/>
      <c r="K1522" s="37"/>
      <c r="L1522" s="40"/>
      <c r="M1522" s="208"/>
      <c r="N1522" s="209"/>
      <c r="O1522" s="72"/>
      <c r="P1522" s="72"/>
      <c r="Q1522" s="72"/>
      <c r="R1522" s="72"/>
      <c r="S1522" s="72"/>
      <c r="T1522" s="73"/>
      <c r="U1522" s="35"/>
      <c r="V1522" s="35"/>
      <c r="W1522" s="35"/>
      <c r="X1522" s="35"/>
      <c r="Y1522" s="35"/>
      <c r="Z1522" s="35"/>
      <c r="AA1522" s="35"/>
      <c r="AB1522" s="35"/>
      <c r="AC1522" s="35"/>
      <c r="AD1522" s="35"/>
      <c r="AE1522" s="35"/>
      <c r="AT1522" s="18" t="s">
        <v>247</v>
      </c>
      <c r="AU1522" s="18" t="s">
        <v>86</v>
      </c>
    </row>
    <row r="1523" spans="1:65" s="2" customFormat="1" ht="16.5" customHeight="1">
      <c r="A1523" s="35"/>
      <c r="B1523" s="36"/>
      <c r="C1523" s="248" t="s">
        <v>2520</v>
      </c>
      <c r="D1523" s="248" t="s">
        <v>469</v>
      </c>
      <c r="E1523" s="249" t="s">
        <v>2521</v>
      </c>
      <c r="F1523" s="250" t="s">
        <v>2522</v>
      </c>
      <c r="G1523" s="251" t="s">
        <v>244</v>
      </c>
      <c r="H1523" s="252">
        <v>5.52</v>
      </c>
      <c r="I1523" s="253"/>
      <c r="J1523" s="254">
        <f>ROUND(I1523*H1523,2)</f>
        <v>0</v>
      </c>
      <c r="K1523" s="250" t="s">
        <v>287</v>
      </c>
      <c r="L1523" s="255"/>
      <c r="M1523" s="256" t="s">
        <v>1</v>
      </c>
      <c r="N1523" s="257" t="s">
        <v>41</v>
      </c>
      <c r="O1523" s="72"/>
      <c r="P1523" s="201">
        <f>O1523*H1523</f>
        <v>0</v>
      </c>
      <c r="Q1523" s="201">
        <v>2.5999999999999999E-3</v>
      </c>
      <c r="R1523" s="201">
        <f>Q1523*H1523</f>
        <v>1.4351999999999998E-2</v>
      </c>
      <c r="S1523" s="201">
        <v>0</v>
      </c>
      <c r="T1523" s="202">
        <f>S1523*H1523</f>
        <v>0</v>
      </c>
      <c r="U1523" s="35"/>
      <c r="V1523" s="35"/>
      <c r="W1523" s="35"/>
      <c r="X1523" s="35"/>
      <c r="Y1523" s="35"/>
      <c r="Z1523" s="35"/>
      <c r="AA1523" s="35"/>
      <c r="AB1523" s="35"/>
      <c r="AC1523" s="35"/>
      <c r="AD1523" s="35"/>
      <c r="AE1523" s="35"/>
      <c r="AR1523" s="203" t="s">
        <v>549</v>
      </c>
      <c r="AT1523" s="203" t="s">
        <v>469</v>
      </c>
      <c r="AU1523" s="203" t="s">
        <v>86</v>
      </c>
      <c r="AY1523" s="18" t="s">
        <v>239</v>
      </c>
      <c r="BE1523" s="204">
        <f>IF(N1523="základní",J1523,0)</f>
        <v>0</v>
      </c>
      <c r="BF1523" s="204">
        <f>IF(N1523="snížená",J1523,0)</f>
        <v>0</v>
      </c>
      <c r="BG1523" s="204">
        <f>IF(N1523="zákl. přenesená",J1523,0)</f>
        <v>0</v>
      </c>
      <c r="BH1523" s="204">
        <f>IF(N1523="sníž. přenesená",J1523,0)</f>
        <v>0</v>
      </c>
      <c r="BI1523" s="204">
        <f>IF(N1523="nulová",J1523,0)</f>
        <v>0</v>
      </c>
      <c r="BJ1523" s="18" t="s">
        <v>84</v>
      </c>
      <c r="BK1523" s="204">
        <f>ROUND(I1523*H1523,2)</f>
        <v>0</v>
      </c>
      <c r="BL1523" s="18" t="s">
        <v>316</v>
      </c>
      <c r="BM1523" s="203" t="s">
        <v>2523</v>
      </c>
    </row>
    <row r="1524" spans="1:65" s="13" customFormat="1" ht="11.25">
      <c r="B1524" s="210"/>
      <c r="C1524" s="211"/>
      <c r="D1524" s="212" t="s">
        <v>274</v>
      </c>
      <c r="E1524" s="211"/>
      <c r="F1524" s="213" t="s">
        <v>2524</v>
      </c>
      <c r="G1524" s="211"/>
      <c r="H1524" s="214">
        <v>5.52</v>
      </c>
      <c r="I1524" s="215"/>
      <c r="J1524" s="211"/>
      <c r="K1524" s="211"/>
      <c r="L1524" s="216"/>
      <c r="M1524" s="217"/>
      <c r="N1524" s="218"/>
      <c r="O1524" s="218"/>
      <c r="P1524" s="218"/>
      <c r="Q1524" s="218"/>
      <c r="R1524" s="218"/>
      <c r="S1524" s="218"/>
      <c r="T1524" s="219"/>
      <c r="AT1524" s="220" t="s">
        <v>274</v>
      </c>
      <c r="AU1524" s="220" t="s">
        <v>86</v>
      </c>
      <c r="AV1524" s="13" t="s">
        <v>86</v>
      </c>
      <c r="AW1524" s="13" t="s">
        <v>4</v>
      </c>
      <c r="AX1524" s="13" t="s">
        <v>84</v>
      </c>
      <c r="AY1524" s="220" t="s">
        <v>239</v>
      </c>
    </row>
    <row r="1525" spans="1:65" s="2" customFormat="1" ht="16.5" customHeight="1">
      <c r="A1525" s="35"/>
      <c r="B1525" s="36"/>
      <c r="C1525" s="192" t="s">
        <v>2525</v>
      </c>
      <c r="D1525" s="192" t="s">
        <v>241</v>
      </c>
      <c r="E1525" s="193" t="s">
        <v>2526</v>
      </c>
      <c r="F1525" s="194" t="s">
        <v>2527</v>
      </c>
      <c r="G1525" s="195" t="s">
        <v>513</v>
      </c>
      <c r="H1525" s="196">
        <v>10.465</v>
      </c>
      <c r="I1525" s="197"/>
      <c r="J1525" s="198">
        <f>ROUND(I1525*H1525,2)</f>
        <v>0</v>
      </c>
      <c r="K1525" s="194" t="s">
        <v>245</v>
      </c>
      <c r="L1525" s="40"/>
      <c r="M1525" s="199" t="s">
        <v>1</v>
      </c>
      <c r="N1525" s="200" t="s">
        <v>41</v>
      </c>
      <c r="O1525" s="72"/>
      <c r="P1525" s="201">
        <f>O1525*H1525</f>
        <v>0</v>
      </c>
      <c r="Q1525" s="201">
        <v>1.0000000000000001E-5</v>
      </c>
      <c r="R1525" s="201">
        <f>Q1525*H1525</f>
        <v>1.0465000000000001E-4</v>
      </c>
      <c r="S1525" s="201">
        <v>0</v>
      </c>
      <c r="T1525" s="202">
        <f>S1525*H1525</f>
        <v>0</v>
      </c>
      <c r="U1525" s="35"/>
      <c r="V1525" s="35"/>
      <c r="W1525" s="35"/>
      <c r="X1525" s="35"/>
      <c r="Y1525" s="35"/>
      <c r="Z1525" s="35"/>
      <c r="AA1525" s="35"/>
      <c r="AB1525" s="35"/>
      <c r="AC1525" s="35"/>
      <c r="AD1525" s="35"/>
      <c r="AE1525" s="35"/>
      <c r="AR1525" s="203" t="s">
        <v>316</v>
      </c>
      <c r="AT1525" s="203" t="s">
        <v>241</v>
      </c>
      <c r="AU1525" s="203" t="s">
        <v>86</v>
      </c>
      <c r="AY1525" s="18" t="s">
        <v>239</v>
      </c>
      <c r="BE1525" s="204">
        <f>IF(N1525="základní",J1525,0)</f>
        <v>0</v>
      </c>
      <c r="BF1525" s="204">
        <f>IF(N1525="snížená",J1525,0)</f>
        <v>0</v>
      </c>
      <c r="BG1525" s="204">
        <f>IF(N1525="zákl. přenesená",J1525,0)</f>
        <v>0</v>
      </c>
      <c r="BH1525" s="204">
        <f>IF(N1525="sníž. přenesená",J1525,0)</f>
        <v>0</v>
      </c>
      <c r="BI1525" s="204">
        <f>IF(N1525="nulová",J1525,0)</f>
        <v>0</v>
      </c>
      <c r="BJ1525" s="18" t="s">
        <v>84</v>
      </c>
      <c r="BK1525" s="204">
        <f>ROUND(I1525*H1525,2)</f>
        <v>0</v>
      </c>
      <c r="BL1525" s="18" t="s">
        <v>316</v>
      </c>
      <c r="BM1525" s="203" t="s">
        <v>2528</v>
      </c>
    </row>
    <row r="1526" spans="1:65" s="2" customFormat="1" ht="11.25">
      <c r="A1526" s="35"/>
      <c r="B1526" s="36"/>
      <c r="C1526" s="37"/>
      <c r="D1526" s="205" t="s">
        <v>247</v>
      </c>
      <c r="E1526" s="37"/>
      <c r="F1526" s="206" t="s">
        <v>2529</v>
      </c>
      <c r="G1526" s="37"/>
      <c r="H1526" s="37"/>
      <c r="I1526" s="207"/>
      <c r="J1526" s="37"/>
      <c r="K1526" s="37"/>
      <c r="L1526" s="40"/>
      <c r="M1526" s="208"/>
      <c r="N1526" s="209"/>
      <c r="O1526" s="72"/>
      <c r="P1526" s="72"/>
      <c r="Q1526" s="72"/>
      <c r="R1526" s="72"/>
      <c r="S1526" s="72"/>
      <c r="T1526" s="73"/>
      <c r="U1526" s="35"/>
      <c r="V1526" s="35"/>
      <c r="W1526" s="35"/>
      <c r="X1526" s="35"/>
      <c r="Y1526" s="35"/>
      <c r="Z1526" s="35"/>
      <c r="AA1526" s="35"/>
      <c r="AB1526" s="35"/>
      <c r="AC1526" s="35"/>
      <c r="AD1526" s="35"/>
      <c r="AE1526" s="35"/>
      <c r="AT1526" s="18" t="s">
        <v>247</v>
      </c>
      <c r="AU1526" s="18" t="s">
        <v>86</v>
      </c>
    </row>
    <row r="1527" spans="1:65" s="2" customFormat="1" ht="16.5" customHeight="1">
      <c r="A1527" s="35"/>
      <c r="B1527" s="36"/>
      <c r="C1527" s="248" t="s">
        <v>2530</v>
      </c>
      <c r="D1527" s="248" t="s">
        <v>469</v>
      </c>
      <c r="E1527" s="249" t="s">
        <v>2531</v>
      </c>
      <c r="F1527" s="250" t="s">
        <v>2532</v>
      </c>
      <c r="G1527" s="251" t="s">
        <v>513</v>
      </c>
      <c r="H1527" s="252">
        <v>11.512</v>
      </c>
      <c r="I1527" s="253"/>
      <c r="J1527" s="254">
        <f>ROUND(I1527*H1527,2)</f>
        <v>0</v>
      </c>
      <c r="K1527" s="250" t="s">
        <v>287</v>
      </c>
      <c r="L1527" s="255"/>
      <c r="M1527" s="256" t="s">
        <v>1</v>
      </c>
      <c r="N1527" s="257" t="s">
        <v>41</v>
      </c>
      <c r="O1527" s="72"/>
      <c r="P1527" s="201">
        <f>O1527*H1527</f>
        <v>0</v>
      </c>
      <c r="Q1527" s="201">
        <v>2.7999999999999998E-4</v>
      </c>
      <c r="R1527" s="201">
        <f>Q1527*H1527</f>
        <v>3.2233599999999998E-3</v>
      </c>
      <c r="S1527" s="201">
        <v>0</v>
      </c>
      <c r="T1527" s="202">
        <f>S1527*H1527</f>
        <v>0</v>
      </c>
      <c r="U1527" s="35"/>
      <c r="V1527" s="35"/>
      <c r="W1527" s="35"/>
      <c r="X1527" s="35"/>
      <c r="Y1527" s="35"/>
      <c r="Z1527" s="35"/>
      <c r="AA1527" s="35"/>
      <c r="AB1527" s="35"/>
      <c r="AC1527" s="35"/>
      <c r="AD1527" s="35"/>
      <c r="AE1527" s="35"/>
      <c r="AR1527" s="203" t="s">
        <v>549</v>
      </c>
      <c r="AT1527" s="203" t="s">
        <v>469</v>
      </c>
      <c r="AU1527" s="203" t="s">
        <v>86</v>
      </c>
      <c r="AY1527" s="18" t="s">
        <v>239</v>
      </c>
      <c r="BE1527" s="204">
        <f>IF(N1527="základní",J1527,0)</f>
        <v>0</v>
      </c>
      <c r="BF1527" s="204">
        <f>IF(N1527="snížená",J1527,0)</f>
        <v>0</v>
      </c>
      <c r="BG1527" s="204">
        <f>IF(N1527="zákl. přenesená",J1527,0)</f>
        <v>0</v>
      </c>
      <c r="BH1527" s="204">
        <f>IF(N1527="sníž. přenesená",J1527,0)</f>
        <v>0</v>
      </c>
      <c r="BI1527" s="204">
        <f>IF(N1527="nulová",J1527,0)</f>
        <v>0</v>
      </c>
      <c r="BJ1527" s="18" t="s">
        <v>84</v>
      </c>
      <c r="BK1527" s="204">
        <f>ROUND(I1527*H1527,2)</f>
        <v>0</v>
      </c>
      <c r="BL1527" s="18" t="s">
        <v>316</v>
      </c>
      <c r="BM1527" s="203" t="s">
        <v>2533</v>
      </c>
    </row>
    <row r="1528" spans="1:65" s="13" customFormat="1" ht="11.25">
      <c r="B1528" s="210"/>
      <c r="C1528" s="211"/>
      <c r="D1528" s="212" t="s">
        <v>274</v>
      </c>
      <c r="E1528" s="211"/>
      <c r="F1528" s="213" t="s">
        <v>2534</v>
      </c>
      <c r="G1528" s="211"/>
      <c r="H1528" s="214">
        <v>11.512</v>
      </c>
      <c r="I1528" s="215"/>
      <c r="J1528" s="211"/>
      <c r="K1528" s="211"/>
      <c r="L1528" s="216"/>
      <c r="M1528" s="217"/>
      <c r="N1528" s="218"/>
      <c r="O1528" s="218"/>
      <c r="P1528" s="218"/>
      <c r="Q1528" s="218"/>
      <c r="R1528" s="218"/>
      <c r="S1528" s="218"/>
      <c r="T1528" s="219"/>
      <c r="AT1528" s="220" t="s">
        <v>274</v>
      </c>
      <c r="AU1528" s="220" t="s">
        <v>86</v>
      </c>
      <c r="AV1528" s="13" t="s">
        <v>86</v>
      </c>
      <c r="AW1528" s="13" t="s">
        <v>4</v>
      </c>
      <c r="AX1528" s="13" t="s">
        <v>84</v>
      </c>
      <c r="AY1528" s="220" t="s">
        <v>239</v>
      </c>
    </row>
    <row r="1529" spans="1:65" s="2" customFormat="1" ht="16.5" customHeight="1">
      <c r="A1529" s="35"/>
      <c r="B1529" s="36"/>
      <c r="C1529" s="192" t="s">
        <v>2535</v>
      </c>
      <c r="D1529" s="192" t="s">
        <v>241</v>
      </c>
      <c r="E1529" s="193" t="s">
        <v>2536</v>
      </c>
      <c r="F1529" s="194" t="s">
        <v>2537</v>
      </c>
      <c r="G1529" s="195" t="s">
        <v>513</v>
      </c>
      <c r="H1529" s="196">
        <v>27.6</v>
      </c>
      <c r="I1529" s="197"/>
      <c r="J1529" s="198">
        <f>ROUND(I1529*H1529,2)</f>
        <v>0</v>
      </c>
      <c r="K1529" s="194" t="s">
        <v>245</v>
      </c>
      <c r="L1529" s="40"/>
      <c r="M1529" s="199" t="s">
        <v>1</v>
      </c>
      <c r="N1529" s="200" t="s">
        <v>41</v>
      </c>
      <c r="O1529" s="72"/>
      <c r="P1529" s="201">
        <f>O1529*H1529</f>
        <v>0</v>
      </c>
      <c r="Q1529" s="201">
        <v>0</v>
      </c>
      <c r="R1529" s="201">
        <f>Q1529*H1529</f>
        <v>0</v>
      </c>
      <c r="S1529" s="201">
        <v>0</v>
      </c>
      <c r="T1529" s="202">
        <f>S1529*H1529</f>
        <v>0</v>
      </c>
      <c r="U1529" s="35"/>
      <c r="V1529" s="35"/>
      <c r="W1529" s="35"/>
      <c r="X1529" s="35"/>
      <c r="Y1529" s="35"/>
      <c r="Z1529" s="35"/>
      <c r="AA1529" s="35"/>
      <c r="AB1529" s="35"/>
      <c r="AC1529" s="35"/>
      <c r="AD1529" s="35"/>
      <c r="AE1529" s="35"/>
      <c r="AR1529" s="203" t="s">
        <v>316</v>
      </c>
      <c r="AT1529" s="203" t="s">
        <v>241</v>
      </c>
      <c r="AU1529" s="203" t="s">
        <v>86</v>
      </c>
      <c r="AY1529" s="18" t="s">
        <v>239</v>
      </c>
      <c r="BE1529" s="204">
        <f>IF(N1529="základní",J1529,0)</f>
        <v>0</v>
      </c>
      <c r="BF1529" s="204">
        <f>IF(N1529="snížená",J1529,0)</f>
        <v>0</v>
      </c>
      <c r="BG1529" s="204">
        <f>IF(N1529="zákl. přenesená",J1529,0)</f>
        <v>0</v>
      </c>
      <c r="BH1529" s="204">
        <f>IF(N1529="sníž. přenesená",J1529,0)</f>
        <v>0</v>
      </c>
      <c r="BI1529" s="204">
        <f>IF(N1529="nulová",J1529,0)</f>
        <v>0</v>
      </c>
      <c r="BJ1529" s="18" t="s">
        <v>84</v>
      </c>
      <c r="BK1529" s="204">
        <f>ROUND(I1529*H1529,2)</f>
        <v>0</v>
      </c>
      <c r="BL1529" s="18" t="s">
        <v>316</v>
      </c>
      <c r="BM1529" s="203" t="s">
        <v>2538</v>
      </c>
    </row>
    <row r="1530" spans="1:65" s="2" customFormat="1" ht="11.25">
      <c r="A1530" s="35"/>
      <c r="B1530" s="36"/>
      <c r="C1530" s="37"/>
      <c r="D1530" s="205" t="s">
        <v>247</v>
      </c>
      <c r="E1530" s="37"/>
      <c r="F1530" s="206" t="s">
        <v>2539</v>
      </c>
      <c r="G1530" s="37"/>
      <c r="H1530" s="37"/>
      <c r="I1530" s="207"/>
      <c r="J1530" s="37"/>
      <c r="K1530" s="37"/>
      <c r="L1530" s="40"/>
      <c r="M1530" s="208"/>
      <c r="N1530" s="209"/>
      <c r="O1530" s="72"/>
      <c r="P1530" s="72"/>
      <c r="Q1530" s="72"/>
      <c r="R1530" s="72"/>
      <c r="S1530" s="72"/>
      <c r="T1530" s="73"/>
      <c r="U1530" s="35"/>
      <c r="V1530" s="35"/>
      <c r="W1530" s="35"/>
      <c r="X1530" s="35"/>
      <c r="Y1530" s="35"/>
      <c r="Z1530" s="35"/>
      <c r="AA1530" s="35"/>
      <c r="AB1530" s="35"/>
      <c r="AC1530" s="35"/>
      <c r="AD1530" s="35"/>
      <c r="AE1530" s="35"/>
      <c r="AT1530" s="18" t="s">
        <v>247</v>
      </c>
      <c r="AU1530" s="18" t="s">
        <v>86</v>
      </c>
    </row>
    <row r="1531" spans="1:65" s="2" customFormat="1" ht="16.5" customHeight="1">
      <c r="A1531" s="35"/>
      <c r="B1531" s="36"/>
      <c r="C1531" s="248" t="s">
        <v>2540</v>
      </c>
      <c r="D1531" s="248" t="s">
        <v>469</v>
      </c>
      <c r="E1531" s="249" t="s">
        <v>2541</v>
      </c>
      <c r="F1531" s="250" t="s">
        <v>2542</v>
      </c>
      <c r="G1531" s="251" t="s">
        <v>513</v>
      </c>
      <c r="H1531" s="252">
        <v>30.36</v>
      </c>
      <c r="I1531" s="253"/>
      <c r="J1531" s="254">
        <f>ROUND(I1531*H1531,2)</f>
        <v>0</v>
      </c>
      <c r="K1531" s="250" t="s">
        <v>287</v>
      </c>
      <c r="L1531" s="255"/>
      <c r="M1531" s="256" t="s">
        <v>1</v>
      </c>
      <c r="N1531" s="257" t="s">
        <v>41</v>
      </c>
      <c r="O1531" s="72"/>
      <c r="P1531" s="201">
        <f>O1531*H1531</f>
        <v>0</v>
      </c>
      <c r="Q1531" s="201">
        <v>2.5000000000000001E-4</v>
      </c>
      <c r="R1531" s="201">
        <f>Q1531*H1531</f>
        <v>7.5900000000000004E-3</v>
      </c>
      <c r="S1531" s="201">
        <v>0</v>
      </c>
      <c r="T1531" s="202">
        <f>S1531*H1531</f>
        <v>0</v>
      </c>
      <c r="U1531" s="35"/>
      <c r="V1531" s="35"/>
      <c r="W1531" s="35"/>
      <c r="X1531" s="35"/>
      <c r="Y1531" s="35"/>
      <c r="Z1531" s="35"/>
      <c r="AA1531" s="35"/>
      <c r="AB1531" s="35"/>
      <c r="AC1531" s="35"/>
      <c r="AD1531" s="35"/>
      <c r="AE1531" s="35"/>
      <c r="AR1531" s="203" t="s">
        <v>549</v>
      </c>
      <c r="AT1531" s="203" t="s">
        <v>469</v>
      </c>
      <c r="AU1531" s="203" t="s">
        <v>86</v>
      </c>
      <c r="AY1531" s="18" t="s">
        <v>239</v>
      </c>
      <c r="BE1531" s="204">
        <f>IF(N1531="základní",J1531,0)</f>
        <v>0</v>
      </c>
      <c r="BF1531" s="204">
        <f>IF(N1531="snížená",J1531,0)</f>
        <v>0</v>
      </c>
      <c r="BG1531" s="204">
        <f>IF(N1531="zákl. přenesená",J1531,0)</f>
        <v>0</v>
      </c>
      <c r="BH1531" s="204">
        <f>IF(N1531="sníž. přenesená",J1531,0)</f>
        <v>0</v>
      </c>
      <c r="BI1531" s="204">
        <f>IF(N1531="nulová",J1531,0)</f>
        <v>0</v>
      </c>
      <c r="BJ1531" s="18" t="s">
        <v>84</v>
      </c>
      <c r="BK1531" s="204">
        <f>ROUND(I1531*H1531,2)</f>
        <v>0</v>
      </c>
      <c r="BL1531" s="18" t="s">
        <v>316</v>
      </c>
      <c r="BM1531" s="203" t="s">
        <v>2543</v>
      </c>
    </row>
    <row r="1532" spans="1:65" s="13" customFormat="1" ht="11.25">
      <c r="B1532" s="210"/>
      <c r="C1532" s="211"/>
      <c r="D1532" s="212" t="s">
        <v>274</v>
      </c>
      <c r="E1532" s="211"/>
      <c r="F1532" s="213" t="s">
        <v>2544</v>
      </c>
      <c r="G1532" s="211"/>
      <c r="H1532" s="214">
        <v>30.36</v>
      </c>
      <c r="I1532" s="215"/>
      <c r="J1532" s="211"/>
      <c r="K1532" s="211"/>
      <c r="L1532" s="216"/>
      <c r="M1532" s="217"/>
      <c r="N1532" s="218"/>
      <c r="O1532" s="218"/>
      <c r="P1532" s="218"/>
      <c r="Q1532" s="218"/>
      <c r="R1532" s="218"/>
      <c r="S1532" s="218"/>
      <c r="T1532" s="219"/>
      <c r="AT1532" s="220" t="s">
        <v>274</v>
      </c>
      <c r="AU1532" s="220" t="s">
        <v>86</v>
      </c>
      <c r="AV1532" s="13" t="s">
        <v>86</v>
      </c>
      <c r="AW1532" s="13" t="s">
        <v>4</v>
      </c>
      <c r="AX1532" s="13" t="s">
        <v>84</v>
      </c>
      <c r="AY1532" s="220" t="s">
        <v>239</v>
      </c>
    </row>
    <row r="1533" spans="1:65" s="2" customFormat="1" ht="16.5" customHeight="1">
      <c r="A1533" s="35"/>
      <c r="B1533" s="36"/>
      <c r="C1533" s="192" t="s">
        <v>2545</v>
      </c>
      <c r="D1533" s="192" t="s">
        <v>241</v>
      </c>
      <c r="E1533" s="193" t="s">
        <v>2546</v>
      </c>
      <c r="F1533" s="194" t="s">
        <v>2547</v>
      </c>
      <c r="G1533" s="195" t="s">
        <v>244</v>
      </c>
      <c r="H1533" s="196">
        <v>53.54</v>
      </c>
      <c r="I1533" s="197"/>
      <c r="J1533" s="198">
        <f>ROUND(I1533*H1533,2)</f>
        <v>0</v>
      </c>
      <c r="K1533" s="194" t="s">
        <v>287</v>
      </c>
      <c r="L1533" s="40"/>
      <c r="M1533" s="199" t="s">
        <v>1</v>
      </c>
      <c r="N1533" s="200" t="s">
        <v>41</v>
      </c>
      <c r="O1533" s="72"/>
      <c r="P1533" s="201">
        <f>O1533*H1533</f>
        <v>0</v>
      </c>
      <c r="Q1533" s="201">
        <v>1.5E-3</v>
      </c>
      <c r="R1533" s="201">
        <f>Q1533*H1533</f>
        <v>8.0310000000000006E-2</v>
      </c>
      <c r="S1533" s="201">
        <v>0</v>
      </c>
      <c r="T1533" s="202">
        <f>S1533*H1533</f>
        <v>0</v>
      </c>
      <c r="U1533" s="35"/>
      <c r="V1533" s="35"/>
      <c r="W1533" s="35"/>
      <c r="X1533" s="35"/>
      <c r="Y1533" s="35"/>
      <c r="Z1533" s="35"/>
      <c r="AA1533" s="35"/>
      <c r="AB1533" s="35"/>
      <c r="AC1533" s="35"/>
      <c r="AD1533" s="35"/>
      <c r="AE1533" s="35"/>
      <c r="AR1533" s="203" t="s">
        <v>316</v>
      </c>
      <c r="AT1533" s="203" t="s">
        <v>241</v>
      </c>
      <c r="AU1533" s="203" t="s">
        <v>86</v>
      </c>
      <c r="AY1533" s="18" t="s">
        <v>239</v>
      </c>
      <c r="BE1533" s="204">
        <f>IF(N1533="základní",J1533,0)</f>
        <v>0</v>
      </c>
      <c r="BF1533" s="204">
        <f>IF(N1533="snížená",J1533,0)</f>
        <v>0</v>
      </c>
      <c r="BG1533" s="204">
        <f>IF(N1533="zákl. přenesená",J1533,0)</f>
        <v>0</v>
      </c>
      <c r="BH1533" s="204">
        <f>IF(N1533="sníž. přenesená",J1533,0)</f>
        <v>0</v>
      </c>
      <c r="BI1533" s="204">
        <f>IF(N1533="nulová",J1533,0)</f>
        <v>0</v>
      </c>
      <c r="BJ1533" s="18" t="s">
        <v>84</v>
      </c>
      <c r="BK1533" s="204">
        <f>ROUND(I1533*H1533,2)</f>
        <v>0</v>
      </c>
      <c r="BL1533" s="18" t="s">
        <v>316</v>
      </c>
      <c r="BM1533" s="203" t="s">
        <v>2548</v>
      </c>
    </row>
    <row r="1534" spans="1:65" s="2" customFormat="1" ht="48.75">
      <c r="A1534" s="35"/>
      <c r="B1534" s="36"/>
      <c r="C1534" s="37"/>
      <c r="D1534" s="212" t="s">
        <v>294</v>
      </c>
      <c r="E1534" s="37"/>
      <c r="F1534" s="221" t="s">
        <v>2417</v>
      </c>
      <c r="G1534" s="37"/>
      <c r="H1534" s="37"/>
      <c r="I1534" s="207"/>
      <c r="J1534" s="37"/>
      <c r="K1534" s="37"/>
      <c r="L1534" s="40"/>
      <c r="M1534" s="208"/>
      <c r="N1534" s="209"/>
      <c r="O1534" s="72"/>
      <c r="P1534" s="72"/>
      <c r="Q1534" s="72"/>
      <c r="R1534" s="72"/>
      <c r="S1534" s="72"/>
      <c r="T1534" s="73"/>
      <c r="U1534" s="35"/>
      <c r="V1534" s="35"/>
      <c r="W1534" s="35"/>
      <c r="X1534" s="35"/>
      <c r="Y1534" s="35"/>
      <c r="Z1534" s="35"/>
      <c r="AA1534" s="35"/>
      <c r="AB1534" s="35"/>
      <c r="AC1534" s="35"/>
      <c r="AD1534" s="35"/>
      <c r="AE1534" s="35"/>
      <c r="AT1534" s="18" t="s">
        <v>294</v>
      </c>
      <c r="AU1534" s="18" t="s">
        <v>86</v>
      </c>
    </row>
    <row r="1535" spans="1:65" s="2" customFormat="1" ht="16.5" customHeight="1">
      <c r="A1535" s="35"/>
      <c r="B1535" s="36"/>
      <c r="C1535" s="192" t="s">
        <v>2549</v>
      </c>
      <c r="D1535" s="192" t="s">
        <v>241</v>
      </c>
      <c r="E1535" s="193" t="s">
        <v>2550</v>
      </c>
      <c r="F1535" s="194" t="s">
        <v>2551</v>
      </c>
      <c r="G1535" s="195" t="s">
        <v>244</v>
      </c>
      <c r="H1535" s="196">
        <v>1269.0920000000001</v>
      </c>
      <c r="I1535" s="197"/>
      <c r="J1535" s="198">
        <f>ROUND(I1535*H1535,2)</f>
        <v>0</v>
      </c>
      <c r="K1535" s="194" t="s">
        <v>287</v>
      </c>
      <c r="L1535" s="40"/>
      <c r="M1535" s="199" t="s">
        <v>1</v>
      </c>
      <c r="N1535" s="200" t="s">
        <v>41</v>
      </c>
      <c r="O1535" s="72"/>
      <c r="P1535" s="201">
        <f>O1535*H1535</f>
        <v>0</v>
      </c>
      <c r="Q1535" s="201">
        <v>2.0000000000000002E-5</v>
      </c>
      <c r="R1535" s="201">
        <f>Q1535*H1535</f>
        <v>2.5381840000000003E-2</v>
      </c>
      <c r="S1535" s="201">
        <v>0</v>
      </c>
      <c r="T1535" s="202">
        <f>S1535*H1535</f>
        <v>0</v>
      </c>
      <c r="U1535" s="35"/>
      <c r="V1535" s="35"/>
      <c r="W1535" s="35"/>
      <c r="X1535" s="35"/>
      <c r="Y1535" s="35"/>
      <c r="Z1535" s="35"/>
      <c r="AA1535" s="35"/>
      <c r="AB1535" s="35"/>
      <c r="AC1535" s="35"/>
      <c r="AD1535" s="35"/>
      <c r="AE1535" s="35"/>
      <c r="AR1535" s="203" t="s">
        <v>316</v>
      </c>
      <c r="AT1535" s="203" t="s">
        <v>241</v>
      </c>
      <c r="AU1535" s="203" t="s">
        <v>86</v>
      </c>
      <c r="AY1535" s="18" t="s">
        <v>239</v>
      </c>
      <c r="BE1535" s="204">
        <f>IF(N1535="základní",J1535,0)</f>
        <v>0</v>
      </c>
      <c r="BF1535" s="204">
        <f>IF(N1535="snížená",J1535,0)</f>
        <v>0</v>
      </c>
      <c r="BG1535" s="204">
        <f>IF(N1535="zákl. přenesená",J1535,0)</f>
        <v>0</v>
      </c>
      <c r="BH1535" s="204">
        <f>IF(N1535="sníž. přenesená",J1535,0)</f>
        <v>0</v>
      </c>
      <c r="BI1535" s="204">
        <f>IF(N1535="nulová",J1535,0)</f>
        <v>0</v>
      </c>
      <c r="BJ1535" s="18" t="s">
        <v>84</v>
      </c>
      <c r="BK1535" s="204">
        <f>ROUND(I1535*H1535,2)</f>
        <v>0</v>
      </c>
      <c r="BL1535" s="18" t="s">
        <v>316</v>
      </c>
      <c r="BM1535" s="203" t="s">
        <v>2552</v>
      </c>
    </row>
    <row r="1536" spans="1:65" s="2" customFormat="1" ht="68.25">
      <c r="A1536" s="35"/>
      <c r="B1536" s="36"/>
      <c r="C1536" s="37"/>
      <c r="D1536" s="212" t="s">
        <v>294</v>
      </c>
      <c r="E1536" s="37"/>
      <c r="F1536" s="221" t="s">
        <v>2553</v>
      </c>
      <c r="G1536" s="37"/>
      <c r="H1536" s="37"/>
      <c r="I1536" s="207"/>
      <c r="J1536" s="37"/>
      <c r="K1536" s="37"/>
      <c r="L1536" s="40"/>
      <c r="M1536" s="208"/>
      <c r="N1536" s="209"/>
      <c r="O1536" s="72"/>
      <c r="P1536" s="72"/>
      <c r="Q1536" s="72"/>
      <c r="R1536" s="72"/>
      <c r="S1536" s="72"/>
      <c r="T1536" s="73"/>
      <c r="U1536" s="35"/>
      <c r="V1536" s="35"/>
      <c r="W1536" s="35"/>
      <c r="X1536" s="35"/>
      <c r="Y1536" s="35"/>
      <c r="Z1536" s="35"/>
      <c r="AA1536" s="35"/>
      <c r="AB1536" s="35"/>
      <c r="AC1536" s="35"/>
      <c r="AD1536" s="35"/>
      <c r="AE1536" s="35"/>
      <c r="AT1536" s="18" t="s">
        <v>294</v>
      </c>
      <c r="AU1536" s="18" t="s">
        <v>86</v>
      </c>
    </row>
    <row r="1537" spans="1:65" s="2" customFormat="1" ht="21.75" customHeight="1">
      <c r="A1537" s="35"/>
      <c r="B1537" s="36"/>
      <c r="C1537" s="192" t="s">
        <v>2554</v>
      </c>
      <c r="D1537" s="192" t="s">
        <v>241</v>
      </c>
      <c r="E1537" s="193" t="s">
        <v>2555</v>
      </c>
      <c r="F1537" s="194" t="s">
        <v>2556</v>
      </c>
      <c r="G1537" s="195" t="s">
        <v>344</v>
      </c>
      <c r="H1537" s="196">
        <v>14.14</v>
      </c>
      <c r="I1537" s="197"/>
      <c r="J1537" s="198">
        <f>ROUND(I1537*H1537,2)</f>
        <v>0</v>
      </c>
      <c r="K1537" s="194" t="s">
        <v>245</v>
      </c>
      <c r="L1537" s="40"/>
      <c r="M1537" s="199" t="s">
        <v>1</v>
      </c>
      <c r="N1537" s="200" t="s">
        <v>41</v>
      </c>
      <c r="O1537" s="72"/>
      <c r="P1537" s="201">
        <f>O1537*H1537</f>
        <v>0</v>
      </c>
      <c r="Q1537" s="201">
        <v>0</v>
      </c>
      <c r="R1537" s="201">
        <f>Q1537*H1537</f>
        <v>0</v>
      </c>
      <c r="S1537" s="201">
        <v>0</v>
      </c>
      <c r="T1537" s="202">
        <f>S1537*H1537</f>
        <v>0</v>
      </c>
      <c r="U1537" s="35"/>
      <c r="V1537" s="35"/>
      <c r="W1537" s="35"/>
      <c r="X1537" s="35"/>
      <c r="Y1537" s="35"/>
      <c r="Z1537" s="35"/>
      <c r="AA1537" s="35"/>
      <c r="AB1537" s="35"/>
      <c r="AC1537" s="35"/>
      <c r="AD1537" s="35"/>
      <c r="AE1537" s="35"/>
      <c r="AR1537" s="203" t="s">
        <v>316</v>
      </c>
      <c r="AT1537" s="203" t="s">
        <v>241</v>
      </c>
      <c r="AU1537" s="203" t="s">
        <v>86</v>
      </c>
      <c r="AY1537" s="18" t="s">
        <v>239</v>
      </c>
      <c r="BE1537" s="204">
        <f>IF(N1537="základní",J1537,0)</f>
        <v>0</v>
      </c>
      <c r="BF1537" s="204">
        <f>IF(N1537="snížená",J1537,0)</f>
        <v>0</v>
      </c>
      <c r="BG1537" s="204">
        <f>IF(N1537="zákl. přenesená",J1537,0)</f>
        <v>0</v>
      </c>
      <c r="BH1537" s="204">
        <f>IF(N1537="sníž. přenesená",J1537,0)</f>
        <v>0</v>
      </c>
      <c r="BI1537" s="204">
        <f>IF(N1537="nulová",J1537,0)</f>
        <v>0</v>
      </c>
      <c r="BJ1537" s="18" t="s">
        <v>84</v>
      </c>
      <c r="BK1537" s="204">
        <f>ROUND(I1537*H1537,2)</f>
        <v>0</v>
      </c>
      <c r="BL1537" s="18" t="s">
        <v>316</v>
      </c>
      <c r="BM1537" s="203" t="s">
        <v>2557</v>
      </c>
    </row>
    <row r="1538" spans="1:65" s="2" customFormat="1" ht="11.25">
      <c r="A1538" s="35"/>
      <c r="B1538" s="36"/>
      <c r="C1538" s="37"/>
      <c r="D1538" s="205" t="s">
        <v>247</v>
      </c>
      <c r="E1538" s="37"/>
      <c r="F1538" s="206" t="s">
        <v>2558</v>
      </c>
      <c r="G1538" s="37"/>
      <c r="H1538" s="37"/>
      <c r="I1538" s="207"/>
      <c r="J1538" s="37"/>
      <c r="K1538" s="37"/>
      <c r="L1538" s="40"/>
      <c r="M1538" s="208"/>
      <c r="N1538" s="209"/>
      <c r="O1538" s="72"/>
      <c r="P1538" s="72"/>
      <c r="Q1538" s="72"/>
      <c r="R1538" s="72"/>
      <c r="S1538" s="72"/>
      <c r="T1538" s="73"/>
      <c r="U1538" s="35"/>
      <c r="V1538" s="35"/>
      <c r="W1538" s="35"/>
      <c r="X1538" s="35"/>
      <c r="Y1538" s="35"/>
      <c r="Z1538" s="35"/>
      <c r="AA1538" s="35"/>
      <c r="AB1538" s="35"/>
      <c r="AC1538" s="35"/>
      <c r="AD1538" s="35"/>
      <c r="AE1538" s="35"/>
      <c r="AT1538" s="18" t="s">
        <v>247</v>
      </c>
      <c r="AU1538" s="18" t="s">
        <v>86</v>
      </c>
    </row>
    <row r="1539" spans="1:65" s="12" customFormat="1" ht="22.9" customHeight="1">
      <c r="B1539" s="176"/>
      <c r="C1539" s="177"/>
      <c r="D1539" s="178" t="s">
        <v>75</v>
      </c>
      <c r="E1539" s="190" t="s">
        <v>2559</v>
      </c>
      <c r="F1539" s="190" t="s">
        <v>2560</v>
      </c>
      <c r="G1539" s="177"/>
      <c r="H1539" s="177"/>
      <c r="I1539" s="180"/>
      <c r="J1539" s="191">
        <f>BK1539</f>
        <v>0</v>
      </c>
      <c r="K1539" s="177"/>
      <c r="L1539" s="182"/>
      <c r="M1539" s="183"/>
      <c r="N1539" s="184"/>
      <c r="O1539" s="184"/>
      <c r="P1539" s="185">
        <f>SUM(P1540:P1548)</f>
        <v>0</v>
      </c>
      <c r="Q1539" s="184"/>
      <c r="R1539" s="185">
        <f>SUM(R1540:R1548)</f>
        <v>0.62637300000000007</v>
      </c>
      <c r="S1539" s="184"/>
      <c r="T1539" s="186">
        <f>SUM(T1540:T1548)</f>
        <v>0</v>
      </c>
      <c r="AR1539" s="187" t="s">
        <v>86</v>
      </c>
      <c r="AT1539" s="188" t="s">
        <v>75</v>
      </c>
      <c r="AU1539" s="188" t="s">
        <v>84</v>
      </c>
      <c r="AY1539" s="187" t="s">
        <v>239</v>
      </c>
      <c r="BK1539" s="189">
        <f>SUM(BK1540:BK1548)</f>
        <v>0</v>
      </c>
    </row>
    <row r="1540" spans="1:65" s="2" customFormat="1" ht="24.2" customHeight="1">
      <c r="A1540" s="35"/>
      <c r="B1540" s="36"/>
      <c r="C1540" s="192" t="s">
        <v>2561</v>
      </c>
      <c r="D1540" s="192" t="s">
        <v>241</v>
      </c>
      <c r="E1540" s="193" t="s">
        <v>2562</v>
      </c>
      <c r="F1540" s="194" t="s">
        <v>2563</v>
      </c>
      <c r="G1540" s="195" t="s">
        <v>244</v>
      </c>
      <c r="H1540" s="196">
        <v>115.995</v>
      </c>
      <c r="I1540" s="197"/>
      <c r="J1540" s="198">
        <f>ROUND(I1540*H1540,2)</f>
        <v>0</v>
      </c>
      <c r="K1540" s="194" t="s">
        <v>287</v>
      </c>
      <c r="L1540" s="40"/>
      <c r="M1540" s="199" t="s">
        <v>1</v>
      </c>
      <c r="N1540" s="200" t="s">
        <v>41</v>
      </c>
      <c r="O1540" s="72"/>
      <c r="P1540" s="201">
        <f>O1540*H1540</f>
        <v>0</v>
      </c>
      <c r="Q1540" s="201">
        <v>5.4000000000000003E-3</v>
      </c>
      <c r="R1540" s="201">
        <f>Q1540*H1540</f>
        <v>0.62637300000000007</v>
      </c>
      <c r="S1540" s="201">
        <v>0</v>
      </c>
      <c r="T1540" s="202">
        <f>S1540*H1540</f>
        <v>0</v>
      </c>
      <c r="U1540" s="35"/>
      <c r="V1540" s="35"/>
      <c r="W1540" s="35"/>
      <c r="X1540" s="35"/>
      <c r="Y1540" s="35"/>
      <c r="Z1540" s="35"/>
      <c r="AA1540" s="35"/>
      <c r="AB1540" s="35"/>
      <c r="AC1540" s="35"/>
      <c r="AD1540" s="35"/>
      <c r="AE1540" s="35"/>
      <c r="AR1540" s="203" t="s">
        <v>316</v>
      </c>
      <c r="AT1540" s="203" t="s">
        <v>241</v>
      </c>
      <c r="AU1540" s="203" t="s">
        <v>86</v>
      </c>
      <c r="AY1540" s="18" t="s">
        <v>239</v>
      </c>
      <c r="BE1540" s="204">
        <f>IF(N1540="základní",J1540,0)</f>
        <v>0</v>
      </c>
      <c r="BF1540" s="204">
        <f>IF(N1540="snížená",J1540,0)</f>
        <v>0</v>
      </c>
      <c r="BG1540" s="204">
        <f>IF(N1540="zákl. přenesená",J1540,0)</f>
        <v>0</v>
      </c>
      <c r="BH1540" s="204">
        <f>IF(N1540="sníž. přenesená",J1540,0)</f>
        <v>0</v>
      </c>
      <c r="BI1540" s="204">
        <f>IF(N1540="nulová",J1540,0)</f>
        <v>0</v>
      </c>
      <c r="BJ1540" s="18" t="s">
        <v>84</v>
      </c>
      <c r="BK1540" s="204">
        <f>ROUND(I1540*H1540,2)</f>
        <v>0</v>
      </c>
      <c r="BL1540" s="18" t="s">
        <v>316</v>
      </c>
      <c r="BM1540" s="203" t="s">
        <v>2564</v>
      </c>
    </row>
    <row r="1541" spans="1:65" s="2" customFormat="1" ht="39">
      <c r="A1541" s="35"/>
      <c r="B1541" s="36"/>
      <c r="C1541" s="37"/>
      <c r="D1541" s="212" t="s">
        <v>294</v>
      </c>
      <c r="E1541" s="37"/>
      <c r="F1541" s="221" t="s">
        <v>2565</v>
      </c>
      <c r="G1541" s="37"/>
      <c r="H1541" s="37"/>
      <c r="I1541" s="207"/>
      <c r="J1541" s="37"/>
      <c r="K1541" s="37"/>
      <c r="L1541" s="40"/>
      <c r="M1541" s="208"/>
      <c r="N1541" s="209"/>
      <c r="O1541" s="72"/>
      <c r="P1541" s="72"/>
      <c r="Q1541" s="72"/>
      <c r="R1541" s="72"/>
      <c r="S1541" s="72"/>
      <c r="T1541" s="73"/>
      <c r="U1541" s="35"/>
      <c r="V1541" s="35"/>
      <c r="W1541" s="35"/>
      <c r="X1541" s="35"/>
      <c r="Y1541" s="35"/>
      <c r="Z1541" s="35"/>
      <c r="AA1541" s="35"/>
      <c r="AB1541" s="35"/>
      <c r="AC1541" s="35"/>
      <c r="AD1541" s="35"/>
      <c r="AE1541" s="35"/>
      <c r="AT1541" s="18" t="s">
        <v>294</v>
      </c>
      <c r="AU1541" s="18" t="s">
        <v>86</v>
      </c>
    </row>
    <row r="1542" spans="1:65" s="15" customFormat="1" ht="11.25">
      <c r="B1542" s="238"/>
      <c r="C1542" s="239"/>
      <c r="D1542" s="212" t="s">
        <v>274</v>
      </c>
      <c r="E1542" s="240" t="s">
        <v>1</v>
      </c>
      <c r="F1542" s="241" t="s">
        <v>1065</v>
      </c>
      <c r="G1542" s="239"/>
      <c r="H1542" s="240" t="s">
        <v>1</v>
      </c>
      <c r="I1542" s="242"/>
      <c r="J1542" s="239"/>
      <c r="K1542" s="239"/>
      <c r="L1542" s="243"/>
      <c r="M1542" s="244"/>
      <c r="N1542" s="245"/>
      <c r="O1542" s="245"/>
      <c r="P1542" s="245"/>
      <c r="Q1542" s="245"/>
      <c r="R1542" s="245"/>
      <c r="S1542" s="245"/>
      <c r="T1542" s="246"/>
      <c r="AT1542" s="247" t="s">
        <v>274</v>
      </c>
      <c r="AU1542" s="247" t="s">
        <v>86</v>
      </c>
      <c r="AV1542" s="15" t="s">
        <v>84</v>
      </c>
      <c r="AW1542" s="15" t="s">
        <v>32</v>
      </c>
      <c r="AX1542" s="15" t="s">
        <v>76</v>
      </c>
      <c r="AY1542" s="247" t="s">
        <v>239</v>
      </c>
    </row>
    <row r="1543" spans="1:65" s="13" customFormat="1" ht="11.25">
      <c r="B1543" s="210"/>
      <c r="C1543" s="211"/>
      <c r="D1543" s="212" t="s">
        <v>274</v>
      </c>
      <c r="E1543" s="226" t="s">
        <v>1</v>
      </c>
      <c r="F1543" s="213" t="s">
        <v>2566</v>
      </c>
      <c r="G1543" s="211"/>
      <c r="H1543" s="214">
        <v>105.45</v>
      </c>
      <c r="I1543" s="215"/>
      <c r="J1543" s="211"/>
      <c r="K1543" s="211"/>
      <c r="L1543" s="216"/>
      <c r="M1543" s="217"/>
      <c r="N1543" s="218"/>
      <c r="O1543" s="218"/>
      <c r="P1543" s="218"/>
      <c r="Q1543" s="218"/>
      <c r="R1543" s="218"/>
      <c r="S1543" s="218"/>
      <c r="T1543" s="219"/>
      <c r="AT1543" s="220" t="s">
        <v>274</v>
      </c>
      <c r="AU1543" s="220" t="s">
        <v>86</v>
      </c>
      <c r="AV1543" s="13" t="s">
        <v>86</v>
      </c>
      <c r="AW1543" s="13" t="s">
        <v>32</v>
      </c>
      <c r="AX1543" s="13" t="s">
        <v>76</v>
      </c>
      <c r="AY1543" s="220" t="s">
        <v>239</v>
      </c>
    </row>
    <row r="1544" spans="1:65" s="16" customFormat="1" ht="11.25">
      <c r="B1544" s="258"/>
      <c r="C1544" s="259"/>
      <c r="D1544" s="212" t="s">
        <v>274</v>
      </c>
      <c r="E1544" s="260" t="s">
        <v>1</v>
      </c>
      <c r="F1544" s="261" t="s">
        <v>1195</v>
      </c>
      <c r="G1544" s="259"/>
      <c r="H1544" s="262">
        <v>105.45</v>
      </c>
      <c r="I1544" s="263"/>
      <c r="J1544" s="259"/>
      <c r="K1544" s="259"/>
      <c r="L1544" s="264"/>
      <c r="M1544" s="265"/>
      <c r="N1544" s="266"/>
      <c r="O1544" s="266"/>
      <c r="P1544" s="266"/>
      <c r="Q1544" s="266"/>
      <c r="R1544" s="266"/>
      <c r="S1544" s="266"/>
      <c r="T1544" s="267"/>
      <c r="AT1544" s="268" t="s">
        <v>274</v>
      </c>
      <c r="AU1544" s="268" t="s">
        <v>86</v>
      </c>
      <c r="AV1544" s="16" t="s">
        <v>108</v>
      </c>
      <c r="AW1544" s="16" t="s">
        <v>32</v>
      </c>
      <c r="AX1544" s="16" t="s">
        <v>76</v>
      </c>
      <c r="AY1544" s="268" t="s">
        <v>239</v>
      </c>
    </row>
    <row r="1545" spans="1:65" s="13" customFormat="1" ht="11.25">
      <c r="B1545" s="210"/>
      <c r="C1545" s="211"/>
      <c r="D1545" s="212" t="s">
        <v>274</v>
      </c>
      <c r="E1545" s="226" t="s">
        <v>1</v>
      </c>
      <c r="F1545" s="213" t="s">
        <v>2567</v>
      </c>
      <c r="G1545" s="211"/>
      <c r="H1545" s="214">
        <v>10.545</v>
      </c>
      <c r="I1545" s="215"/>
      <c r="J1545" s="211"/>
      <c r="K1545" s="211"/>
      <c r="L1545" s="216"/>
      <c r="M1545" s="217"/>
      <c r="N1545" s="218"/>
      <c r="O1545" s="218"/>
      <c r="P1545" s="218"/>
      <c r="Q1545" s="218"/>
      <c r="R1545" s="218"/>
      <c r="S1545" s="218"/>
      <c r="T1545" s="219"/>
      <c r="AT1545" s="220" t="s">
        <v>274</v>
      </c>
      <c r="AU1545" s="220" t="s">
        <v>86</v>
      </c>
      <c r="AV1545" s="13" t="s">
        <v>86</v>
      </c>
      <c r="AW1545" s="13" t="s">
        <v>32</v>
      </c>
      <c r="AX1545" s="13" t="s">
        <v>76</v>
      </c>
      <c r="AY1545" s="220" t="s">
        <v>239</v>
      </c>
    </row>
    <row r="1546" spans="1:65" s="14" customFormat="1" ht="11.25">
      <c r="B1546" s="227"/>
      <c r="C1546" s="228"/>
      <c r="D1546" s="212" t="s">
        <v>274</v>
      </c>
      <c r="E1546" s="229" t="s">
        <v>1</v>
      </c>
      <c r="F1546" s="230" t="s">
        <v>401</v>
      </c>
      <c r="G1546" s="228"/>
      <c r="H1546" s="231">
        <v>115.995</v>
      </c>
      <c r="I1546" s="232"/>
      <c r="J1546" s="228"/>
      <c r="K1546" s="228"/>
      <c r="L1546" s="233"/>
      <c r="M1546" s="234"/>
      <c r="N1546" s="235"/>
      <c r="O1546" s="235"/>
      <c r="P1546" s="235"/>
      <c r="Q1546" s="235"/>
      <c r="R1546" s="235"/>
      <c r="S1546" s="235"/>
      <c r="T1546" s="236"/>
      <c r="AT1546" s="237" t="s">
        <v>274</v>
      </c>
      <c r="AU1546" s="237" t="s">
        <v>86</v>
      </c>
      <c r="AV1546" s="14" t="s">
        <v>110</v>
      </c>
      <c r="AW1546" s="14" t="s">
        <v>32</v>
      </c>
      <c r="AX1546" s="14" t="s">
        <v>84</v>
      </c>
      <c r="AY1546" s="237" t="s">
        <v>239</v>
      </c>
    </row>
    <row r="1547" spans="1:65" s="2" customFormat="1" ht="16.5" customHeight="1">
      <c r="A1547" s="35"/>
      <c r="B1547" s="36"/>
      <c r="C1547" s="192" t="s">
        <v>2568</v>
      </c>
      <c r="D1547" s="192" t="s">
        <v>241</v>
      </c>
      <c r="E1547" s="193" t="s">
        <v>2569</v>
      </c>
      <c r="F1547" s="194" t="s">
        <v>2570</v>
      </c>
      <c r="G1547" s="195" t="s">
        <v>344</v>
      </c>
      <c r="H1547" s="196">
        <v>0.626</v>
      </c>
      <c r="I1547" s="197"/>
      <c r="J1547" s="198">
        <f>ROUND(I1547*H1547,2)</f>
        <v>0</v>
      </c>
      <c r="K1547" s="194" t="s">
        <v>245</v>
      </c>
      <c r="L1547" s="40"/>
      <c r="M1547" s="199" t="s">
        <v>1</v>
      </c>
      <c r="N1547" s="200" t="s">
        <v>41</v>
      </c>
      <c r="O1547" s="72"/>
      <c r="P1547" s="201">
        <f>O1547*H1547</f>
        <v>0</v>
      </c>
      <c r="Q1547" s="201">
        <v>0</v>
      </c>
      <c r="R1547" s="201">
        <f>Q1547*H1547</f>
        <v>0</v>
      </c>
      <c r="S1547" s="201">
        <v>0</v>
      </c>
      <c r="T1547" s="202">
        <f>S1547*H1547</f>
        <v>0</v>
      </c>
      <c r="U1547" s="35"/>
      <c r="V1547" s="35"/>
      <c r="W1547" s="35"/>
      <c r="X1547" s="35"/>
      <c r="Y1547" s="35"/>
      <c r="Z1547" s="35"/>
      <c r="AA1547" s="35"/>
      <c r="AB1547" s="35"/>
      <c r="AC1547" s="35"/>
      <c r="AD1547" s="35"/>
      <c r="AE1547" s="35"/>
      <c r="AR1547" s="203" t="s">
        <v>316</v>
      </c>
      <c r="AT1547" s="203" t="s">
        <v>241</v>
      </c>
      <c r="AU1547" s="203" t="s">
        <v>86</v>
      </c>
      <c r="AY1547" s="18" t="s">
        <v>239</v>
      </c>
      <c r="BE1547" s="204">
        <f>IF(N1547="základní",J1547,0)</f>
        <v>0</v>
      </c>
      <c r="BF1547" s="204">
        <f>IF(N1547="snížená",J1547,0)</f>
        <v>0</v>
      </c>
      <c r="BG1547" s="204">
        <f>IF(N1547="zákl. přenesená",J1547,0)</f>
        <v>0</v>
      </c>
      <c r="BH1547" s="204">
        <f>IF(N1547="sníž. přenesená",J1547,0)</f>
        <v>0</v>
      </c>
      <c r="BI1547" s="204">
        <f>IF(N1547="nulová",J1547,0)</f>
        <v>0</v>
      </c>
      <c r="BJ1547" s="18" t="s">
        <v>84</v>
      </c>
      <c r="BK1547" s="204">
        <f>ROUND(I1547*H1547,2)</f>
        <v>0</v>
      </c>
      <c r="BL1547" s="18" t="s">
        <v>316</v>
      </c>
      <c r="BM1547" s="203" t="s">
        <v>2571</v>
      </c>
    </row>
    <row r="1548" spans="1:65" s="2" customFormat="1" ht="11.25">
      <c r="A1548" s="35"/>
      <c r="B1548" s="36"/>
      <c r="C1548" s="37"/>
      <c r="D1548" s="205" t="s">
        <v>247</v>
      </c>
      <c r="E1548" s="37"/>
      <c r="F1548" s="206" t="s">
        <v>2572</v>
      </c>
      <c r="G1548" s="37"/>
      <c r="H1548" s="37"/>
      <c r="I1548" s="207"/>
      <c r="J1548" s="37"/>
      <c r="K1548" s="37"/>
      <c r="L1548" s="40"/>
      <c r="M1548" s="208"/>
      <c r="N1548" s="209"/>
      <c r="O1548" s="72"/>
      <c r="P1548" s="72"/>
      <c r="Q1548" s="72"/>
      <c r="R1548" s="72"/>
      <c r="S1548" s="72"/>
      <c r="T1548" s="73"/>
      <c r="U1548" s="35"/>
      <c r="V1548" s="35"/>
      <c r="W1548" s="35"/>
      <c r="X1548" s="35"/>
      <c r="Y1548" s="35"/>
      <c r="Z1548" s="35"/>
      <c r="AA1548" s="35"/>
      <c r="AB1548" s="35"/>
      <c r="AC1548" s="35"/>
      <c r="AD1548" s="35"/>
      <c r="AE1548" s="35"/>
      <c r="AT1548" s="18" t="s">
        <v>247</v>
      </c>
      <c r="AU1548" s="18" t="s">
        <v>86</v>
      </c>
    </row>
    <row r="1549" spans="1:65" s="12" customFormat="1" ht="22.9" customHeight="1">
      <c r="B1549" s="176"/>
      <c r="C1549" s="177"/>
      <c r="D1549" s="178" t="s">
        <v>75</v>
      </c>
      <c r="E1549" s="190" t="s">
        <v>2573</v>
      </c>
      <c r="F1549" s="190" t="s">
        <v>2574</v>
      </c>
      <c r="G1549" s="177"/>
      <c r="H1549" s="177"/>
      <c r="I1549" s="180"/>
      <c r="J1549" s="191">
        <f>BK1549</f>
        <v>0</v>
      </c>
      <c r="K1549" s="177"/>
      <c r="L1549" s="182"/>
      <c r="M1549" s="183"/>
      <c r="N1549" s="184"/>
      <c r="O1549" s="184"/>
      <c r="P1549" s="185">
        <f>SUM(P1550:P1585)</f>
        <v>0</v>
      </c>
      <c r="Q1549" s="184"/>
      <c r="R1549" s="185">
        <f>SUM(R1550:R1585)</f>
        <v>17.581889350000001</v>
      </c>
      <c r="S1549" s="184"/>
      <c r="T1549" s="186">
        <f>SUM(T1550:T1585)</f>
        <v>0</v>
      </c>
      <c r="AR1549" s="187" t="s">
        <v>86</v>
      </c>
      <c r="AT1549" s="188" t="s">
        <v>75</v>
      </c>
      <c r="AU1549" s="188" t="s">
        <v>84</v>
      </c>
      <c r="AY1549" s="187" t="s">
        <v>239</v>
      </c>
      <c r="BK1549" s="189">
        <f>SUM(BK1550:BK1585)</f>
        <v>0</v>
      </c>
    </row>
    <row r="1550" spans="1:65" s="2" customFormat="1" ht="16.5" customHeight="1">
      <c r="A1550" s="35"/>
      <c r="B1550" s="36"/>
      <c r="C1550" s="192" t="s">
        <v>2575</v>
      </c>
      <c r="D1550" s="192" t="s">
        <v>241</v>
      </c>
      <c r="E1550" s="193" t="s">
        <v>2576</v>
      </c>
      <c r="F1550" s="194" t="s">
        <v>2577</v>
      </c>
      <c r="G1550" s="195" t="s">
        <v>244</v>
      </c>
      <c r="H1550" s="196">
        <v>131.29900000000001</v>
      </c>
      <c r="I1550" s="197"/>
      <c r="J1550" s="198">
        <f>ROUND(I1550*H1550,2)</f>
        <v>0</v>
      </c>
      <c r="K1550" s="194" t="s">
        <v>245</v>
      </c>
      <c r="L1550" s="40"/>
      <c r="M1550" s="199" t="s">
        <v>1</v>
      </c>
      <c r="N1550" s="200" t="s">
        <v>41</v>
      </c>
      <c r="O1550" s="72"/>
      <c r="P1550" s="201">
        <f>O1550*H1550</f>
        <v>0</v>
      </c>
      <c r="Q1550" s="201">
        <v>2.9999999999999997E-4</v>
      </c>
      <c r="R1550" s="201">
        <f>Q1550*H1550</f>
        <v>3.93897E-2</v>
      </c>
      <c r="S1550" s="201">
        <v>0</v>
      </c>
      <c r="T1550" s="202">
        <f>S1550*H1550</f>
        <v>0</v>
      </c>
      <c r="U1550" s="35"/>
      <c r="V1550" s="35"/>
      <c r="W1550" s="35"/>
      <c r="X1550" s="35"/>
      <c r="Y1550" s="35"/>
      <c r="Z1550" s="35"/>
      <c r="AA1550" s="35"/>
      <c r="AB1550" s="35"/>
      <c r="AC1550" s="35"/>
      <c r="AD1550" s="35"/>
      <c r="AE1550" s="35"/>
      <c r="AR1550" s="203" t="s">
        <v>316</v>
      </c>
      <c r="AT1550" s="203" t="s">
        <v>241</v>
      </c>
      <c r="AU1550" s="203" t="s">
        <v>86</v>
      </c>
      <c r="AY1550" s="18" t="s">
        <v>239</v>
      </c>
      <c r="BE1550" s="204">
        <f>IF(N1550="základní",J1550,0)</f>
        <v>0</v>
      </c>
      <c r="BF1550" s="204">
        <f>IF(N1550="snížená",J1550,0)</f>
        <v>0</v>
      </c>
      <c r="BG1550" s="204">
        <f>IF(N1550="zákl. přenesená",J1550,0)</f>
        <v>0</v>
      </c>
      <c r="BH1550" s="204">
        <f>IF(N1550="sníž. přenesená",J1550,0)</f>
        <v>0</v>
      </c>
      <c r="BI1550" s="204">
        <f>IF(N1550="nulová",J1550,0)</f>
        <v>0</v>
      </c>
      <c r="BJ1550" s="18" t="s">
        <v>84</v>
      </c>
      <c r="BK1550" s="204">
        <f>ROUND(I1550*H1550,2)</f>
        <v>0</v>
      </c>
      <c r="BL1550" s="18" t="s">
        <v>316</v>
      </c>
      <c r="BM1550" s="203" t="s">
        <v>2578</v>
      </c>
    </row>
    <row r="1551" spans="1:65" s="2" customFormat="1" ht="11.25">
      <c r="A1551" s="35"/>
      <c r="B1551" s="36"/>
      <c r="C1551" s="37"/>
      <c r="D1551" s="205" t="s">
        <v>247</v>
      </c>
      <c r="E1551" s="37"/>
      <c r="F1551" s="206" t="s">
        <v>2579</v>
      </c>
      <c r="G1551" s="37"/>
      <c r="H1551" s="37"/>
      <c r="I1551" s="207"/>
      <c r="J1551" s="37"/>
      <c r="K1551" s="37"/>
      <c r="L1551" s="40"/>
      <c r="M1551" s="208"/>
      <c r="N1551" s="209"/>
      <c r="O1551" s="72"/>
      <c r="P1551" s="72"/>
      <c r="Q1551" s="72"/>
      <c r="R1551" s="72"/>
      <c r="S1551" s="72"/>
      <c r="T1551" s="73"/>
      <c r="U1551" s="35"/>
      <c r="V1551" s="35"/>
      <c r="W1551" s="35"/>
      <c r="X1551" s="35"/>
      <c r="Y1551" s="35"/>
      <c r="Z1551" s="35"/>
      <c r="AA1551" s="35"/>
      <c r="AB1551" s="35"/>
      <c r="AC1551" s="35"/>
      <c r="AD1551" s="35"/>
      <c r="AE1551" s="35"/>
      <c r="AT1551" s="18" t="s">
        <v>247</v>
      </c>
      <c r="AU1551" s="18" t="s">
        <v>86</v>
      </c>
    </row>
    <row r="1552" spans="1:65" s="2" customFormat="1" ht="16.5" customHeight="1">
      <c r="A1552" s="35"/>
      <c r="B1552" s="36"/>
      <c r="C1552" s="192" t="s">
        <v>2580</v>
      </c>
      <c r="D1552" s="192" t="s">
        <v>241</v>
      </c>
      <c r="E1552" s="193" t="s">
        <v>2576</v>
      </c>
      <c r="F1552" s="194" t="s">
        <v>2577</v>
      </c>
      <c r="G1552" s="195" t="s">
        <v>244</v>
      </c>
      <c r="H1552" s="196">
        <v>543.14499999999998</v>
      </c>
      <c r="I1552" s="197"/>
      <c r="J1552" s="198">
        <f>ROUND(I1552*H1552,2)</f>
        <v>0</v>
      </c>
      <c r="K1552" s="194" t="s">
        <v>245</v>
      </c>
      <c r="L1552" s="40"/>
      <c r="M1552" s="199" t="s">
        <v>1</v>
      </c>
      <c r="N1552" s="200" t="s">
        <v>41</v>
      </c>
      <c r="O1552" s="72"/>
      <c r="P1552" s="201">
        <f>O1552*H1552</f>
        <v>0</v>
      </c>
      <c r="Q1552" s="201">
        <v>2.9999999999999997E-4</v>
      </c>
      <c r="R1552" s="201">
        <f>Q1552*H1552</f>
        <v>0.16294349999999999</v>
      </c>
      <c r="S1552" s="201">
        <v>0</v>
      </c>
      <c r="T1552" s="202">
        <f>S1552*H1552</f>
        <v>0</v>
      </c>
      <c r="U1552" s="35"/>
      <c r="V1552" s="35"/>
      <c r="W1552" s="35"/>
      <c r="X1552" s="35"/>
      <c r="Y1552" s="35"/>
      <c r="Z1552" s="35"/>
      <c r="AA1552" s="35"/>
      <c r="AB1552" s="35"/>
      <c r="AC1552" s="35"/>
      <c r="AD1552" s="35"/>
      <c r="AE1552" s="35"/>
      <c r="AR1552" s="203" t="s">
        <v>316</v>
      </c>
      <c r="AT1552" s="203" t="s">
        <v>241</v>
      </c>
      <c r="AU1552" s="203" t="s">
        <v>86</v>
      </c>
      <c r="AY1552" s="18" t="s">
        <v>239</v>
      </c>
      <c r="BE1552" s="204">
        <f>IF(N1552="základní",J1552,0)</f>
        <v>0</v>
      </c>
      <c r="BF1552" s="204">
        <f>IF(N1552="snížená",J1552,0)</f>
        <v>0</v>
      </c>
      <c r="BG1552" s="204">
        <f>IF(N1552="zákl. přenesená",J1552,0)</f>
        <v>0</v>
      </c>
      <c r="BH1552" s="204">
        <f>IF(N1552="sníž. přenesená",J1552,0)</f>
        <v>0</v>
      </c>
      <c r="BI1552" s="204">
        <f>IF(N1552="nulová",J1552,0)</f>
        <v>0</v>
      </c>
      <c r="BJ1552" s="18" t="s">
        <v>84</v>
      </c>
      <c r="BK1552" s="204">
        <f>ROUND(I1552*H1552,2)</f>
        <v>0</v>
      </c>
      <c r="BL1552" s="18" t="s">
        <v>316</v>
      </c>
      <c r="BM1552" s="203" t="s">
        <v>2581</v>
      </c>
    </row>
    <row r="1553" spans="1:65" s="2" customFormat="1" ht="11.25">
      <c r="A1553" s="35"/>
      <c r="B1553" s="36"/>
      <c r="C1553" s="37"/>
      <c r="D1553" s="205" t="s">
        <v>247</v>
      </c>
      <c r="E1553" s="37"/>
      <c r="F1553" s="206" t="s">
        <v>2579</v>
      </c>
      <c r="G1553" s="37"/>
      <c r="H1553" s="37"/>
      <c r="I1553" s="207"/>
      <c r="J1553" s="37"/>
      <c r="K1553" s="37"/>
      <c r="L1553" s="40"/>
      <c r="M1553" s="208"/>
      <c r="N1553" s="209"/>
      <c r="O1553" s="72"/>
      <c r="P1553" s="72"/>
      <c r="Q1553" s="72"/>
      <c r="R1553" s="72"/>
      <c r="S1553" s="72"/>
      <c r="T1553" s="73"/>
      <c r="U1553" s="35"/>
      <c r="V1553" s="35"/>
      <c r="W1553" s="35"/>
      <c r="X1553" s="35"/>
      <c r="Y1553" s="35"/>
      <c r="Z1553" s="35"/>
      <c r="AA1553" s="35"/>
      <c r="AB1553" s="35"/>
      <c r="AC1553" s="35"/>
      <c r="AD1553" s="35"/>
      <c r="AE1553" s="35"/>
      <c r="AT1553" s="18" t="s">
        <v>247</v>
      </c>
      <c r="AU1553" s="18" t="s">
        <v>86</v>
      </c>
    </row>
    <row r="1554" spans="1:65" s="2" customFormat="1" ht="16.5" customHeight="1">
      <c r="A1554" s="35"/>
      <c r="B1554" s="36"/>
      <c r="C1554" s="192" t="s">
        <v>2582</v>
      </c>
      <c r="D1554" s="192" t="s">
        <v>241</v>
      </c>
      <c r="E1554" s="193" t="s">
        <v>2583</v>
      </c>
      <c r="F1554" s="194" t="s">
        <v>2584</v>
      </c>
      <c r="G1554" s="195" t="s">
        <v>244</v>
      </c>
      <c r="H1554" s="196">
        <v>543.14499999999998</v>
      </c>
      <c r="I1554" s="197"/>
      <c r="J1554" s="198">
        <f>ROUND(I1554*H1554,2)</f>
        <v>0</v>
      </c>
      <c r="K1554" s="194" t="s">
        <v>245</v>
      </c>
      <c r="L1554" s="40"/>
      <c r="M1554" s="199" t="s">
        <v>1</v>
      </c>
      <c r="N1554" s="200" t="s">
        <v>41</v>
      </c>
      <c r="O1554" s="72"/>
      <c r="P1554" s="201">
        <f>O1554*H1554</f>
        <v>0</v>
      </c>
      <c r="Q1554" s="201">
        <v>1.5E-3</v>
      </c>
      <c r="R1554" s="201">
        <f>Q1554*H1554</f>
        <v>0.81471749999999998</v>
      </c>
      <c r="S1554" s="201">
        <v>0</v>
      </c>
      <c r="T1554" s="202">
        <f>S1554*H1554</f>
        <v>0</v>
      </c>
      <c r="U1554" s="35"/>
      <c r="V1554" s="35"/>
      <c r="W1554" s="35"/>
      <c r="X1554" s="35"/>
      <c r="Y1554" s="35"/>
      <c r="Z1554" s="35"/>
      <c r="AA1554" s="35"/>
      <c r="AB1554" s="35"/>
      <c r="AC1554" s="35"/>
      <c r="AD1554" s="35"/>
      <c r="AE1554" s="35"/>
      <c r="AR1554" s="203" t="s">
        <v>316</v>
      </c>
      <c r="AT1554" s="203" t="s">
        <v>241</v>
      </c>
      <c r="AU1554" s="203" t="s">
        <v>86</v>
      </c>
      <c r="AY1554" s="18" t="s">
        <v>239</v>
      </c>
      <c r="BE1554" s="204">
        <f>IF(N1554="základní",J1554,0)</f>
        <v>0</v>
      </c>
      <c r="BF1554" s="204">
        <f>IF(N1554="snížená",J1554,0)</f>
        <v>0</v>
      </c>
      <c r="BG1554" s="204">
        <f>IF(N1554="zákl. přenesená",J1554,0)</f>
        <v>0</v>
      </c>
      <c r="BH1554" s="204">
        <f>IF(N1554="sníž. přenesená",J1554,0)</f>
        <v>0</v>
      </c>
      <c r="BI1554" s="204">
        <f>IF(N1554="nulová",J1554,0)</f>
        <v>0</v>
      </c>
      <c r="BJ1554" s="18" t="s">
        <v>84</v>
      </c>
      <c r="BK1554" s="204">
        <f>ROUND(I1554*H1554,2)</f>
        <v>0</v>
      </c>
      <c r="BL1554" s="18" t="s">
        <v>316</v>
      </c>
      <c r="BM1554" s="203" t="s">
        <v>2585</v>
      </c>
    </row>
    <row r="1555" spans="1:65" s="2" customFormat="1" ht="11.25">
      <c r="A1555" s="35"/>
      <c r="B1555" s="36"/>
      <c r="C1555" s="37"/>
      <c r="D1555" s="205" t="s">
        <v>247</v>
      </c>
      <c r="E1555" s="37"/>
      <c r="F1555" s="206" t="s">
        <v>2586</v>
      </c>
      <c r="G1555" s="37"/>
      <c r="H1555" s="37"/>
      <c r="I1555" s="207"/>
      <c r="J1555" s="37"/>
      <c r="K1555" s="37"/>
      <c r="L1555" s="40"/>
      <c r="M1555" s="208"/>
      <c r="N1555" s="209"/>
      <c r="O1555" s="72"/>
      <c r="P1555" s="72"/>
      <c r="Q1555" s="72"/>
      <c r="R1555" s="72"/>
      <c r="S1555" s="72"/>
      <c r="T1555" s="73"/>
      <c r="U1555" s="35"/>
      <c r="V1555" s="35"/>
      <c r="W1555" s="35"/>
      <c r="X1555" s="35"/>
      <c r="Y1555" s="35"/>
      <c r="Z1555" s="35"/>
      <c r="AA1555" s="35"/>
      <c r="AB1555" s="35"/>
      <c r="AC1555" s="35"/>
      <c r="AD1555" s="35"/>
      <c r="AE1555" s="35"/>
      <c r="AT1555" s="18" t="s">
        <v>247</v>
      </c>
      <c r="AU1555" s="18" t="s">
        <v>86</v>
      </c>
    </row>
    <row r="1556" spans="1:65" s="2" customFormat="1" ht="19.5">
      <c r="A1556" s="35"/>
      <c r="B1556" s="36"/>
      <c r="C1556" s="37"/>
      <c r="D1556" s="212" t="s">
        <v>294</v>
      </c>
      <c r="E1556" s="37"/>
      <c r="F1556" s="221" t="s">
        <v>2587</v>
      </c>
      <c r="G1556" s="37"/>
      <c r="H1556" s="37"/>
      <c r="I1556" s="207"/>
      <c r="J1556" s="37"/>
      <c r="K1556" s="37"/>
      <c r="L1556" s="40"/>
      <c r="M1556" s="208"/>
      <c r="N1556" s="209"/>
      <c r="O1556" s="72"/>
      <c r="P1556" s="72"/>
      <c r="Q1556" s="72"/>
      <c r="R1556" s="72"/>
      <c r="S1556" s="72"/>
      <c r="T1556" s="73"/>
      <c r="U1556" s="35"/>
      <c r="V1556" s="35"/>
      <c r="W1556" s="35"/>
      <c r="X1556" s="35"/>
      <c r="Y1556" s="35"/>
      <c r="Z1556" s="35"/>
      <c r="AA1556" s="35"/>
      <c r="AB1556" s="35"/>
      <c r="AC1556" s="35"/>
      <c r="AD1556" s="35"/>
      <c r="AE1556" s="35"/>
      <c r="AT1556" s="18" t="s">
        <v>294</v>
      </c>
      <c r="AU1556" s="18" t="s">
        <v>86</v>
      </c>
    </row>
    <row r="1557" spans="1:65" s="2" customFormat="1" ht="16.5" customHeight="1">
      <c r="A1557" s="35"/>
      <c r="B1557" s="36"/>
      <c r="C1557" s="192" t="s">
        <v>2588</v>
      </c>
      <c r="D1557" s="192" t="s">
        <v>241</v>
      </c>
      <c r="E1557" s="193" t="s">
        <v>2589</v>
      </c>
      <c r="F1557" s="194" t="s">
        <v>2590</v>
      </c>
      <c r="G1557" s="195" t="s">
        <v>513</v>
      </c>
      <c r="H1557" s="196">
        <v>218.98</v>
      </c>
      <c r="I1557" s="197"/>
      <c r="J1557" s="198">
        <f>ROUND(I1557*H1557,2)</f>
        <v>0</v>
      </c>
      <c r="K1557" s="194" t="s">
        <v>245</v>
      </c>
      <c r="L1557" s="40"/>
      <c r="M1557" s="199" t="s">
        <v>1</v>
      </c>
      <c r="N1557" s="200" t="s">
        <v>41</v>
      </c>
      <c r="O1557" s="72"/>
      <c r="P1557" s="201">
        <f>O1557*H1557</f>
        <v>0</v>
      </c>
      <c r="Q1557" s="201">
        <v>1.42E-3</v>
      </c>
      <c r="R1557" s="201">
        <f>Q1557*H1557</f>
        <v>0.31095159999999999</v>
      </c>
      <c r="S1557" s="201">
        <v>0</v>
      </c>
      <c r="T1557" s="202">
        <f>S1557*H1557</f>
        <v>0</v>
      </c>
      <c r="U1557" s="35"/>
      <c r="V1557" s="35"/>
      <c r="W1557" s="35"/>
      <c r="X1557" s="35"/>
      <c r="Y1557" s="35"/>
      <c r="Z1557" s="35"/>
      <c r="AA1557" s="35"/>
      <c r="AB1557" s="35"/>
      <c r="AC1557" s="35"/>
      <c r="AD1557" s="35"/>
      <c r="AE1557" s="35"/>
      <c r="AR1557" s="203" t="s">
        <v>316</v>
      </c>
      <c r="AT1557" s="203" t="s">
        <v>241</v>
      </c>
      <c r="AU1557" s="203" t="s">
        <v>86</v>
      </c>
      <c r="AY1557" s="18" t="s">
        <v>239</v>
      </c>
      <c r="BE1557" s="204">
        <f>IF(N1557="základní",J1557,0)</f>
        <v>0</v>
      </c>
      <c r="BF1557" s="204">
        <f>IF(N1557="snížená",J1557,0)</f>
        <v>0</v>
      </c>
      <c r="BG1557" s="204">
        <f>IF(N1557="zákl. přenesená",J1557,0)</f>
        <v>0</v>
      </c>
      <c r="BH1557" s="204">
        <f>IF(N1557="sníž. přenesená",J1557,0)</f>
        <v>0</v>
      </c>
      <c r="BI1557" s="204">
        <f>IF(N1557="nulová",J1557,0)</f>
        <v>0</v>
      </c>
      <c r="BJ1557" s="18" t="s">
        <v>84</v>
      </c>
      <c r="BK1557" s="204">
        <f>ROUND(I1557*H1557,2)</f>
        <v>0</v>
      </c>
      <c r="BL1557" s="18" t="s">
        <v>316</v>
      </c>
      <c r="BM1557" s="203" t="s">
        <v>2591</v>
      </c>
    </row>
    <row r="1558" spans="1:65" s="2" customFormat="1" ht="11.25">
      <c r="A1558" s="35"/>
      <c r="B1558" s="36"/>
      <c r="C1558" s="37"/>
      <c r="D1558" s="205" t="s">
        <v>247</v>
      </c>
      <c r="E1558" s="37"/>
      <c r="F1558" s="206" t="s">
        <v>2592</v>
      </c>
      <c r="G1558" s="37"/>
      <c r="H1558" s="37"/>
      <c r="I1558" s="207"/>
      <c r="J1558" s="37"/>
      <c r="K1558" s="37"/>
      <c r="L1558" s="40"/>
      <c r="M1558" s="208"/>
      <c r="N1558" s="209"/>
      <c r="O1558" s="72"/>
      <c r="P1558" s="72"/>
      <c r="Q1558" s="72"/>
      <c r="R1558" s="72"/>
      <c r="S1558" s="72"/>
      <c r="T1558" s="73"/>
      <c r="U1558" s="35"/>
      <c r="V1558" s="35"/>
      <c r="W1558" s="35"/>
      <c r="X1558" s="35"/>
      <c r="Y1558" s="35"/>
      <c r="Z1558" s="35"/>
      <c r="AA1558" s="35"/>
      <c r="AB1558" s="35"/>
      <c r="AC1558" s="35"/>
      <c r="AD1558" s="35"/>
      <c r="AE1558" s="35"/>
      <c r="AT1558" s="18" t="s">
        <v>247</v>
      </c>
      <c r="AU1558" s="18" t="s">
        <v>86</v>
      </c>
    </row>
    <row r="1559" spans="1:65" s="2" customFormat="1" ht="21.75" customHeight="1">
      <c r="A1559" s="35"/>
      <c r="B1559" s="36"/>
      <c r="C1559" s="192" t="s">
        <v>2593</v>
      </c>
      <c r="D1559" s="192" t="s">
        <v>241</v>
      </c>
      <c r="E1559" s="193" t="s">
        <v>2594</v>
      </c>
      <c r="F1559" s="194" t="s">
        <v>2595</v>
      </c>
      <c r="G1559" s="195" t="s">
        <v>244</v>
      </c>
      <c r="H1559" s="196">
        <v>543.14499999999998</v>
      </c>
      <c r="I1559" s="197"/>
      <c r="J1559" s="198">
        <f>ROUND(I1559*H1559,2)</f>
        <v>0</v>
      </c>
      <c r="K1559" s="194" t="s">
        <v>245</v>
      </c>
      <c r="L1559" s="40"/>
      <c r="M1559" s="199" t="s">
        <v>1</v>
      </c>
      <c r="N1559" s="200" t="s">
        <v>41</v>
      </c>
      <c r="O1559" s="72"/>
      <c r="P1559" s="201">
        <f>O1559*H1559</f>
        <v>0</v>
      </c>
      <c r="Q1559" s="201">
        <v>5.3800000000000002E-3</v>
      </c>
      <c r="R1559" s="201">
        <f>Q1559*H1559</f>
        <v>2.9221200999999999</v>
      </c>
      <c r="S1559" s="201">
        <v>0</v>
      </c>
      <c r="T1559" s="202">
        <f>S1559*H1559</f>
        <v>0</v>
      </c>
      <c r="U1559" s="35"/>
      <c r="V1559" s="35"/>
      <c r="W1559" s="35"/>
      <c r="X1559" s="35"/>
      <c r="Y1559" s="35"/>
      <c r="Z1559" s="35"/>
      <c r="AA1559" s="35"/>
      <c r="AB1559" s="35"/>
      <c r="AC1559" s="35"/>
      <c r="AD1559" s="35"/>
      <c r="AE1559" s="35"/>
      <c r="AR1559" s="203" t="s">
        <v>316</v>
      </c>
      <c r="AT1559" s="203" t="s">
        <v>241</v>
      </c>
      <c r="AU1559" s="203" t="s">
        <v>86</v>
      </c>
      <c r="AY1559" s="18" t="s">
        <v>239</v>
      </c>
      <c r="BE1559" s="204">
        <f>IF(N1559="základní",J1559,0)</f>
        <v>0</v>
      </c>
      <c r="BF1559" s="204">
        <f>IF(N1559="snížená",J1559,0)</f>
        <v>0</v>
      </c>
      <c r="BG1559" s="204">
        <f>IF(N1559="zákl. přenesená",J1559,0)</f>
        <v>0</v>
      </c>
      <c r="BH1559" s="204">
        <f>IF(N1559="sníž. přenesená",J1559,0)</f>
        <v>0</v>
      </c>
      <c r="BI1559" s="204">
        <f>IF(N1559="nulová",J1559,0)</f>
        <v>0</v>
      </c>
      <c r="BJ1559" s="18" t="s">
        <v>84</v>
      </c>
      <c r="BK1559" s="204">
        <f>ROUND(I1559*H1559,2)</f>
        <v>0</v>
      </c>
      <c r="BL1559" s="18" t="s">
        <v>316</v>
      </c>
      <c r="BM1559" s="203" t="s">
        <v>2596</v>
      </c>
    </row>
    <row r="1560" spans="1:65" s="2" customFormat="1" ht="11.25">
      <c r="A1560" s="35"/>
      <c r="B1560" s="36"/>
      <c r="C1560" s="37"/>
      <c r="D1560" s="205" t="s">
        <v>247</v>
      </c>
      <c r="E1560" s="37"/>
      <c r="F1560" s="206" t="s">
        <v>2597</v>
      </c>
      <c r="G1560" s="37"/>
      <c r="H1560" s="37"/>
      <c r="I1560" s="207"/>
      <c r="J1560" s="37"/>
      <c r="K1560" s="37"/>
      <c r="L1560" s="40"/>
      <c r="M1560" s="208"/>
      <c r="N1560" s="209"/>
      <c r="O1560" s="72"/>
      <c r="P1560" s="72"/>
      <c r="Q1560" s="72"/>
      <c r="R1560" s="72"/>
      <c r="S1560" s="72"/>
      <c r="T1560" s="73"/>
      <c r="U1560" s="35"/>
      <c r="V1560" s="35"/>
      <c r="W1560" s="35"/>
      <c r="X1560" s="35"/>
      <c r="Y1560" s="35"/>
      <c r="Z1560" s="35"/>
      <c r="AA1560" s="35"/>
      <c r="AB1560" s="35"/>
      <c r="AC1560" s="35"/>
      <c r="AD1560" s="35"/>
      <c r="AE1560" s="35"/>
      <c r="AT1560" s="18" t="s">
        <v>247</v>
      </c>
      <c r="AU1560" s="18" t="s">
        <v>86</v>
      </c>
    </row>
    <row r="1561" spans="1:65" s="2" customFormat="1" ht="39">
      <c r="A1561" s="35"/>
      <c r="B1561" s="36"/>
      <c r="C1561" s="37"/>
      <c r="D1561" s="212" t="s">
        <v>294</v>
      </c>
      <c r="E1561" s="37"/>
      <c r="F1561" s="221" t="s">
        <v>2598</v>
      </c>
      <c r="G1561" s="37"/>
      <c r="H1561" s="37"/>
      <c r="I1561" s="207"/>
      <c r="J1561" s="37"/>
      <c r="K1561" s="37"/>
      <c r="L1561" s="40"/>
      <c r="M1561" s="208"/>
      <c r="N1561" s="209"/>
      <c r="O1561" s="72"/>
      <c r="P1561" s="72"/>
      <c r="Q1561" s="72"/>
      <c r="R1561" s="72"/>
      <c r="S1561" s="72"/>
      <c r="T1561" s="73"/>
      <c r="U1561" s="35"/>
      <c r="V1561" s="35"/>
      <c r="W1561" s="35"/>
      <c r="X1561" s="35"/>
      <c r="Y1561" s="35"/>
      <c r="Z1561" s="35"/>
      <c r="AA1561" s="35"/>
      <c r="AB1561" s="35"/>
      <c r="AC1561" s="35"/>
      <c r="AD1561" s="35"/>
      <c r="AE1561" s="35"/>
      <c r="AT1561" s="18" t="s">
        <v>294</v>
      </c>
      <c r="AU1561" s="18" t="s">
        <v>86</v>
      </c>
    </row>
    <row r="1562" spans="1:65" s="13" customFormat="1" ht="11.25">
      <c r="B1562" s="210"/>
      <c r="C1562" s="211"/>
      <c r="D1562" s="212" t="s">
        <v>274</v>
      </c>
      <c r="E1562" s="226" t="s">
        <v>1</v>
      </c>
      <c r="F1562" s="213" t="s">
        <v>2599</v>
      </c>
      <c r="G1562" s="211"/>
      <c r="H1562" s="214">
        <v>543.14499999999998</v>
      </c>
      <c r="I1562" s="215"/>
      <c r="J1562" s="211"/>
      <c r="K1562" s="211"/>
      <c r="L1562" s="216"/>
      <c r="M1562" s="217"/>
      <c r="N1562" s="218"/>
      <c r="O1562" s="218"/>
      <c r="P1562" s="218"/>
      <c r="Q1562" s="218"/>
      <c r="R1562" s="218"/>
      <c r="S1562" s="218"/>
      <c r="T1562" s="219"/>
      <c r="AT1562" s="220" t="s">
        <v>274</v>
      </c>
      <c r="AU1562" s="220" t="s">
        <v>86</v>
      </c>
      <c r="AV1562" s="13" t="s">
        <v>86</v>
      </c>
      <c r="AW1562" s="13" t="s">
        <v>32</v>
      </c>
      <c r="AX1562" s="13" t="s">
        <v>76</v>
      </c>
      <c r="AY1562" s="220" t="s">
        <v>239</v>
      </c>
    </row>
    <row r="1563" spans="1:65" s="14" customFormat="1" ht="11.25">
      <c r="B1563" s="227"/>
      <c r="C1563" s="228"/>
      <c r="D1563" s="212" t="s">
        <v>274</v>
      </c>
      <c r="E1563" s="229" t="s">
        <v>1</v>
      </c>
      <c r="F1563" s="230" t="s">
        <v>401</v>
      </c>
      <c r="G1563" s="228"/>
      <c r="H1563" s="231">
        <v>543.14499999999998</v>
      </c>
      <c r="I1563" s="232"/>
      <c r="J1563" s="228"/>
      <c r="K1563" s="228"/>
      <c r="L1563" s="233"/>
      <c r="M1563" s="234"/>
      <c r="N1563" s="235"/>
      <c r="O1563" s="235"/>
      <c r="P1563" s="235"/>
      <c r="Q1563" s="235"/>
      <c r="R1563" s="235"/>
      <c r="S1563" s="235"/>
      <c r="T1563" s="236"/>
      <c r="AT1563" s="237" t="s">
        <v>274</v>
      </c>
      <c r="AU1563" s="237" t="s">
        <v>86</v>
      </c>
      <c r="AV1563" s="14" t="s">
        <v>110</v>
      </c>
      <c r="AW1563" s="14" t="s">
        <v>32</v>
      </c>
      <c r="AX1563" s="14" t="s">
        <v>84</v>
      </c>
      <c r="AY1563" s="237" t="s">
        <v>239</v>
      </c>
    </row>
    <row r="1564" spans="1:65" s="2" customFormat="1" ht="16.5" customHeight="1">
      <c r="A1564" s="35"/>
      <c r="B1564" s="36"/>
      <c r="C1564" s="248" t="s">
        <v>2600</v>
      </c>
      <c r="D1564" s="248" t="s">
        <v>469</v>
      </c>
      <c r="E1564" s="249" t="s">
        <v>2601</v>
      </c>
      <c r="F1564" s="250" t="s">
        <v>2602</v>
      </c>
      <c r="G1564" s="251" t="s">
        <v>244</v>
      </c>
      <c r="H1564" s="252">
        <v>597.46</v>
      </c>
      <c r="I1564" s="253"/>
      <c r="J1564" s="254">
        <f>ROUND(I1564*H1564,2)</f>
        <v>0</v>
      </c>
      <c r="K1564" s="250" t="s">
        <v>287</v>
      </c>
      <c r="L1564" s="255"/>
      <c r="M1564" s="256" t="s">
        <v>1</v>
      </c>
      <c r="N1564" s="257" t="s">
        <v>41</v>
      </c>
      <c r="O1564" s="72"/>
      <c r="P1564" s="201">
        <f>O1564*H1564</f>
        <v>0</v>
      </c>
      <c r="Q1564" s="201">
        <v>1.26E-2</v>
      </c>
      <c r="R1564" s="201">
        <f>Q1564*H1564</f>
        <v>7.5279960000000008</v>
      </c>
      <c r="S1564" s="201">
        <v>0</v>
      </c>
      <c r="T1564" s="202">
        <f>S1564*H1564</f>
        <v>0</v>
      </c>
      <c r="U1564" s="35"/>
      <c r="V1564" s="35"/>
      <c r="W1564" s="35"/>
      <c r="X1564" s="35"/>
      <c r="Y1564" s="35"/>
      <c r="Z1564" s="35"/>
      <c r="AA1564" s="35"/>
      <c r="AB1564" s="35"/>
      <c r="AC1564" s="35"/>
      <c r="AD1564" s="35"/>
      <c r="AE1564" s="35"/>
      <c r="AR1564" s="203" t="s">
        <v>549</v>
      </c>
      <c r="AT1564" s="203" t="s">
        <v>469</v>
      </c>
      <c r="AU1564" s="203" t="s">
        <v>86</v>
      </c>
      <c r="AY1564" s="18" t="s">
        <v>239</v>
      </c>
      <c r="BE1564" s="204">
        <f>IF(N1564="základní",J1564,0)</f>
        <v>0</v>
      </c>
      <c r="BF1564" s="204">
        <f>IF(N1564="snížená",J1564,0)</f>
        <v>0</v>
      </c>
      <c r="BG1564" s="204">
        <f>IF(N1564="zákl. přenesená",J1564,0)</f>
        <v>0</v>
      </c>
      <c r="BH1564" s="204">
        <f>IF(N1564="sníž. přenesená",J1564,0)</f>
        <v>0</v>
      </c>
      <c r="BI1564" s="204">
        <f>IF(N1564="nulová",J1564,0)</f>
        <v>0</v>
      </c>
      <c r="BJ1564" s="18" t="s">
        <v>84</v>
      </c>
      <c r="BK1564" s="204">
        <f>ROUND(I1564*H1564,2)</f>
        <v>0</v>
      </c>
      <c r="BL1564" s="18" t="s">
        <v>316</v>
      </c>
      <c r="BM1564" s="203" t="s">
        <v>2603</v>
      </c>
    </row>
    <row r="1565" spans="1:65" s="2" customFormat="1" ht="48.75">
      <c r="A1565" s="35"/>
      <c r="B1565" s="36"/>
      <c r="C1565" s="37"/>
      <c r="D1565" s="212" t="s">
        <v>294</v>
      </c>
      <c r="E1565" s="37"/>
      <c r="F1565" s="221" t="s">
        <v>2604</v>
      </c>
      <c r="G1565" s="37"/>
      <c r="H1565" s="37"/>
      <c r="I1565" s="207"/>
      <c r="J1565" s="37"/>
      <c r="K1565" s="37"/>
      <c r="L1565" s="40"/>
      <c r="M1565" s="208"/>
      <c r="N1565" s="209"/>
      <c r="O1565" s="72"/>
      <c r="P1565" s="72"/>
      <c r="Q1565" s="72"/>
      <c r="R1565" s="72"/>
      <c r="S1565" s="72"/>
      <c r="T1565" s="73"/>
      <c r="U1565" s="35"/>
      <c r="V1565" s="35"/>
      <c r="W1565" s="35"/>
      <c r="X1565" s="35"/>
      <c r="Y1565" s="35"/>
      <c r="Z1565" s="35"/>
      <c r="AA1565" s="35"/>
      <c r="AB1565" s="35"/>
      <c r="AC1565" s="35"/>
      <c r="AD1565" s="35"/>
      <c r="AE1565" s="35"/>
      <c r="AT1565" s="18" t="s">
        <v>294</v>
      </c>
      <c r="AU1565" s="18" t="s">
        <v>86</v>
      </c>
    </row>
    <row r="1566" spans="1:65" s="13" customFormat="1" ht="11.25">
      <c r="B1566" s="210"/>
      <c r="C1566" s="211"/>
      <c r="D1566" s="212" t="s">
        <v>274</v>
      </c>
      <c r="E1566" s="211"/>
      <c r="F1566" s="213" t="s">
        <v>2605</v>
      </c>
      <c r="G1566" s="211"/>
      <c r="H1566" s="214">
        <v>597.46</v>
      </c>
      <c r="I1566" s="215"/>
      <c r="J1566" s="211"/>
      <c r="K1566" s="211"/>
      <c r="L1566" s="216"/>
      <c r="M1566" s="217"/>
      <c r="N1566" s="218"/>
      <c r="O1566" s="218"/>
      <c r="P1566" s="218"/>
      <c r="Q1566" s="218"/>
      <c r="R1566" s="218"/>
      <c r="S1566" s="218"/>
      <c r="T1566" s="219"/>
      <c r="AT1566" s="220" t="s">
        <v>274</v>
      </c>
      <c r="AU1566" s="220" t="s">
        <v>86</v>
      </c>
      <c r="AV1566" s="13" t="s">
        <v>86</v>
      </c>
      <c r="AW1566" s="13" t="s">
        <v>4</v>
      </c>
      <c r="AX1566" s="13" t="s">
        <v>84</v>
      </c>
      <c r="AY1566" s="220" t="s">
        <v>239</v>
      </c>
    </row>
    <row r="1567" spans="1:65" s="2" customFormat="1" ht="16.5" customHeight="1">
      <c r="A1567" s="35"/>
      <c r="B1567" s="36"/>
      <c r="C1567" s="192" t="s">
        <v>2606</v>
      </c>
      <c r="D1567" s="192" t="s">
        <v>241</v>
      </c>
      <c r="E1567" s="193" t="s">
        <v>2607</v>
      </c>
      <c r="F1567" s="194" t="s">
        <v>2608</v>
      </c>
      <c r="G1567" s="195" t="s">
        <v>244</v>
      </c>
      <c r="H1567" s="196">
        <v>543.14499999999998</v>
      </c>
      <c r="I1567" s="197"/>
      <c r="J1567" s="198">
        <f>ROUND(I1567*H1567,2)</f>
        <v>0</v>
      </c>
      <c r="K1567" s="194" t="s">
        <v>287</v>
      </c>
      <c r="L1567" s="40"/>
      <c r="M1567" s="199" t="s">
        <v>1</v>
      </c>
      <c r="N1567" s="200" t="s">
        <v>41</v>
      </c>
      <c r="O1567" s="72"/>
      <c r="P1567" s="201">
        <f>O1567*H1567</f>
        <v>0</v>
      </c>
      <c r="Q1567" s="201">
        <v>0</v>
      </c>
      <c r="R1567" s="201">
        <f>Q1567*H1567</f>
        <v>0</v>
      </c>
      <c r="S1567" s="201">
        <v>0</v>
      </c>
      <c r="T1567" s="202">
        <f>S1567*H1567</f>
        <v>0</v>
      </c>
      <c r="U1567" s="35"/>
      <c r="V1567" s="35"/>
      <c r="W1567" s="35"/>
      <c r="X1567" s="35"/>
      <c r="Y1567" s="35"/>
      <c r="Z1567" s="35"/>
      <c r="AA1567" s="35"/>
      <c r="AB1567" s="35"/>
      <c r="AC1567" s="35"/>
      <c r="AD1567" s="35"/>
      <c r="AE1567" s="35"/>
      <c r="AR1567" s="203" t="s">
        <v>316</v>
      </c>
      <c r="AT1567" s="203" t="s">
        <v>241</v>
      </c>
      <c r="AU1567" s="203" t="s">
        <v>86</v>
      </c>
      <c r="AY1567" s="18" t="s">
        <v>239</v>
      </c>
      <c r="BE1567" s="204">
        <f>IF(N1567="základní",J1567,0)</f>
        <v>0</v>
      </c>
      <c r="BF1567" s="204">
        <f>IF(N1567="snížená",J1567,0)</f>
        <v>0</v>
      </c>
      <c r="BG1567" s="204">
        <f>IF(N1567="zákl. přenesená",J1567,0)</f>
        <v>0</v>
      </c>
      <c r="BH1567" s="204">
        <f>IF(N1567="sníž. přenesená",J1567,0)</f>
        <v>0</v>
      </c>
      <c r="BI1567" s="204">
        <f>IF(N1567="nulová",J1567,0)</f>
        <v>0</v>
      </c>
      <c r="BJ1567" s="18" t="s">
        <v>84</v>
      </c>
      <c r="BK1567" s="204">
        <f>ROUND(I1567*H1567,2)</f>
        <v>0</v>
      </c>
      <c r="BL1567" s="18" t="s">
        <v>316</v>
      </c>
      <c r="BM1567" s="203" t="s">
        <v>2609</v>
      </c>
    </row>
    <row r="1568" spans="1:65" s="2" customFormat="1" ht="58.5">
      <c r="A1568" s="35"/>
      <c r="B1568" s="36"/>
      <c r="C1568" s="37"/>
      <c r="D1568" s="212" t="s">
        <v>294</v>
      </c>
      <c r="E1568" s="37"/>
      <c r="F1568" s="221" t="s">
        <v>2610</v>
      </c>
      <c r="G1568" s="37"/>
      <c r="H1568" s="37"/>
      <c r="I1568" s="207"/>
      <c r="J1568" s="37"/>
      <c r="K1568" s="37"/>
      <c r="L1568" s="40"/>
      <c r="M1568" s="208"/>
      <c r="N1568" s="209"/>
      <c r="O1568" s="72"/>
      <c r="P1568" s="72"/>
      <c r="Q1568" s="72"/>
      <c r="R1568" s="72"/>
      <c r="S1568" s="72"/>
      <c r="T1568" s="73"/>
      <c r="U1568" s="35"/>
      <c r="V1568" s="35"/>
      <c r="W1568" s="35"/>
      <c r="X1568" s="35"/>
      <c r="Y1568" s="35"/>
      <c r="Z1568" s="35"/>
      <c r="AA1568" s="35"/>
      <c r="AB1568" s="35"/>
      <c r="AC1568" s="35"/>
      <c r="AD1568" s="35"/>
      <c r="AE1568" s="35"/>
      <c r="AT1568" s="18" t="s">
        <v>294</v>
      </c>
      <c r="AU1568" s="18" t="s">
        <v>86</v>
      </c>
    </row>
    <row r="1569" spans="1:65" s="2" customFormat="1" ht="16.5" customHeight="1">
      <c r="A1569" s="35"/>
      <c r="B1569" s="36"/>
      <c r="C1569" s="192" t="s">
        <v>2611</v>
      </c>
      <c r="D1569" s="192" t="s">
        <v>241</v>
      </c>
      <c r="E1569" s="193" t="s">
        <v>2612</v>
      </c>
      <c r="F1569" s="194" t="s">
        <v>2613</v>
      </c>
      <c r="G1569" s="195" t="s">
        <v>513</v>
      </c>
      <c r="H1569" s="196">
        <v>383.21499999999997</v>
      </c>
      <c r="I1569" s="197"/>
      <c r="J1569" s="198">
        <f>ROUND(I1569*H1569,2)</f>
        <v>0</v>
      </c>
      <c r="K1569" s="194" t="s">
        <v>245</v>
      </c>
      <c r="L1569" s="40"/>
      <c r="M1569" s="199" t="s">
        <v>1</v>
      </c>
      <c r="N1569" s="200" t="s">
        <v>41</v>
      </c>
      <c r="O1569" s="72"/>
      <c r="P1569" s="201">
        <f>O1569*H1569</f>
        <v>0</v>
      </c>
      <c r="Q1569" s="201">
        <v>9.0000000000000006E-5</v>
      </c>
      <c r="R1569" s="201">
        <f>Q1569*H1569</f>
        <v>3.4489350000000002E-2</v>
      </c>
      <c r="S1569" s="201">
        <v>0</v>
      </c>
      <c r="T1569" s="202">
        <f>S1569*H1569</f>
        <v>0</v>
      </c>
      <c r="U1569" s="35"/>
      <c r="V1569" s="35"/>
      <c r="W1569" s="35"/>
      <c r="X1569" s="35"/>
      <c r="Y1569" s="35"/>
      <c r="Z1569" s="35"/>
      <c r="AA1569" s="35"/>
      <c r="AB1569" s="35"/>
      <c r="AC1569" s="35"/>
      <c r="AD1569" s="35"/>
      <c r="AE1569" s="35"/>
      <c r="AR1569" s="203" t="s">
        <v>110</v>
      </c>
      <c r="AT1569" s="203" t="s">
        <v>241</v>
      </c>
      <c r="AU1569" s="203" t="s">
        <v>86</v>
      </c>
      <c r="AY1569" s="18" t="s">
        <v>239</v>
      </c>
      <c r="BE1569" s="204">
        <f>IF(N1569="základní",J1569,0)</f>
        <v>0</v>
      </c>
      <c r="BF1569" s="204">
        <f>IF(N1569="snížená",J1569,0)</f>
        <v>0</v>
      </c>
      <c r="BG1569" s="204">
        <f>IF(N1569="zákl. přenesená",J1569,0)</f>
        <v>0</v>
      </c>
      <c r="BH1569" s="204">
        <f>IF(N1569="sníž. přenesená",J1569,0)</f>
        <v>0</v>
      </c>
      <c r="BI1569" s="204">
        <f>IF(N1569="nulová",J1569,0)</f>
        <v>0</v>
      </c>
      <c r="BJ1569" s="18" t="s">
        <v>84</v>
      </c>
      <c r="BK1569" s="204">
        <f>ROUND(I1569*H1569,2)</f>
        <v>0</v>
      </c>
      <c r="BL1569" s="18" t="s">
        <v>110</v>
      </c>
      <c r="BM1569" s="203" t="s">
        <v>2614</v>
      </c>
    </row>
    <row r="1570" spans="1:65" s="2" customFormat="1" ht="11.25">
      <c r="A1570" s="35"/>
      <c r="B1570" s="36"/>
      <c r="C1570" s="37"/>
      <c r="D1570" s="205" t="s">
        <v>247</v>
      </c>
      <c r="E1570" s="37"/>
      <c r="F1570" s="206" t="s">
        <v>2615</v>
      </c>
      <c r="G1570" s="37"/>
      <c r="H1570" s="37"/>
      <c r="I1570" s="207"/>
      <c r="J1570" s="37"/>
      <c r="K1570" s="37"/>
      <c r="L1570" s="40"/>
      <c r="M1570" s="208"/>
      <c r="N1570" s="209"/>
      <c r="O1570" s="72"/>
      <c r="P1570" s="72"/>
      <c r="Q1570" s="72"/>
      <c r="R1570" s="72"/>
      <c r="S1570" s="72"/>
      <c r="T1570" s="73"/>
      <c r="U1570" s="35"/>
      <c r="V1570" s="35"/>
      <c r="W1570" s="35"/>
      <c r="X1570" s="35"/>
      <c r="Y1570" s="35"/>
      <c r="Z1570" s="35"/>
      <c r="AA1570" s="35"/>
      <c r="AB1570" s="35"/>
      <c r="AC1570" s="35"/>
      <c r="AD1570" s="35"/>
      <c r="AE1570" s="35"/>
      <c r="AT1570" s="18" t="s">
        <v>247</v>
      </c>
      <c r="AU1570" s="18" t="s">
        <v>86</v>
      </c>
    </row>
    <row r="1571" spans="1:65" s="13" customFormat="1" ht="11.25">
      <c r="B1571" s="210"/>
      <c r="C1571" s="211"/>
      <c r="D1571" s="212" t="s">
        <v>274</v>
      </c>
      <c r="E1571" s="211"/>
      <c r="F1571" s="213" t="s">
        <v>2616</v>
      </c>
      <c r="G1571" s="211"/>
      <c r="H1571" s="214">
        <v>383.21499999999997</v>
      </c>
      <c r="I1571" s="215"/>
      <c r="J1571" s="211"/>
      <c r="K1571" s="211"/>
      <c r="L1571" s="216"/>
      <c r="M1571" s="217"/>
      <c r="N1571" s="218"/>
      <c r="O1571" s="218"/>
      <c r="P1571" s="218"/>
      <c r="Q1571" s="218"/>
      <c r="R1571" s="218"/>
      <c r="S1571" s="218"/>
      <c r="T1571" s="219"/>
      <c r="AT1571" s="220" t="s">
        <v>274</v>
      </c>
      <c r="AU1571" s="220" t="s">
        <v>86</v>
      </c>
      <c r="AV1571" s="13" t="s">
        <v>86</v>
      </c>
      <c r="AW1571" s="13" t="s">
        <v>4</v>
      </c>
      <c r="AX1571" s="13" t="s">
        <v>84</v>
      </c>
      <c r="AY1571" s="220" t="s">
        <v>239</v>
      </c>
    </row>
    <row r="1572" spans="1:65" s="2" customFormat="1" ht="24.2" customHeight="1">
      <c r="A1572" s="35"/>
      <c r="B1572" s="36"/>
      <c r="C1572" s="192" t="s">
        <v>2617</v>
      </c>
      <c r="D1572" s="192" t="s">
        <v>241</v>
      </c>
      <c r="E1572" s="193" t="s">
        <v>2618</v>
      </c>
      <c r="F1572" s="194" t="s">
        <v>2619</v>
      </c>
      <c r="G1572" s="195" t="s">
        <v>244</v>
      </c>
      <c r="H1572" s="196">
        <v>131.29900000000001</v>
      </c>
      <c r="I1572" s="197"/>
      <c r="J1572" s="198">
        <f>ROUND(I1572*H1572,2)</f>
        <v>0</v>
      </c>
      <c r="K1572" s="194" t="s">
        <v>245</v>
      </c>
      <c r="L1572" s="40"/>
      <c r="M1572" s="199" t="s">
        <v>1</v>
      </c>
      <c r="N1572" s="200" t="s">
        <v>41</v>
      </c>
      <c r="O1572" s="72"/>
      <c r="P1572" s="201">
        <f>O1572*H1572</f>
        <v>0</v>
      </c>
      <c r="Q1572" s="201">
        <v>5.0000000000000001E-3</v>
      </c>
      <c r="R1572" s="201">
        <f>Q1572*H1572</f>
        <v>0.65649500000000005</v>
      </c>
      <c r="S1572" s="201">
        <v>0</v>
      </c>
      <c r="T1572" s="202">
        <f>S1572*H1572</f>
        <v>0</v>
      </c>
      <c r="U1572" s="35"/>
      <c r="V1572" s="35"/>
      <c r="W1572" s="35"/>
      <c r="X1572" s="35"/>
      <c r="Y1572" s="35"/>
      <c r="Z1572" s="35"/>
      <c r="AA1572" s="35"/>
      <c r="AB1572" s="35"/>
      <c r="AC1572" s="35"/>
      <c r="AD1572" s="35"/>
      <c r="AE1572" s="35"/>
      <c r="AR1572" s="203" t="s">
        <v>316</v>
      </c>
      <c r="AT1572" s="203" t="s">
        <v>241</v>
      </c>
      <c r="AU1572" s="203" t="s">
        <v>86</v>
      </c>
      <c r="AY1572" s="18" t="s">
        <v>239</v>
      </c>
      <c r="BE1572" s="204">
        <f>IF(N1572="základní",J1572,0)</f>
        <v>0</v>
      </c>
      <c r="BF1572" s="204">
        <f>IF(N1572="snížená",J1572,0)</f>
        <v>0</v>
      </c>
      <c r="BG1572" s="204">
        <f>IF(N1572="zákl. přenesená",J1572,0)</f>
        <v>0</v>
      </c>
      <c r="BH1572" s="204">
        <f>IF(N1572="sníž. přenesená",J1572,0)</f>
        <v>0</v>
      </c>
      <c r="BI1572" s="204">
        <f>IF(N1572="nulová",J1572,0)</f>
        <v>0</v>
      </c>
      <c r="BJ1572" s="18" t="s">
        <v>84</v>
      </c>
      <c r="BK1572" s="204">
        <f>ROUND(I1572*H1572,2)</f>
        <v>0</v>
      </c>
      <c r="BL1572" s="18" t="s">
        <v>316</v>
      </c>
      <c r="BM1572" s="203" t="s">
        <v>2620</v>
      </c>
    </row>
    <row r="1573" spans="1:65" s="2" customFormat="1" ht="11.25">
      <c r="A1573" s="35"/>
      <c r="B1573" s="36"/>
      <c r="C1573" s="37"/>
      <c r="D1573" s="205" t="s">
        <v>247</v>
      </c>
      <c r="E1573" s="37"/>
      <c r="F1573" s="206" t="s">
        <v>2621</v>
      </c>
      <c r="G1573" s="37"/>
      <c r="H1573" s="37"/>
      <c r="I1573" s="207"/>
      <c r="J1573" s="37"/>
      <c r="K1573" s="37"/>
      <c r="L1573" s="40"/>
      <c r="M1573" s="208"/>
      <c r="N1573" s="209"/>
      <c r="O1573" s="72"/>
      <c r="P1573" s="72"/>
      <c r="Q1573" s="72"/>
      <c r="R1573" s="72"/>
      <c r="S1573" s="72"/>
      <c r="T1573" s="73"/>
      <c r="U1573" s="35"/>
      <c r="V1573" s="35"/>
      <c r="W1573" s="35"/>
      <c r="X1573" s="35"/>
      <c r="Y1573" s="35"/>
      <c r="Z1573" s="35"/>
      <c r="AA1573" s="35"/>
      <c r="AB1573" s="35"/>
      <c r="AC1573" s="35"/>
      <c r="AD1573" s="35"/>
      <c r="AE1573" s="35"/>
      <c r="AT1573" s="18" t="s">
        <v>247</v>
      </c>
      <c r="AU1573" s="18" t="s">
        <v>86</v>
      </c>
    </row>
    <row r="1574" spans="1:65" s="2" customFormat="1" ht="19.5">
      <c r="A1574" s="35"/>
      <c r="B1574" s="36"/>
      <c r="C1574" s="37"/>
      <c r="D1574" s="212" t="s">
        <v>294</v>
      </c>
      <c r="E1574" s="37"/>
      <c r="F1574" s="221" t="s">
        <v>2622</v>
      </c>
      <c r="G1574" s="37"/>
      <c r="H1574" s="37"/>
      <c r="I1574" s="207"/>
      <c r="J1574" s="37"/>
      <c r="K1574" s="37"/>
      <c r="L1574" s="40"/>
      <c r="M1574" s="208"/>
      <c r="N1574" s="209"/>
      <c r="O1574" s="72"/>
      <c r="P1574" s="72"/>
      <c r="Q1574" s="72"/>
      <c r="R1574" s="72"/>
      <c r="S1574" s="72"/>
      <c r="T1574" s="73"/>
      <c r="U1574" s="35"/>
      <c r="V1574" s="35"/>
      <c r="W1574" s="35"/>
      <c r="X1574" s="35"/>
      <c r="Y1574" s="35"/>
      <c r="Z1574" s="35"/>
      <c r="AA1574" s="35"/>
      <c r="AB1574" s="35"/>
      <c r="AC1574" s="35"/>
      <c r="AD1574" s="35"/>
      <c r="AE1574" s="35"/>
      <c r="AT1574" s="18" t="s">
        <v>294</v>
      </c>
      <c r="AU1574" s="18" t="s">
        <v>86</v>
      </c>
    </row>
    <row r="1575" spans="1:65" s="13" customFormat="1" ht="11.25">
      <c r="B1575" s="210"/>
      <c r="C1575" s="211"/>
      <c r="D1575" s="212" t="s">
        <v>274</v>
      </c>
      <c r="E1575" s="226" t="s">
        <v>1</v>
      </c>
      <c r="F1575" s="213" t="s">
        <v>939</v>
      </c>
      <c r="G1575" s="211"/>
      <c r="H1575" s="214">
        <v>96.534000000000006</v>
      </c>
      <c r="I1575" s="215"/>
      <c r="J1575" s="211"/>
      <c r="K1575" s="211"/>
      <c r="L1575" s="216"/>
      <c r="M1575" s="217"/>
      <c r="N1575" s="218"/>
      <c r="O1575" s="218"/>
      <c r="P1575" s="218"/>
      <c r="Q1575" s="218"/>
      <c r="R1575" s="218"/>
      <c r="S1575" s="218"/>
      <c r="T1575" s="219"/>
      <c r="AT1575" s="220" t="s">
        <v>274</v>
      </c>
      <c r="AU1575" s="220" t="s">
        <v>86</v>
      </c>
      <c r="AV1575" s="13" t="s">
        <v>86</v>
      </c>
      <c r="AW1575" s="13" t="s">
        <v>32</v>
      </c>
      <c r="AX1575" s="13" t="s">
        <v>76</v>
      </c>
      <c r="AY1575" s="220" t="s">
        <v>239</v>
      </c>
    </row>
    <row r="1576" spans="1:65" s="13" customFormat="1" ht="11.25">
      <c r="B1576" s="210"/>
      <c r="C1576" s="211"/>
      <c r="D1576" s="212" t="s">
        <v>274</v>
      </c>
      <c r="E1576" s="226" t="s">
        <v>1</v>
      </c>
      <c r="F1576" s="213" t="s">
        <v>940</v>
      </c>
      <c r="G1576" s="211"/>
      <c r="H1576" s="214">
        <v>20.824999999999999</v>
      </c>
      <c r="I1576" s="215"/>
      <c r="J1576" s="211"/>
      <c r="K1576" s="211"/>
      <c r="L1576" s="216"/>
      <c r="M1576" s="217"/>
      <c r="N1576" s="218"/>
      <c r="O1576" s="218"/>
      <c r="P1576" s="218"/>
      <c r="Q1576" s="218"/>
      <c r="R1576" s="218"/>
      <c r="S1576" s="218"/>
      <c r="T1576" s="219"/>
      <c r="AT1576" s="220" t="s">
        <v>274</v>
      </c>
      <c r="AU1576" s="220" t="s">
        <v>86</v>
      </c>
      <c r="AV1576" s="13" t="s">
        <v>86</v>
      </c>
      <c r="AW1576" s="13" t="s">
        <v>32</v>
      </c>
      <c r="AX1576" s="13" t="s">
        <v>76</v>
      </c>
      <c r="AY1576" s="220" t="s">
        <v>239</v>
      </c>
    </row>
    <row r="1577" spans="1:65" s="13" customFormat="1" ht="11.25">
      <c r="B1577" s="210"/>
      <c r="C1577" s="211"/>
      <c r="D1577" s="212" t="s">
        <v>274</v>
      </c>
      <c r="E1577" s="226" t="s">
        <v>1</v>
      </c>
      <c r="F1577" s="213" t="s">
        <v>941</v>
      </c>
      <c r="G1577" s="211"/>
      <c r="H1577" s="214">
        <v>13.94</v>
      </c>
      <c r="I1577" s="215"/>
      <c r="J1577" s="211"/>
      <c r="K1577" s="211"/>
      <c r="L1577" s="216"/>
      <c r="M1577" s="217"/>
      <c r="N1577" s="218"/>
      <c r="O1577" s="218"/>
      <c r="P1577" s="218"/>
      <c r="Q1577" s="218"/>
      <c r="R1577" s="218"/>
      <c r="S1577" s="218"/>
      <c r="T1577" s="219"/>
      <c r="AT1577" s="220" t="s">
        <v>274</v>
      </c>
      <c r="AU1577" s="220" t="s">
        <v>86</v>
      </c>
      <c r="AV1577" s="13" t="s">
        <v>86</v>
      </c>
      <c r="AW1577" s="13" t="s">
        <v>32</v>
      </c>
      <c r="AX1577" s="13" t="s">
        <v>76</v>
      </c>
      <c r="AY1577" s="220" t="s">
        <v>239</v>
      </c>
    </row>
    <row r="1578" spans="1:65" s="14" customFormat="1" ht="11.25">
      <c r="B1578" s="227"/>
      <c r="C1578" s="228"/>
      <c r="D1578" s="212" t="s">
        <v>274</v>
      </c>
      <c r="E1578" s="229" t="s">
        <v>1</v>
      </c>
      <c r="F1578" s="230" t="s">
        <v>401</v>
      </c>
      <c r="G1578" s="228"/>
      <c r="H1578" s="231">
        <v>131.29900000000001</v>
      </c>
      <c r="I1578" s="232"/>
      <c r="J1578" s="228"/>
      <c r="K1578" s="228"/>
      <c r="L1578" s="233"/>
      <c r="M1578" s="234"/>
      <c r="N1578" s="235"/>
      <c r="O1578" s="235"/>
      <c r="P1578" s="235"/>
      <c r="Q1578" s="235"/>
      <c r="R1578" s="235"/>
      <c r="S1578" s="235"/>
      <c r="T1578" s="236"/>
      <c r="AT1578" s="237" t="s">
        <v>274</v>
      </c>
      <c r="AU1578" s="237" t="s">
        <v>86</v>
      </c>
      <c r="AV1578" s="14" t="s">
        <v>110</v>
      </c>
      <c r="AW1578" s="14" t="s">
        <v>32</v>
      </c>
      <c r="AX1578" s="14" t="s">
        <v>84</v>
      </c>
      <c r="AY1578" s="237" t="s">
        <v>239</v>
      </c>
    </row>
    <row r="1579" spans="1:65" s="2" customFormat="1" ht="16.5" customHeight="1">
      <c r="A1579" s="35"/>
      <c r="B1579" s="36"/>
      <c r="C1579" s="248" t="s">
        <v>2623</v>
      </c>
      <c r="D1579" s="248" t="s">
        <v>469</v>
      </c>
      <c r="E1579" s="249" t="s">
        <v>2624</v>
      </c>
      <c r="F1579" s="250" t="s">
        <v>2625</v>
      </c>
      <c r="G1579" s="251" t="s">
        <v>244</v>
      </c>
      <c r="H1579" s="252">
        <v>144.429</v>
      </c>
      <c r="I1579" s="253"/>
      <c r="J1579" s="254">
        <f>ROUND(I1579*H1579,2)</f>
        <v>0</v>
      </c>
      <c r="K1579" s="250" t="s">
        <v>287</v>
      </c>
      <c r="L1579" s="255"/>
      <c r="M1579" s="256" t="s">
        <v>1</v>
      </c>
      <c r="N1579" s="257" t="s">
        <v>41</v>
      </c>
      <c r="O1579" s="72"/>
      <c r="P1579" s="201">
        <f>O1579*H1579</f>
        <v>0</v>
      </c>
      <c r="Q1579" s="201">
        <v>3.5400000000000001E-2</v>
      </c>
      <c r="R1579" s="201">
        <f>Q1579*H1579</f>
        <v>5.1127866000000006</v>
      </c>
      <c r="S1579" s="201">
        <v>0</v>
      </c>
      <c r="T1579" s="202">
        <f>S1579*H1579</f>
        <v>0</v>
      </c>
      <c r="U1579" s="35"/>
      <c r="V1579" s="35"/>
      <c r="W1579" s="35"/>
      <c r="X1579" s="35"/>
      <c r="Y1579" s="35"/>
      <c r="Z1579" s="35"/>
      <c r="AA1579" s="35"/>
      <c r="AB1579" s="35"/>
      <c r="AC1579" s="35"/>
      <c r="AD1579" s="35"/>
      <c r="AE1579" s="35"/>
      <c r="AR1579" s="203" t="s">
        <v>549</v>
      </c>
      <c r="AT1579" s="203" t="s">
        <v>469</v>
      </c>
      <c r="AU1579" s="203" t="s">
        <v>86</v>
      </c>
      <c r="AY1579" s="18" t="s">
        <v>239</v>
      </c>
      <c r="BE1579" s="204">
        <f>IF(N1579="základní",J1579,0)</f>
        <v>0</v>
      </c>
      <c r="BF1579" s="204">
        <f>IF(N1579="snížená",J1579,0)</f>
        <v>0</v>
      </c>
      <c r="BG1579" s="204">
        <f>IF(N1579="zákl. přenesená",J1579,0)</f>
        <v>0</v>
      </c>
      <c r="BH1579" s="204">
        <f>IF(N1579="sníž. přenesená",J1579,0)</f>
        <v>0</v>
      </c>
      <c r="BI1579" s="204">
        <f>IF(N1579="nulová",J1579,0)</f>
        <v>0</v>
      </c>
      <c r="BJ1579" s="18" t="s">
        <v>84</v>
      </c>
      <c r="BK1579" s="204">
        <f>ROUND(I1579*H1579,2)</f>
        <v>0</v>
      </c>
      <c r="BL1579" s="18" t="s">
        <v>316</v>
      </c>
      <c r="BM1579" s="203" t="s">
        <v>2626</v>
      </c>
    </row>
    <row r="1580" spans="1:65" s="2" customFormat="1" ht="39">
      <c r="A1580" s="35"/>
      <c r="B1580" s="36"/>
      <c r="C1580" s="37"/>
      <c r="D1580" s="212" t="s">
        <v>294</v>
      </c>
      <c r="E1580" s="37"/>
      <c r="F1580" s="221" t="s">
        <v>2627</v>
      </c>
      <c r="G1580" s="37"/>
      <c r="H1580" s="37"/>
      <c r="I1580" s="207"/>
      <c r="J1580" s="37"/>
      <c r="K1580" s="37"/>
      <c r="L1580" s="40"/>
      <c r="M1580" s="208"/>
      <c r="N1580" s="209"/>
      <c r="O1580" s="72"/>
      <c r="P1580" s="72"/>
      <c r="Q1580" s="72"/>
      <c r="R1580" s="72"/>
      <c r="S1580" s="72"/>
      <c r="T1580" s="73"/>
      <c r="U1580" s="35"/>
      <c r="V1580" s="35"/>
      <c r="W1580" s="35"/>
      <c r="X1580" s="35"/>
      <c r="Y1580" s="35"/>
      <c r="Z1580" s="35"/>
      <c r="AA1580" s="35"/>
      <c r="AB1580" s="35"/>
      <c r="AC1580" s="35"/>
      <c r="AD1580" s="35"/>
      <c r="AE1580" s="35"/>
      <c r="AT1580" s="18" t="s">
        <v>294</v>
      </c>
      <c r="AU1580" s="18" t="s">
        <v>86</v>
      </c>
    </row>
    <row r="1581" spans="1:65" s="13" customFormat="1" ht="11.25">
      <c r="B1581" s="210"/>
      <c r="C1581" s="211"/>
      <c r="D1581" s="212" t="s">
        <v>274</v>
      </c>
      <c r="E1581" s="211"/>
      <c r="F1581" s="213" t="s">
        <v>2628</v>
      </c>
      <c r="G1581" s="211"/>
      <c r="H1581" s="214">
        <v>144.429</v>
      </c>
      <c r="I1581" s="215"/>
      <c r="J1581" s="211"/>
      <c r="K1581" s="211"/>
      <c r="L1581" s="216"/>
      <c r="M1581" s="217"/>
      <c r="N1581" s="218"/>
      <c r="O1581" s="218"/>
      <c r="P1581" s="218"/>
      <c r="Q1581" s="218"/>
      <c r="R1581" s="218"/>
      <c r="S1581" s="218"/>
      <c r="T1581" s="219"/>
      <c r="AT1581" s="220" t="s">
        <v>274</v>
      </c>
      <c r="AU1581" s="220" t="s">
        <v>86</v>
      </c>
      <c r="AV1581" s="13" t="s">
        <v>86</v>
      </c>
      <c r="AW1581" s="13" t="s">
        <v>4</v>
      </c>
      <c r="AX1581" s="13" t="s">
        <v>84</v>
      </c>
      <c r="AY1581" s="220" t="s">
        <v>239</v>
      </c>
    </row>
    <row r="1582" spans="1:65" s="2" customFormat="1" ht="16.5" customHeight="1">
      <c r="A1582" s="35"/>
      <c r="B1582" s="36"/>
      <c r="C1582" s="192" t="s">
        <v>2629</v>
      </c>
      <c r="D1582" s="192" t="s">
        <v>241</v>
      </c>
      <c r="E1582" s="193" t="s">
        <v>2630</v>
      </c>
      <c r="F1582" s="194" t="s">
        <v>2631</v>
      </c>
      <c r="G1582" s="195" t="s">
        <v>244</v>
      </c>
      <c r="H1582" s="196">
        <v>131.29900000000001</v>
      </c>
      <c r="I1582" s="197"/>
      <c r="J1582" s="198">
        <f>ROUND(I1582*H1582,2)</f>
        <v>0</v>
      </c>
      <c r="K1582" s="194" t="s">
        <v>287</v>
      </c>
      <c r="L1582" s="40"/>
      <c r="M1582" s="199" t="s">
        <v>1</v>
      </c>
      <c r="N1582" s="200" t="s">
        <v>41</v>
      </c>
      <c r="O1582" s="72"/>
      <c r="P1582" s="201">
        <f>O1582*H1582</f>
        <v>0</v>
      </c>
      <c r="Q1582" s="201">
        <v>0</v>
      </c>
      <c r="R1582" s="201">
        <f>Q1582*H1582</f>
        <v>0</v>
      </c>
      <c r="S1582" s="201">
        <v>0</v>
      </c>
      <c r="T1582" s="202">
        <f>S1582*H1582</f>
        <v>0</v>
      </c>
      <c r="U1582" s="35"/>
      <c r="V1582" s="35"/>
      <c r="W1582" s="35"/>
      <c r="X1582" s="35"/>
      <c r="Y1582" s="35"/>
      <c r="Z1582" s="35"/>
      <c r="AA1582" s="35"/>
      <c r="AB1582" s="35"/>
      <c r="AC1582" s="35"/>
      <c r="AD1582" s="35"/>
      <c r="AE1582" s="35"/>
      <c r="AR1582" s="203" t="s">
        <v>316</v>
      </c>
      <c r="AT1582" s="203" t="s">
        <v>241</v>
      </c>
      <c r="AU1582" s="203" t="s">
        <v>86</v>
      </c>
      <c r="AY1582" s="18" t="s">
        <v>239</v>
      </c>
      <c r="BE1582" s="204">
        <f>IF(N1582="základní",J1582,0)</f>
        <v>0</v>
      </c>
      <c r="BF1582" s="204">
        <f>IF(N1582="snížená",J1582,0)</f>
        <v>0</v>
      </c>
      <c r="BG1582" s="204">
        <f>IF(N1582="zákl. přenesená",J1582,0)</f>
        <v>0</v>
      </c>
      <c r="BH1582" s="204">
        <f>IF(N1582="sníž. přenesená",J1582,0)</f>
        <v>0</v>
      </c>
      <c r="BI1582" s="204">
        <f>IF(N1582="nulová",J1582,0)</f>
        <v>0</v>
      </c>
      <c r="BJ1582" s="18" t="s">
        <v>84</v>
      </c>
      <c r="BK1582" s="204">
        <f>ROUND(I1582*H1582,2)</f>
        <v>0</v>
      </c>
      <c r="BL1582" s="18" t="s">
        <v>316</v>
      </c>
      <c r="BM1582" s="203" t="s">
        <v>2632</v>
      </c>
    </row>
    <row r="1583" spans="1:65" s="2" customFormat="1" ht="58.5">
      <c r="A1583" s="35"/>
      <c r="B1583" s="36"/>
      <c r="C1583" s="37"/>
      <c r="D1583" s="212" t="s">
        <v>294</v>
      </c>
      <c r="E1583" s="37"/>
      <c r="F1583" s="221" t="s">
        <v>2633</v>
      </c>
      <c r="G1583" s="37"/>
      <c r="H1583" s="37"/>
      <c r="I1583" s="207"/>
      <c r="J1583" s="37"/>
      <c r="K1583" s="37"/>
      <c r="L1583" s="40"/>
      <c r="M1583" s="208"/>
      <c r="N1583" s="209"/>
      <c r="O1583" s="72"/>
      <c r="P1583" s="72"/>
      <c r="Q1583" s="72"/>
      <c r="R1583" s="72"/>
      <c r="S1583" s="72"/>
      <c r="T1583" s="73"/>
      <c r="U1583" s="35"/>
      <c r="V1583" s="35"/>
      <c r="W1583" s="35"/>
      <c r="X1583" s="35"/>
      <c r="Y1583" s="35"/>
      <c r="Z1583" s="35"/>
      <c r="AA1583" s="35"/>
      <c r="AB1583" s="35"/>
      <c r="AC1583" s="35"/>
      <c r="AD1583" s="35"/>
      <c r="AE1583" s="35"/>
      <c r="AT1583" s="18" t="s">
        <v>294</v>
      </c>
      <c r="AU1583" s="18" t="s">
        <v>86</v>
      </c>
    </row>
    <row r="1584" spans="1:65" s="2" customFormat="1" ht="21.75" customHeight="1">
      <c r="A1584" s="35"/>
      <c r="B1584" s="36"/>
      <c r="C1584" s="192" t="s">
        <v>2634</v>
      </c>
      <c r="D1584" s="192" t="s">
        <v>241</v>
      </c>
      <c r="E1584" s="193" t="s">
        <v>2635</v>
      </c>
      <c r="F1584" s="194" t="s">
        <v>2636</v>
      </c>
      <c r="G1584" s="195" t="s">
        <v>344</v>
      </c>
      <c r="H1584" s="196">
        <v>17.547000000000001</v>
      </c>
      <c r="I1584" s="197"/>
      <c r="J1584" s="198">
        <f>ROUND(I1584*H1584,2)</f>
        <v>0</v>
      </c>
      <c r="K1584" s="194" t="s">
        <v>245</v>
      </c>
      <c r="L1584" s="40"/>
      <c r="M1584" s="199" t="s">
        <v>1</v>
      </c>
      <c r="N1584" s="200" t="s">
        <v>41</v>
      </c>
      <c r="O1584" s="72"/>
      <c r="P1584" s="201">
        <f>O1584*H1584</f>
        <v>0</v>
      </c>
      <c r="Q1584" s="201">
        <v>0</v>
      </c>
      <c r="R1584" s="201">
        <f>Q1584*H1584</f>
        <v>0</v>
      </c>
      <c r="S1584" s="201">
        <v>0</v>
      </c>
      <c r="T1584" s="202">
        <f>S1584*H1584</f>
        <v>0</v>
      </c>
      <c r="U1584" s="35"/>
      <c r="V1584" s="35"/>
      <c r="W1584" s="35"/>
      <c r="X1584" s="35"/>
      <c r="Y1584" s="35"/>
      <c r="Z1584" s="35"/>
      <c r="AA1584" s="35"/>
      <c r="AB1584" s="35"/>
      <c r="AC1584" s="35"/>
      <c r="AD1584" s="35"/>
      <c r="AE1584" s="35"/>
      <c r="AR1584" s="203" t="s">
        <v>316</v>
      </c>
      <c r="AT1584" s="203" t="s">
        <v>241</v>
      </c>
      <c r="AU1584" s="203" t="s">
        <v>86</v>
      </c>
      <c r="AY1584" s="18" t="s">
        <v>239</v>
      </c>
      <c r="BE1584" s="204">
        <f>IF(N1584="základní",J1584,0)</f>
        <v>0</v>
      </c>
      <c r="BF1584" s="204">
        <f>IF(N1584="snížená",J1584,0)</f>
        <v>0</v>
      </c>
      <c r="BG1584" s="204">
        <f>IF(N1584="zákl. přenesená",J1584,0)</f>
        <v>0</v>
      </c>
      <c r="BH1584" s="204">
        <f>IF(N1584="sníž. přenesená",J1584,0)</f>
        <v>0</v>
      </c>
      <c r="BI1584" s="204">
        <f>IF(N1584="nulová",J1584,0)</f>
        <v>0</v>
      </c>
      <c r="BJ1584" s="18" t="s">
        <v>84</v>
      </c>
      <c r="BK1584" s="204">
        <f>ROUND(I1584*H1584,2)</f>
        <v>0</v>
      </c>
      <c r="BL1584" s="18" t="s">
        <v>316</v>
      </c>
      <c r="BM1584" s="203" t="s">
        <v>2637</v>
      </c>
    </row>
    <row r="1585" spans="1:65" s="2" customFormat="1" ht="11.25">
      <c r="A1585" s="35"/>
      <c r="B1585" s="36"/>
      <c r="C1585" s="37"/>
      <c r="D1585" s="205" t="s">
        <v>247</v>
      </c>
      <c r="E1585" s="37"/>
      <c r="F1585" s="206" t="s">
        <v>2638</v>
      </c>
      <c r="G1585" s="37"/>
      <c r="H1585" s="37"/>
      <c r="I1585" s="207"/>
      <c r="J1585" s="37"/>
      <c r="K1585" s="37"/>
      <c r="L1585" s="40"/>
      <c r="M1585" s="208"/>
      <c r="N1585" s="209"/>
      <c r="O1585" s="72"/>
      <c r="P1585" s="72"/>
      <c r="Q1585" s="72"/>
      <c r="R1585" s="72"/>
      <c r="S1585" s="72"/>
      <c r="T1585" s="73"/>
      <c r="U1585" s="35"/>
      <c r="V1585" s="35"/>
      <c r="W1585" s="35"/>
      <c r="X1585" s="35"/>
      <c r="Y1585" s="35"/>
      <c r="Z1585" s="35"/>
      <c r="AA1585" s="35"/>
      <c r="AB1585" s="35"/>
      <c r="AC1585" s="35"/>
      <c r="AD1585" s="35"/>
      <c r="AE1585" s="35"/>
      <c r="AT1585" s="18" t="s">
        <v>247</v>
      </c>
      <c r="AU1585" s="18" t="s">
        <v>86</v>
      </c>
    </row>
    <row r="1586" spans="1:65" s="12" customFormat="1" ht="22.9" customHeight="1">
      <c r="B1586" s="176"/>
      <c r="C1586" s="177"/>
      <c r="D1586" s="178" t="s">
        <v>75</v>
      </c>
      <c r="E1586" s="190" t="s">
        <v>2639</v>
      </c>
      <c r="F1586" s="190" t="s">
        <v>2640</v>
      </c>
      <c r="G1586" s="177"/>
      <c r="H1586" s="177"/>
      <c r="I1586" s="180"/>
      <c r="J1586" s="191">
        <f>BK1586</f>
        <v>0</v>
      </c>
      <c r="K1586" s="177"/>
      <c r="L1586" s="182"/>
      <c r="M1586" s="183"/>
      <c r="N1586" s="184"/>
      <c r="O1586" s="184"/>
      <c r="P1586" s="185">
        <f>SUM(P1587:P1614)</f>
        <v>0</v>
      </c>
      <c r="Q1586" s="184"/>
      <c r="R1586" s="185">
        <f>SUM(R1587:R1614)</f>
        <v>0.88377660000000002</v>
      </c>
      <c r="S1586" s="184"/>
      <c r="T1586" s="186">
        <f>SUM(T1587:T1614)</f>
        <v>0</v>
      </c>
      <c r="AR1586" s="187" t="s">
        <v>86</v>
      </c>
      <c r="AT1586" s="188" t="s">
        <v>75</v>
      </c>
      <c r="AU1586" s="188" t="s">
        <v>84</v>
      </c>
      <c r="AY1586" s="187" t="s">
        <v>239</v>
      </c>
      <c r="BK1586" s="189">
        <f>SUM(BK1587:BK1614)</f>
        <v>0</v>
      </c>
    </row>
    <row r="1587" spans="1:65" s="2" customFormat="1" ht="16.5" customHeight="1">
      <c r="A1587" s="35"/>
      <c r="B1587" s="36"/>
      <c r="C1587" s="192" t="s">
        <v>2641</v>
      </c>
      <c r="D1587" s="192" t="s">
        <v>241</v>
      </c>
      <c r="E1587" s="193" t="s">
        <v>2642</v>
      </c>
      <c r="F1587" s="194" t="s">
        <v>2643</v>
      </c>
      <c r="G1587" s="195" t="s">
        <v>244</v>
      </c>
      <c r="H1587" s="196">
        <v>255.375</v>
      </c>
      <c r="I1587" s="197"/>
      <c r="J1587" s="198">
        <f>ROUND(I1587*H1587,2)</f>
        <v>0</v>
      </c>
      <c r="K1587" s="194" t="s">
        <v>245</v>
      </c>
      <c r="L1587" s="40"/>
      <c r="M1587" s="199" t="s">
        <v>1</v>
      </c>
      <c r="N1587" s="200" t="s">
        <v>41</v>
      </c>
      <c r="O1587" s="72"/>
      <c r="P1587" s="201">
        <f>O1587*H1587</f>
        <v>0</v>
      </c>
      <c r="Q1587" s="201">
        <v>1.3999999999999999E-4</v>
      </c>
      <c r="R1587" s="201">
        <f>Q1587*H1587</f>
        <v>3.57525E-2</v>
      </c>
      <c r="S1587" s="201">
        <v>0</v>
      </c>
      <c r="T1587" s="202">
        <f>S1587*H1587</f>
        <v>0</v>
      </c>
      <c r="U1587" s="35"/>
      <c r="V1587" s="35"/>
      <c r="W1587" s="35"/>
      <c r="X1587" s="35"/>
      <c r="Y1587" s="35"/>
      <c r="Z1587" s="35"/>
      <c r="AA1587" s="35"/>
      <c r="AB1587" s="35"/>
      <c r="AC1587" s="35"/>
      <c r="AD1587" s="35"/>
      <c r="AE1587" s="35"/>
      <c r="AR1587" s="203" t="s">
        <v>316</v>
      </c>
      <c r="AT1587" s="203" t="s">
        <v>241</v>
      </c>
      <c r="AU1587" s="203" t="s">
        <v>86</v>
      </c>
      <c r="AY1587" s="18" t="s">
        <v>239</v>
      </c>
      <c r="BE1587" s="204">
        <f>IF(N1587="základní",J1587,0)</f>
        <v>0</v>
      </c>
      <c r="BF1587" s="204">
        <f>IF(N1587="snížená",J1587,0)</f>
        <v>0</v>
      </c>
      <c r="BG1587" s="204">
        <f>IF(N1587="zákl. přenesená",J1587,0)</f>
        <v>0</v>
      </c>
      <c r="BH1587" s="204">
        <f>IF(N1587="sníž. přenesená",J1587,0)</f>
        <v>0</v>
      </c>
      <c r="BI1587" s="204">
        <f>IF(N1587="nulová",J1587,0)</f>
        <v>0</v>
      </c>
      <c r="BJ1587" s="18" t="s">
        <v>84</v>
      </c>
      <c r="BK1587" s="204">
        <f>ROUND(I1587*H1587,2)</f>
        <v>0</v>
      </c>
      <c r="BL1587" s="18" t="s">
        <v>316</v>
      </c>
      <c r="BM1587" s="203" t="s">
        <v>2644</v>
      </c>
    </row>
    <row r="1588" spans="1:65" s="2" customFormat="1" ht="11.25">
      <c r="A1588" s="35"/>
      <c r="B1588" s="36"/>
      <c r="C1588" s="37"/>
      <c r="D1588" s="205" t="s">
        <v>247</v>
      </c>
      <c r="E1588" s="37"/>
      <c r="F1588" s="206" t="s">
        <v>2645</v>
      </c>
      <c r="G1588" s="37"/>
      <c r="H1588" s="37"/>
      <c r="I1588" s="207"/>
      <c r="J1588" s="37"/>
      <c r="K1588" s="37"/>
      <c r="L1588" s="40"/>
      <c r="M1588" s="208"/>
      <c r="N1588" s="209"/>
      <c r="O1588" s="72"/>
      <c r="P1588" s="72"/>
      <c r="Q1588" s="72"/>
      <c r="R1588" s="72"/>
      <c r="S1588" s="72"/>
      <c r="T1588" s="73"/>
      <c r="U1588" s="35"/>
      <c r="V1588" s="35"/>
      <c r="W1588" s="35"/>
      <c r="X1588" s="35"/>
      <c r="Y1588" s="35"/>
      <c r="Z1588" s="35"/>
      <c r="AA1588" s="35"/>
      <c r="AB1588" s="35"/>
      <c r="AC1588" s="35"/>
      <c r="AD1588" s="35"/>
      <c r="AE1588" s="35"/>
      <c r="AT1588" s="18" t="s">
        <v>247</v>
      </c>
      <c r="AU1588" s="18" t="s">
        <v>86</v>
      </c>
    </row>
    <row r="1589" spans="1:65" s="13" customFormat="1" ht="11.25">
      <c r="B1589" s="210"/>
      <c r="C1589" s="211"/>
      <c r="D1589" s="212" t="s">
        <v>274</v>
      </c>
      <c r="E1589" s="226" t="s">
        <v>1</v>
      </c>
      <c r="F1589" s="213" t="s">
        <v>1059</v>
      </c>
      <c r="G1589" s="211"/>
      <c r="H1589" s="214">
        <v>255.375</v>
      </c>
      <c r="I1589" s="215"/>
      <c r="J1589" s="211"/>
      <c r="K1589" s="211"/>
      <c r="L1589" s="216"/>
      <c r="M1589" s="217"/>
      <c r="N1589" s="218"/>
      <c r="O1589" s="218"/>
      <c r="P1589" s="218"/>
      <c r="Q1589" s="218"/>
      <c r="R1589" s="218"/>
      <c r="S1589" s="218"/>
      <c r="T1589" s="219"/>
      <c r="AT1589" s="220" t="s">
        <v>274</v>
      </c>
      <c r="AU1589" s="220" t="s">
        <v>86</v>
      </c>
      <c r="AV1589" s="13" t="s">
        <v>86</v>
      </c>
      <c r="AW1589" s="13" t="s">
        <v>32</v>
      </c>
      <c r="AX1589" s="13" t="s">
        <v>76</v>
      </c>
      <c r="AY1589" s="220" t="s">
        <v>239</v>
      </c>
    </row>
    <row r="1590" spans="1:65" s="14" customFormat="1" ht="11.25">
      <c r="B1590" s="227"/>
      <c r="C1590" s="228"/>
      <c r="D1590" s="212" t="s">
        <v>274</v>
      </c>
      <c r="E1590" s="229" t="s">
        <v>1</v>
      </c>
      <c r="F1590" s="230" t="s">
        <v>401</v>
      </c>
      <c r="G1590" s="228"/>
      <c r="H1590" s="231">
        <v>255.375</v>
      </c>
      <c r="I1590" s="232"/>
      <c r="J1590" s="228"/>
      <c r="K1590" s="228"/>
      <c r="L1590" s="233"/>
      <c r="M1590" s="234"/>
      <c r="N1590" s="235"/>
      <c r="O1590" s="235"/>
      <c r="P1590" s="235"/>
      <c r="Q1590" s="235"/>
      <c r="R1590" s="235"/>
      <c r="S1590" s="235"/>
      <c r="T1590" s="236"/>
      <c r="AT1590" s="237" t="s">
        <v>274</v>
      </c>
      <c r="AU1590" s="237" t="s">
        <v>86</v>
      </c>
      <c r="AV1590" s="14" t="s">
        <v>110</v>
      </c>
      <c r="AW1590" s="14" t="s">
        <v>32</v>
      </c>
      <c r="AX1590" s="14" t="s">
        <v>84</v>
      </c>
      <c r="AY1590" s="237" t="s">
        <v>239</v>
      </c>
    </row>
    <row r="1591" spans="1:65" s="2" customFormat="1" ht="16.5" customHeight="1">
      <c r="A1591" s="35"/>
      <c r="B1591" s="36"/>
      <c r="C1591" s="192" t="s">
        <v>2646</v>
      </c>
      <c r="D1591" s="192" t="s">
        <v>241</v>
      </c>
      <c r="E1591" s="193" t="s">
        <v>2647</v>
      </c>
      <c r="F1591" s="194" t="s">
        <v>2648</v>
      </c>
      <c r="G1591" s="195" t="s">
        <v>244</v>
      </c>
      <c r="H1591" s="196">
        <v>255.375</v>
      </c>
      <c r="I1591" s="197"/>
      <c r="J1591" s="198">
        <f>ROUND(I1591*H1591,2)</f>
        <v>0</v>
      </c>
      <c r="K1591" s="194" t="s">
        <v>245</v>
      </c>
      <c r="L1591" s="40"/>
      <c r="M1591" s="199" t="s">
        <v>1</v>
      </c>
      <c r="N1591" s="200" t="s">
        <v>41</v>
      </c>
      <c r="O1591" s="72"/>
      <c r="P1591" s="201">
        <f>O1591*H1591</f>
        <v>0</v>
      </c>
      <c r="Q1591" s="201">
        <v>7.2000000000000005E-4</v>
      </c>
      <c r="R1591" s="201">
        <f>Q1591*H1591</f>
        <v>0.18387000000000001</v>
      </c>
      <c r="S1591" s="201">
        <v>0</v>
      </c>
      <c r="T1591" s="202">
        <f>S1591*H1591</f>
        <v>0</v>
      </c>
      <c r="U1591" s="35"/>
      <c r="V1591" s="35"/>
      <c r="W1591" s="35"/>
      <c r="X1591" s="35"/>
      <c r="Y1591" s="35"/>
      <c r="Z1591" s="35"/>
      <c r="AA1591" s="35"/>
      <c r="AB1591" s="35"/>
      <c r="AC1591" s="35"/>
      <c r="AD1591" s="35"/>
      <c r="AE1591" s="35"/>
      <c r="AR1591" s="203" t="s">
        <v>316</v>
      </c>
      <c r="AT1591" s="203" t="s">
        <v>241</v>
      </c>
      <c r="AU1591" s="203" t="s">
        <v>86</v>
      </c>
      <c r="AY1591" s="18" t="s">
        <v>239</v>
      </c>
      <c r="BE1591" s="204">
        <f>IF(N1591="základní",J1591,0)</f>
        <v>0</v>
      </c>
      <c r="BF1591" s="204">
        <f>IF(N1591="snížená",J1591,0)</f>
        <v>0</v>
      </c>
      <c r="BG1591" s="204">
        <f>IF(N1591="zákl. přenesená",J1591,0)</f>
        <v>0</v>
      </c>
      <c r="BH1591" s="204">
        <f>IF(N1591="sníž. přenesená",J1591,0)</f>
        <v>0</v>
      </c>
      <c r="BI1591" s="204">
        <f>IF(N1591="nulová",J1591,0)</f>
        <v>0</v>
      </c>
      <c r="BJ1591" s="18" t="s">
        <v>84</v>
      </c>
      <c r="BK1591" s="204">
        <f>ROUND(I1591*H1591,2)</f>
        <v>0</v>
      </c>
      <c r="BL1591" s="18" t="s">
        <v>316</v>
      </c>
      <c r="BM1591" s="203" t="s">
        <v>2649</v>
      </c>
    </row>
    <row r="1592" spans="1:65" s="2" customFormat="1" ht="11.25">
      <c r="A1592" s="35"/>
      <c r="B1592" s="36"/>
      <c r="C1592" s="37"/>
      <c r="D1592" s="205" t="s">
        <v>247</v>
      </c>
      <c r="E1592" s="37"/>
      <c r="F1592" s="206" t="s">
        <v>2650</v>
      </c>
      <c r="G1592" s="37"/>
      <c r="H1592" s="37"/>
      <c r="I1592" s="207"/>
      <c r="J1592" s="37"/>
      <c r="K1592" s="37"/>
      <c r="L1592" s="40"/>
      <c r="M1592" s="208"/>
      <c r="N1592" s="209"/>
      <c r="O1592" s="72"/>
      <c r="P1592" s="72"/>
      <c r="Q1592" s="72"/>
      <c r="R1592" s="72"/>
      <c r="S1592" s="72"/>
      <c r="T1592" s="73"/>
      <c r="U1592" s="35"/>
      <c r="V1592" s="35"/>
      <c r="W1592" s="35"/>
      <c r="X1592" s="35"/>
      <c r="Y1592" s="35"/>
      <c r="Z1592" s="35"/>
      <c r="AA1592" s="35"/>
      <c r="AB1592" s="35"/>
      <c r="AC1592" s="35"/>
      <c r="AD1592" s="35"/>
      <c r="AE1592" s="35"/>
      <c r="AT1592" s="18" t="s">
        <v>247</v>
      </c>
      <c r="AU1592" s="18" t="s">
        <v>86</v>
      </c>
    </row>
    <row r="1593" spans="1:65" s="2" customFormat="1" ht="19.5">
      <c r="A1593" s="35"/>
      <c r="B1593" s="36"/>
      <c r="C1593" s="37"/>
      <c r="D1593" s="212" t="s">
        <v>294</v>
      </c>
      <c r="E1593" s="37"/>
      <c r="F1593" s="221" t="s">
        <v>2651</v>
      </c>
      <c r="G1593" s="37"/>
      <c r="H1593" s="37"/>
      <c r="I1593" s="207"/>
      <c r="J1593" s="37"/>
      <c r="K1593" s="37"/>
      <c r="L1593" s="40"/>
      <c r="M1593" s="208"/>
      <c r="N1593" s="209"/>
      <c r="O1593" s="72"/>
      <c r="P1593" s="72"/>
      <c r="Q1593" s="72"/>
      <c r="R1593" s="72"/>
      <c r="S1593" s="72"/>
      <c r="T1593" s="73"/>
      <c r="U1593" s="35"/>
      <c r="V1593" s="35"/>
      <c r="W1593" s="35"/>
      <c r="X1593" s="35"/>
      <c r="Y1593" s="35"/>
      <c r="Z1593" s="35"/>
      <c r="AA1593" s="35"/>
      <c r="AB1593" s="35"/>
      <c r="AC1593" s="35"/>
      <c r="AD1593" s="35"/>
      <c r="AE1593" s="35"/>
      <c r="AT1593" s="18" t="s">
        <v>294</v>
      </c>
      <c r="AU1593" s="18" t="s">
        <v>86</v>
      </c>
    </row>
    <row r="1594" spans="1:65" s="2" customFormat="1" ht="21.75" customHeight="1">
      <c r="A1594" s="35"/>
      <c r="B1594" s="36"/>
      <c r="C1594" s="192" t="s">
        <v>2652</v>
      </c>
      <c r="D1594" s="192" t="s">
        <v>241</v>
      </c>
      <c r="E1594" s="193" t="s">
        <v>2653</v>
      </c>
      <c r="F1594" s="194" t="s">
        <v>2654</v>
      </c>
      <c r="G1594" s="195" t="s">
        <v>244</v>
      </c>
      <c r="H1594" s="196">
        <v>255.375</v>
      </c>
      <c r="I1594" s="197"/>
      <c r="J1594" s="198">
        <f>ROUND(I1594*H1594,2)</f>
        <v>0</v>
      </c>
      <c r="K1594" s="194" t="s">
        <v>245</v>
      </c>
      <c r="L1594" s="40"/>
      <c r="M1594" s="199" t="s">
        <v>1</v>
      </c>
      <c r="N1594" s="200" t="s">
        <v>41</v>
      </c>
      <c r="O1594" s="72"/>
      <c r="P1594" s="201">
        <f>O1594*H1594</f>
        <v>0</v>
      </c>
      <c r="Q1594" s="201">
        <v>2.0000000000000002E-5</v>
      </c>
      <c r="R1594" s="201">
        <f>Q1594*H1594</f>
        <v>5.1075000000000001E-3</v>
      </c>
      <c r="S1594" s="201">
        <v>0</v>
      </c>
      <c r="T1594" s="202">
        <f>S1594*H1594</f>
        <v>0</v>
      </c>
      <c r="U1594" s="35"/>
      <c r="V1594" s="35"/>
      <c r="W1594" s="35"/>
      <c r="X1594" s="35"/>
      <c r="Y1594" s="35"/>
      <c r="Z1594" s="35"/>
      <c r="AA1594" s="35"/>
      <c r="AB1594" s="35"/>
      <c r="AC1594" s="35"/>
      <c r="AD1594" s="35"/>
      <c r="AE1594" s="35"/>
      <c r="AR1594" s="203" t="s">
        <v>316</v>
      </c>
      <c r="AT1594" s="203" t="s">
        <v>241</v>
      </c>
      <c r="AU1594" s="203" t="s">
        <v>86</v>
      </c>
      <c r="AY1594" s="18" t="s">
        <v>239</v>
      </c>
      <c r="BE1594" s="204">
        <f>IF(N1594="základní",J1594,0)</f>
        <v>0</v>
      </c>
      <c r="BF1594" s="204">
        <f>IF(N1594="snížená",J1594,0)</f>
        <v>0</v>
      </c>
      <c r="BG1594" s="204">
        <f>IF(N1594="zákl. přenesená",J1594,0)</f>
        <v>0</v>
      </c>
      <c r="BH1594" s="204">
        <f>IF(N1594="sníž. přenesená",J1594,0)</f>
        <v>0</v>
      </c>
      <c r="BI1594" s="204">
        <f>IF(N1594="nulová",J1594,0)</f>
        <v>0</v>
      </c>
      <c r="BJ1594" s="18" t="s">
        <v>84</v>
      </c>
      <c r="BK1594" s="204">
        <f>ROUND(I1594*H1594,2)</f>
        <v>0</v>
      </c>
      <c r="BL1594" s="18" t="s">
        <v>316</v>
      </c>
      <c r="BM1594" s="203" t="s">
        <v>2655</v>
      </c>
    </row>
    <row r="1595" spans="1:65" s="2" customFormat="1" ht="11.25">
      <c r="A1595" s="35"/>
      <c r="B1595" s="36"/>
      <c r="C1595" s="37"/>
      <c r="D1595" s="205" t="s">
        <v>247</v>
      </c>
      <c r="E1595" s="37"/>
      <c r="F1595" s="206" t="s">
        <v>2656</v>
      </c>
      <c r="G1595" s="37"/>
      <c r="H1595" s="37"/>
      <c r="I1595" s="207"/>
      <c r="J1595" s="37"/>
      <c r="K1595" s="37"/>
      <c r="L1595" s="40"/>
      <c r="M1595" s="208"/>
      <c r="N1595" s="209"/>
      <c r="O1595" s="72"/>
      <c r="P1595" s="72"/>
      <c r="Q1595" s="72"/>
      <c r="R1595" s="72"/>
      <c r="S1595" s="72"/>
      <c r="T1595" s="73"/>
      <c r="U1595" s="35"/>
      <c r="V1595" s="35"/>
      <c r="W1595" s="35"/>
      <c r="X1595" s="35"/>
      <c r="Y1595" s="35"/>
      <c r="Z1595" s="35"/>
      <c r="AA1595" s="35"/>
      <c r="AB1595" s="35"/>
      <c r="AC1595" s="35"/>
      <c r="AD1595" s="35"/>
      <c r="AE1595" s="35"/>
      <c r="AT1595" s="18" t="s">
        <v>247</v>
      </c>
      <c r="AU1595" s="18" t="s">
        <v>86</v>
      </c>
    </row>
    <row r="1596" spans="1:65" s="13" customFormat="1" ht="11.25">
      <c r="B1596" s="210"/>
      <c r="C1596" s="211"/>
      <c r="D1596" s="212" t="s">
        <v>274</v>
      </c>
      <c r="E1596" s="226" t="s">
        <v>1</v>
      </c>
      <c r="F1596" s="213" t="s">
        <v>1059</v>
      </c>
      <c r="G1596" s="211"/>
      <c r="H1596" s="214">
        <v>255.375</v>
      </c>
      <c r="I1596" s="215"/>
      <c r="J1596" s="211"/>
      <c r="K1596" s="211"/>
      <c r="L1596" s="216"/>
      <c r="M1596" s="217"/>
      <c r="N1596" s="218"/>
      <c r="O1596" s="218"/>
      <c r="P1596" s="218"/>
      <c r="Q1596" s="218"/>
      <c r="R1596" s="218"/>
      <c r="S1596" s="218"/>
      <c r="T1596" s="219"/>
      <c r="AT1596" s="220" t="s">
        <v>274</v>
      </c>
      <c r="AU1596" s="220" t="s">
        <v>86</v>
      </c>
      <c r="AV1596" s="13" t="s">
        <v>86</v>
      </c>
      <c r="AW1596" s="13" t="s">
        <v>32</v>
      </c>
      <c r="AX1596" s="13" t="s">
        <v>76</v>
      </c>
      <c r="AY1596" s="220" t="s">
        <v>239</v>
      </c>
    </row>
    <row r="1597" spans="1:65" s="14" customFormat="1" ht="11.25">
      <c r="B1597" s="227"/>
      <c r="C1597" s="228"/>
      <c r="D1597" s="212" t="s">
        <v>274</v>
      </c>
      <c r="E1597" s="229" t="s">
        <v>1</v>
      </c>
      <c r="F1597" s="230" t="s">
        <v>401</v>
      </c>
      <c r="G1597" s="228"/>
      <c r="H1597" s="231">
        <v>255.375</v>
      </c>
      <c r="I1597" s="232"/>
      <c r="J1597" s="228"/>
      <c r="K1597" s="228"/>
      <c r="L1597" s="233"/>
      <c r="M1597" s="234"/>
      <c r="N1597" s="235"/>
      <c r="O1597" s="235"/>
      <c r="P1597" s="235"/>
      <c r="Q1597" s="235"/>
      <c r="R1597" s="235"/>
      <c r="S1597" s="235"/>
      <c r="T1597" s="236"/>
      <c r="AT1597" s="237" t="s">
        <v>274</v>
      </c>
      <c r="AU1597" s="237" t="s">
        <v>86</v>
      </c>
      <c r="AV1597" s="14" t="s">
        <v>110</v>
      </c>
      <c r="AW1597" s="14" t="s">
        <v>32</v>
      </c>
      <c r="AX1597" s="14" t="s">
        <v>84</v>
      </c>
      <c r="AY1597" s="237" t="s">
        <v>239</v>
      </c>
    </row>
    <row r="1598" spans="1:65" s="2" customFormat="1" ht="16.5" customHeight="1">
      <c r="A1598" s="35"/>
      <c r="B1598" s="36"/>
      <c r="C1598" s="192" t="s">
        <v>2657</v>
      </c>
      <c r="D1598" s="192" t="s">
        <v>241</v>
      </c>
      <c r="E1598" s="193" t="s">
        <v>2658</v>
      </c>
      <c r="F1598" s="194" t="s">
        <v>2659</v>
      </c>
      <c r="G1598" s="195" t="s">
        <v>244</v>
      </c>
      <c r="H1598" s="196">
        <v>1212.47</v>
      </c>
      <c r="I1598" s="197"/>
      <c r="J1598" s="198">
        <f>ROUND(I1598*H1598,2)</f>
        <v>0</v>
      </c>
      <c r="K1598" s="194" t="s">
        <v>245</v>
      </c>
      <c r="L1598" s="40"/>
      <c r="M1598" s="199" t="s">
        <v>1</v>
      </c>
      <c r="N1598" s="200" t="s">
        <v>41</v>
      </c>
      <c r="O1598" s="72"/>
      <c r="P1598" s="201">
        <f>O1598*H1598</f>
        <v>0</v>
      </c>
      <c r="Q1598" s="201">
        <v>2.1000000000000001E-4</v>
      </c>
      <c r="R1598" s="201">
        <f>Q1598*H1598</f>
        <v>0.25461870000000003</v>
      </c>
      <c r="S1598" s="201">
        <v>0</v>
      </c>
      <c r="T1598" s="202">
        <f>S1598*H1598</f>
        <v>0</v>
      </c>
      <c r="U1598" s="35"/>
      <c r="V1598" s="35"/>
      <c r="W1598" s="35"/>
      <c r="X1598" s="35"/>
      <c r="Y1598" s="35"/>
      <c r="Z1598" s="35"/>
      <c r="AA1598" s="35"/>
      <c r="AB1598" s="35"/>
      <c r="AC1598" s="35"/>
      <c r="AD1598" s="35"/>
      <c r="AE1598" s="35"/>
      <c r="AR1598" s="203" t="s">
        <v>316</v>
      </c>
      <c r="AT1598" s="203" t="s">
        <v>241</v>
      </c>
      <c r="AU1598" s="203" t="s">
        <v>86</v>
      </c>
      <c r="AY1598" s="18" t="s">
        <v>239</v>
      </c>
      <c r="BE1598" s="204">
        <f>IF(N1598="základní",J1598,0)</f>
        <v>0</v>
      </c>
      <c r="BF1598" s="204">
        <f>IF(N1598="snížená",J1598,0)</f>
        <v>0</v>
      </c>
      <c r="BG1598" s="204">
        <f>IF(N1598="zákl. přenesená",J1598,0)</f>
        <v>0</v>
      </c>
      <c r="BH1598" s="204">
        <f>IF(N1598="sníž. přenesená",J1598,0)</f>
        <v>0</v>
      </c>
      <c r="BI1598" s="204">
        <f>IF(N1598="nulová",J1598,0)</f>
        <v>0</v>
      </c>
      <c r="BJ1598" s="18" t="s">
        <v>84</v>
      </c>
      <c r="BK1598" s="204">
        <f>ROUND(I1598*H1598,2)</f>
        <v>0</v>
      </c>
      <c r="BL1598" s="18" t="s">
        <v>316</v>
      </c>
      <c r="BM1598" s="203" t="s">
        <v>2660</v>
      </c>
    </row>
    <row r="1599" spans="1:65" s="2" customFormat="1" ht="11.25">
      <c r="A1599" s="35"/>
      <c r="B1599" s="36"/>
      <c r="C1599" s="37"/>
      <c r="D1599" s="205" t="s">
        <v>247</v>
      </c>
      <c r="E1599" s="37"/>
      <c r="F1599" s="206" t="s">
        <v>2661</v>
      </c>
      <c r="G1599" s="37"/>
      <c r="H1599" s="37"/>
      <c r="I1599" s="207"/>
      <c r="J1599" s="37"/>
      <c r="K1599" s="37"/>
      <c r="L1599" s="40"/>
      <c r="M1599" s="208"/>
      <c r="N1599" s="209"/>
      <c r="O1599" s="72"/>
      <c r="P1599" s="72"/>
      <c r="Q1599" s="72"/>
      <c r="R1599" s="72"/>
      <c r="S1599" s="72"/>
      <c r="T1599" s="73"/>
      <c r="U1599" s="35"/>
      <c r="V1599" s="35"/>
      <c r="W1599" s="35"/>
      <c r="X1599" s="35"/>
      <c r="Y1599" s="35"/>
      <c r="Z1599" s="35"/>
      <c r="AA1599" s="35"/>
      <c r="AB1599" s="35"/>
      <c r="AC1599" s="35"/>
      <c r="AD1599" s="35"/>
      <c r="AE1599" s="35"/>
      <c r="AT1599" s="18" t="s">
        <v>247</v>
      </c>
      <c r="AU1599" s="18" t="s">
        <v>86</v>
      </c>
    </row>
    <row r="1600" spans="1:65" s="15" customFormat="1" ht="11.25">
      <c r="B1600" s="238"/>
      <c r="C1600" s="239"/>
      <c r="D1600" s="212" t="s">
        <v>274</v>
      </c>
      <c r="E1600" s="240" t="s">
        <v>1</v>
      </c>
      <c r="F1600" s="241" t="s">
        <v>1065</v>
      </c>
      <c r="G1600" s="239"/>
      <c r="H1600" s="240" t="s">
        <v>1</v>
      </c>
      <c r="I1600" s="242"/>
      <c r="J1600" s="239"/>
      <c r="K1600" s="239"/>
      <c r="L1600" s="243"/>
      <c r="M1600" s="244"/>
      <c r="N1600" s="245"/>
      <c r="O1600" s="245"/>
      <c r="P1600" s="245"/>
      <c r="Q1600" s="245"/>
      <c r="R1600" s="245"/>
      <c r="S1600" s="245"/>
      <c r="T1600" s="246"/>
      <c r="AT1600" s="247" t="s">
        <v>274</v>
      </c>
      <c r="AU1600" s="247" t="s">
        <v>86</v>
      </c>
      <c r="AV1600" s="15" t="s">
        <v>84</v>
      </c>
      <c r="AW1600" s="15" t="s">
        <v>32</v>
      </c>
      <c r="AX1600" s="15" t="s">
        <v>76</v>
      </c>
      <c r="AY1600" s="247" t="s">
        <v>239</v>
      </c>
    </row>
    <row r="1601" spans="1:65" s="13" customFormat="1" ht="11.25">
      <c r="B1601" s="210"/>
      <c r="C1601" s="211"/>
      <c r="D1601" s="212" t="s">
        <v>274</v>
      </c>
      <c r="E1601" s="226" t="s">
        <v>1</v>
      </c>
      <c r="F1601" s="213" t="s">
        <v>1155</v>
      </c>
      <c r="G1601" s="211"/>
      <c r="H1601" s="214">
        <v>325.63</v>
      </c>
      <c r="I1601" s="215"/>
      <c r="J1601" s="211"/>
      <c r="K1601" s="211"/>
      <c r="L1601" s="216"/>
      <c r="M1601" s="217"/>
      <c r="N1601" s="218"/>
      <c r="O1601" s="218"/>
      <c r="P1601" s="218"/>
      <c r="Q1601" s="218"/>
      <c r="R1601" s="218"/>
      <c r="S1601" s="218"/>
      <c r="T1601" s="219"/>
      <c r="AT1601" s="220" t="s">
        <v>274</v>
      </c>
      <c r="AU1601" s="220" t="s">
        <v>86</v>
      </c>
      <c r="AV1601" s="13" t="s">
        <v>86</v>
      </c>
      <c r="AW1601" s="13" t="s">
        <v>32</v>
      </c>
      <c r="AX1601" s="13" t="s">
        <v>76</v>
      </c>
      <c r="AY1601" s="220" t="s">
        <v>239</v>
      </c>
    </row>
    <row r="1602" spans="1:65" s="13" customFormat="1" ht="11.25">
      <c r="B1602" s="210"/>
      <c r="C1602" s="211"/>
      <c r="D1602" s="212" t="s">
        <v>274</v>
      </c>
      <c r="E1602" s="226" t="s">
        <v>1</v>
      </c>
      <c r="F1602" s="213" t="s">
        <v>1563</v>
      </c>
      <c r="G1602" s="211"/>
      <c r="H1602" s="214">
        <v>161.63</v>
      </c>
      <c r="I1602" s="215"/>
      <c r="J1602" s="211"/>
      <c r="K1602" s="211"/>
      <c r="L1602" s="216"/>
      <c r="M1602" s="217"/>
      <c r="N1602" s="218"/>
      <c r="O1602" s="218"/>
      <c r="P1602" s="218"/>
      <c r="Q1602" s="218"/>
      <c r="R1602" s="218"/>
      <c r="S1602" s="218"/>
      <c r="T1602" s="219"/>
      <c r="AT1602" s="220" t="s">
        <v>274</v>
      </c>
      <c r="AU1602" s="220" t="s">
        <v>86</v>
      </c>
      <c r="AV1602" s="13" t="s">
        <v>86</v>
      </c>
      <c r="AW1602" s="13" t="s">
        <v>32</v>
      </c>
      <c r="AX1602" s="13" t="s">
        <v>76</v>
      </c>
      <c r="AY1602" s="220" t="s">
        <v>239</v>
      </c>
    </row>
    <row r="1603" spans="1:65" s="13" customFormat="1" ht="22.5">
      <c r="B1603" s="210"/>
      <c r="C1603" s="211"/>
      <c r="D1603" s="212" t="s">
        <v>274</v>
      </c>
      <c r="E1603" s="226" t="s">
        <v>1</v>
      </c>
      <c r="F1603" s="213" t="s">
        <v>1157</v>
      </c>
      <c r="G1603" s="211"/>
      <c r="H1603" s="214">
        <v>725.21</v>
      </c>
      <c r="I1603" s="215"/>
      <c r="J1603" s="211"/>
      <c r="K1603" s="211"/>
      <c r="L1603" s="216"/>
      <c r="M1603" s="217"/>
      <c r="N1603" s="218"/>
      <c r="O1603" s="218"/>
      <c r="P1603" s="218"/>
      <c r="Q1603" s="218"/>
      <c r="R1603" s="218"/>
      <c r="S1603" s="218"/>
      <c r="T1603" s="219"/>
      <c r="AT1603" s="220" t="s">
        <v>274</v>
      </c>
      <c r="AU1603" s="220" t="s">
        <v>86</v>
      </c>
      <c r="AV1603" s="13" t="s">
        <v>86</v>
      </c>
      <c r="AW1603" s="13" t="s">
        <v>32</v>
      </c>
      <c r="AX1603" s="13" t="s">
        <v>76</v>
      </c>
      <c r="AY1603" s="220" t="s">
        <v>239</v>
      </c>
    </row>
    <row r="1604" spans="1:65" s="14" customFormat="1" ht="11.25">
      <c r="B1604" s="227"/>
      <c r="C1604" s="228"/>
      <c r="D1604" s="212" t="s">
        <v>274</v>
      </c>
      <c r="E1604" s="229" t="s">
        <v>1</v>
      </c>
      <c r="F1604" s="230" t="s">
        <v>401</v>
      </c>
      <c r="G1604" s="228"/>
      <c r="H1604" s="231">
        <v>1212.47</v>
      </c>
      <c r="I1604" s="232"/>
      <c r="J1604" s="228"/>
      <c r="K1604" s="228"/>
      <c r="L1604" s="233"/>
      <c r="M1604" s="234"/>
      <c r="N1604" s="235"/>
      <c r="O1604" s="235"/>
      <c r="P1604" s="235"/>
      <c r="Q1604" s="235"/>
      <c r="R1604" s="235"/>
      <c r="S1604" s="235"/>
      <c r="T1604" s="236"/>
      <c r="AT1604" s="237" t="s">
        <v>274</v>
      </c>
      <c r="AU1604" s="237" t="s">
        <v>86</v>
      </c>
      <c r="AV1604" s="14" t="s">
        <v>110</v>
      </c>
      <c r="AW1604" s="14" t="s">
        <v>32</v>
      </c>
      <c r="AX1604" s="14" t="s">
        <v>84</v>
      </c>
      <c r="AY1604" s="237" t="s">
        <v>239</v>
      </c>
    </row>
    <row r="1605" spans="1:65" s="2" customFormat="1" ht="16.5" customHeight="1">
      <c r="A1605" s="35"/>
      <c r="B1605" s="36"/>
      <c r="C1605" s="192" t="s">
        <v>2662</v>
      </c>
      <c r="D1605" s="192" t="s">
        <v>241</v>
      </c>
      <c r="E1605" s="193" t="s">
        <v>2658</v>
      </c>
      <c r="F1605" s="194" t="s">
        <v>2659</v>
      </c>
      <c r="G1605" s="195" t="s">
        <v>244</v>
      </c>
      <c r="H1605" s="196">
        <v>220.24</v>
      </c>
      <c r="I1605" s="197"/>
      <c r="J1605" s="198">
        <f>ROUND(I1605*H1605,2)</f>
        <v>0</v>
      </c>
      <c r="K1605" s="194" t="s">
        <v>245</v>
      </c>
      <c r="L1605" s="40"/>
      <c r="M1605" s="199" t="s">
        <v>1</v>
      </c>
      <c r="N1605" s="200" t="s">
        <v>41</v>
      </c>
      <c r="O1605" s="72"/>
      <c r="P1605" s="201">
        <f>O1605*H1605</f>
        <v>0</v>
      </c>
      <c r="Q1605" s="201">
        <v>2.1000000000000001E-4</v>
      </c>
      <c r="R1605" s="201">
        <f>Q1605*H1605</f>
        <v>4.6250400000000004E-2</v>
      </c>
      <c r="S1605" s="201">
        <v>0</v>
      </c>
      <c r="T1605" s="202">
        <f>S1605*H1605</f>
        <v>0</v>
      </c>
      <c r="U1605" s="35"/>
      <c r="V1605" s="35"/>
      <c r="W1605" s="35"/>
      <c r="X1605" s="35"/>
      <c r="Y1605" s="35"/>
      <c r="Z1605" s="35"/>
      <c r="AA1605" s="35"/>
      <c r="AB1605" s="35"/>
      <c r="AC1605" s="35"/>
      <c r="AD1605" s="35"/>
      <c r="AE1605" s="35"/>
      <c r="AR1605" s="203" t="s">
        <v>316</v>
      </c>
      <c r="AT1605" s="203" t="s">
        <v>241</v>
      </c>
      <c r="AU1605" s="203" t="s">
        <v>86</v>
      </c>
      <c r="AY1605" s="18" t="s">
        <v>239</v>
      </c>
      <c r="BE1605" s="204">
        <f>IF(N1605="základní",J1605,0)</f>
        <v>0</v>
      </c>
      <c r="BF1605" s="204">
        <f>IF(N1605="snížená",J1605,0)</f>
        <v>0</v>
      </c>
      <c r="BG1605" s="204">
        <f>IF(N1605="zákl. přenesená",J1605,0)</f>
        <v>0</v>
      </c>
      <c r="BH1605" s="204">
        <f>IF(N1605="sníž. přenesená",J1605,0)</f>
        <v>0</v>
      </c>
      <c r="BI1605" s="204">
        <f>IF(N1605="nulová",J1605,0)</f>
        <v>0</v>
      </c>
      <c r="BJ1605" s="18" t="s">
        <v>84</v>
      </c>
      <c r="BK1605" s="204">
        <f>ROUND(I1605*H1605,2)</f>
        <v>0</v>
      </c>
      <c r="BL1605" s="18" t="s">
        <v>316</v>
      </c>
      <c r="BM1605" s="203" t="s">
        <v>2663</v>
      </c>
    </row>
    <row r="1606" spans="1:65" s="2" customFormat="1" ht="11.25">
      <c r="A1606" s="35"/>
      <c r="B1606" s="36"/>
      <c r="C1606" s="37"/>
      <c r="D1606" s="205" t="s">
        <v>247</v>
      </c>
      <c r="E1606" s="37"/>
      <c r="F1606" s="206" t="s">
        <v>2661</v>
      </c>
      <c r="G1606" s="37"/>
      <c r="H1606" s="37"/>
      <c r="I1606" s="207"/>
      <c r="J1606" s="37"/>
      <c r="K1606" s="37"/>
      <c r="L1606" s="40"/>
      <c r="M1606" s="208"/>
      <c r="N1606" s="209"/>
      <c r="O1606" s="72"/>
      <c r="P1606" s="72"/>
      <c r="Q1606" s="72"/>
      <c r="R1606" s="72"/>
      <c r="S1606" s="72"/>
      <c r="T1606" s="73"/>
      <c r="U1606" s="35"/>
      <c r="V1606" s="35"/>
      <c r="W1606" s="35"/>
      <c r="X1606" s="35"/>
      <c r="Y1606" s="35"/>
      <c r="Z1606" s="35"/>
      <c r="AA1606" s="35"/>
      <c r="AB1606" s="35"/>
      <c r="AC1606" s="35"/>
      <c r="AD1606" s="35"/>
      <c r="AE1606" s="35"/>
      <c r="AT1606" s="18" t="s">
        <v>247</v>
      </c>
      <c r="AU1606" s="18" t="s">
        <v>86</v>
      </c>
    </row>
    <row r="1607" spans="1:65" s="15" customFormat="1" ht="11.25">
      <c r="B1607" s="238"/>
      <c r="C1607" s="239"/>
      <c r="D1607" s="212" t="s">
        <v>274</v>
      </c>
      <c r="E1607" s="240" t="s">
        <v>1</v>
      </c>
      <c r="F1607" s="241" t="s">
        <v>1065</v>
      </c>
      <c r="G1607" s="239"/>
      <c r="H1607" s="240" t="s">
        <v>1</v>
      </c>
      <c r="I1607" s="242"/>
      <c r="J1607" s="239"/>
      <c r="K1607" s="239"/>
      <c r="L1607" s="243"/>
      <c r="M1607" s="244"/>
      <c r="N1607" s="245"/>
      <c r="O1607" s="245"/>
      <c r="P1607" s="245"/>
      <c r="Q1607" s="245"/>
      <c r="R1607" s="245"/>
      <c r="S1607" s="245"/>
      <c r="T1607" s="246"/>
      <c r="AT1607" s="247" t="s">
        <v>274</v>
      </c>
      <c r="AU1607" s="247" t="s">
        <v>86</v>
      </c>
      <c r="AV1607" s="15" t="s">
        <v>84</v>
      </c>
      <c r="AW1607" s="15" t="s">
        <v>32</v>
      </c>
      <c r="AX1607" s="15" t="s">
        <v>76</v>
      </c>
      <c r="AY1607" s="247" t="s">
        <v>239</v>
      </c>
    </row>
    <row r="1608" spans="1:65" s="13" customFormat="1" ht="11.25">
      <c r="B1608" s="210"/>
      <c r="C1608" s="211"/>
      <c r="D1608" s="212" t="s">
        <v>274</v>
      </c>
      <c r="E1608" s="226" t="s">
        <v>1</v>
      </c>
      <c r="F1608" s="213" t="s">
        <v>1156</v>
      </c>
      <c r="G1608" s="211"/>
      <c r="H1608" s="214">
        <v>80.92</v>
      </c>
      <c r="I1608" s="215"/>
      <c r="J1608" s="211"/>
      <c r="K1608" s="211"/>
      <c r="L1608" s="216"/>
      <c r="M1608" s="217"/>
      <c r="N1608" s="218"/>
      <c r="O1608" s="218"/>
      <c r="P1608" s="218"/>
      <c r="Q1608" s="218"/>
      <c r="R1608" s="218"/>
      <c r="S1608" s="218"/>
      <c r="T1608" s="219"/>
      <c r="AT1608" s="220" t="s">
        <v>274</v>
      </c>
      <c r="AU1608" s="220" t="s">
        <v>86</v>
      </c>
      <c r="AV1608" s="13" t="s">
        <v>86</v>
      </c>
      <c r="AW1608" s="13" t="s">
        <v>32</v>
      </c>
      <c r="AX1608" s="13" t="s">
        <v>76</v>
      </c>
      <c r="AY1608" s="220" t="s">
        <v>239</v>
      </c>
    </row>
    <row r="1609" spans="1:65" s="13" customFormat="1" ht="11.25">
      <c r="B1609" s="210"/>
      <c r="C1609" s="211"/>
      <c r="D1609" s="212" t="s">
        <v>274</v>
      </c>
      <c r="E1609" s="226" t="s">
        <v>1</v>
      </c>
      <c r="F1609" s="213" t="s">
        <v>1149</v>
      </c>
      <c r="G1609" s="211"/>
      <c r="H1609" s="214">
        <v>51.24</v>
      </c>
      <c r="I1609" s="215"/>
      <c r="J1609" s="211"/>
      <c r="K1609" s="211"/>
      <c r="L1609" s="216"/>
      <c r="M1609" s="217"/>
      <c r="N1609" s="218"/>
      <c r="O1609" s="218"/>
      <c r="P1609" s="218"/>
      <c r="Q1609" s="218"/>
      <c r="R1609" s="218"/>
      <c r="S1609" s="218"/>
      <c r="T1609" s="219"/>
      <c r="AT1609" s="220" t="s">
        <v>274</v>
      </c>
      <c r="AU1609" s="220" t="s">
        <v>86</v>
      </c>
      <c r="AV1609" s="13" t="s">
        <v>86</v>
      </c>
      <c r="AW1609" s="13" t="s">
        <v>32</v>
      </c>
      <c r="AX1609" s="13" t="s">
        <v>76</v>
      </c>
      <c r="AY1609" s="220" t="s">
        <v>239</v>
      </c>
    </row>
    <row r="1610" spans="1:65" s="13" customFormat="1" ht="11.25">
      <c r="B1610" s="210"/>
      <c r="C1610" s="211"/>
      <c r="D1610" s="212" t="s">
        <v>274</v>
      </c>
      <c r="E1610" s="226" t="s">
        <v>1</v>
      </c>
      <c r="F1610" s="213" t="s">
        <v>1138</v>
      </c>
      <c r="G1610" s="211"/>
      <c r="H1610" s="214">
        <v>88.08</v>
      </c>
      <c r="I1610" s="215"/>
      <c r="J1610" s="211"/>
      <c r="K1610" s="211"/>
      <c r="L1610" s="216"/>
      <c r="M1610" s="217"/>
      <c r="N1610" s="218"/>
      <c r="O1610" s="218"/>
      <c r="P1610" s="218"/>
      <c r="Q1610" s="218"/>
      <c r="R1610" s="218"/>
      <c r="S1610" s="218"/>
      <c r="T1610" s="219"/>
      <c r="AT1610" s="220" t="s">
        <v>274</v>
      </c>
      <c r="AU1610" s="220" t="s">
        <v>86</v>
      </c>
      <c r="AV1610" s="13" t="s">
        <v>86</v>
      </c>
      <c r="AW1610" s="13" t="s">
        <v>32</v>
      </c>
      <c r="AX1610" s="13" t="s">
        <v>76</v>
      </c>
      <c r="AY1610" s="220" t="s">
        <v>239</v>
      </c>
    </row>
    <row r="1611" spans="1:65" s="14" customFormat="1" ht="11.25">
      <c r="B1611" s="227"/>
      <c r="C1611" s="228"/>
      <c r="D1611" s="212" t="s">
        <v>274</v>
      </c>
      <c r="E1611" s="229" t="s">
        <v>1</v>
      </c>
      <c r="F1611" s="230" t="s">
        <v>401</v>
      </c>
      <c r="G1611" s="228"/>
      <c r="H1611" s="231">
        <v>220.24</v>
      </c>
      <c r="I1611" s="232"/>
      <c r="J1611" s="228"/>
      <c r="K1611" s="228"/>
      <c r="L1611" s="233"/>
      <c r="M1611" s="234"/>
      <c r="N1611" s="235"/>
      <c r="O1611" s="235"/>
      <c r="P1611" s="235"/>
      <c r="Q1611" s="235"/>
      <c r="R1611" s="235"/>
      <c r="S1611" s="235"/>
      <c r="T1611" s="236"/>
      <c r="AT1611" s="237" t="s">
        <v>274</v>
      </c>
      <c r="AU1611" s="237" t="s">
        <v>86</v>
      </c>
      <c r="AV1611" s="14" t="s">
        <v>110</v>
      </c>
      <c r="AW1611" s="14" t="s">
        <v>32</v>
      </c>
      <c r="AX1611" s="14" t="s">
        <v>84</v>
      </c>
      <c r="AY1611" s="237" t="s">
        <v>239</v>
      </c>
    </row>
    <row r="1612" spans="1:65" s="2" customFormat="1" ht="16.5" customHeight="1">
      <c r="A1612" s="35"/>
      <c r="B1612" s="36"/>
      <c r="C1612" s="192" t="s">
        <v>2664</v>
      </c>
      <c r="D1612" s="192" t="s">
        <v>241</v>
      </c>
      <c r="E1612" s="193" t="s">
        <v>2665</v>
      </c>
      <c r="F1612" s="194" t="s">
        <v>2666</v>
      </c>
      <c r="G1612" s="195" t="s">
        <v>244</v>
      </c>
      <c r="H1612" s="196">
        <v>1432.71</v>
      </c>
      <c r="I1612" s="197"/>
      <c r="J1612" s="198">
        <f>ROUND(I1612*H1612,2)</f>
        <v>0</v>
      </c>
      <c r="K1612" s="194" t="s">
        <v>245</v>
      </c>
      <c r="L1612" s="40"/>
      <c r="M1612" s="199" t="s">
        <v>1</v>
      </c>
      <c r="N1612" s="200" t="s">
        <v>41</v>
      </c>
      <c r="O1612" s="72"/>
      <c r="P1612" s="201">
        <f>O1612*H1612</f>
        <v>0</v>
      </c>
      <c r="Q1612" s="201">
        <v>2.5000000000000001E-4</v>
      </c>
      <c r="R1612" s="201">
        <f>Q1612*H1612</f>
        <v>0.35817750000000004</v>
      </c>
      <c r="S1612" s="201">
        <v>0</v>
      </c>
      <c r="T1612" s="202">
        <f>S1612*H1612</f>
        <v>0</v>
      </c>
      <c r="U1612" s="35"/>
      <c r="V1612" s="35"/>
      <c r="W1612" s="35"/>
      <c r="X1612" s="35"/>
      <c r="Y1612" s="35"/>
      <c r="Z1612" s="35"/>
      <c r="AA1612" s="35"/>
      <c r="AB1612" s="35"/>
      <c r="AC1612" s="35"/>
      <c r="AD1612" s="35"/>
      <c r="AE1612" s="35"/>
      <c r="AR1612" s="203" t="s">
        <v>316</v>
      </c>
      <c r="AT1612" s="203" t="s">
        <v>241</v>
      </c>
      <c r="AU1612" s="203" t="s">
        <v>86</v>
      </c>
      <c r="AY1612" s="18" t="s">
        <v>239</v>
      </c>
      <c r="BE1612" s="204">
        <f>IF(N1612="základní",J1612,0)</f>
        <v>0</v>
      </c>
      <c r="BF1612" s="204">
        <f>IF(N1612="snížená",J1612,0)</f>
        <v>0</v>
      </c>
      <c r="BG1612" s="204">
        <f>IF(N1612="zákl. přenesená",J1612,0)</f>
        <v>0</v>
      </c>
      <c r="BH1612" s="204">
        <f>IF(N1612="sníž. přenesená",J1612,0)</f>
        <v>0</v>
      </c>
      <c r="BI1612" s="204">
        <f>IF(N1612="nulová",J1612,0)</f>
        <v>0</v>
      </c>
      <c r="BJ1612" s="18" t="s">
        <v>84</v>
      </c>
      <c r="BK1612" s="204">
        <f>ROUND(I1612*H1612,2)</f>
        <v>0</v>
      </c>
      <c r="BL1612" s="18" t="s">
        <v>316</v>
      </c>
      <c r="BM1612" s="203" t="s">
        <v>2667</v>
      </c>
    </row>
    <row r="1613" spans="1:65" s="2" customFormat="1" ht="11.25">
      <c r="A1613" s="35"/>
      <c r="B1613" s="36"/>
      <c r="C1613" s="37"/>
      <c r="D1613" s="205" t="s">
        <v>247</v>
      </c>
      <c r="E1613" s="37"/>
      <c r="F1613" s="206" t="s">
        <v>2668</v>
      </c>
      <c r="G1613" s="37"/>
      <c r="H1613" s="37"/>
      <c r="I1613" s="207"/>
      <c r="J1613" s="37"/>
      <c r="K1613" s="37"/>
      <c r="L1613" s="40"/>
      <c r="M1613" s="208"/>
      <c r="N1613" s="209"/>
      <c r="O1613" s="72"/>
      <c r="P1613" s="72"/>
      <c r="Q1613" s="72"/>
      <c r="R1613" s="72"/>
      <c r="S1613" s="72"/>
      <c r="T1613" s="73"/>
      <c r="U1613" s="35"/>
      <c r="V1613" s="35"/>
      <c r="W1613" s="35"/>
      <c r="X1613" s="35"/>
      <c r="Y1613" s="35"/>
      <c r="Z1613" s="35"/>
      <c r="AA1613" s="35"/>
      <c r="AB1613" s="35"/>
      <c r="AC1613" s="35"/>
      <c r="AD1613" s="35"/>
      <c r="AE1613" s="35"/>
      <c r="AT1613" s="18" t="s">
        <v>247</v>
      </c>
      <c r="AU1613" s="18" t="s">
        <v>86</v>
      </c>
    </row>
    <row r="1614" spans="1:65" s="2" customFormat="1" ht="19.5">
      <c r="A1614" s="35"/>
      <c r="B1614" s="36"/>
      <c r="C1614" s="37"/>
      <c r="D1614" s="212" t="s">
        <v>294</v>
      </c>
      <c r="E1614" s="37"/>
      <c r="F1614" s="221" t="s">
        <v>2669</v>
      </c>
      <c r="G1614" s="37"/>
      <c r="H1614" s="37"/>
      <c r="I1614" s="207"/>
      <c r="J1614" s="37"/>
      <c r="K1614" s="37"/>
      <c r="L1614" s="40"/>
      <c r="M1614" s="208"/>
      <c r="N1614" s="209"/>
      <c r="O1614" s="72"/>
      <c r="P1614" s="72"/>
      <c r="Q1614" s="72"/>
      <c r="R1614" s="72"/>
      <c r="S1614" s="72"/>
      <c r="T1614" s="73"/>
      <c r="U1614" s="35"/>
      <c r="V1614" s="35"/>
      <c r="W1614" s="35"/>
      <c r="X1614" s="35"/>
      <c r="Y1614" s="35"/>
      <c r="Z1614" s="35"/>
      <c r="AA1614" s="35"/>
      <c r="AB1614" s="35"/>
      <c r="AC1614" s="35"/>
      <c r="AD1614" s="35"/>
      <c r="AE1614" s="35"/>
      <c r="AT1614" s="18" t="s">
        <v>294</v>
      </c>
      <c r="AU1614" s="18" t="s">
        <v>86</v>
      </c>
    </row>
    <row r="1615" spans="1:65" s="12" customFormat="1" ht="22.9" customHeight="1">
      <c r="B1615" s="176"/>
      <c r="C1615" s="177"/>
      <c r="D1615" s="178" t="s">
        <v>75</v>
      </c>
      <c r="E1615" s="190" t="s">
        <v>2670</v>
      </c>
      <c r="F1615" s="190" t="s">
        <v>2671</v>
      </c>
      <c r="G1615" s="177"/>
      <c r="H1615" s="177"/>
      <c r="I1615" s="180"/>
      <c r="J1615" s="191">
        <f>BK1615</f>
        <v>0</v>
      </c>
      <c r="K1615" s="177"/>
      <c r="L1615" s="182"/>
      <c r="M1615" s="183"/>
      <c r="N1615" s="184"/>
      <c r="O1615" s="184"/>
      <c r="P1615" s="185">
        <f>SUM(P1616:P1620)</f>
        <v>0</v>
      </c>
      <c r="Q1615" s="184"/>
      <c r="R1615" s="185">
        <f>SUM(R1616:R1620)</f>
        <v>1.81749939</v>
      </c>
      <c r="S1615" s="184"/>
      <c r="T1615" s="186">
        <f>SUM(T1616:T1620)</f>
        <v>0</v>
      </c>
      <c r="AR1615" s="187" t="s">
        <v>86</v>
      </c>
      <c r="AT1615" s="188" t="s">
        <v>75</v>
      </c>
      <c r="AU1615" s="188" t="s">
        <v>84</v>
      </c>
      <c r="AY1615" s="187" t="s">
        <v>239</v>
      </c>
      <c r="BK1615" s="189">
        <f>SUM(BK1616:BK1620)</f>
        <v>0</v>
      </c>
    </row>
    <row r="1616" spans="1:65" s="2" customFormat="1" ht="16.5" customHeight="1">
      <c r="A1616" s="35"/>
      <c r="B1616" s="36"/>
      <c r="C1616" s="192" t="s">
        <v>2672</v>
      </c>
      <c r="D1616" s="192" t="s">
        <v>241</v>
      </c>
      <c r="E1616" s="193" t="s">
        <v>2673</v>
      </c>
      <c r="F1616" s="194" t="s">
        <v>2674</v>
      </c>
      <c r="G1616" s="195" t="s">
        <v>244</v>
      </c>
      <c r="H1616" s="196">
        <v>4098.5320000000002</v>
      </c>
      <c r="I1616" s="197"/>
      <c r="J1616" s="198">
        <f>ROUND(I1616*H1616,2)</f>
        <v>0</v>
      </c>
      <c r="K1616" s="194" t="s">
        <v>245</v>
      </c>
      <c r="L1616" s="40"/>
      <c r="M1616" s="199" t="s">
        <v>1</v>
      </c>
      <c r="N1616" s="200" t="s">
        <v>41</v>
      </c>
      <c r="O1616" s="72"/>
      <c r="P1616" s="201">
        <f>O1616*H1616</f>
        <v>0</v>
      </c>
      <c r="Q1616" s="201">
        <v>1.2E-4</v>
      </c>
      <c r="R1616" s="201">
        <f>Q1616*H1616</f>
        <v>0.49182384000000001</v>
      </c>
      <c r="S1616" s="201">
        <v>0</v>
      </c>
      <c r="T1616" s="202">
        <f>S1616*H1616</f>
        <v>0</v>
      </c>
      <c r="U1616" s="35"/>
      <c r="V1616" s="35"/>
      <c r="W1616" s="35"/>
      <c r="X1616" s="35"/>
      <c r="Y1616" s="35"/>
      <c r="Z1616" s="35"/>
      <c r="AA1616" s="35"/>
      <c r="AB1616" s="35"/>
      <c r="AC1616" s="35"/>
      <c r="AD1616" s="35"/>
      <c r="AE1616" s="35"/>
      <c r="AR1616" s="203" t="s">
        <v>316</v>
      </c>
      <c r="AT1616" s="203" t="s">
        <v>241</v>
      </c>
      <c r="AU1616" s="203" t="s">
        <v>86</v>
      </c>
      <c r="AY1616" s="18" t="s">
        <v>239</v>
      </c>
      <c r="BE1616" s="204">
        <f>IF(N1616="základní",J1616,0)</f>
        <v>0</v>
      </c>
      <c r="BF1616" s="204">
        <f>IF(N1616="snížená",J1616,0)</f>
        <v>0</v>
      </c>
      <c r="BG1616" s="204">
        <f>IF(N1616="zákl. přenesená",J1616,0)</f>
        <v>0</v>
      </c>
      <c r="BH1616" s="204">
        <f>IF(N1616="sníž. přenesená",J1616,0)</f>
        <v>0</v>
      </c>
      <c r="BI1616" s="204">
        <f>IF(N1616="nulová",J1616,0)</f>
        <v>0</v>
      </c>
      <c r="BJ1616" s="18" t="s">
        <v>84</v>
      </c>
      <c r="BK1616" s="204">
        <f>ROUND(I1616*H1616,2)</f>
        <v>0</v>
      </c>
      <c r="BL1616" s="18" t="s">
        <v>316</v>
      </c>
      <c r="BM1616" s="203" t="s">
        <v>2675</v>
      </c>
    </row>
    <row r="1617" spans="1:65" s="2" customFormat="1" ht="11.25">
      <c r="A1617" s="35"/>
      <c r="B1617" s="36"/>
      <c r="C1617" s="37"/>
      <c r="D1617" s="205" t="s">
        <v>247</v>
      </c>
      <c r="E1617" s="37"/>
      <c r="F1617" s="206" t="s">
        <v>2676</v>
      </c>
      <c r="G1617" s="37"/>
      <c r="H1617" s="37"/>
      <c r="I1617" s="207"/>
      <c r="J1617" s="37"/>
      <c r="K1617" s="37"/>
      <c r="L1617" s="40"/>
      <c r="M1617" s="208"/>
      <c r="N1617" s="209"/>
      <c r="O1617" s="72"/>
      <c r="P1617" s="72"/>
      <c r="Q1617" s="72"/>
      <c r="R1617" s="72"/>
      <c r="S1617" s="72"/>
      <c r="T1617" s="73"/>
      <c r="U1617" s="35"/>
      <c r="V1617" s="35"/>
      <c r="W1617" s="35"/>
      <c r="X1617" s="35"/>
      <c r="Y1617" s="35"/>
      <c r="Z1617" s="35"/>
      <c r="AA1617" s="35"/>
      <c r="AB1617" s="35"/>
      <c r="AC1617" s="35"/>
      <c r="AD1617" s="35"/>
      <c r="AE1617" s="35"/>
      <c r="AT1617" s="18" t="s">
        <v>247</v>
      </c>
      <c r="AU1617" s="18" t="s">
        <v>86</v>
      </c>
    </row>
    <row r="1618" spans="1:65" s="2" customFormat="1" ht="16.5" customHeight="1">
      <c r="A1618" s="35"/>
      <c r="B1618" s="36"/>
      <c r="C1618" s="192" t="s">
        <v>2677</v>
      </c>
      <c r="D1618" s="192" t="s">
        <v>241</v>
      </c>
      <c r="E1618" s="193" t="s">
        <v>2678</v>
      </c>
      <c r="F1618" s="194" t="s">
        <v>2679</v>
      </c>
      <c r="G1618" s="195" t="s">
        <v>244</v>
      </c>
      <c r="H1618" s="196">
        <v>4098.5320000000002</v>
      </c>
      <c r="I1618" s="197"/>
      <c r="J1618" s="198">
        <f>ROUND(I1618*H1618,2)</f>
        <v>0</v>
      </c>
      <c r="K1618" s="194" t="s">
        <v>245</v>
      </c>
      <c r="L1618" s="40"/>
      <c r="M1618" s="199" t="s">
        <v>1</v>
      </c>
      <c r="N1618" s="200" t="s">
        <v>41</v>
      </c>
      <c r="O1618" s="72"/>
      <c r="P1618" s="201">
        <f>O1618*H1618</f>
        <v>0</v>
      </c>
      <c r="Q1618" s="201">
        <v>2.9E-4</v>
      </c>
      <c r="R1618" s="201">
        <f>Q1618*H1618</f>
        <v>1.1885742800000001</v>
      </c>
      <c r="S1618" s="201">
        <v>0</v>
      </c>
      <c r="T1618" s="202">
        <f>S1618*H1618</f>
        <v>0</v>
      </c>
      <c r="U1618" s="35"/>
      <c r="V1618" s="35"/>
      <c r="W1618" s="35"/>
      <c r="X1618" s="35"/>
      <c r="Y1618" s="35"/>
      <c r="Z1618" s="35"/>
      <c r="AA1618" s="35"/>
      <c r="AB1618" s="35"/>
      <c r="AC1618" s="35"/>
      <c r="AD1618" s="35"/>
      <c r="AE1618" s="35"/>
      <c r="AR1618" s="203" t="s">
        <v>316</v>
      </c>
      <c r="AT1618" s="203" t="s">
        <v>241</v>
      </c>
      <c r="AU1618" s="203" t="s">
        <v>86</v>
      </c>
      <c r="AY1618" s="18" t="s">
        <v>239</v>
      </c>
      <c r="BE1618" s="204">
        <f>IF(N1618="základní",J1618,0)</f>
        <v>0</v>
      </c>
      <c r="BF1618" s="204">
        <f>IF(N1618="snížená",J1618,0)</f>
        <v>0</v>
      </c>
      <c r="BG1618" s="204">
        <f>IF(N1618="zákl. přenesená",J1618,0)</f>
        <v>0</v>
      </c>
      <c r="BH1618" s="204">
        <f>IF(N1618="sníž. přenesená",J1618,0)</f>
        <v>0</v>
      </c>
      <c r="BI1618" s="204">
        <f>IF(N1618="nulová",J1618,0)</f>
        <v>0</v>
      </c>
      <c r="BJ1618" s="18" t="s">
        <v>84</v>
      </c>
      <c r="BK1618" s="204">
        <f>ROUND(I1618*H1618,2)</f>
        <v>0</v>
      </c>
      <c r="BL1618" s="18" t="s">
        <v>316</v>
      </c>
      <c r="BM1618" s="203" t="s">
        <v>2680</v>
      </c>
    </row>
    <row r="1619" spans="1:65" s="2" customFormat="1" ht="11.25">
      <c r="A1619" s="35"/>
      <c r="B1619" s="36"/>
      <c r="C1619" s="37"/>
      <c r="D1619" s="205" t="s">
        <v>247</v>
      </c>
      <c r="E1619" s="37"/>
      <c r="F1619" s="206" t="s">
        <v>2681</v>
      </c>
      <c r="G1619" s="37"/>
      <c r="H1619" s="37"/>
      <c r="I1619" s="207"/>
      <c r="J1619" s="37"/>
      <c r="K1619" s="37"/>
      <c r="L1619" s="40"/>
      <c r="M1619" s="208"/>
      <c r="N1619" s="209"/>
      <c r="O1619" s="72"/>
      <c r="P1619" s="72"/>
      <c r="Q1619" s="72"/>
      <c r="R1619" s="72"/>
      <c r="S1619" s="72"/>
      <c r="T1619" s="73"/>
      <c r="U1619" s="35"/>
      <c r="V1619" s="35"/>
      <c r="W1619" s="35"/>
      <c r="X1619" s="35"/>
      <c r="Y1619" s="35"/>
      <c r="Z1619" s="35"/>
      <c r="AA1619" s="35"/>
      <c r="AB1619" s="35"/>
      <c r="AC1619" s="35"/>
      <c r="AD1619" s="35"/>
      <c r="AE1619" s="35"/>
      <c r="AT1619" s="18" t="s">
        <v>247</v>
      </c>
      <c r="AU1619" s="18" t="s">
        <v>86</v>
      </c>
    </row>
    <row r="1620" spans="1:65" s="2" customFormat="1" ht="21.75" customHeight="1">
      <c r="A1620" s="35"/>
      <c r="B1620" s="36"/>
      <c r="C1620" s="192" t="s">
        <v>2682</v>
      </c>
      <c r="D1620" s="192" t="s">
        <v>241</v>
      </c>
      <c r="E1620" s="193" t="s">
        <v>2683</v>
      </c>
      <c r="F1620" s="194" t="s">
        <v>2684</v>
      </c>
      <c r="G1620" s="195" t="s">
        <v>244</v>
      </c>
      <c r="H1620" s="196">
        <v>472.76299999999998</v>
      </c>
      <c r="I1620" s="197"/>
      <c r="J1620" s="198">
        <f>ROUND(I1620*H1620,2)</f>
        <v>0</v>
      </c>
      <c r="K1620" s="194" t="s">
        <v>287</v>
      </c>
      <c r="L1620" s="40"/>
      <c r="M1620" s="199" t="s">
        <v>1</v>
      </c>
      <c r="N1620" s="200" t="s">
        <v>41</v>
      </c>
      <c r="O1620" s="72"/>
      <c r="P1620" s="201">
        <f>O1620*H1620</f>
        <v>0</v>
      </c>
      <c r="Q1620" s="201">
        <v>2.9E-4</v>
      </c>
      <c r="R1620" s="201">
        <f>Q1620*H1620</f>
        <v>0.13710127</v>
      </c>
      <c r="S1620" s="201">
        <v>0</v>
      </c>
      <c r="T1620" s="202">
        <f>S1620*H1620</f>
        <v>0</v>
      </c>
      <c r="U1620" s="35"/>
      <c r="V1620" s="35"/>
      <c r="W1620" s="35"/>
      <c r="X1620" s="35"/>
      <c r="Y1620" s="35"/>
      <c r="Z1620" s="35"/>
      <c r="AA1620" s="35"/>
      <c r="AB1620" s="35"/>
      <c r="AC1620" s="35"/>
      <c r="AD1620" s="35"/>
      <c r="AE1620" s="35"/>
      <c r="AR1620" s="203" t="s">
        <v>316</v>
      </c>
      <c r="AT1620" s="203" t="s">
        <v>241</v>
      </c>
      <c r="AU1620" s="203" t="s">
        <v>86</v>
      </c>
      <c r="AY1620" s="18" t="s">
        <v>239</v>
      </c>
      <c r="BE1620" s="204">
        <f>IF(N1620="základní",J1620,0)</f>
        <v>0</v>
      </c>
      <c r="BF1620" s="204">
        <f>IF(N1620="snížená",J1620,0)</f>
        <v>0</v>
      </c>
      <c r="BG1620" s="204">
        <f>IF(N1620="zákl. přenesená",J1620,0)</f>
        <v>0</v>
      </c>
      <c r="BH1620" s="204">
        <f>IF(N1620="sníž. přenesená",J1620,0)</f>
        <v>0</v>
      </c>
      <c r="BI1620" s="204">
        <f>IF(N1620="nulová",J1620,0)</f>
        <v>0</v>
      </c>
      <c r="BJ1620" s="18" t="s">
        <v>84</v>
      </c>
      <c r="BK1620" s="204">
        <f>ROUND(I1620*H1620,2)</f>
        <v>0</v>
      </c>
      <c r="BL1620" s="18" t="s">
        <v>316</v>
      </c>
      <c r="BM1620" s="203" t="s">
        <v>2685</v>
      </c>
    </row>
    <row r="1621" spans="1:65" s="12" customFormat="1" ht="25.9" customHeight="1">
      <c r="B1621" s="176"/>
      <c r="C1621" s="177"/>
      <c r="D1621" s="178" t="s">
        <v>75</v>
      </c>
      <c r="E1621" s="179" t="s">
        <v>469</v>
      </c>
      <c r="F1621" s="179" t="s">
        <v>469</v>
      </c>
      <c r="G1621" s="177"/>
      <c r="H1621" s="177"/>
      <c r="I1621" s="180"/>
      <c r="J1621" s="181">
        <f>BK1621</f>
        <v>0</v>
      </c>
      <c r="K1621" s="177"/>
      <c r="L1621" s="182"/>
      <c r="M1621" s="183"/>
      <c r="N1621" s="184"/>
      <c r="O1621" s="184"/>
      <c r="P1621" s="185">
        <f>P1622</f>
        <v>0</v>
      </c>
      <c r="Q1621" s="184"/>
      <c r="R1621" s="185">
        <f>R1622</f>
        <v>0</v>
      </c>
      <c r="S1621" s="184"/>
      <c r="T1621" s="186">
        <f>T1622</f>
        <v>0</v>
      </c>
      <c r="AR1621" s="187" t="s">
        <v>108</v>
      </c>
      <c r="AT1621" s="188" t="s">
        <v>75</v>
      </c>
      <c r="AU1621" s="188" t="s">
        <v>76</v>
      </c>
      <c r="AY1621" s="187" t="s">
        <v>239</v>
      </c>
      <c r="BK1621" s="189">
        <f>BK1622</f>
        <v>0</v>
      </c>
    </row>
    <row r="1622" spans="1:65" s="12" customFormat="1" ht="22.9" customHeight="1">
      <c r="B1622" s="176"/>
      <c r="C1622" s="177"/>
      <c r="D1622" s="178" t="s">
        <v>75</v>
      </c>
      <c r="E1622" s="190" t="s">
        <v>2686</v>
      </c>
      <c r="F1622" s="190" t="s">
        <v>2687</v>
      </c>
      <c r="G1622" s="177"/>
      <c r="H1622" s="177"/>
      <c r="I1622" s="180"/>
      <c r="J1622" s="191">
        <f>BK1622</f>
        <v>0</v>
      </c>
      <c r="K1622" s="177"/>
      <c r="L1622" s="182"/>
      <c r="M1622" s="183"/>
      <c r="N1622" s="184"/>
      <c r="O1622" s="184"/>
      <c r="P1622" s="185">
        <f>SUM(P1623:P1658)</f>
        <v>0</v>
      </c>
      <c r="Q1622" s="184"/>
      <c r="R1622" s="185">
        <f>SUM(R1623:R1658)</f>
        <v>0</v>
      </c>
      <c r="S1622" s="184"/>
      <c r="T1622" s="186">
        <f>SUM(T1623:T1658)</f>
        <v>0</v>
      </c>
      <c r="AR1622" s="187" t="s">
        <v>108</v>
      </c>
      <c r="AT1622" s="188" t="s">
        <v>75</v>
      </c>
      <c r="AU1622" s="188" t="s">
        <v>84</v>
      </c>
      <c r="AY1622" s="187" t="s">
        <v>239</v>
      </c>
      <c r="BK1622" s="189">
        <f>SUM(BK1623:BK1658)</f>
        <v>0</v>
      </c>
    </row>
    <row r="1623" spans="1:65" s="2" customFormat="1" ht="21.75" customHeight="1">
      <c r="A1623" s="35"/>
      <c r="B1623" s="36"/>
      <c r="C1623" s="192" t="s">
        <v>2688</v>
      </c>
      <c r="D1623" s="192" t="s">
        <v>241</v>
      </c>
      <c r="E1623" s="193" t="s">
        <v>2689</v>
      </c>
      <c r="F1623" s="194" t="s">
        <v>2690</v>
      </c>
      <c r="G1623" s="195" t="s">
        <v>2089</v>
      </c>
      <c r="H1623" s="196">
        <v>2</v>
      </c>
      <c r="I1623" s="197"/>
      <c r="J1623" s="198">
        <f>ROUND(I1623*H1623,2)</f>
        <v>0</v>
      </c>
      <c r="K1623" s="194" t="s">
        <v>287</v>
      </c>
      <c r="L1623" s="40"/>
      <c r="M1623" s="199" t="s">
        <v>1</v>
      </c>
      <c r="N1623" s="200" t="s">
        <v>41</v>
      </c>
      <c r="O1623" s="72"/>
      <c r="P1623" s="201">
        <f>O1623*H1623</f>
        <v>0</v>
      </c>
      <c r="Q1623" s="201">
        <v>0</v>
      </c>
      <c r="R1623" s="201">
        <f>Q1623*H1623</f>
        <v>0</v>
      </c>
      <c r="S1623" s="201">
        <v>0</v>
      </c>
      <c r="T1623" s="202">
        <f>S1623*H1623</f>
        <v>0</v>
      </c>
      <c r="U1623" s="35"/>
      <c r="V1623" s="35"/>
      <c r="W1623" s="35"/>
      <c r="X1623" s="35"/>
      <c r="Y1623" s="35"/>
      <c r="Z1623" s="35"/>
      <c r="AA1623" s="35"/>
      <c r="AB1623" s="35"/>
      <c r="AC1623" s="35"/>
      <c r="AD1623" s="35"/>
      <c r="AE1623" s="35"/>
      <c r="AR1623" s="203" t="s">
        <v>110</v>
      </c>
      <c r="AT1623" s="203" t="s">
        <v>241</v>
      </c>
      <c r="AU1623" s="203" t="s">
        <v>86</v>
      </c>
      <c r="AY1623" s="18" t="s">
        <v>239</v>
      </c>
      <c r="BE1623" s="204">
        <f>IF(N1623="základní",J1623,0)</f>
        <v>0</v>
      </c>
      <c r="BF1623" s="204">
        <f>IF(N1623="snížená",J1623,0)</f>
        <v>0</v>
      </c>
      <c r="BG1623" s="204">
        <f>IF(N1623="zákl. přenesená",J1623,0)</f>
        <v>0</v>
      </c>
      <c r="BH1623" s="204">
        <f>IF(N1623="sníž. přenesená",J1623,0)</f>
        <v>0</v>
      </c>
      <c r="BI1623" s="204">
        <f>IF(N1623="nulová",J1623,0)</f>
        <v>0</v>
      </c>
      <c r="BJ1623" s="18" t="s">
        <v>84</v>
      </c>
      <c r="BK1623" s="204">
        <f>ROUND(I1623*H1623,2)</f>
        <v>0</v>
      </c>
      <c r="BL1623" s="18" t="s">
        <v>110</v>
      </c>
      <c r="BM1623" s="203" t="s">
        <v>2691</v>
      </c>
    </row>
    <row r="1624" spans="1:65" s="2" customFormat="1" ht="39">
      <c r="A1624" s="35"/>
      <c r="B1624" s="36"/>
      <c r="C1624" s="37"/>
      <c r="D1624" s="212" t="s">
        <v>294</v>
      </c>
      <c r="E1624" s="37"/>
      <c r="F1624" s="221" t="s">
        <v>2692</v>
      </c>
      <c r="G1624" s="37"/>
      <c r="H1624" s="37"/>
      <c r="I1624" s="207"/>
      <c r="J1624" s="37"/>
      <c r="K1624" s="37"/>
      <c r="L1624" s="40"/>
      <c r="M1624" s="208"/>
      <c r="N1624" s="209"/>
      <c r="O1624" s="72"/>
      <c r="P1624" s="72"/>
      <c r="Q1624" s="72"/>
      <c r="R1624" s="72"/>
      <c r="S1624" s="72"/>
      <c r="T1624" s="73"/>
      <c r="U1624" s="35"/>
      <c r="V1624" s="35"/>
      <c r="W1624" s="35"/>
      <c r="X1624" s="35"/>
      <c r="Y1624" s="35"/>
      <c r="Z1624" s="35"/>
      <c r="AA1624" s="35"/>
      <c r="AB1624" s="35"/>
      <c r="AC1624" s="35"/>
      <c r="AD1624" s="35"/>
      <c r="AE1624" s="35"/>
      <c r="AT1624" s="18" t="s">
        <v>294</v>
      </c>
      <c r="AU1624" s="18" t="s">
        <v>86</v>
      </c>
    </row>
    <row r="1625" spans="1:65" s="2" customFormat="1" ht="16.5" customHeight="1">
      <c r="A1625" s="35"/>
      <c r="B1625" s="36"/>
      <c r="C1625" s="192" t="s">
        <v>2693</v>
      </c>
      <c r="D1625" s="192" t="s">
        <v>241</v>
      </c>
      <c r="E1625" s="193" t="s">
        <v>2694</v>
      </c>
      <c r="F1625" s="194" t="s">
        <v>2695</v>
      </c>
      <c r="G1625" s="195" t="s">
        <v>2089</v>
      </c>
      <c r="H1625" s="196">
        <v>2</v>
      </c>
      <c r="I1625" s="197"/>
      <c r="J1625" s="198">
        <f>ROUND(I1625*H1625,2)</f>
        <v>0</v>
      </c>
      <c r="K1625" s="194" t="s">
        <v>287</v>
      </c>
      <c r="L1625" s="40"/>
      <c r="M1625" s="199" t="s">
        <v>1</v>
      </c>
      <c r="N1625" s="200" t="s">
        <v>41</v>
      </c>
      <c r="O1625" s="72"/>
      <c r="P1625" s="201">
        <f>O1625*H1625</f>
        <v>0</v>
      </c>
      <c r="Q1625" s="201">
        <v>0</v>
      </c>
      <c r="R1625" s="201">
        <f>Q1625*H1625</f>
        <v>0</v>
      </c>
      <c r="S1625" s="201">
        <v>0</v>
      </c>
      <c r="T1625" s="202">
        <f>S1625*H1625</f>
        <v>0</v>
      </c>
      <c r="U1625" s="35"/>
      <c r="V1625" s="35"/>
      <c r="W1625" s="35"/>
      <c r="X1625" s="35"/>
      <c r="Y1625" s="35"/>
      <c r="Z1625" s="35"/>
      <c r="AA1625" s="35"/>
      <c r="AB1625" s="35"/>
      <c r="AC1625" s="35"/>
      <c r="AD1625" s="35"/>
      <c r="AE1625" s="35"/>
      <c r="AR1625" s="203" t="s">
        <v>110</v>
      </c>
      <c r="AT1625" s="203" t="s">
        <v>241</v>
      </c>
      <c r="AU1625" s="203" t="s">
        <v>86</v>
      </c>
      <c r="AY1625" s="18" t="s">
        <v>239</v>
      </c>
      <c r="BE1625" s="204">
        <f>IF(N1625="základní",J1625,0)</f>
        <v>0</v>
      </c>
      <c r="BF1625" s="204">
        <f>IF(N1625="snížená",J1625,0)</f>
        <v>0</v>
      </c>
      <c r="BG1625" s="204">
        <f>IF(N1625="zákl. přenesená",J1625,0)</f>
        <v>0</v>
      </c>
      <c r="BH1625" s="204">
        <f>IF(N1625="sníž. přenesená",J1625,0)</f>
        <v>0</v>
      </c>
      <c r="BI1625" s="204">
        <f>IF(N1625="nulová",J1625,0)</f>
        <v>0</v>
      </c>
      <c r="BJ1625" s="18" t="s">
        <v>84</v>
      </c>
      <c r="BK1625" s="204">
        <f>ROUND(I1625*H1625,2)</f>
        <v>0</v>
      </c>
      <c r="BL1625" s="18" t="s">
        <v>110</v>
      </c>
      <c r="BM1625" s="203" t="s">
        <v>2696</v>
      </c>
    </row>
    <row r="1626" spans="1:65" s="2" customFormat="1" ht="39">
      <c r="A1626" s="35"/>
      <c r="B1626" s="36"/>
      <c r="C1626" s="37"/>
      <c r="D1626" s="212" t="s">
        <v>294</v>
      </c>
      <c r="E1626" s="37"/>
      <c r="F1626" s="221" t="s">
        <v>2692</v>
      </c>
      <c r="G1626" s="37"/>
      <c r="H1626" s="37"/>
      <c r="I1626" s="207"/>
      <c r="J1626" s="37"/>
      <c r="K1626" s="37"/>
      <c r="L1626" s="40"/>
      <c r="M1626" s="208"/>
      <c r="N1626" s="209"/>
      <c r="O1626" s="72"/>
      <c r="P1626" s="72"/>
      <c r="Q1626" s="72"/>
      <c r="R1626" s="72"/>
      <c r="S1626" s="72"/>
      <c r="T1626" s="73"/>
      <c r="U1626" s="35"/>
      <c r="V1626" s="35"/>
      <c r="W1626" s="35"/>
      <c r="X1626" s="35"/>
      <c r="Y1626" s="35"/>
      <c r="Z1626" s="35"/>
      <c r="AA1626" s="35"/>
      <c r="AB1626" s="35"/>
      <c r="AC1626" s="35"/>
      <c r="AD1626" s="35"/>
      <c r="AE1626" s="35"/>
      <c r="AT1626" s="18" t="s">
        <v>294</v>
      </c>
      <c r="AU1626" s="18" t="s">
        <v>86</v>
      </c>
    </row>
    <row r="1627" spans="1:65" s="2" customFormat="1" ht="16.5" customHeight="1">
      <c r="A1627" s="35"/>
      <c r="B1627" s="36"/>
      <c r="C1627" s="192" t="s">
        <v>2697</v>
      </c>
      <c r="D1627" s="192" t="s">
        <v>241</v>
      </c>
      <c r="E1627" s="193" t="s">
        <v>2698</v>
      </c>
      <c r="F1627" s="194" t="s">
        <v>2699</v>
      </c>
      <c r="G1627" s="195" t="s">
        <v>2032</v>
      </c>
      <c r="H1627" s="196">
        <v>52</v>
      </c>
      <c r="I1627" s="197"/>
      <c r="J1627" s="198">
        <f>ROUND(I1627*H1627,2)</f>
        <v>0</v>
      </c>
      <c r="K1627" s="194" t="s">
        <v>287</v>
      </c>
      <c r="L1627" s="40"/>
      <c r="M1627" s="199" t="s">
        <v>1</v>
      </c>
      <c r="N1627" s="200" t="s">
        <v>41</v>
      </c>
      <c r="O1627" s="72"/>
      <c r="P1627" s="201">
        <f>O1627*H1627</f>
        <v>0</v>
      </c>
      <c r="Q1627" s="201">
        <v>0</v>
      </c>
      <c r="R1627" s="201">
        <f>Q1627*H1627</f>
        <v>0</v>
      </c>
      <c r="S1627" s="201">
        <v>0</v>
      </c>
      <c r="T1627" s="202">
        <f>S1627*H1627</f>
        <v>0</v>
      </c>
      <c r="U1627" s="35"/>
      <c r="V1627" s="35"/>
      <c r="W1627" s="35"/>
      <c r="X1627" s="35"/>
      <c r="Y1627" s="35"/>
      <c r="Z1627" s="35"/>
      <c r="AA1627" s="35"/>
      <c r="AB1627" s="35"/>
      <c r="AC1627" s="35"/>
      <c r="AD1627" s="35"/>
      <c r="AE1627" s="35"/>
      <c r="AR1627" s="203" t="s">
        <v>110</v>
      </c>
      <c r="AT1627" s="203" t="s">
        <v>241</v>
      </c>
      <c r="AU1627" s="203" t="s">
        <v>86</v>
      </c>
      <c r="AY1627" s="18" t="s">
        <v>239</v>
      </c>
      <c r="BE1627" s="204">
        <f>IF(N1627="základní",J1627,0)</f>
        <v>0</v>
      </c>
      <c r="BF1627" s="204">
        <f>IF(N1627="snížená",J1627,0)</f>
        <v>0</v>
      </c>
      <c r="BG1627" s="204">
        <f>IF(N1627="zákl. přenesená",J1627,0)</f>
        <v>0</v>
      </c>
      <c r="BH1627" s="204">
        <f>IF(N1627="sníž. přenesená",J1627,0)</f>
        <v>0</v>
      </c>
      <c r="BI1627" s="204">
        <f>IF(N1627="nulová",J1627,0)</f>
        <v>0</v>
      </c>
      <c r="BJ1627" s="18" t="s">
        <v>84</v>
      </c>
      <c r="BK1627" s="204">
        <f>ROUND(I1627*H1627,2)</f>
        <v>0</v>
      </c>
      <c r="BL1627" s="18" t="s">
        <v>110</v>
      </c>
      <c r="BM1627" s="203" t="s">
        <v>2700</v>
      </c>
    </row>
    <row r="1628" spans="1:65" s="2" customFormat="1" ht="39">
      <c r="A1628" s="35"/>
      <c r="B1628" s="36"/>
      <c r="C1628" s="37"/>
      <c r="D1628" s="212" t="s">
        <v>294</v>
      </c>
      <c r="E1628" s="37"/>
      <c r="F1628" s="221" t="s">
        <v>2692</v>
      </c>
      <c r="G1628" s="37"/>
      <c r="H1628" s="37"/>
      <c r="I1628" s="207"/>
      <c r="J1628" s="37"/>
      <c r="K1628" s="37"/>
      <c r="L1628" s="40"/>
      <c r="M1628" s="208"/>
      <c r="N1628" s="209"/>
      <c r="O1628" s="72"/>
      <c r="P1628" s="72"/>
      <c r="Q1628" s="72"/>
      <c r="R1628" s="72"/>
      <c r="S1628" s="72"/>
      <c r="T1628" s="73"/>
      <c r="U1628" s="35"/>
      <c r="V1628" s="35"/>
      <c r="W1628" s="35"/>
      <c r="X1628" s="35"/>
      <c r="Y1628" s="35"/>
      <c r="Z1628" s="35"/>
      <c r="AA1628" s="35"/>
      <c r="AB1628" s="35"/>
      <c r="AC1628" s="35"/>
      <c r="AD1628" s="35"/>
      <c r="AE1628" s="35"/>
      <c r="AT1628" s="18" t="s">
        <v>294</v>
      </c>
      <c r="AU1628" s="18" t="s">
        <v>86</v>
      </c>
    </row>
    <row r="1629" spans="1:65" s="2" customFormat="1" ht="16.5" customHeight="1">
      <c r="A1629" s="35"/>
      <c r="B1629" s="36"/>
      <c r="C1629" s="192" t="s">
        <v>2701</v>
      </c>
      <c r="D1629" s="192" t="s">
        <v>241</v>
      </c>
      <c r="E1629" s="193" t="s">
        <v>2702</v>
      </c>
      <c r="F1629" s="194" t="s">
        <v>2703</v>
      </c>
      <c r="G1629" s="195" t="s">
        <v>2032</v>
      </c>
      <c r="H1629" s="196">
        <v>131</v>
      </c>
      <c r="I1629" s="197"/>
      <c r="J1629" s="198">
        <f>ROUND(I1629*H1629,2)</f>
        <v>0</v>
      </c>
      <c r="K1629" s="194" t="s">
        <v>287</v>
      </c>
      <c r="L1629" s="40"/>
      <c r="M1629" s="199" t="s">
        <v>1</v>
      </c>
      <c r="N1629" s="200" t="s">
        <v>41</v>
      </c>
      <c r="O1629" s="72"/>
      <c r="P1629" s="201">
        <f>O1629*H1629</f>
        <v>0</v>
      </c>
      <c r="Q1629" s="201">
        <v>0</v>
      </c>
      <c r="R1629" s="201">
        <f>Q1629*H1629</f>
        <v>0</v>
      </c>
      <c r="S1629" s="201">
        <v>0</v>
      </c>
      <c r="T1629" s="202">
        <f>S1629*H1629</f>
        <v>0</v>
      </c>
      <c r="U1629" s="35"/>
      <c r="V1629" s="35"/>
      <c r="W1629" s="35"/>
      <c r="X1629" s="35"/>
      <c r="Y1629" s="35"/>
      <c r="Z1629" s="35"/>
      <c r="AA1629" s="35"/>
      <c r="AB1629" s="35"/>
      <c r="AC1629" s="35"/>
      <c r="AD1629" s="35"/>
      <c r="AE1629" s="35"/>
      <c r="AR1629" s="203" t="s">
        <v>110</v>
      </c>
      <c r="AT1629" s="203" t="s">
        <v>241</v>
      </c>
      <c r="AU1629" s="203" t="s">
        <v>86</v>
      </c>
      <c r="AY1629" s="18" t="s">
        <v>239</v>
      </c>
      <c r="BE1629" s="204">
        <f>IF(N1629="základní",J1629,0)</f>
        <v>0</v>
      </c>
      <c r="BF1629" s="204">
        <f>IF(N1629="snížená",J1629,0)</f>
        <v>0</v>
      </c>
      <c r="BG1629" s="204">
        <f>IF(N1629="zákl. přenesená",J1629,0)</f>
        <v>0</v>
      </c>
      <c r="BH1629" s="204">
        <f>IF(N1629="sníž. přenesená",J1629,0)</f>
        <v>0</v>
      </c>
      <c r="BI1629" s="204">
        <f>IF(N1629="nulová",J1629,0)</f>
        <v>0</v>
      </c>
      <c r="BJ1629" s="18" t="s">
        <v>84</v>
      </c>
      <c r="BK1629" s="204">
        <f>ROUND(I1629*H1629,2)</f>
        <v>0</v>
      </c>
      <c r="BL1629" s="18" t="s">
        <v>110</v>
      </c>
      <c r="BM1629" s="203" t="s">
        <v>2704</v>
      </c>
    </row>
    <row r="1630" spans="1:65" s="2" customFormat="1" ht="39">
      <c r="A1630" s="35"/>
      <c r="B1630" s="36"/>
      <c r="C1630" s="37"/>
      <c r="D1630" s="212" t="s">
        <v>294</v>
      </c>
      <c r="E1630" s="37"/>
      <c r="F1630" s="221" t="s">
        <v>2692</v>
      </c>
      <c r="G1630" s="37"/>
      <c r="H1630" s="37"/>
      <c r="I1630" s="207"/>
      <c r="J1630" s="37"/>
      <c r="K1630" s="37"/>
      <c r="L1630" s="40"/>
      <c r="M1630" s="208"/>
      <c r="N1630" s="209"/>
      <c r="O1630" s="72"/>
      <c r="P1630" s="72"/>
      <c r="Q1630" s="72"/>
      <c r="R1630" s="72"/>
      <c r="S1630" s="72"/>
      <c r="T1630" s="73"/>
      <c r="U1630" s="35"/>
      <c r="V1630" s="35"/>
      <c r="W1630" s="35"/>
      <c r="X1630" s="35"/>
      <c r="Y1630" s="35"/>
      <c r="Z1630" s="35"/>
      <c r="AA1630" s="35"/>
      <c r="AB1630" s="35"/>
      <c r="AC1630" s="35"/>
      <c r="AD1630" s="35"/>
      <c r="AE1630" s="35"/>
      <c r="AT1630" s="18" t="s">
        <v>294</v>
      </c>
      <c r="AU1630" s="18" t="s">
        <v>86</v>
      </c>
    </row>
    <row r="1631" spans="1:65" s="2" customFormat="1" ht="21.75" customHeight="1">
      <c r="A1631" s="35"/>
      <c r="B1631" s="36"/>
      <c r="C1631" s="192" t="s">
        <v>2705</v>
      </c>
      <c r="D1631" s="192" t="s">
        <v>241</v>
      </c>
      <c r="E1631" s="193" t="s">
        <v>2706</v>
      </c>
      <c r="F1631" s="194" t="s">
        <v>2707</v>
      </c>
      <c r="G1631" s="195" t="s">
        <v>2089</v>
      </c>
      <c r="H1631" s="196">
        <v>1</v>
      </c>
      <c r="I1631" s="197"/>
      <c r="J1631" s="198">
        <f>ROUND(I1631*H1631,2)</f>
        <v>0</v>
      </c>
      <c r="K1631" s="194" t="s">
        <v>287</v>
      </c>
      <c r="L1631" s="40"/>
      <c r="M1631" s="199" t="s">
        <v>1</v>
      </c>
      <c r="N1631" s="200" t="s">
        <v>41</v>
      </c>
      <c r="O1631" s="72"/>
      <c r="P1631" s="201">
        <f>O1631*H1631</f>
        <v>0</v>
      </c>
      <c r="Q1631" s="201">
        <v>0</v>
      </c>
      <c r="R1631" s="201">
        <f>Q1631*H1631</f>
        <v>0</v>
      </c>
      <c r="S1631" s="201">
        <v>0</v>
      </c>
      <c r="T1631" s="202">
        <f>S1631*H1631</f>
        <v>0</v>
      </c>
      <c r="U1631" s="35"/>
      <c r="V1631" s="35"/>
      <c r="W1631" s="35"/>
      <c r="X1631" s="35"/>
      <c r="Y1631" s="35"/>
      <c r="Z1631" s="35"/>
      <c r="AA1631" s="35"/>
      <c r="AB1631" s="35"/>
      <c r="AC1631" s="35"/>
      <c r="AD1631" s="35"/>
      <c r="AE1631" s="35"/>
      <c r="AR1631" s="203" t="s">
        <v>110</v>
      </c>
      <c r="AT1631" s="203" t="s">
        <v>241</v>
      </c>
      <c r="AU1631" s="203" t="s">
        <v>86</v>
      </c>
      <c r="AY1631" s="18" t="s">
        <v>239</v>
      </c>
      <c r="BE1631" s="204">
        <f>IF(N1631="základní",J1631,0)</f>
        <v>0</v>
      </c>
      <c r="BF1631" s="204">
        <f>IF(N1631="snížená",J1631,0)</f>
        <v>0</v>
      </c>
      <c r="BG1631" s="204">
        <f>IF(N1631="zákl. přenesená",J1631,0)</f>
        <v>0</v>
      </c>
      <c r="BH1631" s="204">
        <f>IF(N1631="sníž. přenesená",J1631,0)</f>
        <v>0</v>
      </c>
      <c r="BI1631" s="204">
        <f>IF(N1631="nulová",J1631,0)</f>
        <v>0</v>
      </c>
      <c r="BJ1631" s="18" t="s">
        <v>84</v>
      </c>
      <c r="BK1631" s="204">
        <f>ROUND(I1631*H1631,2)</f>
        <v>0</v>
      </c>
      <c r="BL1631" s="18" t="s">
        <v>110</v>
      </c>
      <c r="BM1631" s="203" t="s">
        <v>2708</v>
      </c>
    </row>
    <row r="1632" spans="1:65" s="2" customFormat="1" ht="39">
      <c r="A1632" s="35"/>
      <c r="B1632" s="36"/>
      <c r="C1632" s="37"/>
      <c r="D1632" s="212" t="s">
        <v>294</v>
      </c>
      <c r="E1632" s="37"/>
      <c r="F1632" s="221" t="s">
        <v>2692</v>
      </c>
      <c r="G1632" s="37"/>
      <c r="H1632" s="37"/>
      <c r="I1632" s="207"/>
      <c r="J1632" s="37"/>
      <c r="K1632" s="37"/>
      <c r="L1632" s="40"/>
      <c r="M1632" s="208"/>
      <c r="N1632" s="209"/>
      <c r="O1632" s="72"/>
      <c r="P1632" s="72"/>
      <c r="Q1632" s="72"/>
      <c r="R1632" s="72"/>
      <c r="S1632" s="72"/>
      <c r="T1632" s="73"/>
      <c r="U1632" s="35"/>
      <c r="V1632" s="35"/>
      <c r="W1632" s="35"/>
      <c r="X1632" s="35"/>
      <c r="Y1632" s="35"/>
      <c r="Z1632" s="35"/>
      <c r="AA1632" s="35"/>
      <c r="AB1632" s="35"/>
      <c r="AC1632" s="35"/>
      <c r="AD1632" s="35"/>
      <c r="AE1632" s="35"/>
      <c r="AT1632" s="18" t="s">
        <v>294</v>
      </c>
      <c r="AU1632" s="18" t="s">
        <v>86</v>
      </c>
    </row>
    <row r="1633" spans="1:65" s="2" customFormat="1" ht="21.75" customHeight="1">
      <c r="A1633" s="35"/>
      <c r="B1633" s="36"/>
      <c r="C1633" s="192" t="s">
        <v>2709</v>
      </c>
      <c r="D1633" s="192" t="s">
        <v>241</v>
      </c>
      <c r="E1633" s="193" t="s">
        <v>2710</v>
      </c>
      <c r="F1633" s="194" t="s">
        <v>2711</v>
      </c>
      <c r="G1633" s="195" t="s">
        <v>251</v>
      </c>
      <c r="H1633" s="196">
        <v>101</v>
      </c>
      <c r="I1633" s="197"/>
      <c r="J1633" s="198">
        <f>ROUND(I1633*H1633,2)</f>
        <v>0</v>
      </c>
      <c r="K1633" s="194" t="s">
        <v>287</v>
      </c>
      <c r="L1633" s="40"/>
      <c r="M1633" s="199" t="s">
        <v>1</v>
      </c>
      <c r="N1633" s="200" t="s">
        <v>41</v>
      </c>
      <c r="O1633" s="72"/>
      <c r="P1633" s="201">
        <f>O1633*H1633</f>
        <v>0</v>
      </c>
      <c r="Q1633" s="201">
        <v>0</v>
      </c>
      <c r="R1633" s="201">
        <f>Q1633*H1633</f>
        <v>0</v>
      </c>
      <c r="S1633" s="201">
        <v>0</v>
      </c>
      <c r="T1633" s="202">
        <f>S1633*H1633</f>
        <v>0</v>
      </c>
      <c r="U1633" s="35"/>
      <c r="V1633" s="35"/>
      <c r="W1633" s="35"/>
      <c r="X1633" s="35"/>
      <c r="Y1633" s="35"/>
      <c r="Z1633" s="35"/>
      <c r="AA1633" s="35"/>
      <c r="AB1633" s="35"/>
      <c r="AC1633" s="35"/>
      <c r="AD1633" s="35"/>
      <c r="AE1633" s="35"/>
      <c r="AR1633" s="203" t="s">
        <v>708</v>
      </c>
      <c r="AT1633" s="203" t="s">
        <v>241</v>
      </c>
      <c r="AU1633" s="203" t="s">
        <v>86</v>
      </c>
      <c r="AY1633" s="18" t="s">
        <v>239</v>
      </c>
      <c r="BE1633" s="204">
        <f>IF(N1633="základní",J1633,0)</f>
        <v>0</v>
      </c>
      <c r="BF1633" s="204">
        <f>IF(N1633="snížená",J1633,0)</f>
        <v>0</v>
      </c>
      <c r="BG1633" s="204">
        <f>IF(N1633="zákl. přenesená",J1633,0)</f>
        <v>0</v>
      </c>
      <c r="BH1633" s="204">
        <f>IF(N1633="sníž. přenesená",J1633,0)</f>
        <v>0</v>
      </c>
      <c r="BI1633" s="204">
        <f>IF(N1633="nulová",J1633,0)</f>
        <v>0</v>
      </c>
      <c r="BJ1633" s="18" t="s">
        <v>84</v>
      </c>
      <c r="BK1633" s="204">
        <f>ROUND(I1633*H1633,2)</f>
        <v>0</v>
      </c>
      <c r="BL1633" s="18" t="s">
        <v>708</v>
      </c>
      <c r="BM1633" s="203" t="s">
        <v>2712</v>
      </c>
    </row>
    <row r="1634" spans="1:65" s="2" customFormat="1" ht="39">
      <c r="A1634" s="35"/>
      <c r="B1634" s="36"/>
      <c r="C1634" s="37"/>
      <c r="D1634" s="212" t="s">
        <v>294</v>
      </c>
      <c r="E1634" s="37"/>
      <c r="F1634" s="221" t="s">
        <v>702</v>
      </c>
      <c r="G1634" s="37"/>
      <c r="H1634" s="37"/>
      <c r="I1634" s="207"/>
      <c r="J1634" s="37"/>
      <c r="K1634" s="37"/>
      <c r="L1634" s="40"/>
      <c r="M1634" s="208"/>
      <c r="N1634" s="209"/>
      <c r="O1634" s="72"/>
      <c r="P1634" s="72"/>
      <c r="Q1634" s="72"/>
      <c r="R1634" s="72"/>
      <c r="S1634" s="72"/>
      <c r="T1634" s="73"/>
      <c r="U1634" s="35"/>
      <c r="V1634" s="35"/>
      <c r="W1634" s="35"/>
      <c r="X1634" s="35"/>
      <c r="Y1634" s="35"/>
      <c r="Z1634" s="35"/>
      <c r="AA1634" s="35"/>
      <c r="AB1634" s="35"/>
      <c r="AC1634" s="35"/>
      <c r="AD1634" s="35"/>
      <c r="AE1634" s="35"/>
      <c r="AT1634" s="18" t="s">
        <v>294</v>
      </c>
      <c r="AU1634" s="18" t="s">
        <v>86</v>
      </c>
    </row>
    <row r="1635" spans="1:65" s="2" customFormat="1" ht="16.5" customHeight="1">
      <c r="A1635" s="35"/>
      <c r="B1635" s="36"/>
      <c r="C1635" s="192" t="s">
        <v>2713</v>
      </c>
      <c r="D1635" s="192" t="s">
        <v>241</v>
      </c>
      <c r="E1635" s="193" t="s">
        <v>2714</v>
      </c>
      <c r="F1635" s="194" t="s">
        <v>2715</v>
      </c>
      <c r="G1635" s="195" t="s">
        <v>251</v>
      </c>
      <c r="H1635" s="196">
        <v>2</v>
      </c>
      <c r="I1635" s="197"/>
      <c r="J1635" s="198">
        <f>ROUND(I1635*H1635,2)</f>
        <v>0</v>
      </c>
      <c r="K1635" s="194" t="s">
        <v>287</v>
      </c>
      <c r="L1635" s="40"/>
      <c r="M1635" s="199" t="s">
        <v>1</v>
      </c>
      <c r="N1635" s="200" t="s">
        <v>41</v>
      </c>
      <c r="O1635" s="72"/>
      <c r="P1635" s="201">
        <f>O1635*H1635</f>
        <v>0</v>
      </c>
      <c r="Q1635" s="201">
        <v>0</v>
      </c>
      <c r="R1635" s="201">
        <f>Q1635*H1635</f>
        <v>0</v>
      </c>
      <c r="S1635" s="201">
        <v>0</v>
      </c>
      <c r="T1635" s="202">
        <f>S1635*H1635</f>
        <v>0</v>
      </c>
      <c r="U1635" s="35"/>
      <c r="V1635" s="35"/>
      <c r="W1635" s="35"/>
      <c r="X1635" s="35"/>
      <c r="Y1635" s="35"/>
      <c r="Z1635" s="35"/>
      <c r="AA1635" s="35"/>
      <c r="AB1635" s="35"/>
      <c r="AC1635" s="35"/>
      <c r="AD1635" s="35"/>
      <c r="AE1635" s="35"/>
      <c r="AR1635" s="203" t="s">
        <v>708</v>
      </c>
      <c r="AT1635" s="203" t="s">
        <v>241</v>
      </c>
      <c r="AU1635" s="203" t="s">
        <v>86</v>
      </c>
      <c r="AY1635" s="18" t="s">
        <v>239</v>
      </c>
      <c r="BE1635" s="204">
        <f>IF(N1635="základní",J1635,0)</f>
        <v>0</v>
      </c>
      <c r="BF1635" s="204">
        <f>IF(N1635="snížená",J1635,0)</f>
        <v>0</v>
      </c>
      <c r="BG1635" s="204">
        <f>IF(N1635="zákl. přenesená",J1635,0)</f>
        <v>0</v>
      </c>
      <c r="BH1635" s="204">
        <f>IF(N1635="sníž. přenesená",J1635,0)</f>
        <v>0</v>
      </c>
      <c r="BI1635" s="204">
        <f>IF(N1635="nulová",J1635,0)</f>
        <v>0</v>
      </c>
      <c r="BJ1635" s="18" t="s">
        <v>84</v>
      </c>
      <c r="BK1635" s="204">
        <f>ROUND(I1635*H1635,2)</f>
        <v>0</v>
      </c>
      <c r="BL1635" s="18" t="s">
        <v>708</v>
      </c>
      <c r="BM1635" s="203" t="s">
        <v>2716</v>
      </c>
    </row>
    <row r="1636" spans="1:65" s="2" customFormat="1" ht="39">
      <c r="A1636" s="35"/>
      <c r="B1636" s="36"/>
      <c r="C1636" s="37"/>
      <c r="D1636" s="212" t="s">
        <v>294</v>
      </c>
      <c r="E1636" s="37"/>
      <c r="F1636" s="221" t="s">
        <v>702</v>
      </c>
      <c r="G1636" s="37"/>
      <c r="H1636" s="37"/>
      <c r="I1636" s="207"/>
      <c r="J1636" s="37"/>
      <c r="K1636" s="37"/>
      <c r="L1636" s="40"/>
      <c r="M1636" s="208"/>
      <c r="N1636" s="209"/>
      <c r="O1636" s="72"/>
      <c r="P1636" s="72"/>
      <c r="Q1636" s="72"/>
      <c r="R1636" s="72"/>
      <c r="S1636" s="72"/>
      <c r="T1636" s="73"/>
      <c r="U1636" s="35"/>
      <c r="V1636" s="35"/>
      <c r="W1636" s="35"/>
      <c r="X1636" s="35"/>
      <c r="Y1636" s="35"/>
      <c r="Z1636" s="35"/>
      <c r="AA1636" s="35"/>
      <c r="AB1636" s="35"/>
      <c r="AC1636" s="35"/>
      <c r="AD1636" s="35"/>
      <c r="AE1636" s="35"/>
      <c r="AT1636" s="18" t="s">
        <v>294</v>
      </c>
      <c r="AU1636" s="18" t="s">
        <v>86</v>
      </c>
    </row>
    <row r="1637" spans="1:65" s="2" customFormat="1" ht="16.5" customHeight="1">
      <c r="A1637" s="35"/>
      <c r="B1637" s="36"/>
      <c r="C1637" s="192" t="s">
        <v>2717</v>
      </c>
      <c r="D1637" s="192" t="s">
        <v>241</v>
      </c>
      <c r="E1637" s="193" t="s">
        <v>2718</v>
      </c>
      <c r="F1637" s="194" t="s">
        <v>2719</v>
      </c>
      <c r="G1637" s="195" t="s">
        <v>251</v>
      </c>
      <c r="H1637" s="196">
        <v>2</v>
      </c>
      <c r="I1637" s="197"/>
      <c r="J1637" s="198">
        <f>ROUND(I1637*H1637,2)</f>
        <v>0</v>
      </c>
      <c r="K1637" s="194" t="s">
        <v>287</v>
      </c>
      <c r="L1637" s="40"/>
      <c r="M1637" s="199" t="s">
        <v>1</v>
      </c>
      <c r="N1637" s="200" t="s">
        <v>41</v>
      </c>
      <c r="O1637" s="72"/>
      <c r="P1637" s="201">
        <f>O1637*H1637</f>
        <v>0</v>
      </c>
      <c r="Q1637" s="201">
        <v>0</v>
      </c>
      <c r="R1637" s="201">
        <f>Q1637*H1637</f>
        <v>0</v>
      </c>
      <c r="S1637" s="201">
        <v>0</v>
      </c>
      <c r="T1637" s="202">
        <f>S1637*H1637</f>
        <v>0</v>
      </c>
      <c r="U1637" s="35"/>
      <c r="V1637" s="35"/>
      <c r="W1637" s="35"/>
      <c r="X1637" s="35"/>
      <c r="Y1637" s="35"/>
      <c r="Z1637" s="35"/>
      <c r="AA1637" s="35"/>
      <c r="AB1637" s="35"/>
      <c r="AC1637" s="35"/>
      <c r="AD1637" s="35"/>
      <c r="AE1637" s="35"/>
      <c r="AR1637" s="203" t="s">
        <v>708</v>
      </c>
      <c r="AT1637" s="203" t="s">
        <v>241</v>
      </c>
      <c r="AU1637" s="203" t="s">
        <v>86</v>
      </c>
      <c r="AY1637" s="18" t="s">
        <v>239</v>
      </c>
      <c r="BE1637" s="204">
        <f>IF(N1637="základní",J1637,0)</f>
        <v>0</v>
      </c>
      <c r="BF1637" s="204">
        <f>IF(N1637="snížená",J1637,0)</f>
        <v>0</v>
      </c>
      <c r="BG1637" s="204">
        <f>IF(N1637="zákl. přenesená",J1637,0)</f>
        <v>0</v>
      </c>
      <c r="BH1637" s="204">
        <f>IF(N1637="sníž. přenesená",J1637,0)</f>
        <v>0</v>
      </c>
      <c r="BI1637" s="204">
        <f>IF(N1637="nulová",J1637,0)</f>
        <v>0</v>
      </c>
      <c r="BJ1637" s="18" t="s">
        <v>84</v>
      </c>
      <c r="BK1637" s="204">
        <f>ROUND(I1637*H1637,2)</f>
        <v>0</v>
      </c>
      <c r="BL1637" s="18" t="s">
        <v>708</v>
      </c>
      <c r="BM1637" s="203" t="s">
        <v>2720</v>
      </c>
    </row>
    <row r="1638" spans="1:65" s="2" customFormat="1" ht="39">
      <c r="A1638" s="35"/>
      <c r="B1638" s="36"/>
      <c r="C1638" s="37"/>
      <c r="D1638" s="212" t="s">
        <v>294</v>
      </c>
      <c r="E1638" s="37"/>
      <c r="F1638" s="221" t="s">
        <v>702</v>
      </c>
      <c r="G1638" s="37"/>
      <c r="H1638" s="37"/>
      <c r="I1638" s="207"/>
      <c r="J1638" s="37"/>
      <c r="K1638" s="37"/>
      <c r="L1638" s="40"/>
      <c r="M1638" s="208"/>
      <c r="N1638" s="209"/>
      <c r="O1638" s="72"/>
      <c r="P1638" s="72"/>
      <c r="Q1638" s="72"/>
      <c r="R1638" s="72"/>
      <c r="S1638" s="72"/>
      <c r="T1638" s="73"/>
      <c r="U1638" s="35"/>
      <c r="V1638" s="35"/>
      <c r="W1638" s="35"/>
      <c r="X1638" s="35"/>
      <c r="Y1638" s="35"/>
      <c r="Z1638" s="35"/>
      <c r="AA1638" s="35"/>
      <c r="AB1638" s="35"/>
      <c r="AC1638" s="35"/>
      <c r="AD1638" s="35"/>
      <c r="AE1638" s="35"/>
      <c r="AT1638" s="18" t="s">
        <v>294</v>
      </c>
      <c r="AU1638" s="18" t="s">
        <v>86</v>
      </c>
    </row>
    <row r="1639" spans="1:65" s="2" customFormat="1" ht="16.5" customHeight="1">
      <c r="A1639" s="35"/>
      <c r="B1639" s="36"/>
      <c r="C1639" s="192" t="s">
        <v>2721</v>
      </c>
      <c r="D1639" s="192" t="s">
        <v>241</v>
      </c>
      <c r="E1639" s="193" t="s">
        <v>2722</v>
      </c>
      <c r="F1639" s="194" t="s">
        <v>2723</v>
      </c>
      <c r="G1639" s="195" t="s">
        <v>251</v>
      </c>
      <c r="H1639" s="196">
        <v>4</v>
      </c>
      <c r="I1639" s="197"/>
      <c r="J1639" s="198">
        <f>ROUND(I1639*H1639,2)</f>
        <v>0</v>
      </c>
      <c r="K1639" s="194" t="s">
        <v>287</v>
      </c>
      <c r="L1639" s="40"/>
      <c r="M1639" s="199" t="s">
        <v>1</v>
      </c>
      <c r="N1639" s="200" t="s">
        <v>41</v>
      </c>
      <c r="O1639" s="72"/>
      <c r="P1639" s="201">
        <f>O1639*H1639</f>
        <v>0</v>
      </c>
      <c r="Q1639" s="201">
        <v>0</v>
      </c>
      <c r="R1639" s="201">
        <f>Q1639*H1639</f>
        <v>0</v>
      </c>
      <c r="S1639" s="201">
        <v>0</v>
      </c>
      <c r="T1639" s="202">
        <f>S1639*H1639</f>
        <v>0</v>
      </c>
      <c r="U1639" s="35"/>
      <c r="V1639" s="35"/>
      <c r="W1639" s="35"/>
      <c r="X1639" s="35"/>
      <c r="Y1639" s="35"/>
      <c r="Z1639" s="35"/>
      <c r="AA1639" s="35"/>
      <c r="AB1639" s="35"/>
      <c r="AC1639" s="35"/>
      <c r="AD1639" s="35"/>
      <c r="AE1639" s="35"/>
      <c r="AR1639" s="203" t="s">
        <v>708</v>
      </c>
      <c r="AT1639" s="203" t="s">
        <v>241</v>
      </c>
      <c r="AU1639" s="203" t="s">
        <v>86</v>
      </c>
      <c r="AY1639" s="18" t="s">
        <v>239</v>
      </c>
      <c r="BE1639" s="204">
        <f>IF(N1639="základní",J1639,0)</f>
        <v>0</v>
      </c>
      <c r="BF1639" s="204">
        <f>IF(N1639="snížená",J1639,0)</f>
        <v>0</v>
      </c>
      <c r="BG1639" s="204">
        <f>IF(N1639="zákl. přenesená",J1639,0)</f>
        <v>0</v>
      </c>
      <c r="BH1639" s="204">
        <f>IF(N1639="sníž. přenesená",J1639,0)</f>
        <v>0</v>
      </c>
      <c r="BI1639" s="204">
        <f>IF(N1639="nulová",J1639,0)</f>
        <v>0</v>
      </c>
      <c r="BJ1639" s="18" t="s">
        <v>84</v>
      </c>
      <c r="BK1639" s="204">
        <f>ROUND(I1639*H1639,2)</f>
        <v>0</v>
      </c>
      <c r="BL1639" s="18" t="s">
        <v>708</v>
      </c>
      <c r="BM1639" s="203" t="s">
        <v>2724</v>
      </c>
    </row>
    <row r="1640" spans="1:65" s="2" customFormat="1" ht="39">
      <c r="A1640" s="35"/>
      <c r="B1640" s="36"/>
      <c r="C1640" s="37"/>
      <c r="D1640" s="212" t="s">
        <v>294</v>
      </c>
      <c r="E1640" s="37"/>
      <c r="F1640" s="221" t="s">
        <v>702</v>
      </c>
      <c r="G1640" s="37"/>
      <c r="H1640" s="37"/>
      <c r="I1640" s="207"/>
      <c r="J1640" s="37"/>
      <c r="K1640" s="37"/>
      <c r="L1640" s="40"/>
      <c r="M1640" s="208"/>
      <c r="N1640" s="209"/>
      <c r="O1640" s="72"/>
      <c r="P1640" s="72"/>
      <c r="Q1640" s="72"/>
      <c r="R1640" s="72"/>
      <c r="S1640" s="72"/>
      <c r="T1640" s="73"/>
      <c r="U1640" s="35"/>
      <c r="V1640" s="35"/>
      <c r="W1640" s="35"/>
      <c r="X1640" s="35"/>
      <c r="Y1640" s="35"/>
      <c r="Z1640" s="35"/>
      <c r="AA1640" s="35"/>
      <c r="AB1640" s="35"/>
      <c r="AC1640" s="35"/>
      <c r="AD1640" s="35"/>
      <c r="AE1640" s="35"/>
      <c r="AT1640" s="18" t="s">
        <v>294</v>
      </c>
      <c r="AU1640" s="18" t="s">
        <v>86</v>
      </c>
    </row>
    <row r="1641" spans="1:65" s="2" customFormat="1" ht="16.5" customHeight="1">
      <c r="A1641" s="35"/>
      <c r="B1641" s="36"/>
      <c r="C1641" s="192" t="s">
        <v>2725</v>
      </c>
      <c r="D1641" s="192" t="s">
        <v>241</v>
      </c>
      <c r="E1641" s="193" t="s">
        <v>2726</v>
      </c>
      <c r="F1641" s="194" t="s">
        <v>2727</v>
      </c>
      <c r="G1641" s="195" t="s">
        <v>251</v>
      </c>
      <c r="H1641" s="196">
        <v>2</v>
      </c>
      <c r="I1641" s="197"/>
      <c r="J1641" s="198">
        <f>ROUND(I1641*H1641,2)</f>
        <v>0</v>
      </c>
      <c r="K1641" s="194" t="s">
        <v>287</v>
      </c>
      <c r="L1641" s="40"/>
      <c r="M1641" s="199" t="s">
        <v>1</v>
      </c>
      <c r="N1641" s="200" t="s">
        <v>41</v>
      </c>
      <c r="O1641" s="72"/>
      <c r="P1641" s="201">
        <f>O1641*H1641</f>
        <v>0</v>
      </c>
      <c r="Q1641" s="201">
        <v>0</v>
      </c>
      <c r="R1641" s="201">
        <f>Q1641*H1641</f>
        <v>0</v>
      </c>
      <c r="S1641" s="201">
        <v>0</v>
      </c>
      <c r="T1641" s="202">
        <f>S1641*H1641</f>
        <v>0</v>
      </c>
      <c r="U1641" s="35"/>
      <c r="V1641" s="35"/>
      <c r="W1641" s="35"/>
      <c r="X1641" s="35"/>
      <c r="Y1641" s="35"/>
      <c r="Z1641" s="35"/>
      <c r="AA1641" s="35"/>
      <c r="AB1641" s="35"/>
      <c r="AC1641" s="35"/>
      <c r="AD1641" s="35"/>
      <c r="AE1641" s="35"/>
      <c r="AR1641" s="203" t="s">
        <v>708</v>
      </c>
      <c r="AT1641" s="203" t="s">
        <v>241</v>
      </c>
      <c r="AU1641" s="203" t="s">
        <v>86</v>
      </c>
      <c r="AY1641" s="18" t="s">
        <v>239</v>
      </c>
      <c r="BE1641" s="204">
        <f>IF(N1641="základní",J1641,0)</f>
        <v>0</v>
      </c>
      <c r="BF1641" s="204">
        <f>IF(N1641="snížená",J1641,0)</f>
        <v>0</v>
      </c>
      <c r="BG1641" s="204">
        <f>IF(N1641="zákl. přenesená",J1641,0)</f>
        <v>0</v>
      </c>
      <c r="BH1641" s="204">
        <f>IF(N1641="sníž. přenesená",J1641,0)</f>
        <v>0</v>
      </c>
      <c r="BI1641" s="204">
        <f>IF(N1641="nulová",J1641,0)</f>
        <v>0</v>
      </c>
      <c r="BJ1641" s="18" t="s">
        <v>84</v>
      </c>
      <c r="BK1641" s="204">
        <f>ROUND(I1641*H1641,2)</f>
        <v>0</v>
      </c>
      <c r="BL1641" s="18" t="s">
        <v>708</v>
      </c>
      <c r="BM1641" s="203" t="s">
        <v>2728</v>
      </c>
    </row>
    <row r="1642" spans="1:65" s="2" customFormat="1" ht="39">
      <c r="A1642" s="35"/>
      <c r="B1642" s="36"/>
      <c r="C1642" s="37"/>
      <c r="D1642" s="212" t="s">
        <v>294</v>
      </c>
      <c r="E1642" s="37"/>
      <c r="F1642" s="221" t="s">
        <v>702</v>
      </c>
      <c r="G1642" s="37"/>
      <c r="H1642" s="37"/>
      <c r="I1642" s="207"/>
      <c r="J1642" s="37"/>
      <c r="K1642" s="37"/>
      <c r="L1642" s="40"/>
      <c r="M1642" s="208"/>
      <c r="N1642" s="209"/>
      <c r="O1642" s="72"/>
      <c r="P1642" s="72"/>
      <c r="Q1642" s="72"/>
      <c r="R1642" s="72"/>
      <c r="S1642" s="72"/>
      <c r="T1642" s="73"/>
      <c r="U1642" s="35"/>
      <c r="V1642" s="35"/>
      <c r="W1642" s="35"/>
      <c r="X1642" s="35"/>
      <c r="Y1642" s="35"/>
      <c r="Z1642" s="35"/>
      <c r="AA1642" s="35"/>
      <c r="AB1642" s="35"/>
      <c r="AC1642" s="35"/>
      <c r="AD1642" s="35"/>
      <c r="AE1642" s="35"/>
      <c r="AT1642" s="18" t="s">
        <v>294</v>
      </c>
      <c r="AU1642" s="18" t="s">
        <v>86</v>
      </c>
    </row>
    <row r="1643" spans="1:65" s="2" customFormat="1" ht="16.5" customHeight="1">
      <c r="A1643" s="35"/>
      <c r="B1643" s="36"/>
      <c r="C1643" s="192" t="s">
        <v>2729</v>
      </c>
      <c r="D1643" s="192" t="s">
        <v>241</v>
      </c>
      <c r="E1643" s="193" t="s">
        <v>2730</v>
      </c>
      <c r="F1643" s="194" t="s">
        <v>2731</v>
      </c>
      <c r="G1643" s="195" t="s">
        <v>251</v>
      </c>
      <c r="H1643" s="196">
        <v>8</v>
      </c>
      <c r="I1643" s="197"/>
      <c r="J1643" s="198">
        <f>ROUND(I1643*H1643,2)</f>
        <v>0</v>
      </c>
      <c r="K1643" s="194" t="s">
        <v>287</v>
      </c>
      <c r="L1643" s="40"/>
      <c r="M1643" s="199" t="s">
        <v>1</v>
      </c>
      <c r="N1643" s="200" t="s">
        <v>41</v>
      </c>
      <c r="O1643" s="72"/>
      <c r="P1643" s="201">
        <f>O1643*H1643</f>
        <v>0</v>
      </c>
      <c r="Q1643" s="201">
        <v>0</v>
      </c>
      <c r="R1643" s="201">
        <f>Q1643*H1643</f>
        <v>0</v>
      </c>
      <c r="S1643" s="201">
        <v>0</v>
      </c>
      <c r="T1643" s="202">
        <f>S1643*H1643</f>
        <v>0</v>
      </c>
      <c r="U1643" s="35"/>
      <c r="V1643" s="35"/>
      <c r="W1643" s="35"/>
      <c r="X1643" s="35"/>
      <c r="Y1643" s="35"/>
      <c r="Z1643" s="35"/>
      <c r="AA1643" s="35"/>
      <c r="AB1643" s="35"/>
      <c r="AC1643" s="35"/>
      <c r="AD1643" s="35"/>
      <c r="AE1643" s="35"/>
      <c r="AR1643" s="203" t="s">
        <v>708</v>
      </c>
      <c r="AT1643" s="203" t="s">
        <v>241</v>
      </c>
      <c r="AU1643" s="203" t="s">
        <v>86</v>
      </c>
      <c r="AY1643" s="18" t="s">
        <v>239</v>
      </c>
      <c r="BE1643" s="204">
        <f>IF(N1643="základní",J1643,0)</f>
        <v>0</v>
      </c>
      <c r="BF1643" s="204">
        <f>IF(N1643="snížená",J1643,0)</f>
        <v>0</v>
      </c>
      <c r="BG1643" s="204">
        <f>IF(N1643="zákl. přenesená",J1643,0)</f>
        <v>0</v>
      </c>
      <c r="BH1643" s="204">
        <f>IF(N1643="sníž. přenesená",J1643,0)</f>
        <v>0</v>
      </c>
      <c r="BI1643" s="204">
        <f>IF(N1643="nulová",J1643,0)</f>
        <v>0</v>
      </c>
      <c r="BJ1643" s="18" t="s">
        <v>84</v>
      </c>
      <c r="BK1643" s="204">
        <f>ROUND(I1643*H1643,2)</f>
        <v>0</v>
      </c>
      <c r="BL1643" s="18" t="s">
        <v>708</v>
      </c>
      <c r="BM1643" s="203" t="s">
        <v>2732</v>
      </c>
    </row>
    <row r="1644" spans="1:65" s="2" customFormat="1" ht="39">
      <c r="A1644" s="35"/>
      <c r="B1644" s="36"/>
      <c r="C1644" s="37"/>
      <c r="D1644" s="212" t="s">
        <v>294</v>
      </c>
      <c r="E1644" s="37"/>
      <c r="F1644" s="221" t="s">
        <v>702</v>
      </c>
      <c r="G1644" s="37"/>
      <c r="H1644" s="37"/>
      <c r="I1644" s="207"/>
      <c r="J1644" s="37"/>
      <c r="K1644" s="37"/>
      <c r="L1644" s="40"/>
      <c r="M1644" s="208"/>
      <c r="N1644" s="209"/>
      <c r="O1644" s="72"/>
      <c r="P1644" s="72"/>
      <c r="Q1644" s="72"/>
      <c r="R1644" s="72"/>
      <c r="S1644" s="72"/>
      <c r="T1644" s="73"/>
      <c r="U1644" s="35"/>
      <c r="V1644" s="35"/>
      <c r="W1644" s="35"/>
      <c r="X1644" s="35"/>
      <c r="Y1644" s="35"/>
      <c r="Z1644" s="35"/>
      <c r="AA1644" s="35"/>
      <c r="AB1644" s="35"/>
      <c r="AC1644" s="35"/>
      <c r="AD1644" s="35"/>
      <c r="AE1644" s="35"/>
      <c r="AT1644" s="18" t="s">
        <v>294</v>
      </c>
      <c r="AU1644" s="18" t="s">
        <v>86</v>
      </c>
    </row>
    <row r="1645" spans="1:65" s="2" customFormat="1" ht="16.5" customHeight="1">
      <c r="A1645" s="35"/>
      <c r="B1645" s="36"/>
      <c r="C1645" s="192" t="s">
        <v>2733</v>
      </c>
      <c r="D1645" s="192" t="s">
        <v>241</v>
      </c>
      <c r="E1645" s="193" t="s">
        <v>2734</v>
      </c>
      <c r="F1645" s="194" t="s">
        <v>2735</v>
      </c>
      <c r="G1645" s="195" t="s">
        <v>251</v>
      </c>
      <c r="H1645" s="196">
        <v>2</v>
      </c>
      <c r="I1645" s="197"/>
      <c r="J1645" s="198">
        <f>ROUND(I1645*H1645,2)</f>
        <v>0</v>
      </c>
      <c r="K1645" s="194" t="s">
        <v>287</v>
      </c>
      <c r="L1645" s="40"/>
      <c r="M1645" s="199" t="s">
        <v>1</v>
      </c>
      <c r="N1645" s="200" t="s">
        <v>41</v>
      </c>
      <c r="O1645" s="72"/>
      <c r="P1645" s="201">
        <f>O1645*H1645</f>
        <v>0</v>
      </c>
      <c r="Q1645" s="201">
        <v>0</v>
      </c>
      <c r="R1645" s="201">
        <f>Q1645*H1645</f>
        <v>0</v>
      </c>
      <c r="S1645" s="201">
        <v>0</v>
      </c>
      <c r="T1645" s="202">
        <f>S1645*H1645</f>
        <v>0</v>
      </c>
      <c r="U1645" s="35"/>
      <c r="V1645" s="35"/>
      <c r="W1645" s="35"/>
      <c r="X1645" s="35"/>
      <c r="Y1645" s="35"/>
      <c r="Z1645" s="35"/>
      <c r="AA1645" s="35"/>
      <c r="AB1645" s="35"/>
      <c r="AC1645" s="35"/>
      <c r="AD1645" s="35"/>
      <c r="AE1645" s="35"/>
      <c r="AR1645" s="203" t="s">
        <v>708</v>
      </c>
      <c r="AT1645" s="203" t="s">
        <v>241</v>
      </c>
      <c r="AU1645" s="203" t="s">
        <v>86</v>
      </c>
      <c r="AY1645" s="18" t="s">
        <v>239</v>
      </c>
      <c r="BE1645" s="204">
        <f>IF(N1645="základní",J1645,0)</f>
        <v>0</v>
      </c>
      <c r="BF1645" s="204">
        <f>IF(N1645="snížená",J1645,0)</f>
        <v>0</v>
      </c>
      <c r="BG1645" s="204">
        <f>IF(N1645="zákl. přenesená",J1645,0)</f>
        <v>0</v>
      </c>
      <c r="BH1645" s="204">
        <f>IF(N1645="sníž. přenesená",J1645,0)</f>
        <v>0</v>
      </c>
      <c r="BI1645" s="204">
        <f>IF(N1645="nulová",J1645,0)</f>
        <v>0</v>
      </c>
      <c r="BJ1645" s="18" t="s">
        <v>84</v>
      </c>
      <c r="BK1645" s="204">
        <f>ROUND(I1645*H1645,2)</f>
        <v>0</v>
      </c>
      <c r="BL1645" s="18" t="s">
        <v>708</v>
      </c>
      <c r="BM1645" s="203" t="s">
        <v>2736</v>
      </c>
    </row>
    <row r="1646" spans="1:65" s="2" customFormat="1" ht="39">
      <c r="A1646" s="35"/>
      <c r="B1646" s="36"/>
      <c r="C1646" s="37"/>
      <c r="D1646" s="212" t="s">
        <v>294</v>
      </c>
      <c r="E1646" s="37"/>
      <c r="F1646" s="221" t="s">
        <v>702</v>
      </c>
      <c r="G1646" s="37"/>
      <c r="H1646" s="37"/>
      <c r="I1646" s="207"/>
      <c r="J1646" s="37"/>
      <c r="K1646" s="37"/>
      <c r="L1646" s="40"/>
      <c r="M1646" s="208"/>
      <c r="N1646" s="209"/>
      <c r="O1646" s="72"/>
      <c r="P1646" s="72"/>
      <c r="Q1646" s="72"/>
      <c r="R1646" s="72"/>
      <c r="S1646" s="72"/>
      <c r="T1646" s="73"/>
      <c r="U1646" s="35"/>
      <c r="V1646" s="35"/>
      <c r="W1646" s="35"/>
      <c r="X1646" s="35"/>
      <c r="Y1646" s="35"/>
      <c r="Z1646" s="35"/>
      <c r="AA1646" s="35"/>
      <c r="AB1646" s="35"/>
      <c r="AC1646" s="35"/>
      <c r="AD1646" s="35"/>
      <c r="AE1646" s="35"/>
      <c r="AT1646" s="18" t="s">
        <v>294</v>
      </c>
      <c r="AU1646" s="18" t="s">
        <v>86</v>
      </c>
    </row>
    <row r="1647" spans="1:65" s="2" customFormat="1" ht="16.5" customHeight="1">
      <c r="A1647" s="35"/>
      <c r="B1647" s="36"/>
      <c r="C1647" s="192" t="s">
        <v>2737</v>
      </c>
      <c r="D1647" s="192" t="s">
        <v>241</v>
      </c>
      <c r="E1647" s="193" t="s">
        <v>2738</v>
      </c>
      <c r="F1647" s="194" t="s">
        <v>2739</v>
      </c>
      <c r="G1647" s="195" t="s">
        <v>251</v>
      </c>
      <c r="H1647" s="196">
        <v>1</v>
      </c>
      <c r="I1647" s="197"/>
      <c r="J1647" s="198">
        <f>ROUND(I1647*H1647,2)</f>
        <v>0</v>
      </c>
      <c r="K1647" s="194" t="s">
        <v>287</v>
      </c>
      <c r="L1647" s="40"/>
      <c r="M1647" s="199" t="s">
        <v>1</v>
      </c>
      <c r="N1647" s="200" t="s">
        <v>41</v>
      </c>
      <c r="O1647" s="72"/>
      <c r="P1647" s="201">
        <f>O1647*H1647</f>
        <v>0</v>
      </c>
      <c r="Q1647" s="201">
        <v>0</v>
      </c>
      <c r="R1647" s="201">
        <f>Q1647*H1647</f>
        <v>0</v>
      </c>
      <c r="S1647" s="201">
        <v>0</v>
      </c>
      <c r="T1647" s="202">
        <f>S1647*H1647</f>
        <v>0</v>
      </c>
      <c r="U1647" s="35"/>
      <c r="V1647" s="35"/>
      <c r="W1647" s="35"/>
      <c r="X1647" s="35"/>
      <c r="Y1647" s="35"/>
      <c r="Z1647" s="35"/>
      <c r="AA1647" s="35"/>
      <c r="AB1647" s="35"/>
      <c r="AC1647" s="35"/>
      <c r="AD1647" s="35"/>
      <c r="AE1647" s="35"/>
      <c r="AR1647" s="203" t="s">
        <v>708</v>
      </c>
      <c r="AT1647" s="203" t="s">
        <v>241</v>
      </c>
      <c r="AU1647" s="203" t="s">
        <v>86</v>
      </c>
      <c r="AY1647" s="18" t="s">
        <v>239</v>
      </c>
      <c r="BE1647" s="204">
        <f>IF(N1647="základní",J1647,0)</f>
        <v>0</v>
      </c>
      <c r="BF1647" s="204">
        <f>IF(N1647="snížená",J1647,0)</f>
        <v>0</v>
      </c>
      <c r="BG1647" s="204">
        <f>IF(N1647="zákl. přenesená",J1647,0)</f>
        <v>0</v>
      </c>
      <c r="BH1647" s="204">
        <f>IF(N1647="sníž. přenesená",J1647,0)</f>
        <v>0</v>
      </c>
      <c r="BI1647" s="204">
        <f>IF(N1647="nulová",J1647,0)</f>
        <v>0</v>
      </c>
      <c r="BJ1647" s="18" t="s">
        <v>84</v>
      </c>
      <c r="BK1647" s="204">
        <f>ROUND(I1647*H1647,2)</f>
        <v>0</v>
      </c>
      <c r="BL1647" s="18" t="s">
        <v>708</v>
      </c>
      <c r="BM1647" s="203" t="s">
        <v>2740</v>
      </c>
    </row>
    <row r="1648" spans="1:65" s="2" customFormat="1" ht="39">
      <c r="A1648" s="35"/>
      <c r="B1648" s="36"/>
      <c r="C1648" s="37"/>
      <c r="D1648" s="212" t="s">
        <v>294</v>
      </c>
      <c r="E1648" s="37"/>
      <c r="F1648" s="221" t="s">
        <v>702</v>
      </c>
      <c r="G1648" s="37"/>
      <c r="H1648" s="37"/>
      <c r="I1648" s="207"/>
      <c r="J1648" s="37"/>
      <c r="K1648" s="37"/>
      <c r="L1648" s="40"/>
      <c r="M1648" s="208"/>
      <c r="N1648" s="209"/>
      <c r="O1648" s="72"/>
      <c r="P1648" s="72"/>
      <c r="Q1648" s="72"/>
      <c r="R1648" s="72"/>
      <c r="S1648" s="72"/>
      <c r="T1648" s="73"/>
      <c r="U1648" s="35"/>
      <c r="V1648" s="35"/>
      <c r="W1648" s="35"/>
      <c r="X1648" s="35"/>
      <c r="Y1648" s="35"/>
      <c r="Z1648" s="35"/>
      <c r="AA1648" s="35"/>
      <c r="AB1648" s="35"/>
      <c r="AC1648" s="35"/>
      <c r="AD1648" s="35"/>
      <c r="AE1648" s="35"/>
      <c r="AT1648" s="18" t="s">
        <v>294</v>
      </c>
      <c r="AU1648" s="18" t="s">
        <v>86</v>
      </c>
    </row>
    <row r="1649" spans="1:65" s="2" customFormat="1" ht="16.5" customHeight="1">
      <c r="A1649" s="35"/>
      <c r="B1649" s="36"/>
      <c r="C1649" s="192" t="s">
        <v>2741</v>
      </c>
      <c r="D1649" s="192" t="s">
        <v>241</v>
      </c>
      <c r="E1649" s="193" t="s">
        <v>2742</v>
      </c>
      <c r="F1649" s="194" t="s">
        <v>2743</v>
      </c>
      <c r="G1649" s="195" t="s">
        <v>251</v>
      </c>
      <c r="H1649" s="196">
        <v>3</v>
      </c>
      <c r="I1649" s="197"/>
      <c r="J1649" s="198">
        <f>ROUND(I1649*H1649,2)</f>
        <v>0</v>
      </c>
      <c r="K1649" s="194" t="s">
        <v>287</v>
      </c>
      <c r="L1649" s="40"/>
      <c r="M1649" s="199" t="s">
        <v>1</v>
      </c>
      <c r="N1649" s="200" t="s">
        <v>41</v>
      </c>
      <c r="O1649" s="72"/>
      <c r="P1649" s="201">
        <f>O1649*H1649</f>
        <v>0</v>
      </c>
      <c r="Q1649" s="201">
        <v>0</v>
      </c>
      <c r="R1649" s="201">
        <f>Q1649*H1649</f>
        <v>0</v>
      </c>
      <c r="S1649" s="201">
        <v>0</v>
      </c>
      <c r="T1649" s="202">
        <f>S1649*H1649</f>
        <v>0</v>
      </c>
      <c r="U1649" s="35"/>
      <c r="V1649" s="35"/>
      <c r="W1649" s="35"/>
      <c r="X1649" s="35"/>
      <c r="Y1649" s="35"/>
      <c r="Z1649" s="35"/>
      <c r="AA1649" s="35"/>
      <c r="AB1649" s="35"/>
      <c r="AC1649" s="35"/>
      <c r="AD1649" s="35"/>
      <c r="AE1649" s="35"/>
      <c r="AR1649" s="203" t="s">
        <v>708</v>
      </c>
      <c r="AT1649" s="203" t="s">
        <v>241</v>
      </c>
      <c r="AU1649" s="203" t="s">
        <v>86</v>
      </c>
      <c r="AY1649" s="18" t="s">
        <v>239</v>
      </c>
      <c r="BE1649" s="204">
        <f>IF(N1649="základní",J1649,0)</f>
        <v>0</v>
      </c>
      <c r="BF1649" s="204">
        <f>IF(N1649="snížená",J1649,0)</f>
        <v>0</v>
      </c>
      <c r="BG1649" s="204">
        <f>IF(N1649="zákl. přenesená",J1649,0)</f>
        <v>0</v>
      </c>
      <c r="BH1649" s="204">
        <f>IF(N1649="sníž. přenesená",J1649,0)</f>
        <v>0</v>
      </c>
      <c r="BI1649" s="204">
        <f>IF(N1649="nulová",J1649,0)</f>
        <v>0</v>
      </c>
      <c r="BJ1649" s="18" t="s">
        <v>84</v>
      </c>
      <c r="BK1649" s="204">
        <f>ROUND(I1649*H1649,2)</f>
        <v>0</v>
      </c>
      <c r="BL1649" s="18" t="s">
        <v>708</v>
      </c>
      <c r="BM1649" s="203" t="s">
        <v>2744</v>
      </c>
    </row>
    <row r="1650" spans="1:65" s="2" customFormat="1" ht="39">
      <c r="A1650" s="35"/>
      <c r="B1650" s="36"/>
      <c r="C1650" s="37"/>
      <c r="D1650" s="212" t="s">
        <v>294</v>
      </c>
      <c r="E1650" s="37"/>
      <c r="F1650" s="221" t="s">
        <v>702</v>
      </c>
      <c r="G1650" s="37"/>
      <c r="H1650" s="37"/>
      <c r="I1650" s="207"/>
      <c r="J1650" s="37"/>
      <c r="K1650" s="37"/>
      <c r="L1650" s="40"/>
      <c r="M1650" s="208"/>
      <c r="N1650" s="209"/>
      <c r="O1650" s="72"/>
      <c r="P1650" s="72"/>
      <c r="Q1650" s="72"/>
      <c r="R1650" s="72"/>
      <c r="S1650" s="72"/>
      <c r="T1650" s="73"/>
      <c r="U1650" s="35"/>
      <c r="V1650" s="35"/>
      <c r="W1650" s="35"/>
      <c r="X1650" s="35"/>
      <c r="Y1650" s="35"/>
      <c r="Z1650" s="35"/>
      <c r="AA1650" s="35"/>
      <c r="AB1650" s="35"/>
      <c r="AC1650" s="35"/>
      <c r="AD1650" s="35"/>
      <c r="AE1650" s="35"/>
      <c r="AT1650" s="18" t="s">
        <v>294</v>
      </c>
      <c r="AU1650" s="18" t="s">
        <v>86</v>
      </c>
    </row>
    <row r="1651" spans="1:65" s="2" customFormat="1" ht="16.5" customHeight="1">
      <c r="A1651" s="35"/>
      <c r="B1651" s="36"/>
      <c r="C1651" s="192" t="s">
        <v>2745</v>
      </c>
      <c r="D1651" s="192" t="s">
        <v>241</v>
      </c>
      <c r="E1651" s="193" t="s">
        <v>2746</v>
      </c>
      <c r="F1651" s="194" t="s">
        <v>2747</v>
      </c>
      <c r="G1651" s="195" t="s">
        <v>251</v>
      </c>
      <c r="H1651" s="196">
        <v>1</v>
      </c>
      <c r="I1651" s="197"/>
      <c r="J1651" s="198">
        <f>ROUND(I1651*H1651,2)</f>
        <v>0</v>
      </c>
      <c r="K1651" s="194" t="s">
        <v>287</v>
      </c>
      <c r="L1651" s="40"/>
      <c r="M1651" s="199" t="s">
        <v>1</v>
      </c>
      <c r="N1651" s="200" t="s">
        <v>41</v>
      </c>
      <c r="O1651" s="72"/>
      <c r="P1651" s="201">
        <f>O1651*H1651</f>
        <v>0</v>
      </c>
      <c r="Q1651" s="201">
        <v>0</v>
      </c>
      <c r="R1651" s="201">
        <f>Q1651*H1651</f>
        <v>0</v>
      </c>
      <c r="S1651" s="201">
        <v>0</v>
      </c>
      <c r="T1651" s="202">
        <f>S1651*H1651</f>
        <v>0</v>
      </c>
      <c r="U1651" s="35"/>
      <c r="V1651" s="35"/>
      <c r="W1651" s="35"/>
      <c r="X1651" s="35"/>
      <c r="Y1651" s="35"/>
      <c r="Z1651" s="35"/>
      <c r="AA1651" s="35"/>
      <c r="AB1651" s="35"/>
      <c r="AC1651" s="35"/>
      <c r="AD1651" s="35"/>
      <c r="AE1651" s="35"/>
      <c r="AR1651" s="203" t="s">
        <v>708</v>
      </c>
      <c r="AT1651" s="203" t="s">
        <v>241</v>
      </c>
      <c r="AU1651" s="203" t="s">
        <v>86</v>
      </c>
      <c r="AY1651" s="18" t="s">
        <v>239</v>
      </c>
      <c r="BE1651" s="204">
        <f>IF(N1651="základní",J1651,0)</f>
        <v>0</v>
      </c>
      <c r="BF1651" s="204">
        <f>IF(N1651="snížená",J1651,0)</f>
        <v>0</v>
      </c>
      <c r="BG1651" s="204">
        <f>IF(N1651="zákl. přenesená",J1651,0)</f>
        <v>0</v>
      </c>
      <c r="BH1651" s="204">
        <f>IF(N1651="sníž. přenesená",J1651,0)</f>
        <v>0</v>
      </c>
      <c r="BI1651" s="204">
        <f>IF(N1651="nulová",J1651,0)</f>
        <v>0</v>
      </c>
      <c r="BJ1651" s="18" t="s">
        <v>84</v>
      </c>
      <c r="BK1651" s="204">
        <f>ROUND(I1651*H1651,2)</f>
        <v>0</v>
      </c>
      <c r="BL1651" s="18" t="s">
        <v>708</v>
      </c>
      <c r="BM1651" s="203" t="s">
        <v>2748</v>
      </c>
    </row>
    <row r="1652" spans="1:65" s="2" customFormat="1" ht="39">
      <c r="A1652" s="35"/>
      <c r="B1652" s="36"/>
      <c r="C1652" s="37"/>
      <c r="D1652" s="212" t="s">
        <v>294</v>
      </c>
      <c r="E1652" s="37"/>
      <c r="F1652" s="221" t="s">
        <v>702</v>
      </c>
      <c r="G1652" s="37"/>
      <c r="H1652" s="37"/>
      <c r="I1652" s="207"/>
      <c r="J1652" s="37"/>
      <c r="K1652" s="37"/>
      <c r="L1652" s="40"/>
      <c r="M1652" s="208"/>
      <c r="N1652" s="209"/>
      <c r="O1652" s="72"/>
      <c r="P1652" s="72"/>
      <c r="Q1652" s="72"/>
      <c r="R1652" s="72"/>
      <c r="S1652" s="72"/>
      <c r="T1652" s="73"/>
      <c r="U1652" s="35"/>
      <c r="V1652" s="35"/>
      <c r="W1652" s="35"/>
      <c r="X1652" s="35"/>
      <c r="Y1652" s="35"/>
      <c r="Z1652" s="35"/>
      <c r="AA1652" s="35"/>
      <c r="AB1652" s="35"/>
      <c r="AC1652" s="35"/>
      <c r="AD1652" s="35"/>
      <c r="AE1652" s="35"/>
      <c r="AT1652" s="18" t="s">
        <v>294</v>
      </c>
      <c r="AU1652" s="18" t="s">
        <v>86</v>
      </c>
    </row>
    <row r="1653" spans="1:65" s="2" customFormat="1" ht="16.5" customHeight="1">
      <c r="A1653" s="35"/>
      <c r="B1653" s="36"/>
      <c r="C1653" s="192" t="s">
        <v>2749</v>
      </c>
      <c r="D1653" s="192" t="s">
        <v>241</v>
      </c>
      <c r="E1653" s="193" t="s">
        <v>2750</v>
      </c>
      <c r="F1653" s="194" t="s">
        <v>2751</v>
      </c>
      <c r="G1653" s="195" t="s">
        <v>251</v>
      </c>
      <c r="H1653" s="196">
        <v>4</v>
      </c>
      <c r="I1653" s="197"/>
      <c r="J1653" s="198">
        <f>ROUND(I1653*H1653,2)</f>
        <v>0</v>
      </c>
      <c r="K1653" s="194" t="s">
        <v>287</v>
      </c>
      <c r="L1653" s="40"/>
      <c r="M1653" s="199" t="s">
        <v>1</v>
      </c>
      <c r="N1653" s="200" t="s">
        <v>41</v>
      </c>
      <c r="O1653" s="72"/>
      <c r="P1653" s="201">
        <f>O1653*H1653</f>
        <v>0</v>
      </c>
      <c r="Q1653" s="201">
        <v>0</v>
      </c>
      <c r="R1653" s="201">
        <f>Q1653*H1653</f>
        <v>0</v>
      </c>
      <c r="S1653" s="201">
        <v>0</v>
      </c>
      <c r="T1653" s="202">
        <f>S1653*H1653</f>
        <v>0</v>
      </c>
      <c r="U1653" s="35"/>
      <c r="V1653" s="35"/>
      <c r="W1653" s="35"/>
      <c r="X1653" s="35"/>
      <c r="Y1653" s="35"/>
      <c r="Z1653" s="35"/>
      <c r="AA1653" s="35"/>
      <c r="AB1653" s="35"/>
      <c r="AC1653" s="35"/>
      <c r="AD1653" s="35"/>
      <c r="AE1653" s="35"/>
      <c r="AR1653" s="203" t="s">
        <v>708</v>
      </c>
      <c r="AT1653" s="203" t="s">
        <v>241</v>
      </c>
      <c r="AU1653" s="203" t="s">
        <v>86</v>
      </c>
      <c r="AY1653" s="18" t="s">
        <v>239</v>
      </c>
      <c r="BE1653" s="204">
        <f>IF(N1653="základní",J1653,0)</f>
        <v>0</v>
      </c>
      <c r="BF1653" s="204">
        <f>IF(N1653="snížená",J1653,0)</f>
        <v>0</v>
      </c>
      <c r="BG1653" s="204">
        <f>IF(N1653="zákl. přenesená",J1653,0)</f>
        <v>0</v>
      </c>
      <c r="BH1653" s="204">
        <f>IF(N1653="sníž. přenesená",J1653,0)</f>
        <v>0</v>
      </c>
      <c r="BI1653" s="204">
        <f>IF(N1653="nulová",J1653,0)</f>
        <v>0</v>
      </c>
      <c r="BJ1653" s="18" t="s">
        <v>84</v>
      </c>
      <c r="BK1653" s="204">
        <f>ROUND(I1653*H1653,2)</f>
        <v>0</v>
      </c>
      <c r="BL1653" s="18" t="s">
        <v>708</v>
      </c>
      <c r="BM1653" s="203" t="s">
        <v>2752</v>
      </c>
    </row>
    <row r="1654" spans="1:65" s="2" customFormat="1" ht="39">
      <c r="A1654" s="35"/>
      <c r="B1654" s="36"/>
      <c r="C1654" s="37"/>
      <c r="D1654" s="212" t="s">
        <v>294</v>
      </c>
      <c r="E1654" s="37"/>
      <c r="F1654" s="221" t="s">
        <v>702</v>
      </c>
      <c r="G1654" s="37"/>
      <c r="H1654" s="37"/>
      <c r="I1654" s="207"/>
      <c r="J1654" s="37"/>
      <c r="K1654" s="37"/>
      <c r="L1654" s="40"/>
      <c r="M1654" s="208"/>
      <c r="N1654" s="209"/>
      <c r="O1654" s="72"/>
      <c r="P1654" s="72"/>
      <c r="Q1654" s="72"/>
      <c r="R1654" s="72"/>
      <c r="S1654" s="72"/>
      <c r="T1654" s="73"/>
      <c r="U1654" s="35"/>
      <c r="V1654" s="35"/>
      <c r="W1654" s="35"/>
      <c r="X1654" s="35"/>
      <c r="Y1654" s="35"/>
      <c r="Z1654" s="35"/>
      <c r="AA1654" s="35"/>
      <c r="AB1654" s="35"/>
      <c r="AC1654" s="35"/>
      <c r="AD1654" s="35"/>
      <c r="AE1654" s="35"/>
      <c r="AT1654" s="18" t="s">
        <v>294</v>
      </c>
      <c r="AU1654" s="18" t="s">
        <v>86</v>
      </c>
    </row>
    <row r="1655" spans="1:65" s="2" customFormat="1" ht="16.5" customHeight="1">
      <c r="A1655" s="35"/>
      <c r="B1655" s="36"/>
      <c r="C1655" s="192" t="s">
        <v>2753</v>
      </c>
      <c r="D1655" s="192" t="s">
        <v>241</v>
      </c>
      <c r="E1655" s="193" t="s">
        <v>2754</v>
      </c>
      <c r="F1655" s="194" t="s">
        <v>2755</v>
      </c>
      <c r="G1655" s="195" t="s">
        <v>251</v>
      </c>
      <c r="H1655" s="196">
        <v>1</v>
      </c>
      <c r="I1655" s="197"/>
      <c r="J1655" s="198">
        <f>ROUND(I1655*H1655,2)</f>
        <v>0</v>
      </c>
      <c r="K1655" s="194" t="s">
        <v>287</v>
      </c>
      <c r="L1655" s="40"/>
      <c r="M1655" s="199" t="s">
        <v>1</v>
      </c>
      <c r="N1655" s="200" t="s">
        <v>41</v>
      </c>
      <c r="O1655" s="72"/>
      <c r="P1655" s="201">
        <f>O1655*H1655</f>
        <v>0</v>
      </c>
      <c r="Q1655" s="201">
        <v>0</v>
      </c>
      <c r="R1655" s="201">
        <f>Q1655*H1655</f>
        <v>0</v>
      </c>
      <c r="S1655" s="201">
        <v>0</v>
      </c>
      <c r="T1655" s="202">
        <f>S1655*H1655</f>
        <v>0</v>
      </c>
      <c r="U1655" s="35"/>
      <c r="V1655" s="35"/>
      <c r="W1655" s="35"/>
      <c r="X1655" s="35"/>
      <c r="Y1655" s="35"/>
      <c r="Z1655" s="35"/>
      <c r="AA1655" s="35"/>
      <c r="AB1655" s="35"/>
      <c r="AC1655" s="35"/>
      <c r="AD1655" s="35"/>
      <c r="AE1655" s="35"/>
      <c r="AR1655" s="203" t="s">
        <v>708</v>
      </c>
      <c r="AT1655" s="203" t="s">
        <v>241</v>
      </c>
      <c r="AU1655" s="203" t="s">
        <v>86</v>
      </c>
      <c r="AY1655" s="18" t="s">
        <v>239</v>
      </c>
      <c r="BE1655" s="204">
        <f>IF(N1655="základní",J1655,0)</f>
        <v>0</v>
      </c>
      <c r="BF1655" s="204">
        <f>IF(N1655="snížená",J1655,0)</f>
        <v>0</v>
      </c>
      <c r="BG1655" s="204">
        <f>IF(N1655="zákl. přenesená",J1655,0)</f>
        <v>0</v>
      </c>
      <c r="BH1655" s="204">
        <f>IF(N1655="sníž. přenesená",J1655,0)</f>
        <v>0</v>
      </c>
      <c r="BI1655" s="204">
        <f>IF(N1655="nulová",J1655,0)</f>
        <v>0</v>
      </c>
      <c r="BJ1655" s="18" t="s">
        <v>84</v>
      </c>
      <c r="BK1655" s="204">
        <f>ROUND(I1655*H1655,2)</f>
        <v>0</v>
      </c>
      <c r="BL1655" s="18" t="s">
        <v>708</v>
      </c>
      <c r="BM1655" s="203" t="s">
        <v>2756</v>
      </c>
    </row>
    <row r="1656" spans="1:65" s="2" customFormat="1" ht="39">
      <c r="A1656" s="35"/>
      <c r="B1656" s="36"/>
      <c r="C1656" s="37"/>
      <c r="D1656" s="212" t="s">
        <v>294</v>
      </c>
      <c r="E1656" s="37"/>
      <c r="F1656" s="221" t="s">
        <v>702</v>
      </c>
      <c r="G1656" s="37"/>
      <c r="H1656" s="37"/>
      <c r="I1656" s="207"/>
      <c r="J1656" s="37"/>
      <c r="K1656" s="37"/>
      <c r="L1656" s="40"/>
      <c r="M1656" s="208"/>
      <c r="N1656" s="209"/>
      <c r="O1656" s="72"/>
      <c r="P1656" s="72"/>
      <c r="Q1656" s="72"/>
      <c r="R1656" s="72"/>
      <c r="S1656" s="72"/>
      <c r="T1656" s="73"/>
      <c r="U1656" s="35"/>
      <c r="V1656" s="35"/>
      <c r="W1656" s="35"/>
      <c r="X1656" s="35"/>
      <c r="Y1656" s="35"/>
      <c r="Z1656" s="35"/>
      <c r="AA1656" s="35"/>
      <c r="AB1656" s="35"/>
      <c r="AC1656" s="35"/>
      <c r="AD1656" s="35"/>
      <c r="AE1656" s="35"/>
      <c r="AT1656" s="18" t="s">
        <v>294</v>
      </c>
      <c r="AU1656" s="18" t="s">
        <v>86</v>
      </c>
    </row>
    <row r="1657" spans="1:65" s="2" customFormat="1" ht="16.5" customHeight="1">
      <c r="A1657" s="35"/>
      <c r="B1657" s="36"/>
      <c r="C1657" s="192" t="s">
        <v>2757</v>
      </c>
      <c r="D1657" s="192" t="s">
        <v>241</v>
      </c>
      <c r="E1657" s="193" t="s">
        <v>2758</v>
      </c>
      <c r="F1657" s="194" t="s">
        <v>2759</v>
      </c>
      <c r="G1657" s="195" t="s">
        <v>251</v>
      </c>
      <c r="H1657" s="196">
        <v>13</v>
      </c>
      <c r="I1657" s="197"/>
      <c r="J1657" s="198">
        <f>ROUND(I1657*H1657,2)</f>
        <v>0</v>
      </c>
      <c r="K1657" s="194" t="s">
        <v>287</v>
      </c>
      <c r="L1657" s="40"/>
      <c r="M1657" s="199" t="s">
        <v>1</v>
      </c>
      <c r="N1657" s="200" t="s">
        <v>41</v>
      </c>
      <c r="O1657" s="72"/>
      <c r="P1657" s="201">
        <f>O1657*H1657</f>
        <v>0</v>
      </c>
      <c r="Q1657" s="201">
        <v>0</v>
      </c>
      <c r="R1657" s="201">
        <f>Q1657*H1657</f>
        <v>0</v>
      </c>
      <c r="S1657" s="201">
        <v>0</v>
      </c>
      <c r="T1657" s="202">
        <f>S1657*H1657</f>
        <v>0</v>
      </c>
      <c r="U1657" s="35"/>
      <c r="V1657" s="35"/>
      <c r="W1657" s="35"/>
      <c r="X1657" s="35"/>
      <c r="Y1657" s="35"/>
      <c r="Z1657" s="35"/>
      <c r="AA1657" s="35"/>
      <c r="AB1657" s="35"/>
      <c r="AC1657" s="35"/>
      <c r="AD1657" s="35"/>
      <c r="AE1657" s="35"/>
      <c r="AR1657" s="203" t="s">
        <v>708</v>
      </c>
      <c r="AT1657" s="203" t="s">
        <v>241</v>
      </c>
      <c r="AU1657" s="203" t="s">
        <v>86</v>
      </c>
      <c r="AY1657" s="18" t="s">
        <v>239</v>
      </c>
      <c r="BE1657" s="204">
        <f>IF(N1657="základní",J1657,0)</f>
        <v>0</v>
      </c>
      <c r="BF1657" s="204">
        <f>IF(N1657="snížená",J1657,0)</f>
        <v>0</v>
      </c>
      <c r="BG1657" s="204">
        <f>IF(N1657="zákl. přenesená",J1657,0)</f>
        <v>0</v>
      </c>
      <c r="BH1657" s="204">
        <f>IF(N1657="sníž. přenesená",J1657,0)</f>
        <v>0</v>
      </c>
      <c r="BI1657" s="204">
        <f>IF(N1657="nulová",J1657,0)</f>
        <v>0</v>
      </c>
      <c r="BJ1657" s="18" t="s">
        <v>84</v>
      </c>
      <c r="BK1657" s="204">
        <f>ROUND(I1657*H1657,2)</f>
        <v>0</v>
      </c>
      <c r="BL1657" s="18" t="s">
        <v>708</v>
      </c>
      <c r="BM1657" s="203" t="s">
        <v>2760</v>
      </c>
    </row>
    <row r="1658" spans="1:65" s="2" customFormat="1" ht="39">
      <c r="A1658" s="35"/>
      <c r="B1658" s="36"/>
      <c r="C1658" s="37"/>
      <c r="D1658" s="212" t="s">
        <v>294</v>
      </c>
      <c r="E1658" s="37"/>
      <c r="F1658" s="221" t="s">
        <v>702</v>
      </c>
      <c r="G1658" s="37"/>
      <c r="H1658" s="37"/>
      <c r="I1658" s="207"/>
      <c r="J1658" s="37"/>
      <c r="K1658" s="37"/>
      <c r="L1658" s="40"/>
      <c r="M1658" s="208"/>
      <c r="N1658" s="209"/>
      <c r="O1658" s="72"/>
      <c r="P1658" s="72"/>
      <c r="Q1658" s="72"/>
      <c r="R1658" s="72"/>
      <c r="S1658" s="72"/>
      <c r="T1658" s="73"/>
      <c r="U1658" s="35"/>
      <c r="V1658" s="35"/>
      <c r="W1658" s="35"/>
      <c r="X1658" s="35"/>
      <c r="Y1658" s="35"/>
      <c r="Z1658" s="35"/>
      <c r="AA1658" s="35"/>
      <c r="AB1658" s="35"/>
      <c r="AC1658" s="35"/>
      <c r="AD1658" s="35"/>
      <c r="AE1658" s="35"/>
      <c r="AT1658" s="18" t="s">
        <v>294</v>
      </c>
      <c r="AU1658" s="18" t="s">
        <v>86</v>
      </c>
    </row>
    <row r="1659" spans="1:65" s="12" customFormat="1" ht="25.9" customHeight="1">
      <c r="B1659" s="176"/>
      <c r="C1659" s="177"/>
      <c r="D1659" s="178" t="s">
        <v>75</v>
      </c>
      <c r="E1659" s="179" t="s">
        <v>2761</v>
      </c>
      <c r="F1659" s="179" t="s">
        <v>2762</v>
      </c>
      <c r="G1659" s="177"/>
      <c r="H1659" s="177"/>
      <c r="I1659" s="180"/>
      <c r="J1659" s="181">
        <f>BK1659</f>
        <v>0</v>
      </c>
      <c r="K1659" s="177"/>
      <c r="L1659" s="182"/>
      <c r="M1659" s="183"/>
      <c r="N1659" s="184"/>
      <c r="O1659" s="184"/>
      <c r="P1659" s="185">
        <f>SUM(P1660:P1663)</f>
        <v>0</v>
      </c>
      <c r="Q1659" s="184"/>
      <c r="R1659" s="185">
        <f>SUM(R1660:R1663)</f>
        <v>0</v>
      </c>
      <c r="S1659" s="184"/>
      <c r="T1659" s="186">
        <f>SUM(T1660:T1663)</f>
        <v>0</v>
      </c>
      <c r="AR1659" s="187" t="s">
        <v>110</v>
      </c>
      <c r="AT1659" s="188" t="s">
        <v>75</v>
      </c>
      <c r="AU1659" s="188" t="s">
        <v>76</v>
      </c>
      <c r="AY1659" s="187" t="s">
        <v>239</v>
      </c>
      <c r="BK1659" s="189">
        <f>SUM(BK1660:BK1663)</f>
        <v>0</v>
      </c>
    </row>
    <row r="1660" spans="1:65" s="2" customFormat="1" ht="16.5" customHeight="1">
      <c r="A1660" s="35"/>
      <c r="B1660" s="36"/>
      <c r="C1660" s="192" t="s">
        <v>2763</v>
      </c>
      <c r="D1660" s="192" t="s">
        <v>241</v>
      </c>
      <c r="E1660" s="193" t="s">
        <v>2764</v>
      </c>
      <c r="F1660" s="194" t="s">
        <v>2765</v>
      </c>
      <c r="G1660" s="195" t="s">
        <v>396</v>
      </c>
      <c r="H1660" s="196">
        <v>320</v>
      </c>
      <c r="I1660" s="197"/>
      <c r="J1660" s="198">
        <f>ROUND(I1660*H1660,2)</f>
        <v>0</v>
      </c>
      <c r="K1660" s="194" t="s">
        <v>245</v>
      </c>
      <c r="L1660" s="40"/>
      <c r="M1660" s="199" t="s">
        <v>1</v>
      </c>
      <c r="N1660" s="200" t="s">
        <v>41</v>
      </c>
      <c r="O1660" s="72"/>
      <c r="P1660" s="201">
        <f>O1660*H1660</f>
        <v>0</v>
      </c>
      <c r="Q1660" s="201">
        <v>0</v>
      </c>
      <c r="R1660" s="201">
        <f>Q1660*H1660</f>
        <v>0</v>
      </c>
      <c r="S1660" s="201">
        <v>0</v>
      </c>
      <c r="T1660" s="202">
        <f>S1660*H1660</f>
        <v>0</v>
      </c>
      <c r="U1660" s="35"/>
      <c r="V1660" s="35"/>
      <c r="W1660" s="35"/>
      <c r="X1660" s="35"/>
      <c r="Y1660" s="35"/>
      <c r="Z1660" s="35"/>
      <c r="AA1660" s="35"/>
      <c r="AB1660" s="35"/>
      <c r="AC1660" s="35"/>
      <c r="AD1660" s="35"/>
      <c r="AE1660" s="35"/>
      <c r="AR1660" s="203" t="s">
        <v>2766</v>
      </c>
      <c r="AT1660" s="203" t="s">
        <v>241</v>
      </c>
      <c r="AU1660" s="203" t="s">
        <v>84</v>
      </c>
      <c r="AY1660" s="18" t="s">
        <v>239</v>
      </c>
      <c r="BE1660" s="204">
        <f>IF(N1660="základní",J1660,0)</f>
        <v>0</v>
      </c>
      <c r="BF1660" s="204">
        <f>IF(N1660="snížená",J1660,0)</f>
        <v>0</v>
      </c>
      <c r="BG1660" s="204">
        <f>IF(N1660="zákl. přenesená",J1660,0)</f>
        <v>0</v>
      </c>
      <c r="BH1660" s="204">
        <f>IF(N1660="sníž. přenesená",J1660,0)</f>
        <v>0</v>
      </c>
      <c r="BI1660" s="204">
        <f>IF(N1660="nulová",J1660,0)</f>
        <v>0</v>
      </c>
      <c r="BJ1660" s="18" t="s">
        <v>84</v>
      </c>
      <c r="BK1660" s="204">
        <f>ROUND(I1660*H1660,2)</f>
        <v>0</v>
      </c>
      <c r="BL1660" s="18" t="s">
        <v>2766</v>
      </c>
      <c r="BM1660" s="203" t="s">
        <v>2767</v>
      </c>
    </row>
    <row r="1661" spans="1:65" s="2" customFormat="1" ht="11.25">
      <c r="A1661" s="35"/>
      <c r="B1661" s="36"/>
      <c r="C1661" s="37"/>
      <c r="D1661" s="205" t="s">
        <v>247</v>
      </c>
      <c r="E1661" s="37"/>
      <c r="F1661" s="206" t="s">
        <v>2768</v>
      </c>
      <c r="G1661" s="37"/>
      <c r="H1661" s="37"/>
      <c r="I1661" s="207"/>
      <c r="J1661" s="37"/>
      <c r="K1661" s="37"/>
      <c r="L1661" s="40"/>
      <c r="M1661" s="208"/>
      <c r="N1661" s="209"/>
      <c r="O1661" s="72"/>
      <c r="P1661" s="72"/>
      <c r="Q1661" s="72"/>
      <c r="R1661" s="72"/>
      <c r="S1661" s="72"/>
      <c r="T1661" s="73"/>
      <c r="U1661" s="35"/>
      <c r="V1661" s="35"/>
      <c r="W1661" s="35"/>
      <c r="X1661" s="35"/>
      <c r="Y1661" s="35"/>
      <c r="Z1661" s="35"/>
      <c r="AA1661" s="35"/>
      <c r="AB1661" s="35"/>
      <c r="AC1661" s="35"/>
      <c r="AD1661" s="35"/>
      <c r="AE1661" s="35"/>
      <c r="AT1661" s="18" t="s">
        <v>247</v>
      </c>
      <c r="AU1661" s="18" t="s">
        <v>84</v>
      </c>
    </row>
    <row r="1662" spans="1:65" s="13" customFormat="1" ht="11.25">
      <c r="B1662" s="210"/>
      <c r="C1662" s="211"/>
      <c r="D1662" s="212" t="s">
        <v>274</v>
      </c>
      <c r="E1662" s="226" t="s">
        <v>1</v>
      </c>
      <c r="F1662" s="213" t="s">
        <v>2769</v>
      </c>
      <c r="G1662" s="211"/>
      <c r="H1662" s="214">
        <v>320</v>
      </c>
      <c r="I1662" s="215"/>
      <c r="J1662" s="211"/>
      <c r="K1662" s="211"/>
      <c r="L1662" s="216"/>
      <c r="M1662" s="217"/>
      <c r="N1662" s="218"/>
      <c r="O1662" s="218"/>
      <c r="P1662" s="218"/>
      <c r="Q1662" s="218"/>
      <c r="R1662" s="218"/>
      <c r="S1662" s="218"/>
      <c r="T1662" s="219"/>
      <c r="AT1662" s="220" t="s">
        <v>274</v>
      </c>
      <c r="AU1662" s="220" t="s">
        <v>84</v>
      </c>
      <c r="AV1662" s="13" t="s">
        <v>86</v>
      </c>
      <c r="AW1662" s="13" t="s">
        <v>32</v>
      </c>
      <c r="AX1662" s="13" t="s">
        <v>76</v>
      </c>
      <c r="AY1662" s="220" t="s">
        <v>239</v>
      </c>
    </row>
    <row r="1663" spans="1:65" s="14" customFormat="1" ht="11.25">
      <c r="B1663" s="227"/>
      <c r="C1663" s="228"/>
      <c r="D1663" s="212" t="s">
        <v>274</v>
      </c>
      <c r="E1663" s="229" t="s">
        <v>1</v>
      </c>
      <c r="F1663" s="230" t="s">
        <v>401</v>
      </c>
      <c r="G1663" s="228"/>
      <c r="H1663" s="231">
        <v>320</v>
      </c>
      <c r="I1663" s="232"/>
      <c r="J1663" s="228"/>
      <c r="K1663" s="228"/>
      <c r="L1663" s="233"/>
      <c r="M1663" s="234"/>
      <c r="N1663" s="235"/>
      <c r="O1663" s="235"/>
      <c r="P1663" s="235"/>
      <c r="Q1663" s="235"/>
      <c r="R1663" s="235"/>
      <c r="S1663" s="235"/>
      <c r="T1663" s="236"/>
      <c r="AT1663" s="237" t="s">
        <v>274</v>
      </c>
      <c r="AU1663" s="237" t="s">
        <v>84</v>
      </c>
      <c r="AV1663" s="14" t="s">
        <v>110</v>
      </c>
      <c r="AW1663" s="14" t="s">
        <v>32</v>
      </c>
      <c r="AX1663" s="14" t="s">
        <v>84</v>
      </c>
      <c r="AY1663" s="237" t="s">
        <v>239</v>
      </c>
    </row>
    <row r="1664" spans="1:65" s="12" customFormat="1" ht="25.9" customHeight="1">
      <c r="B1664" s="176"/>
      <c r="C1664" s="177"/>
      <c r="D1664" s="178" t="s">
        <v>75</v>
      </c>
      <c r="E1664" s="179" t="s">
        <v>2770</v>
      </c>
      <c r="F1664" s="179" t="s">
        <v>2771</v>
      </c>
      <c r="G1664" s="177"/>
      <c r="H1664" s="177"/>
      <c r="I1664" s="180"/>
      <c r="J1664" s="181">
        <f>BK1664</f>
        <v>0</v>
      </c>
      <c r="K1664" s="177"/>
      <c r="L1664" s="182"/>
      <c r="M1664" s="183"/>
      <c r="N1664" s="184"/>
      <c r="O1664" s="184"/>
      <c r="P1664" s="185">
        <f>P1665+SUM(P1666:P1681)+P1686</f>
        <v>0</v>
      </c>
      <c r="Q1664" s="184"/>
      <c r="R1664" s="185">
        <f>R1665+SUM(R1666:R1681)+R1686</f>
        <v>0</v>
      </c>
      <c r="S1664" s="184"/>
      <c r="T1664" s="186">
        <f>T1665+SUM(T1666:T1681)+T1686</f>
        <v>0</v>
      </c>
      <c r="AR1664" s="187" t="s">
        <v>110</v>
      </c>
      <c r="AT1664" s="188" t="s">
        <v>75</v>
      </c>
      <c r="AU1664" s="188" t="s">
        <v>76</v>
      </c>
      <c r="AY1664" s="187" t="s">
        <v>239</v>
      </c>
      <c r="BK1664" s="189">
        <f>BK1665+SUM(BK1666:BK1681)+BK1686</f>
        <v>0</v>
      </c>
    </row>
    <row r="1665" spans="1:65" s="2" customFormat="1" ht="24.2" customHeight="1">
      <c r="A1665" s="35"/>
      <c r="B1665" s="36"/>
      <c r="C1665" s="192" t="s">
        <v>2772</v>
      </c>
      <c r="D1665" s="192" t="s">
        <v>241</v>
      </c>
      <c r="E1665" s="193" t="s">
        <v>2773</v>
      </c>
      <c r="F1665" s="194" t="s">
        <v>2774</v>
      </c>
      <c r="G1665" s="195" t="s">
        <v>244</v>
      </c>
      <c r="H1665" s="196">
        <v>649.9</v>
      </c>
      <c r="I1665" s="197"/>
      <c r="J1665" s="198">
        <f>ROUND(I1665*H1665,2)</f>
        <v>0</v>
      </c>
      <c r="K1665" s="194" t="s">
        <v>287</v>
      </c>
      <c r="L1665" s="40"/>
      <c r="M1665" s="199" t="s">
        <v>1</v>
      </c>
      <c r="N1665" s="200" t="s">
        <v>41</v>
      </c>
      <c r="O1665" s="72"/>
      <c r="P1665" s="201">
        <f>O1665*H1665</f>
        <v>0</v>
      </c>
      <c r="Q1665" s="201">
        <v>0</v>
      </c>
      <c r="R1665" s="201">
        <f>Q1665*H1665</f>
        <v>0</v>
      </c>
      <c r="S1665" s="201">
        <v>0</v>
      </c>
      <c r="T1665" s="202">
        <f>S1665*H1665</f>
        <v>0</v>
      </c>
      <c r="U1665" s="35"/>
      <c r="V1665" s="35"/>
      <c r="W1665" s="35"/>
      <c r="X1665" s="35"/>
      <c r="Y1665" s="35"/>
      <c r="Z1665" s="35"/>
      <c r="AA1665" s="35"/>
      <c r="AB1665" s="35"/>
      <c r="AC1665" s="35"/>
      <c r="AD1665" s="35"/>
      <c r="AE1665" s="35"/>
      <c r="AR1665" s="203" t="s">
        <v>2766</v>
      </c>
      <c r="AT1665" s="203" t="s">
        <v>241</v>
      </c>
      <c r="AU1665" s="203" t="s">
        <v>84</v>
      </c>
      <c r="AY1665" s="18" t="s">
        <v>239</v>
      </c>
      <c r="BE1665" s="204">
        <f>IF(N1665="základní",J1665,0)</f>
        <v>0</v>
      </c>
      <c r="BF1665" s="204">
        <f>IF(N1665="snížená",J1665,0)</f>
        <v>0</v>
      </c>
      <c r="BG1665" s="204">
        <f>IF(N1665="zákl. přenesená",J1665,0)</f>
        <v>0</v>
      </c>
      <c r="BH1665" s="204">
        <f>IF(N1665="sníž. přenesená",J1665,0)</f>
        <v>0</v>
      </c>
      <c r="BI1665" s="204">
        <f>IF(N1665="nulová",J1665,0)</f>
        <v>0</v>
      </c>
      <c r="BJ1665" s="18" t="s">
        <v>84</v>
      </c>
      <c r="BK1665" s="204">
        <f>ROUND(I1665*H1665,2)</f>
        <v>0</v>
      </c>
      <c r="BL1665" s="18" t="s">
        <v>2766</v>
      </c>
      <c r="BM1665" s="203" t="s">
        <v>2775</v>
      </c>
    </row>
    <row r="1666" spans="1:65" s="2" customFormat="1" ht="39">
      <c r="A1666" s="35"/>
      <c r="B1666" s="36"/>
      <c r="C1666" s="37"/>
      <c r="D1666" s="212" t="s">
        <v>294</v>
      </c>
      <c r="E1666" s="37"/>
      <c r="F1666" s="221" t="s">
        <v>2776</v>
      </c>
      <c r="G1666" s="37"/>
      <c r="H1666" s="37"/>
      <c r="I1666" s="207"/>
      <c r="J1666" s="37"/>
      <c r="K1666" s="37"/>
      <c r="L1666" s="40"/>
      <c r="M1666" s="208"/>
      <c r="N1666" s="209"/>
      <c r="O1666" s="72"/>
      <c r="P1666" s="72"/>
      <c r="Q1666" s="72"/>
      <c r="R1666" s="72"/>
      <c r="S1666" s="72"/>
      <c r="T1666" s="73"/>
      <c r="U1666" s="35"/>
      <c r="V1666" s="35"/>
      <c r="W1666" s="35"/>
      <c r="X1666" s="35"/>
      <c r="Y1666" s="35"/>
      <c r="Z1666" s="35"/>
      <c r="AA1666" s="35"/>
      <c r="AB1666" s="35"/>
      <c r="AC1666" s="35"/>
      <c r="AD1666" s="35"/>
      <c r="AE1666" s="35"/>
      <c r="AT1666" s="18" t="s">
        <v>294</v>
      </c>
      <c r="AU1666" s="18" t="s">
        <v>84</v>
      </c>
    </row>
    <row r="1667" spans="1:65" s="13" customFormat="1" ht="11.25">
      <c r="B1667" s="210"/>
      <c r="C1667" s="211"/>
      <c r="D1667" s="212" t="s">
        <v>274</v>
      </c>
      <c r="E1667" s="226" t="s">
        <v>1</v>
      </c>
      <c r="F1667" s="213" t="s">
        <v>1553</v>
      </c>
      <c r="G1667" s="211"/>
      <c r="H1667" s="214">
        <v>427.375</v>
      </c>
      <c r="I1667" s="215"/>
      <c r="J1667" s="211"/>
      <c r="K1667" s="211"/>
      <c r="L1667" s="216"/>
      <c r="M1667" s="217"/>
      <c r="N1667" s="218"/>
      <c r="O1667" s="218"/>
      <c r="P1667" s="218"/>
      <c r="Q1667" s="218"/>
      <c r="R1667" s="218"/>
      <c r="S1667" s="218"/>
      <c r="T1667" s="219"/>
      <c r="AT1667" s="220" t="s">
        <v>274</v>
      </c>
      <c r="AU1667" s="220" t="s">
        <v>84</v>
      </c>
      <c r="AV1667" s="13" t="s">
        <v>86</v>
      </c>
      <c r="AW1667" s="13" t="s">
        <v>32</v>
      </c>
      <c r="AX1667" s="13" t="s">
        <v>76</v>
      </c>
      <c r="AY1667" s="220" t="s">
        <v>239</v>
      </c>
    </row>
    <row r="1668" spans="1:65" s="13" customFormat="1" ht="11.25">
      <c r="B1668" s="210"/>
      <c r="C1668" s="211"/>
      <c r="D1668" s="212" t="s">
        <v>274</v>
      </c>
      <c r="E1668" s="226" t="s">
        <v>1</v>
      </c>
      <c r="F1668" s="213" t="s">
        <v>1572</v>
      </c>
      <c r="G1668" s="211"/>
      <c r="H1668" s="214">
        <v>222.52500000000001</v>
      </c>
      <c r="I1668" s="215"/>
      <c r="J1668" s="211"/>
      <c r="K1668" s="211"/>
      <c r="L1668" s="216"/>
      <c r="M1668" s="217"/>
      <c r="N1668" s="218"/>
      <c r="O1668" s="218"/>
      <c r="P1668" s="218"/>
      <c r="Q1668" s="218"/>
      <c r="R1668" s="218"/>
      <c r="S1668" s="218"/>
      <c r="T1668" s="219"/>
      <c r="AT1668" s="220" t="s">
        <v>274</v>
      </c>
      <c r="AU1668" s="220" t="s">
        <v>84</v>
      </c>
      <c r="AV1668" s="13" t="s">
        <v>86</v>
      </c>
      <c r="AW1668" s="13" t="s">
        <v>32</v>
      </c>
      <c r="AX1668" s="13" t="s">
        <v>76</v>
      </c>
      <c r="AY1668" s="220" t="s">
        <v>239</v>
      </c>
    </row>
    <row r="1669" spans="1:65" s="14" customFormat="1" ht="11.25">
      <c r="B1669" s="227"/>
      <c r="C1669" s="228"/>
      <c r="D1669" s="212" t="s">
        <v>274</v>
      </c>
      <c r="E1669" s="229" t="s">
        <v>1</v>
      </c>
      <c r="F1669" s="230" t="s">
        <v>401</v>
      </c>
      <c r="G1669" s="228"/>
      <c r="H1669" s="231">
        <v>649.9</v>
      </c>
      <c r="I1669" s="232"/>
      <c r="J1669" s="228"/>
      <c r="K1669" s="228"/>
      <c r="L1669" s="233"/>
      <c r="M1669" s="234"/>
      <c r="N1669" s="235"/>
      <c r="O1669" s="235"/>
      <c r="P1669" s="235"/>
      <c r="Q1669" s="235"/>
      <c r="R1669" s="235"/>
      <c r="S1669" s="235"/>
      <c r="T1669" s="236"/>
      <c r="AT1669" s="237" t="s">
        <v>274</v>
      </c>
      <c r="AU1669" s="237" t="s">
        <v>84</v>
      </c>
      <c r="AV1669" s="14" t="s">
        <v>110</v>
      </c>
      <c r="AW1669" s="14" t="s">
        <v>32</v>
      </c>
      <c r="AX1669" s="14" t="s">
        <v>84</v>
      </c>
      <c r="AY1669" s="237" t="s">
        <v>239</v>
      </c>
    </row>
    <row r="1670" spans="1:65" s="2" customFormat="1" ht="24.2" customHeight="1">
      <c r="A1670" s="35"/>
      <c r="B1670" s="36"/>
      <c r="C1670" s="192" t="s">
        <v>2777</v>
      </c>
      <c r="D1670" s="192" t="s">
        <v>241</v>
      </c>
      <c r="E1670" s="193" t="s">
        <v>2778</v>
      </c>
      <c r="F1670" s="194" t="s">
        <v>2779</v>
      </c>
      <c r="G1670" s="195" t="s">
        <v>244</v>
      </c>
      <c r="H1670" s="196">
        <v>728.31799999999998</v>
      </c>
      <c r="I1670" s="197"/>
      <c r="J1670" s="198">
        <f>ROUND(I1670*H1670,2)</f>
        <v>0</v>
      </c>
      <c r="K1670" s="194" t="s">
        <v>287</v>
      </c>
      <c r="L1670" s="40"/>
      <c r="M1670" s="199" t="s">
        <v>1</v>
      </c>
      <c r="N1670" s="200" t="s">
        <v>41</v>
      </c>
      <c r="O1670" s="72"/>
      <c r="P1670" s="201">
        <f>O1670*H1670</f>
        <v>0</v>
      </c>
      <c r="Q1670" s="201">
        <v>0</v>
      </c>
      <c r="R1670" s="201">
        <f>Q1670*H1670</f>
        <v>0</v>
      </c>
      <c r="S1670" s="201">
        <v>0</v>
      </c>
      <c r="T1670" s="202">
        <f>S1670*H1670</f>
        <v>0</v>
      </c>
      <c r="U1670" s="35"/>
      <c r="V1670" s="35"/>
      <c r="W1670" s="35"/>
      <c r="X1670" s="35"/>
      <c r="Y1670" s="35"/>
      <c r="Z1670" s="35"/>
      <c r="AA1670" s="35"/>
      <c r="AB1670" s="35"/>
      <c r="AC1670" s="35"/>
      <c r="AD1670" s="35"/>
      <c r="AE1670" s="35"/>
      <c r="AR1670" s="203" t="s">
        <v>2766</v>
      </c>
      <c r="AT1670" s="203" t="s">
        <v>241</v>
      </c>
      <c r="AU1670" s="203" t="s">
        <v>84</v>
      </c>
      <c r="AY1670" s="18" t="s">
        <v>239</v>
      </c>
      <c r="BE1670" s="204">
        <f>IF(N1670="základní",J1670,0)</f>
        <v>0</v>
      </c>
      <c r="BF1670" s="204">
        <f>IF(N1670="snížená",J1670,0)</f>
        <v>0</v>
      </c>
      <c r="BG1670" s="204">
        <f>IF(N1670="zákl. přenesená",J1670,0)</f>
        <v>0</v>
      </c>
      <c r="BH1670" s="204">
        <f>IF(N1670="sníž. přenesená",J1670,0)</f>
        <v>0</v>
      </c>
      <c r="BI1670" s="204">
        <f>IF(N1670="nulová",J1670,0)</f>
        <v>0</v>
      </c>
      <c r="BJ1670" s="18" t="s">
        <v>84</v>
      </c>
      <c r="BK1670" s="204">
        <f>ROUND(I1670*H1670,2)</f>
        <v>0</v>
      </c>
      <c r="BL1670" s="18" t="s">
        <v>2766</v>
      </c>
      <c r="BM1670" s="203" t="s">
        <v>2780</v>
      </c>
    </row>
    <row r="1671" spans="1:65" s="2" customFormat="1" ht="39">
      <c r="A1671" s="35"/>
      <c r="B1671" s="36"/>
      <c r="C1671" s="37"/>
      <c r="D1671" s="212" t="s">
        <v>294</v>
      </c>
      <c r="E1671" s="37"/>
      <c r="F1671" s="221" t="s">
        <v>2781</v>
      </c>
      <c r="G1671" s="37"/>
      <c r="H1671" s="37"/>
      <c r="I1671" s="207"/>
      <c r="J1671" s="37"/>
      <c r="K1671" s="37"/>
      <c r="L1671" s="40"/>
      <c r="M1671" s="208"/>
      <c r="N1671" s="209"/>
      <c r="O1671" s="72"/>
      <c r="P1671" s="72"/>
      <c r="Q1671" s="72"/>
      <c r="R1671" s="72"/>
      <c r="S1671" s="72"/>
      <c r="T1671" s="73"/>
      <c r="U1671" s="35"/>
      <c r="V1671" s="35"/>
      <c r="W1671" s="35"/>
      <c r="X1671" s="35"/>
      <c r="Y1671" s="35"/>
      <c r="Z1671" s="35"/>
      <c r="AA1671" s="35"/>
      <c r="AB1671" s="35"/>
      <c r="AC1671" s="35"/>
      <c r="AD1671" s="35"/>
      <c r="AE1671" s="35"/>
      <c r="AT1671" s="18" t="s">
        <v>294</v>
      </c>
      <c r="AU1671" s="18" t="s">
        <v>84</v>
      </c>
    </row>
    <row r="1672" spans="1:65" s="13" customFormat="1" ht="11.25">
      <c r="B1672" s="210"/>
      <c r="C1672" s="211"/>
      <c r="D1672" s="212" t="s">
        <v>274</v>
      </c>
      <c r="E1672" s="226" t="s">
        <v>1</v>
      </c>
      <c r="F1672" s="213" t="s">
        <v>1599</v>
      </c>
      <c r="G1672" s="211"/>
      <c r="H1672" s="214">
        <v>402.58800000000002</v>
      </c>
      <c r="I1672" s="215"/>
      <c r="J1672" s="211"/>
      <c r="K1672" s="211"/>
      <c r="L1672" s="216"/>
      <c r="M1672" s="217"/>
      <c r="N1672" s="218"/>
      <c r="O1672" s="218"/>
      <c r="P1672" s="218"/>
      <c r="Q1672" s="218"/>
      <c r="R1672" s="218"/>
      <c r="S1672" s="218"/>
      <c r="T1672" s="219"/>
      <c r="AT1672" s="220" t="s">
        <v>274</v>
      </c>
      <c r="AU1672" s="220" t="s">
        <v>84</v>
      </c>
      <c r="AV1672" s="13" t="s">
        <v>86</v>
      </c>
      <c r="AW1672" s="13" t="s">
        <v>32</v>
      </c>
      <c r="AX1672" s="13" t="s">
        <v>76</v>
      </c>
      <c r="AY1672" s="220" t="s">
        <v>239</v>
      </c>
    </row>
    <row r="1673" spans="1:65" s="13" customFormat="1" ht="11.25">
      <c r="B1673" s="210"/>
      <c r="C1673" s="211"/>
      <c r="D1673" s="212" t="s">
        <v>274</v>
      </c>
      <c r="E1673" s="226" t="s">
        <v>1</v>
      </c>
      <c r="F1673" s="213" t="s">
        <v>1600</v>
      </c>
      <c r="G1673" s="211"/>
      <c r="H1673" s="214">
        <v>129.35</v>
      </c>
      <c r="I1673" s="215"/>
      <c r="J1673" s="211"/>
      <c r="K1673" s="211"/>
      <c r="L1673" s="216"/>
      <c r="M1673" s="217"/>
      <c r="N1673" s="218"/>
      <c r="O1673" s="218"/>
      <c r="P1673" s="218"/>
      <c r="Q1673" s="218"/>
      <c r="R1673" s="218"/>
      <c r="S1673" s="218"/>
      <c r="T1673" s="219"/>
      <c r="AT1673" s="220" t="s">
        <v>274</v>
      </c>
      <c r="AU1673" s="220" t="s">
        <v>84</v>
      </c>
      <c r="AV1673" s="13" t="s">
        <v>86</v>
      </c>
      <c r="AW1673" s="13" t="s">
        <v>32</v>
      </c>
      <c r="AX1673" s="13" t="s">
        <v>76</v>
      </c>
      <c r="AY1673" s="220" t="s">
        <v>239</v>
      </c>
    </row>
    <row r="1674" spans="1:65" s="16" customFormat="1" ht="11.25">
      <c r="B1674" s="258"/>
      <c r="C1674" s="259"/>
      <c r="D1674" s="212" t="s">
        <v>274</v>
      </c>
      <c r="E1674" s="260" t="s">
        <v>1</v>
      </c>
      <c r="F1674" s="261" t="s">
        <v>1195</v>
      </c>
      <c r="G1674" s="259"/>
      <c r="H1674" s="262">
        <v>531.93799999999999</v>
      </c>
      <c r="I1674" s="263"/>
      <c r="J1674" s="259"/>
      <c r="K1674" s="259"/>
      <c r="L1674" s="264"/>
      <c r="M1674" s="265"/>
      <c r="N1674" s="266"/>
      <c r="O1674" s="266"/>
      <c r="P1674" s="266"/>
      <c r="Q1674" s="266"/>
      <c r="R1674" s="266"/>
      <c r="S1674" s="266"/>
      <c r="T1674" s="267"/>
      <c r="AT1674" s="268" t="s">
        <v>274</v>
      </c>
      <c r="AU1674" s="268" t="s">
        <v>84</v>
      </c>
      <c r="AV1674" s="16" t="s">
        <v>108</v>
      </c>
      <c r="AW1674" s="16" t="s">
        <v>32</v>
      </c>
      <c r="AX1674" s="16" t="s">
        <v>76</v>
      </c>
      <c r="AY1674" s="268" t="s">
        <v>239</v>
      </c>
    </row>
    <row r="1675" spans="1:65" s="13" customFormat="1" ht="11.25">
      <c r="B1675" s="210"/>
      <c r="C1675" s="211"/>
      <c r="D1675" s="212" t="s">
        <v>274</v>
      </c>
      <c r="E1675" s="226" t="s">
        <v>1</v>
      </c>
      <c r="F1675" s="213" t="s">
        <v>1629</v>
      </c>
      <c r="G1675" s="211"/>
      <c r="H1675" s="214">
        <v>45.9</v>
      </c>
      <c r="I1675" s="215"/>
      <c r="J1675" s="211"/>
      <c r="K1675" s="211"/>
      <c r="L1675" s="216"/>
      <c r="M1675" s="217"/>
      <c r="N1675" s="218"/>
      <c r="O1675" s="218"/>
      <c r="P1675" s="218"/>
      <c r="Q1675" s="218"/>
      <c r="R1675" s="218"/>
      <c r="S1675" s="218"/>
      <c r="T1675" s="219"/>
      <c r="AT1675" s="220" t="s">
        <v>274</v>
      </c>
      <c r="AU1675" s="220" t="s">
        <v>84</v>
      </c>
      <c r="AV1675" s="13" t="s">
        <v>86</v>
      </c>
      <c r="AW1675" s="13" t="s">
        <v>32</v>
      </c>
      <c r="AX1675" s="13" t="s">
        <v>76</v>
      </c>
      <c r="AY1675" s="220" t="s">
        <v>239</v>
      </c>
    </row>
    <row r="1676" spans="1:65" s="13" customFormat="1" ht="11.25">
      <c r="B1676" s="210"/>
      <c r="C1676" s="211"/>
      <c r="D1676" s="212" t="s">
        <v>274</v>
      </c>
      <c r="E1676" s="226" t="s">
        <v>1</v>
      </c>
      <c r="F1676" s="213" t="s">
        <v>1630</v>
      </c>
      <c r="G1676" s="211"/>
      <c r="H1676" s="214">
        <v>150.47999999999999</v>
      </c>
      <c r="I1676" s="215"/>
      <c r="J1676" s="211"/>
      <c r="K1676" s="211"/>
      <c r="L1676" s="216"/>
      <c r="M1676" s="217"/>
      <c r="N1676" s="218"/>
      <c r="O1676" s="218"/>
      <c r="P1676" s="218"/>
      <c r="Q1676" s="218"/>
      <c r="R1676" s="218"/>
      <c r="S1676" s="218"/>
      <c r="T1676" s="219"/>
      <c r="AT1676" s="220" t="s">
        <v>274</v>
      </c>
      <c r="AU1676" s="220" t="s">
        <v>84</v>
      </c>
      <c r="AV1676" s="13" t="s">
        <v>86</v>
      </c>
      <c r="AW1676" s="13" t="s">
        <v>32</v>
      </c>
      <c r="AX1676" s="13" t="s">
        <v>76</v>
      </c>
      <c r="AY1676" s="220" t="s">
        <v>239</v>
      </c>
    </row>
    <row r="1677" spans="1:65" s="16" customFormat="1" ht="11.25">
      <c r="B1677" s="258"/>
      <c r="C1677" s="259"/>
      <c r="D1677" s="212" t="s">
        <v>274</v>
      </c>
      <c r="E1677" s="260" t="s">
        <v>1</v>
      </c>
      <c r="F1677" s="261" t="s">
        <v>1195</v>
      </c>
      <c r="G1677" s="259"/>
      <c r="H1677" s="262">
        <v>196.38</v>
      </c>
      <c r="I1677" s="263"/>
      <c r="J1677" s="259"/>
      <c r="K1677" s="259"/>
      <c r="L1677" s="264"/>
      <c r="M1677" s="265"/>
      <c r="N1677" s="266"/>
      <c r="O1677" s="266"/>
      <c r="P1677" s="266"/>
      <c r="Q1677" s="266"/>
      <c r="R1677" s="266"/>
      <c r="S1677" s="266"/>
      <c r="T1677" s="267"/>
      <c r="AT1677" s="268" t="s">
        <v>274</v>
      </c>
      <c r="AU1677" s="268" t="s">
        <v>84</v>
      </c>
      <c r="AV1677" s="16" t="s">
        <v>108</v>
      </c>
      <c r="AW1677" s="16" t="s">
        <v>32</v>
      </c>
      <c r="AX1677" s="16" t="s">
        <v>76</v>
      </c>
      <c r="AY1677" s="268" t="s">
        <v>239</v>
      </c>
    </row>
    <row r="1678" spans="1:65" s="14" customFormat="1" ht="11.25">
      <c r="B1678" s="227"/>
      <c r="C1678" s="228"/>
      <c r="D1678" s="212" t="s">
        <v>274</v>
      </c>
      <c r="E1678" s="229" t="s">
        <v>1</v>
      </c>
      <c r="F1678" s="230" t="s">
        <v>401</v>
      </c>
      <c r="G1678" s="228"/>
      <c r="H1678" s="231">
        <v>728.31799999999998</v>
      </c>
      <c r="I1678" s="232"/>
      <c r="J1678" s="228"/>
      <c r="K1678" s="228"/>
      <c r="L1678" s="233"/>
      <c r="M1678" s="234"/>
      <c r="N1678" s="235"/>
      <c r="O1678" s="235"/>
      <c r="P1678" s="235"/>
      <c r="Q1678" s="235"/>
      <c r="R1678" s="235"/>
      <c r="S1678" s="235"/>
      <c r="T1678" s="236"/>
      <c r="AT1678" s="237" t="s">
        <v>274</v>
      </c>
      <c r="AU1678" s="237" t="s">
        <v>84</v>
      </c>
      <c r="AV1678" s="14" t="s">
        <v>110</v>
      </c>
      <c r="AW1678" s="14" t="s">
        <v>32</v>
      </c>
      <c r="AX1678" s="14" t="s">
        <v>84</v>
      </c>
      <c r="AY1678" s="237" t="s">
        <v>239</v>
      </c>
    </row>
    <row r="1679" spans="1:65" s="2" customFormat="1" ht="21.75" customHeight="1">
      <c r="A1679" s="35"/>
      <c r="B1679" s="36"/>
      <c r="C1679" s="192" t="s">
        <v>2782</v>
      </c>
      <c r="D1679" s="192" t="s">
        <v>241</v>
      </c>
      <c r="E1679" s="193" t="s">
        <v>2783</v>
      </c>
      <c r="F1679" s="194" t="s">
        <v>2784</v>
      </c>
      <c r="G1679" s="195" t="s">
        <v>513</v>
      </c>
      <c r="H1679" s="196">
        <v>155</v>
      </c>
      <c r="I1679" s="197"/>
      <c r="J1679" s="198">
        <f>ROUND(I1679*H1679,2)</f>
        <v>0</v>
      </c>
      <c r="K1679" s="194" t="s">
        <v>287</v>
      </c>
      <c r="L1679" s="40"/>
      <c r="M1679" s="199" t="s">
        <v>1</v>
      </c>
      <c r="N1679" s="200" t="s">
        <v>41</v>
      </c>
      <c r="O1679" s="72"/>
      <c r="P1679" s="201">
        <f>O1679*H1679</f>
        <v>0</v>
      </c>
      <c r="Q1679" s="201">
        <v>0</v>
      </c>
      <c r="R1679" s="201">
        <f>Q1679*H1679</f>
        <v>0</v>
      </c>
      <c r="S1679" s="201">
        <v>0</v>
      </c>
      <c r="T1679" s="202">
        <f>S1679*H1679</f>
        <v>0</v>
      </c>
      <c r="U1679" s="35"/>
      <c r="V1679" s="35"/>
      <c r="W1679" s="35"/>
      <c r="X1679" s="35"/>
      <c r="Y1679" s="35"/>
      <c r="Z1679" s="35"/>
      <c r="AA1679" s="35"/>
      <c r="AB1679" s="35"/>
      <c r="AC1679" s="35"/>
      <c r="AD1679" s="35"/>
      <c r="AE1679" s="35"/>
      <c r="AR1679" s="203" t="s">
        <v>2766</v>
      </c>
      <c r="AT1679" s="203" t="s">
        <v>241</v>
      </c>
      <c r="AU1679" s="203" t="s">
        <v>84</v>
      </c>
      <c r="AY1679" s="18" t="s">
        <v>239</v>
      </c>
      <c r="BE1679" s="204">
        <f>IF(N1679="základní",J1679,0)</f>
        <v>0</v>
      </c>
      <c r="BF1679" s="204">
        <f>IF(N1679="snížená",J1679,0)</f>
        <v>0</v>
      </c>
      <c r="BG1679" s="204">
        <f>IF(N1679="zákl. přenesená",J1679,0)</f>
        <v>0</v>
      </c>
      <c r="BH1679" s="204">
        <f>IF(N1679="sníž. přenesená",J1679,0)</f>
        <v>0</v>
      </c>
      <c r="BI1679" s="204">
        <f>IF(N1679="nulová",J1679,0)</f>
        <v>0</v>
      </c>
      <c r="BJ1679" s="18" t="s">
        <v>84</v>
      </c>
      <c r="BK1679" s="204">
        <f>ROUND(I1679*H1679,2)</f>
        <v>0</v>
      </c>
      <c r="BL1679" s="18" t="s">
        <v>2766</v>
      </c>
      <c r="BM1679" s="203" t="s">
        <v>2785</v>
      </c>
    </row>
    <row r="1680" spans="1:65" s="2" customFormat="1" ht="48.75">
      <c r="A1680" s="35"/>
      <c r="B1680" s="36"/>
      <c r="C1680" s="37"/>
      <c r="D1680" s="212" t="s">
        <v>294</v>
      </c>
      <c r="E1680" s="37"/>
      <c r="F1680" s="221" t="s">
        <v>2786</v>
      </c>
      <c r="G1680" s="37"/>
      <c r="H1680" s="37"/>
      <c r="I1680" s="207"/>
      <c r="J1680" s="37"/>
      <c r="K1680" s="37"/>
      <c r="L1680" s="40"/>
      <c r="M1680" s="208"/>
      <c r="N1680" s="209"/>
      <c r="O1680" s="72"/>
      <c r="P1680" s="72"/>
      <c r="Q1680" s="72"/>
      <c r="R1680" s="72"/>
      <c r="S1680" s="72"/>
      <c r="T1680" s="73"/>
      <c r="U1680" s="35"/>
      <c r="V1680" s="35"/>
      <c r="W1680" s="35"/>
      <c r="X1680" s="35"/>
      <c r="Y1680" s="35"/>
      <c r="Z1680" s="35"/>
      <c r="AA1680" s="35"/>
      <c r="AB1680" s="35"/>
      <c r="AC1680" s="35"/>
      <c r="AD1680" s="35"/>
      <c r="AE1680" s="35"/>
      <c r="AT1680" s="18" t="s">
        <v>294</v>
      </c>
      <c r="AU1680" s="18" t="s">
        <v>84</v>
      </c>
    </row>
    <row r="1681" spans="1:65" s="12" customFormat="1" ht="22.9" customHeight="1">
      <c r="B1681" s="176"/>
      <c r="C1681" s="177"/>
      <c r="D1681" s="178" t="s">
        <v>75</v>
      </c>
      <c r="E1681" s="190" t="s">
        <v>2787</v>
      </c>
      <c r="F1681" s="190" t="s">
        <v>2788</v>
      </c>
      <c r="G1681" s="177"/>
      <c r="H1681" s="177"/>
      <c r="I1681" s="180"/>
      <c r="J1681" s="191">
        <f>BK1681</f>
        <v>0</v>
      </c>
      <c r="K1681" s="177"/>
      <c r="L1681" s="182"/>
      <c r="M1681" s="183"/>
      <c r="N1681" s="184"/>
      <c r="O1681" s="184"/>
      <c r="P1681" s="185">
        <f>SUM(P1682:P1685)</f>
        <v>0</v>
      </c>
      <c r="Q1681" s="184"/>
      <c r="R1681" s="185">
        <f>SUM(R1682:R1685)</f>
        <v>0</v>
      </c>
      <c r="S1681" s="184"/>
      <c r="T1681" s="186">
        <f>SUM(T1682:T1685)</f>
        <v>0</v>
      </c>
      <c r="AR1681" s="187" t="s">
        <v>110</v>
      </c>
      <c r="AT1681" s="188" t="s">
        <v>75</v>
      </c>
      <c r="AU1681" s="188" t="s">
        <v>84</v>
      </c>
      <c r="AY1681" s="187" t="s">
        <v>239</v>
      </c>
      <c r="BK1681" s="189">
        <f>SUM(BK1682:BK1685)</f>
        <v>0</v>
      </c>
    </row>
    <row r="1682" spans="1:65" s="2" customFormat="1" ht="16.5" customHeight="1">
      <c r="A1682" s="35"/>
      <c r="B1682" s="36"/>
      <c r="C1682" s="192" t="s">
        <v>2789</v>
      </c>
      <c r="D1682" s="192" t="s">
        <v>241</v>
      </c>
      <c r="E1682" s="193" t="s">
        <v>2790</v>
      </c>
      <c r="F1682" s="194" t="s">
        <v>2791</v>
      </c>
      <c r="G1682" s="195" t="s">
        <v>251</v>
      </c>
      <c r="H1682" s="196">
        <v>8</v>
      </c>
      <c r="I1682" s="197"/>
      <c r="J1682" s="198">
        <f>ROUND(I1682*H1682,2)</f>
        <v>0</v>
      </c>
      <c r="K1682" s="194" t="s">
        <v>287</v>
      </c>
      <c r="L1682" s="40"/>
      <c r="M1682" s="199" t="s">
        <v>1</v>
      </c>
      <c r="N1682" s="200" t="s">
        <v>41</v>
      </c>
      <c r="O1682" s="72"/>
      <c r="P1682" s="201">
        <f>O1682*H1682</f>
        <v>0</v>
      </c>
      <c r="Q1682" s="201">
        <v>0</v>
      </c>
      <c r="R1682" s="201">
        <f>Q1682*H1682</f>
        <v>0</v>
      </c>
      <c r="S1682" s="201">
        <v>0</v>
      </c>
      <c r="T1682" s="202">
        <f>S1682*H1682</f>
        <v>0</v>
      </c>
      <c r="U1682" s="35"/>
      <c r="V1682" s="35"/>
      <c r="W1682" s="35"/>
      <c r="X1682" s="35"/>
      <c r="Y1682" s="35"/>
      <c r="Z1682" s="35"/>
      <c r="AA1682" s="35"/>
      <c r="AB1682" s="35"/>
      <c r="AC1682" s="35"/>
      <c r="AD1682" s="35"/>
      <c r="AE1682" s="35"/>
      <c r="AR1682" s="203" t="s">
        <v>2766</v>
      </c>
      <c r="AT1682" s="203" t="s">
        <v>241</v>
      </c>
      <c r="AU1682" s="203" t="s">
        <v>86</v>
      </c>
      <c r="AY1682" s="18" t="s">
        <v>239</v>
      </c>
      <c r="BE1682" s="204">
        <f>IF(N1682="základní",J1682,0)</f>
        <v>0</v>
      </c>
      <c r="BF1682" s="204">
        <f>IF(N1682="snížená",J1682,0)</f>
        <v>0</v>
      </c>
      <c r="BG1682" s="204">
        <f>IF(N1682="zákl. přenesená",J1682,0)</f>
        <v>0</v>
      </c>
      <c r="BH1682" s="204">
        <f>IF(N1682="sníž. přenesená",J1682,0)</f>
        <v>0</v>
      </c>
      <c r="BI1682" s="204">
        <f>IF(N1682="nulová",J1682,0)</f>
        <v>0</v>
      </c>
      <c r="BJ1682" s="18" t="s">
        <v>84</v>
      </c>
      <c r="BK1682" s="204">
        <f>ROUND(I1682*H1682,2)</f>
        <v>0</v>
      </c>
      <c r="BL1682" s="18" t="s">
        <v>2766</v>
      </c>
      <c r="BM1682" s="203" t="s">
        <v>2792</v>
      </c>
    </row>
    <row r="1683" spans="1:65" s="2" customFormat="1" ht="16.5" customHeight="1">
      <c r="A1683" s="35"/>
      <c r="B1683" s="36"/>
      <c r="C1683" s="192" t="s">
        <v>2793</v>
      </c>
      <c r="D1683" s="192" t="s">
        <v>241</v>
      </c>
      <c r="E1683" s="193" t="s">
        <v>2794</v>
      </c>
      <c r="F1683" s="194" t="s">
        <v>2795</v>
      </c>
      <c r="G1683" s="195" t="s">
        <v>251</v>
      </c>
      <c r="H1683" s="196">
        <v>4</v>
      </c>
      <c r="I1683" s="197"/>
      <c r="J1683" s="198">
        <f>ROUND(I1683*H1683,2)</f>
        <v>0</v>
      </c>
      <c r="K1683" s="194" t="s">
        <v>287</v>
      </c>
      <c r="L1683" s="40"/>
      <c r="M1683" s="199" t="s">
        <v>1</v>
      </c>
      <c r="N1683" s="200" t="s">
        <v>41</v>
      </c>
      <c r="O1683" s="72"/>
      <c r="P1683" s="201">
        <f>O1683*H1683</f>
        <v>0</v>
      </c>
      <c r="Q1683" s="201">
        <v>0</v>
      </c>
      <c r="R1683" s="201">
        <f>Q1683*H1683</f>
        <v>0</v>
      </c>
      <c r="S1683" s="201">
        <v>0</v>
      </c>
      <c r="T1683" s="202">
        <f>S1683*H1683</f>
        <v>0</v>
      </c>
      <c r="U1683" s="35"/>
      <c r="V1683" s="35"/>
      <c r="W1683" s="35"/>
      <c r="X1683" s="35"/>
      <c r="Y1683" s="35"/>
      <c r="Z1683" s="35"/>
      <c r="AA1683" s="35"/>
      <c r="AB1683" s="35"/>
      <c r="AC1683" s="35"/>
      <c r="AD1683" s="35"/>
      <c r="AE1683" s="35"/>
      <c r="AR1683" s="203" t="s">
        <v>2766</v>
      </c>
      <c r="AT1683" s="203" t="s">
        <v>241</v>
      </c>
      <c r="AU1683" s="203" t="s">
        <v>86</v>
      </c>
      <c r="AY1683" s="18" t="s">
        <v>239</v>
      </c>
      <c r="BE1683" s="204">
        <f>IF(N1683="základní",J1683,0)</f>
        <v>0</v>
      </c>
      <c r="BF1683" s="204">
        <f>IF(N1683="snížená",J1683,0)</f>
        <v>0</v>
      </c>
      <c r="BG1683" s="204">
        <f>IF(N1683="zákl. přenesená",J1683,0)</f>
        <v>0</v>
      </c>
      <c r="BH1683" s="204">
        <f>IF(N1683="sníž. přenesená",J1683,0)</f>
        <v>0</v>
      </c>
      <c r="BI1683" s="204">
        <f>IF(N1683="nulová",J1683,0)</f>
        <v>0</v>
      </c>
      <c r="BJ1683" s="18" t="s">
        <v>84</v>
      </c>
      <c r="BK1683" s="204">
        <f>ROUND(I1683*H1683,2)</f>
        <v>0</v>
      </c>
      <c r="BL1683" s="18" t="s">
        <v>2766</v>
      </c>
      <c r="BM1683" s="203" t="s">
        <v>2796</v>
      </c>
    </row>
    <row r="1684" spans="1:65" s="2" customFormat="1" ht="16.5" customHeight="1">
      <c r="A1684" s="35"/>
      <c r="B1684" s="36"/>
      <c r="C1684" s="192" t="s">
        <v>2797</v>
      </c>
      <c r="D1684" s="192" t="s">
        <v>241</v>
      </c>
      <c r="E1684" s="193" t="s">
        <v>2798</v>
      </c>
      <c r="F1684" s="194" t="s">
        <v>2799</v>
      </c>
      <c r="G1684" s="195" t="s">
        <v>513</v>
      </c>
      <c r="H1684" s="196">
        <v>47</v>
      </c>
      <c r="I1684" s="197"/>
      <c r="J1684" s="198">
        <f>ROUND(I1684*H1684,2)</f>
        <v>0</v>
      </c>
      <c r="K1684" s="194" t="s">
        <v>287</v>
      </c>
      <c r="L1684" s="40"/>
      <c r="M1684" s="199" t="s">
        <v>1</v>
      </c>
      <c r="N1684" s="200" t="s">
        <v>41</v>
      </c>
      <c r="O1684" s="72"/>
      <c r="P1684" s="201">
        <f>O1684*H1684</f>
        <v>0</v>
      </c>
      <c r="Q1684" s="201">
        <v>0</v>
      </c>
      <c r="R1684" s="201">
        <f>Q1684*H1684</f>
        <v>0</v>
      </c>
      <c r="S1684" s="201">
        <v>0</v>
      </c>
      <c r="T1684" s="202">
        <f>S1684*H1684</f>
        <v>0</v>
      </c>
      <c r="U1684" s="35"/>
      <c r="V1684" s="35"/>
      <c r="W1684" s="35"/>
      <c r="X1684" s="35"/>
      <c r="Y1684" s="35"/>
      <c r="Z1684" s="35"/>
      <c r="AA1684" s="35"/>
      <c r="AB1684" s="35"/>
      <c r="AC1684" s="35"/>
      <c r="AD1684" s="35"/>
      <c r="AE1684" s="35"/>
      <c r="AR1684" s="203" t="s">
        <v>2766</v>
      </c>
      <c r="AT1684" s="203" t="s">
        <v>241</v>
      </c>
      <c r="AU1684" s="203" t="s">
        <v>86</v>
      </c>
      <c r="AY1684" s="18" t="s">
        <v>239</v>
      </c>
      <c r="BE1684" s="204">
        <f>IF(N1684="základní",J1684,0)</f>
        <v>0</v>
      </c>
      <c r="BF1684" s="204">
        <f>IF(N1684="snížená",J1684,0)</f>
        <v>0</v>
      </c>
      <c r="BG1684" s="204">
        <f>IF(N1684="zákl. přenesená",J1684,0)</f>
        <v>0</v>
      </c>
      <c r="BH1684" s="204">
        <f>IF(N1684="sníž. přenesená",J1684,0)</f>
        <v>0</v>
      </c>
      <c r="BI1684" s="204">
        <f>IF(N1684="nulová",J1684,0)</f>
        <v>0</v>
      </c>
      <c r="BJ1684" s="18" t="s">
        <v>84</v>
      </c>
      <c r="BK1684" s="204">
        <f>ROUND(I1684*H1684,2)</f>
        <v>0</v>
      </c>
      <c r="BL1684" s="18" t="s">
        <v>2766</v>
      </c>
      <c r="BM1684" s="203" t="s">
        <v>2800</v>
      </c>
    </row>
    <row r="1685" spans="1:65" s="2" customFormat="1" ht="16.5" customHeight="1">
      <c r="A1685" s="35"/>
      <c r="B1685" s="36"/>
      <c r="C1685" s="192" t="s">
        <v>2801</v>
      </c>
      <c r="D1685" s="192" t="s">
        <v>241</v>
      </c>
      <c r="E1685" s="193" t="s">
        <v>2802</v>
      </c>
      <c r="F1685" s="194" t="s">
        <v>2803</v>
      </c>
      <c r="G1685" s="195" t="s">
        <v>251</v>
      </c>
      <c r="H1685" s="196">
        <v>1</v>
      </c>
      <c r="I1685" s="197"/>
      <c r="J1685" s="198">
        <f>ROUND(I1685*H1685,2)</f>
        <v>0</v>
      </c>
      <c r="K1685" s="194" t="s">
        <v>287</v>
      </c>
      <c r="L1685" s="40"/>
      <c r="M1685" s="199" t="s">
        <v>1</v>
      </c>
      <c r="N1685" s="200" t="s">
        <v>41</v>
      </c>
      <c r="O1685" s="72"/>
      <c r="P1685" s="201">
        <f>O1685*H1685</f>
        <v>0</v>
      </c>
      <c r="Q1685" s="201">
        <v>0</v>
      </c>
      <c r="R1685" s="201">
        <f>Q1685*H1685</f>
        <v>0</v>
      </c>
      <c r="S1685" s="201">
        <v>0</v>
      </c>
      <c r="T1685" s="202">
        <f>S1685*H1685</f>
        <v>0</v>
      </c>
      <c r="U1685" s="35"/>
      <c r="V1685" s="35"/>
      <c r="W1685" s="35"/>
      <c r="X1685" s="35"/>
      <c r="Y1685" s="35"/>
      <c r="Z1685" s="35"/>
      <c r="AA1685" s="35"/>
      <c r="AB1685" s="35"/>
      <c r="AC1685" s="35"/>
      <c r="AD1685" s="35"/>
      <c r="AE1685" s="35"/>
      <c r="AR1685" s="203" t="s">
        <v>2766</v>
      </c>
      <c r="AT1685" s="203" t="s">
        <v>241</v>
      </c>
      <c r="AU1685" s="203" t="s">
        <v>86</v>
      </c>
      <c r="AY1685" s="18" t="s">
        <v>239</v>
      </c>
      <c r="BE1685" s="204">
        <f>IF(N1685="základní",J1685,0)</f>
        <v>0</v>
      </c>
      <c r="BF1685" s="204">
        <f>IF(N1685="snížená",J1685,0)</f>
        <v>0</v>
      </c>
      <c r="BG1685" s="204">
        <f>IF(N1685="zákl. přenesená",J1685,0)</f>
        <v>0</v>
      </c>
      <c r="BH1685" s="204">
        <f>IF(N1685="sníž. přenesená",J1685,0)</f>
        <v>0</v>
      </c>
      <c r="BI1685" s="204">
        <f>IF(N1685="nulová",J1685,0)</f>
        <v>0</v>
      </c>
      <c r="BJ1685" s="18" t="s">
        <v>84</v>
      </c>
      <c r="BK1685" s="204">
        <f>ROUND(I1685*H1685,2)</f>
        <v>0</v>
      </c>
      <c r="BL1685" s="18" t="s">
        <v>2766</v>
      </c>
      <c r="BM1685" s="203" t="s">
        <v>2804</v>
      </c>
    </row>
    <row r="1686" spans="1:65" s="12" customFormat="1" ht="22.9" customHeight="1">
      <c r="B1686" s="176"/>
      <c r="C1686" s="177"/>
      <c r="D1686" s="178" t="s">
        <v>75</v>
      </c>
      <c r="E1686" s="190" t="s">
        <v>2805</v>
      </c>
      <c r="F1686" s="190" t="s">
        <v>2806</v>
      </c>
      <c r="G1686" s="177"/>
      <c r="H1686" s="177"/>
      <c r="I1686" s="180"/>
      <c r="J1686" s="191">
        <f>BK1686</f>
        <v>0</v>
      </c>
      <c r="K1686" s="177"/>
      <c r="L1686" s="182"/>
      <c r="M1686" s="183"/>
      <c r="N1686" s="184"/>
      <c r="O1686" s="184"/>
      <c r="P1686" s="185">
        <f>SUM(P1687:P1728)</f>
        <v>0</v>
      </c>
      <c r="Q1686" s="184"/>
      <c r="R1686" s="185">
        <f>SUM(R1687:R1728)</f>
        <v>0</v>
      </c>
      <c r="S1686" s="184"/>
      <c r="T1686" s="186">
        <f>SUM(T1687:T1728)</f>
        <v>0</v>
      </c>
      <c r="AR1686" s="187" t="s">
        <v>110</v>
      </c>
      <c r="AT1686" s="188" t="s">
        <v>75</v>
      </c>
      <c r="AU1686" s="188" t="s">
        <v>84</v>
      </c>
      <c r="AY1686" s="187" t="s">
        <v>239</v>
      </c>
      <c r="BK1686" s="189">
        <f>SUM(BK1687:BK1728)</f>
        <v>0</v>
      </c>
    </row>
    <row r="1687" spans="1:65" s="2" customFormat="1" ht="16.5" customHeight="1">
      <c r="A1687" s="35"/>
      <c r="B1687" s="36"/>
      <c r="C1687" s="192" t="s">
        <v>2807</v>
      </c>
      <c r="D1687" s="192" t="s">
        <v>241</v>
      </c>
      <c r="E1687" s="193" t="s">
        <v>2808</v>
      </c>
      <c r="F1687" s="194" t="s">
        <v>2809</v>
      </c>
      <c r="G1687" s="195" t="s">
        <v>251</v>
      </c>
      <c r="H1687" s="196">
        <v>7</v>
      </c>
      <c r="I1687" s="197"/>
      <c r="J1687" s="198">
        <f>ROUND(I1687*H1687,2)</f>
        <v>0</v>
      </c>
      <c r="K1687" s="194" t="s">
        <v>287</v>
      </c>
      <c r="L1687" s="40"/>
      <c r="M1687" s="199" t="s">
        <v>1</v>
      </c>
      <c r="N1687" s="200" t="s">
        <v>41</v>
      </c>
      <c r="O1687" s="72"/>
      <c r="P1687" s="201">
        <f>O1687*H1687</f>
        <v>0</v>
      </c>
      <c r="Q1687" s="201">
        <v>0</v>
      </c>
      <c r="R1687" s="201">
        <f>Q1687*H1687</f>
        <v>0</v>
      </c>
      <c r="S1687" s="201">
        <v>0</v>
      </c>
      <c r="T1687" s="202">
        <f>S1687*H1687</f>
        <v>0</v>
      </c>
      <c r="U1687" s="35"/>
      <c r="V1687" s="35"/>
      <c r="W1687" s="35"/>
      <c r="X1687" s="35"/>
      <c r="Y1687" s="35"/>
      <c r="Z1687" s="35"/>
      <c r="AA1687" s="35"/>
      <c r="AB1687" s="35"/>
      <c r="AC1687" s="35"/>
      <c r="AD1687" s="35"/>
      <c r="AE1687" s="35"/>
      <c r="AR1687" s="203" t="s">
        <v>2766</v>
      </c>
      <c r="AT1687" s="203" t="s">
        <v>241</v>
      </c>
      <c r="AU1687" s="203" t="s">
        <v>86</v>
      </c>
      <c r="AY1687" s="18" t="s">
        <v>239</v>
      </c>
      <c r="BE1687" s="204">
        <f>IF(N1687="základní",J1687,0)</f>
        <v>0</v>
      </c>
      <c r="BF1687" s="204">
        <f>IF(N1687="snížená",J1687,0)</f>
        <v>0</v>
      </c>
      <c r="BG1687" s="204">
        <f>IF(N1687="zákl. přenesená",J1687,0)</f>
        <v>0</v>
      </c>
      <c r="BH1687" s="204">
        <f>IF(N1687="sníž. přenesená",J1687,0)</f>
        <v>0</v>
      </c>
      <c r="BI1687" s="204">
        <f>IF(N1687="nulová",J1687,0)</f>
        <v>0</v>
      </c>
      <c r="BJ1687" s="18" t="s">
        <v>84</v>
      </c>
      <c r="BK1687" s="204">
        <f>ROUND(I1687*H1687,2)</f>
        <v>0</v>
      </c>
      <c r="BL1687" s="18" t="s">
        <v>2766</v>
      </c>
      <c r="BM1687" s="203" t="s">
        <v>2810</v>
      </c>
    </row>
    <row r="1688" spans="1:65" s="2" customFormat="1" ht="29.25">
      <c r="A1688" s="35"/>
      <c r="B1688" s="36"/>
      <c r="C1688" s="37"/>
      <c r="D1688" s="212" t="s">
        <v>294</v>
      </c>
      <c r="E1688" s="37"/>
      <c r="F1688" s="221" t="s">
        <v>2811</v>
      </c>
      <c r="G1688" s="37"/>
      <c r="H1688" s="37"/>
      <c r="I1688" s="207"/>
      <c r="J1688" s="37"/>
      <c r="K1688" s="37"/>
      <c r="L1688" s="40"/>
      <c r="M1688" s="208"/>
      <c r="N1688" s="209"/>
      <c r="O1688" s="72"/>
      <c r="P1688" s="72"/>
      <c r="Q1688" s="72"/>
      <c r="R1688" s="72"/>
      <c r="S1688" s="72"/>
      <c r="T1688" s="73"/>
      <c r="U1688" s="35"/>
      <c r="V1688" s="35"/>
      <c r="W1688" s="35"/>
      <c r="X1688" s="35"/>
      <c r="Y1688" s="35"/>
      <c r="Z1688" s="35"/>
      <c r="AA1688" s="35"/>
      <c r="AB1688" s="35"/>
      <c r="AC1688" s="35"/>
      <c r="AD1688" s="35"/>
      <c r="AE1688" s="35"/>
      <c r="AT1688" s="18" t="s">
        <v>294</v>
      </c>
      <c r="AU1688" s="18" t="s">
        <v>86</v>
      </c>
    </row>
    <row r="1689" spans="1:65" s="15" customFormat="1" ht="11.25">
      <c r="B1689" s="238"/>
      <c r="C1689" s="239"/>
      <c r="D1689" s="212" t="s">
        <v>274</v>
      </c>
      <c r="E1689" s="240" t="s">
        <v>1</v>
      </c>
      <c r="F1689" s="241" t="s">
        <v>2812</v>
      </c>
      <c r="G1689" s="239"/>
      <c r="H1689" s="240" t="s">
        <v>1</v>
      </c>
      <c r="I1689" s="242"/>
      <c r="J1689" s="239"/>
      <c r="K1689" s="239"/>
      <c r="L1689" s="243"/>
      <c r="M1689" s="244"/>
      <c r="N1689" s="245"/>
      <c r="O1689" s="245"/>
      <c r="P1689" s="245"/>
      <c r="Q1689" s="245"/>
      <c r="R1689" s="245"/>
      <c r="S1689" s="245"/>
      <c r="T1689" s="246"/>
      <c r="AT1689" s="247" t="s">
        <v>274</v>
      </c>
      <c r="AU1689" s="247" t="s">
        <v>86</v>
      </c>
      <c r="AV1689" s="15" t="s">
        <v>84</v>
      </c>
      <c r="AW1689" s="15" t="s">
        <v>32</v>
      </c>
      <c r="AX1689" s="15" t="s">
        <v>76</v>
      </c>
      <c r="AY1689" s="247" t="s">
        <v>239</v>
      </c>
    </row>
    <row r="1690" spans="1:65" s="13" customFormat="1" ht="11.25">
      <c r="B1690" s="210"/>
      <c r="C1690" s="211"/>
      <c r="D1690" s="212" t="s">
        <v>274</v>
      </c>
      <c r="E1690" s="226" t="s">
        <v>1</v>
      </c>
      <c r="F1690" s="213" t="s">
        <v>2813</v>
      </c>
      <c r="G1690" s="211"/>
      <c r="H1690" s="214">
        <v>2</v>
      </c>
      <c r="I1690" s="215"/>
      <c r="J1690" s="211"/>
      <c r="K1690" s="211"/>
      <c r="L1690" s="216"/>
      <c r="M1690" s="217"/>
      <c r="N1690" s="218"/>
      <c r="O1690" s="218"/>
      <c r="P1690" s="218"/>
      <c r="Q1690" s="218"/>
      <c r="R1690" s="218"/>
      <c r="S1690" s="218"/>
      <c r="T1690" s="219"/>
      <c r="AT1690" s="220" t="s">
        <v>274</v>
      </c>
      <c r="AU1690" s="220" t="s">
        <v>86</v>
      </c>
      <c r="AV1690" s="13" t="s">
        <v>86</v>
      </c>
      <c r="AW1690" s="13" t="s">
        <v>32</v>
      </c>
      <c r="AX1690" s="13" t="s">
        <v>76</v>
      </c>
      <c r="AY1690" s="220" t="s">
        <v>239</v>
      </c>
    </row>
    <row r="1691" spans="1:65" s="13" customFormat="1" ht="11.25">
      <c r="B1691" s="210"/>
      <c r="C1691" s="211"/>
      <c r="D1691" s="212" t="s">
        <v>274</v>
      </c>
      <c r="E1691" s="226" t="s">
        <v>1</v>
      </c>
      <c r="F1691" s="213" t="s">
        <v>2814</v>
      </c>
      <c r="G1691" s="211"/>
      <c r="H1691" s="214">
        <v>5</v>
      </c>
      <c r="I1691" s="215"/>
      <c r="J1691" s="211"/>
      <c r="K1691" s="211"/>
      <c r="L1691" s="216"/>
      <c r="M1691" s="217"/>
      <c r="N1691" s="218"/>
      <c r="O1691" s="218"/>
      <c r="P1691" s="218"/>
      <c r="Q1691" s="218"/>
      <c r="R1691" s="218"/>
      <c r="S1691" s="218"/>
      <c r="T1691" s="219"/>
      <c r="AT1691" s="220" t="s">
        <v>274</v>
      </c>
      <c r="AU1691" s="220" t="s">
        <v>86</v>
      </c>
      <c r="AV1691" s="13" t="s">
        <v>86</v>
      </c>
      <c r="AW1691" s="13" t="s">
        <v>32</v>
      </c>
      <c r="AX1691" s="13" t="s">
        <v>76</v>
      </c>
      <c r="AY1691" s="220" t="s">
        <v>239</v>
      </c>
    </row>
    <row r="1692" spans="1:65" s="14" customFormat="1" ht="11.25">
      <c r="B1692" s="227"/>
      <c r="C1692" s="228"/>
      <c r="D1692" s="212" t="s">
        <v>274</v>
      </c>
      <c r="E1692" s="229" t="s">
        <v>1</v>
      </c>
      <c r="F1692" s="230" t="s">
        <v>401</v>
      </c>
      <c r="G1692" s="228"/>
      <c r="H1692" s="231">
        <v>7</v>
      </c>
      <c r="I1692" s="232"/>
      <c r="J1692" s="228"/>
      <c r="K1692" s="228"/>
      <c r="L1692" s="233"/>
      <c r="M1692" s="234"/>
      <c r="N1692" s="235"/>
      <c r="O1692" s="235"/>
      <c r="P1692" s="235"/>
      <c r="Q1692" s="235"/>
      <c r="R1692" s="235"/>
      <c r="S1692" s="235"/>
      <c r="T1692" s="236"/>
      <c r="AT1692" s="237" t="s">
        <v>274</v>
      </c>
      <c r="AU1692" s="237" t="s">
        <v>86</v>
      </c>
      <c r="AV1692" s="14" t="s">
        <v>110</v>
      </c>
      <c r="AW1692" s="14" t="s">
        <v>32</v>
      </c>
      <c r="AX1692" s="14" t="s">
        <v>84</v>
      </c>
      <c r="AY1692" s="237" t="s">
        <v>239</v>
      </c>
    </row>
    <row r="1693" spans="1:65" s="2" customFormat="1" ht="16.5" customHeight="1">
      <c r="A1693" s="35"/>
      <c r="B1693" s="36"/>
      <c r="C1693" s="192" t="s">
        <v>2815</v>
      </c>
      <c r="D1693" s="192" t="s">
        <v>241</v>
      </c>
      <c r="E1693" s="193" t="s">
        <v>2816</v>
      </c>
      <c r="F1693" s="194" t="s">
        <v>2817</v>
      </c>
      <c r="G1693" s="195" t="s">
        <v>251</v>
      </c>
      <c r="H1693" s="196">
        <v>39</v>
      </c>
      <c r="I1693" s="197"/>
      <c r="J1693" s="198">
        <f>ROUND(I1693*H1693,2)</f>
        <v>0</v>
      </c>
      <c r="K1693" s="194" t="s">
        <v>287</v>
      </c>
      <c r="L1693" s="40"/>
      <c r="M1693" s="199" t="s">
        <v>1</v>
      </c>
      <c r="N1693" s="200" t="s">
        <v>41</v>
      </c>
      <c r="O1693" s="72"/>
      <c r="P1693" s="201">
        <f>O1693*H1693</f>
        <v>0</v>
      </c>
      <c r="Q1693" s="201">
        <v>0</v>
      </c>
      <c r="R1693" s="201">
        <f>Q1693*H1693</f>
        <v>0</v>
      </c>
      <c r="S1693" s="201">
        <v>0</v>
      </c>
      <c r="T1693" s="202">
        <f>S1693*H1693</f>
        <v>0</v>
      </c>
      <c r="U1693" s="35"/>
      <c r="V1693" s="35"/>
      <c r="W1693" s="35"/>
      <c r="X1693" s="35"/>
      <c r="Y1693" s="35"/>
      <c r="Z1693" s="35"/>
      <c r="AA1693" s="35"/>
      <c r="AB1693" s="35"/>
      <c r="AC1693" s="35"/>
      <c r="AD1693" s="35"/>
      <c r="AE1693" s="35"/>
      <c r="AR1693" s="203" t="s">
        <v>2766</v>
      </c>
      <c r="AT1693" s="203" t="s">
        <v>241</v>
      </c>
      <c r="AU1693" s="203" t="s">
        <v>86</v>
      </c>
      <c r="AY1693" s="18" t="s">
        <v>239</v>
      </c>
      <c r="BE1693" s="204">
        <f>IF(N1693="základní",J1693,0)</f>
        <v>0</v>
      </c>
      <c r="BF1693" s="204">
        <f>IF(N1693="snížená",J1693,0)</f>
        <v>0</v>
      </c>
      <c r="BG1693" s="204">
        <f>IF(N1693="zákl. přenesená",J1693,0)</f>
        <v>0</v>
      </c>
      <c r="BH1693" s="204">
        <f>IF(N1693="sníž. přenesená",J1693,0)</f>
        <v>0</v>
      </c>
      <c r="BI1693" s="204">
        <f>IF(N1693="nulová",J1693,0)</f>
        <v>0</v>
      </c>
      <c r="BJ1693" s="18" t="s">
        <v>84</v>
      </c>
      <c r="BK1693" s="204">
        <f>ROUND(I1693*H1693,2)</f>
        <v>0</v>
      </c>
      <c r="BL1693" s="18" t="s">
        <v>2766</v>
      </c>
      <c r="BM1693" s="203" t="s">
        <v>2818</v>
      </c>
    </row>
    <row r="1694" spans="1:65" s="2" customFormat="1" ht="29.25">
      <c r="A1694" s="35"/>
      <c r="B1694" s="36"/>
      <c r="C1694" s="37"/>
      <c r="D1694" s="212" t="s">
        <v>294</v>
      </c>
      <c r="E1694" s="37"/>
      <c r="F1694" s="221" t="s">
        <v>2811</v>
      </c>
      <c r="G1694" s="37"/>
      <c r="H1694" s="37"/>
      <c r="I1694" s="207"/>
      <c r="J1694" s="37"/>
      <c r="K1694" s="37"/>
      <c r="L1694" s="40"/>
      <c r="M1694" s="208"/>
      <c r="N1694" s="209"/>
      <c r="O1694" s="72"/>
      <c r="P1694" s="72"/>
      <c r="Q1694" s="72"/>
      <c r="R1694" s="72"/>
      <c r="S1694" s="72"/>
      <c r="T1694" s="73"/>
      <c r="U1694" s="35"/>
      <c r="V1694" s="35"/>
      <c r="W1694" s="35"/>
      <c r="X1694" s="35"/>
      <c r="Y1694" s="35"/>
      <c r="Z1694" s="35"/>
      <c r="AA1694" s="35"/>
      <c r="AB1694" s="35"/>
      <c r="AC1694" s="35"/>
      <c r="AD1694" s="35"/>
      <c r="AE1694" s="35"/>
      <c r="AT1694" s="18" t="s">
        <v>294</v>
      </c>
      <c r="AU1694" s="18" t="s">
        <v>86</v>
      </c>
    </row>
    <row r="1695" spans="1:65" s="15" customFormat="1" ht="11.25">
      <c r="B1695" s="238"/>
      <c r="C1695" s="239"/>
      <c r="D1695" s="212" t="s">
        <v>274</v>
      </c>
      <c r="E1695" s="240" t="s">
        <v>1</v>
      </c>
      <c r="F1695" s="241" t="s">
        <v>2812</v>
      </c>
      <c r="G1695" s="239"/>
      <c r="H1695" s="240" t="s">
        <v>1</v>
      </c>
      <c r="I1695" s="242"/>
      <c r="J1695" s="239"/>
      <c r="K1695" s="239"/>
      <c r="L1695" s="243"/>
      <c r="M1695" s="244"/>
      <c r="N1695" s="245"/>
      <c r="O1695" s="245"/>
      <c r="P1695" s="245"/>
      <c r="Q1695" s="245"/>
      <c r="R1695" s="245"/>
      <c r="S1695" s="245"/>
      <c r="T1695" s="246"/>
      <c r="AT1695" s="247" t="s">
        <v>274</v>
      </c>
      <c r="AU1695" s="247" t="s">
        <v>86</v>
      </c>
      <c r="AV1695" s="15" t="s">
        <v>84</v>
      </c>
      <c r="AW1695" s="15" t="s">
        <v>32</v>
      </c>
      <c r="AX1695" s="15" t="s">
        <v>76</v>
      </c>
      <c r="AY1695" s="247" t="s">
        <v>239</v>
      </c>
    </row>
    <row r="1696" spans="1:65" s="13" customFormat="1" ht="11.25">
      <c r="B1696" s="210"/>
      <c r="C1696" s="211"/>
      <c r="D1696" s="212" t="s">
        <v>274</v>
      </c>
      <c r="E1696" s="226" t="s">
        <v>1</v>
      </c>
      <c r="F1696" s="213" t="s">
        <v>2819</v>
      </c>
      <c r="G1696" s="211"/>
      <c r="H1696" s="214">
        <v>16</v>
      </c>
      <c r="I1696" s="215"/>
      <c r="J1696" s="211"/>
      <c r="K1696" s="211"/>
      <c r="L1696" s="216"/>
      <c r="M1696" s="217"/>
      <c r="N1696" s="218"/>
      <c r="O1696" s="218"/>
      <c r="P1696" s="218"/>
      <c r="Q1696" s="218"/>
      <c r="R1696" s="218"/>
      <c r="S1696" s="218"/>
      <c r="T1696" s="219"/>
      <c r="AT1696" s="220" t="s">
        <v>274</v>
      </c>
      <c r="AU1696" s="220" t="s">
        <v>86</v>
      </c>
      <c r="AV1696" s="13" t="s">
        <v>86</v>
      </c>
      <c r="AW1696" s="13" t="s">
        <v>32</v>
      </c>
      <c r="AX1696" s="13" t="s">
        <v>76</v>
      </c>
      <c r="AY1696" s="220" t="s">
        <v>239</v>
      </c>
    </row>
    <row r="1697" spans="1:65" s="13" customFormat="1" ht="11.25">
      <c r="B1697" s="210"/>
      <c r="C1697" s="211"/>
      <c r="D1697" s="212" t="s">
        <v>274</v>
      </c>
      <c r="E1697" s="226" t="s">
        <v>1</v>
      </c>
      <c r="F1697" s="213" t="s">
        <v>2820</v>
      </c>
      <c r="G1697" s="211"/>
      <c r="H1697" s="214">
        <v>23</v>
      </c>
      <c r="I1697" s="215"/>
      <c r="J1697" s="211"/>
      <c r="K1697" s="211"/>
      <c r="L1697" s="216"/>
      <c r="M1697" s="217"/>
      <c r="N1697" s="218"/>
      <c r="O1697" s="218"/>
      <c r="P1697" s="218"/>
      <c r="Q1697" s="218"/>
      <c r="R1697" s="218"/>
      <c r="S1697" s="218"/>
      <c r="T1697" s="219"/>
      <c r="AT1697" s="220" t="s">
        <v>274</v>
      </c>
      <c r="AU1697" s="220" t="s">
        <v>86</v>
      </c>
      <c r="AV1697" s="13" t="s">
        <v>86</v>
      </c>
      <c r="AW1697" s="13" t="s">
        <v>32</v>
      </c>
      <c r="AX1697" s="13" t="s">
        <v>76</v>
      </c>
      <c r="AY1697" s="220" t="s">
        <v>239</v>
      </c>
    </row>
    <row r="1698" spans="1:65" s="14" customFormat="1" ht="11.25">
      <c r="B1698" s="227"/>
      <c r="C1698" s="228"/>
      <c r="D1698" s="212" t="s">
        <v>274</v>
      </c>
      <c r="E1698" s="229" t="s">
        <v>1</v>
      </c>
      <c r="F1698" s="230" t="s">
        <v>401</v>
      </c>
      <c r="G1698" s="228"/>
      <c r="H1698" s="231">
        <v>39</v>
      </c>
      <c r="I1698" s="232"/>
      <c r="J1698" s="228"/>
      <c r="K1698" s="228"/>
      <c r="L1698" s="233"/>
      <c r="M1698" s="234"/>
      <c r="N1698" s="235"/>
      <c r="O1698" s="235"/>
      <c r="P1698" s="235"/>
      <c r="Q1698" s="235"/>
      <c r="R1698" s="235"/>
      <c r="S1698" s="235"/>
      <c r="T1698" s="236"/>
      <c r="AT1698" s="237" t="s">
        <v>274</v>
      </c>
      <c r="AU1698" s="237" t="s">
        <v>86</v>
      </c>
      <c r="AV1698" s="14" t="s">
        <v>110</v>
      </c>
      <c r="AW1698" s="14" t="s">
        <v>32</v>
      </c>
      <c r="AX1698" s="14" t="s">
        <v>84</v>
      </c>
      <c r="AY1698" s="237" t="s">
        <v>239</v>
      </c>
    </row>
    <row r="1699" spans="1:65" s="2" customFormat="1" ht="16.5" customHeight="1">
      <c r="A1699" s="35"/>
      <c r="B1699" s="36"/>
      <c r="C1699" s="192" t="s">
        <v>2821</v>
      </c>
      <c r="D1699" s="192" t="s">
        <v>241</v>
      </c>
      <c r="E1699" s="193" t="s">
        <v>2822</v>
      </c>
      <c r="F1699" s="194" t="s">
        <v>2823</v>
      </c>
      <c r="G1699" s="195" t="s">
        <v>251</v>
      </c>
      <c r="H1699" s="196">
        <v>16</v>
      </c>
      <c r="I1699" s="197"/>
      <c r="J1699" s="198">
        <f>ROUND(I1699*H1699,2)</f>
        <v>0</v>
      </c>
      <c r="K1699" s="194" t="s">
        <v>287</v>
      </c>
      <c r="L1699" s="40"/>
      <c r="M1699" s="199" t="s">
        <v>1</v>
      </c>
      <c r="N1699" s="200" t="s">
        <v>41</v>
      </c>
      <c r="O1699" s="72"/>
      <c r="P1699" s="201">
        <f>O1699*H1699</f>
        <v>0</v>
      </c>
      <c r="Q1699" s="201">
        <v>0</v>
      </c>
      <c r="R1699" s="201">
        <f>Q1699*H1699</f>
        <v>0</v>
      </c>
      <c r="S1699" s="201">
        <v>0</v>
      </c>
      <c r="T1699" s="202">
        <f>S1699*H1699</f>
        <v>0</v>
      </c>
      <c r="U1699" s="35"/>
      <c r="V1699" s="35"/>
      <c r="W1699" s="35"/>
      <c r="X1699" s="35"/>
      <c r="Y1699" s="35"/>
      <c r="Z1699" s="35"/>
      <c r="AA1699" s="35"/>
      <c r="AB1699" s="35"/>
      <c r="AC1699" s="35"/>
      <c r="AD1699" s="35"/>
      <c r="AE1699" s="35"/>
      <c r="AR1699" s="203" t="s">
        <v>2766</v>
      </c>
      <c r="AT1699" s="203" t="s">
        <v>241</v>
      </c>
      <c r="AU1699" s="203" t="s">
        <v>86</v>
      </c>
      <c r="AY1699" s="18" t="s">
        <v>239</v>
      </c>
      <c r="BE1699" s="204">
        <f>IF(N1699="základní",J1699,0)</f>
        <v>0</v>
      </c>
      <c r="BF1699" s="204">
        <f>IF(N1699="snížená",J1699,0)</f>
        <v>0</v>
      </c>
      <c r="BG1699" s="204">
        <f>IF(N1699="zákl. přenesená",J1699,0)</f>
        <v>0</v>
      </c>
      <c r="BH1699" s="204">
        <f>IF(N1699="sníž. přenesená",J1699,0)</f>
        <v>0</v>
      </c>
      <c r="BI1699" s="204">
        <f>IF(N1699="nulová",J1699,0)</f>
        <v>0</v>
      </c>
      <c r="BJ1699" s="18" t="s">
        <v>84</v>
      </c>
      <c r="BK1699" s="204">
        <f>ROUND(I1699*H1699,2)</f>
        <v>0</v>
      </c>
      <c r="BL1699" s="18" t="s">
        <v>2766</v>
      </c>
      <c r="BM1699" s="203" t="s">
        <v>2824</v>
      </c>
    </row>
    <row r="1700" spans="1:65" s="2" customFormat="1" ht="29.25">
      <c r="A1700" s="35"/>
      <c r="B1700" s="36"/>
      <c r="C1700" s="37"/>
      <c r="D1700" s="212" t="s">
        <v>294</v>
      </c>
      <c r="E1700" s="37"/>
      <c r="F1700" s="221" t="s">
        <v>2811</v>
      </c>
      <c r="G1700" s="37"/>
      <c r="H1700" s="37"/>
      <c r="I1700" s="207"/>
      <c r="J1700" s="37"/>
      <c r="K1700" s="37"/>
      <c r="L1700" s="40"/>
      <c r="M1700" s="208"/>
      <c r="N1700" s="209"/>
      <c r="O1700" s="72"/>
      <c r="P1700" s="72"/>
      <c r="Q1700" s="72"/>
      <c r="R1700" s="72"/>
      <c r="S1700" s="72"/>
      <c r="T1700" s="73"/>
      <c r="U1700" s="35"/>
      <c r="V1700" s="35"/>
      <c r="W1700" s="35"/>
      <c r="X1700" s="35"/>
      <c r="Y1700" s="35"/>
      <c r="Z1700" s="35"/>
      <c r="AA1700" s="35"/>
      <c r="AB1700" s="35"/>
      <c r="AC1700" s="35"/>
      <c r="AD1700" s="35"/>
      <c r="AE1700" s="35"/>
      <c r="AT1700" s="18" t="s">
        <v>294</v>
      </c>
      <c r="AU1700" s="18" t="s">
        <v>86</v>
      </c>
    </row>
    <row r="1701" spans="1:65" s="15" customFormat="1" ht="11.25">
      <c r="B1701" s="238"/>
      <c r="C1701" s="239"/>
      <c r="D1701" s="212" t="s">
        <v>274</v>
      </c>
      <c r="E1701" s="240" t="s">
        <v>1</v>
      </c>
      <c r="F1701" s="241" t="s">
        <v>2812</v>
      </c>
      <c r="G1701" s="239"/>
      <c r="H1701" s="240" t="s">
        <v>1</v>
      </c>
      <c r="I1701" s="242"/>
      <c r="J1701" s="239"/>
      <c r="K1701" s="239"/>
      <c r="L1701" s="243"/>
      <c r="M1701" s="244"/>
      <c r="N1701" s="245"/>
      <c r="O1701" s="245"/>
      <c r="P1701" s="245"/>
      <c r="Q1701" s="245"/>
      <c r="R1701" s="245"/>
      <c r="S1701" s="245"/>
      <c r="T1701" s="246"/>
      <c r="AT1701" s="247" t="s">
        <v>274</v>
      </c>
      <c r="AU1701" s="247" t="s">
        <v>86</v>
      </c>
      <c r="AV1701" s="15" t="s">
        <v>84</v>
      </c>
      <c r="AW1701" s="15" t="s">
        <v>32</v>
      </c>
      <c r="AX1701" s="15" t="s">
        <v>76</v>
      </c>
      <c r="AY1701" s="247" t="s">
        <v>239</v>
      </c>
    </row>
    <row r="1702" spans="1:65" s="13" customFormat="1" ht="11.25">
      <c r="B1702" s="210"/>
      <c r="C1702" s="211"/>
      <c r="D1702" s="212" t="s">
        <v>274</v>
      </c>
      <c r="E1702" s="226" t="s">
        <v>1</v>
      </c>
      <c r="F1702" s="213" t="s">
        <v>2825</v>
      </c>
      <c r="G1702" s="211"/>
      <c r="H1702" s="214">
        <v>5</v>
      </c>
      <c r="I1702" s="215"/>
      <c r="J1702" s="211"/>
      <c r="K1702" s="211"/>
      <c r="L1702" s="216"/>
      <c r="M1702" s="217"/>
      <c r="N1702" s="218"/>
      <c r="O1702" s="218"/>
      <c r="P1702" s="218"/>
      <c r="Q1702" s="218"/>
      <c r="R1702" s="218"/>
      <c r="S1702" s="218"/>
      <c r="T1702" s="219"/>
      <c r="AT1702" s="220" t="s">
        <v>274</v>
      </c>
      <c r="AU1702" s="220" t="s">
        <v>86</v>
      </c>
      <c r="AV1702" s="13" t="s">
        <v>86</v>
      </c>
      <c r="AW1702" s="13" t="s">
        <v>32</v>
      </c>
      <c r="AX1702" s="13" t="s">
        <v>76</v>
      </c>
      <c r="AY1702" s="220" t="s">
        <v>239</v>
      </c>
    </row>
    <row r="1703" spans="1:65" s="13" customFormat="1" ht="11.25">
      <c r="B1703" s="210"/>
      <c r="C1703" s="211"/>
      <c r="D1703" s="212" t="s">
        <v>274</v>
      </c>
      <c r="E1703" s="226" t="s">
        <v>1</v>
      </c>
      <c r="F1703" s="213" t="s">
        <v>2826</v>
      </c>
      <c r="G1703" s="211"/>
      <c r="H1703" s="214">
        <v>11</v>
      </c>
      <c r="I1703" s="215"/>
      <c r="J1703" s="211"/>
      <c r="K1703" s="211"/>
      <c r="L1703" s="216"/>
      <c r="M1703" s="217"/>
      <c r="N1703" s="218"/>
      <c r="O1703" s="218"/>
      <c r="P1703" s="218"/>
      <c r="Q1703" s="218"/>
      <c r="R1703" s="218"/>
      <c r="S1703" s="218"/>
      <c r="T1703" s="219"/>
      <c r="AT1703" s="220" t="s">
        <v>274</v>
      </c>
      <c r="AU1703" s="220" t="s">
        <v>86</v>
      </c>
      <c r="AV1703" s="13" t="s">
        <v>86</v>
      </c>
      <c r="AW1703" s="13" t="s">
        <v>32</v>
      </c>
      <c r="AX1703" s="13" t="s">
        <v>76</v>
      </c>
      <c r="AY1703" s="220" t="s">
        <v>239</v>
      </c>
    </row>
    <row r="1704" spans="1:65" s="14" customFormat="1" ht="11.25">
      <c r="B1704" s="227"/>
      <c r="C1704" s="228"/>
      <c r="D1704" s="212" t="s">
        <v>274</v>
      </c>
      <c r="E1704" s="229" t="s">
        <v>1</v>
      </c>
      <c r="F1704" s="230" t="s">
        <v>401</v>
      </c>
      <c r="G1704" s="228"/>
      <c r="H1704" s="231">
        <v>16</v>
      </c>
      <c r="I1704" s="232"/>
      <c r="J1704" s="228"/>
      <c r="K1704" s="228"/>
      <c r="L1704" s="233"/>
      <c r="M1704" s="234"/>
      <c r="N1704" s="235"/>
      <c r="O1704" s="235"/>
      <c r="P1704" s="235"/>
      <c r="Q1704" s="235"/>
      <c r="R1704" s="235"/>
      <c r="S1704" s="235"/>
      <c r="T1704" s="236"/>
      <c r="AT1704" s="237" t="s">
        <v>274</v>
      </c>
      <c r="AU1704" s="237" t="s">
        <v>86</v>
      </c>
      <c r="AV1704" s="14" t="s">
        <v>110</v>
      </c>
      <c r="AW1704" s="14" t="s">
        <v>32</v>
      </c>
      <c r="AX1704" s="14" t="s">
        <v>84</v>
      </c>
      <c r="AY1704" s="237" t="s">
        <v>239</v>
      </c>
    </row>
    <row r="1705" spans="1:65" s="2" customFormat="1" ht="16.5" customHeight="1">
      <c r="A1705" s="35"/>
      <c r="B1705" s="36"/>
      <c r="C1705" s="192" t="s">
        <v>2827</v>
      </c>
      <c r="D1705" s="192" t="s">
        <v>241</v>
      </c>
      <c r="E1705" s="193" t="s">
        <v>2828</v>
      </c>
      <c r="F1705" s="194" t="s">
        <v>2829</v>
      </c>
      <c r="G1705" s="195" t="s">
        <v>513</v>
      </c>
      <c r="H1705" s="196">
        <v>147.94999999999999</v>
      </c>
      <c r="I1705" s="197"/>
      <c r="J1705" s="198">
        <f>ROUND(I1705*H1705,2)</f>
        <v>0</v>
      </c>
      <c r="K1705" s="194" t="s">
        <v>287</v>
      </c>
      <c r="L1705" s="40"/>
      <c r="M1705" s="199" t="s">
        <v>1</v>
      </c>
      <c r="N1705" s="200" t="s">
        <v>41</v>
      </c>
      <c r="O1705" s="72"/>
      <c r="P1705" s="201">
        <f>O1705*H1705</f>
        <v>0</v>
      </c>
      <c r="Q1705" s="201">
        <v>0</v>
      </c>
      <c r="R1705" s="201">
        <f>Q1705*H1705</f>
        <v>0</v>
      </c>
      <c r="S1705" s="201">
        <v>0</v>
      </c>
      <c r="T1705" s="202">
        <f>S1705*H1705</f>
        <v>0</v>
      </c>
      <c r="U1705" s="35"/>
      <c r="V1705" s="35"/>
      <c r="W1705" s="35"/>
      <c r="X1705" s="35"/>
      <c r="Y1705" s="35"/>
      <c r="Z1705" s="35"/>
      <c r="AA1705" s="35"/>
      <c r="AB1705" s="35"/>
      <c r="AC1705" s="35"/>
      <c r="AD1705" s="35"/>
      <c r="AE1705" s="35"/>
      <c r="AR1705" s="203" t="s">
        <v>2766</v>
      </c>
      <c r="AT1705" s="203" t="s">
        <v>241</v>
      </c>
      <c r="AU1705" s="203" t="s">
        <v>86</v>
      </c>
      <c r="AY1705" s="18" t="s">
        <v>239</v>
      </c>
      <c r="BE1705" s="204">
        <f>IF(N1705="základní",J1705,0)</f>
        <v>0</v>
      </c>
      <c r="BF1705" s="204">
        <f>IF(N1705="snížená",J1705,0)</f>
        <v>0</v>
      </c>
      <c r="BG1705" s="204">
        <f>IF(N1705="zákl. přenesená",J1705,0)</f>
        <v>0</v>
      </c>
      <c r="BH1705" s="204">
        <f>IF(N1705="sníž. přenesená",J1705,0)</f>
        <v>0</v>
      </c>
      <c r="BI1705" s="204">
        <f>IF(N1705="nulová",J1705,0)</f>
        <v>0</v>
      </c>
      <c r="BJ1705" s="18" t="s">
        <v>84</v>
      </c>
      <c r="BK1705" s="204">
        <f>ROUND(I1705*H1705,2)</f>
        <v>0</v>
      </c>
      <c r="BL1705" s="18" t="s">
        <v>2766</v>
      </c>
      <c r="BM1705" s="203" t="s">
        <v>2830</v>
      </c>
    </row>
    <row r="1706" spans="1:65" s="2" customFormat="1" ht="29.25">
      <c r="A1706" s="35"/>
      <c r="B1706" s="36"/>
      <c r="C1706" s="37"/>
      <c r="D1706" s="212" t="s">
        <v>294</v>
      </c>
      <c r="E1706" s="37"/>
      <c r="F1706" s="221" t="s">
        <v>2811</v>
      </c>
      <c r="G1706" s="37"/>
      <c r="H1706" s="37"/>
      <c r="I1706" s="207"/>
      <c r="J1706" s="37"/>
      <c r="K1706" s="37"/>
      <c r="L1706" s="40"/>
      <c r="M1706" s="208"/>
      <c r="N1706" s="209"/>
      <c r="O1706" s="72"/>
      <c r="P1706" s="72"/>
      <c r="Q1706" s="72"/>
      <c r="R1706" s="72"/>
      <c r="S1706" s="72"/>
      <c r="T1706" s="73"/>
      <c r="U1706" s="35"/>
      <c r="V1706" s="35"/>
      <c r="W1706" s="35"/>
      <c r="X1706" s="35"/>
      <c r="Y1706" s="35"/>
      <c r="Z1706" s="35"/>
      <c r="AA1706" s="35"/>
      <c r="AB1706" s="35"/>
      <c r="AC1706" s="35"/>
      <c r="AD1706" s="35"/>
      <c r="AE1706" s="35"/>
      <c r="AT1706" s="18" t="s">
        <v>294</v>
      </c>
      <c r="AU1706" s="18" t="s">
        <v>86</v>
      </c>
    </row>
    <row r="1707" spans="1:65" s="15" customFormat="1" ht="11.25">
      <c r="B1707" s="238"/>
      <c r="C1707" s="239"/>
      <c r="D1707" s="212" t="s">
        <v>274</v>
      </c>
      <c r="E1707" s="240" t="s">
        <v>1</v>
      </c>
      <c r="F1707" s="241" t="s">
        <v>2812</v>
      </c>
      <c r="G1707" s="239"/>
      <c r="H1707" s="240" t="s">
        <v>1</v>
      </c>
      <c r="I1707" s="242"/>
      <c r="J1707" s="239"/>
      <c r="K1707" s="239"/>
      <c r="L1707" s="243"/>
      <c r="M1707" s="244"/>
      <c r="N1707" s="245"/>
      <c r="O1707" s="245"/>
      <c r="P1707" s="245"/>
      <c r="Q1707" s="245"/>
      <c r="R1707" s="245"/>
      <c r="S1707" s="245"/>
      <c r="T1707" s="246"/>
      <c r="AT1707" s="247" t="s">
        <v>274</v>
      </c>
      <c r="AU1707" s="247" t="s">
        <v>86</v>
      </c>
      <c r="AV1707" s="15" t="s">
        <v>84</v>
      </c>
      <c r="AW1707" s="15" t="s">
        <v>32</v>
      </c>
      <c r="AX1707" s="15" t="s">
        <v>76</v>
      </c>
      <c r="AY1707" s="247" t="s">
        <v>239</v>
      </c>
    </row>
    <row r="1708" spans="1:65" s="13" customFormat="1" ht="11.25">
      <c r="B1708" s="210"/>
      <c r="C1708" s="211"/>
      <c r="D1708" s="212" t="s">
        <v>274</v>
      </c>
      <c r="E1708" s="226" t="s">
        <v>1</v>
      </c>
      <c r="F1708" s="213" t="s">
        <v>2831</v>
      </c>
      <c r="G1708" s="211"/>
      <c r="H1708" s="214">
        <v>91.85</v>
      </c>
      <c r="I1708" s="215"/>
      <c r="J1708" s="211"/>
      <c r="K1708" s="211"/>
      <c r="L1708" s="216"/>
      <c r="M1708" s="217"/>
      <c r="N1708" s="218"/>
      <c r="O1708" s="218"/>
      <c r="P1708" s="218"/>
      <c r="Q1708" s="218"/>
      <c r="R1708" s="218"/>
      <c r="S1708" s="218"/>
      <c r="T1708" s="219"/>
      <c r="AT1708" s="220" t="s">
        <v>274</v>
      </c>
      <c r="AU1708" s="220" t="s">
        <v>86</v>
      </c>
      <c r="AV1708" s="13" t="s">
        <v>86</v>
      </c>
      <c r="AW1708" s="13" t="s">
        <v>32</v>
      </c>
      <c r="AX1708" s="13" t="s">
        <v>76</v>
      </c>
      <c r="AY1708" s="220" t="s">
        <v>239</v>
      </c>
    </row>
    <row r="1709" spans="1:65" s="13" customFormat="1" ht="11.25">
      <c r="B1709" s="210"/>
      <c r="C1709" s="211"/>
      <c r="D1709" s="212" t="s">
        <v>274</v>
      </c>
      <c r="E1709" s="226" t="s">
        <v>1</v>
      </c>
      <c r="F1709" s="213" t="s">
        <v>2832</v>
      </c>
      <c r="G1709" s="211"/>
      <c r="H1709" s="214">
        <v>56.1</v>
      </c>
      <c r="I1709" s="215"/>
      <c r="J1709" s="211"/>
      <c r="K1709" s="211"/>
      <c r="L1709" s="216"/>
      <c r="M1709" s="217"/>
      <c r="N1709" s="218"/>
      <c r="O1709" s="218"/>
      <c r="P1709" s="218"/>
      <c r="Q1709" s="218"/>
      <c r="R1709" s="218"/>
      <c r="S1709" s="218"/>
      <c r="T1709" s="219"/>
      <c r="AT1709" s="220" t="s">
        <v>274</v>
      </c>
      <c r="AU1709" s="220" t="s">
        <v>86</v>
      </c>
      <c r="AV1709" s="13" t="s">
        <v>86</v>
      </c>
      <c r="AW1709" s="13" t="s">
        <v>32</v>
      </c>
      <c r="AX1709" s="13" t="s">
        <v>76</v>
      </c>
      <c r="AY1709" s="220" t="s">
        <v>239</v>
      </c>
    </row>
    <row r="1710" spans="1:65" s="14" customFormat="1" ht="11.25">
      <c r="B1710" s="227"/>
      <c r="C1710" s="228"/>
      <c r="D1710" s="212" t="s">
        <v>274</v>
      </c>
      <c r="E1710" s="229" t="s">
        <v>1</v>
      </c>
      <c r="F1710" s="230" t="s">
        <v>401</v>
      </c>
      <c r="G1710" s="228"/>
      <c r="H1710" s="231">
        <v>147.94999999999999</v>
      </c>
      <c r="I1710" s="232"/>
      <c r="J1710" s="228"/>
      <c r="K1710" s="228"/>
      <c r="L1710" s="233"/>
      <c r="M1710" s="234"/>
      <c r="N1710" s="235"/>
      <c r="O1710" s="235"/>
      <c r="P1710" s="235"/>
      <c r="Q1710" s="235"/>
      <c r="R1710" s="235"/>
      <c r="S1710" s="235"/>
      <c r="T1710" s="236"/>
      <c r="AT1710" s="237" t="s">
        <v>274</v>
      </c>
      <c r="AU1710" s="237" t="s">
        <v>86</v>
      </c>
      <c r="AV1710" s="14" t="s">
        <v>110</v>
      </c>
      <c r="AW1710" s="14" t="s">
        <v>32</v>
      </c>
      <c r="AX1710" s="14" t="s">
        <v>84</v>
      </c>
      <c r="AY1710" s="237" t="s">
        <v>239</v>
      </c>
    </row>
    <row r="1711" spans="1:65" s="2" customFormat="1" ht="16.5" customHeight="1">
      <c r="A1711" s="35"/>
      <c r="B1711" s="36"/>
      <c r="C1711" s="192" t="s">
        <v>2833</v>
      </c>
      <c r="D1711" s="192" t="s">
        <v>241</v>
      </c>
      <c r="E1711" s="193" t="s">
        <v>2834</v>
      </c>
      <c r="F1711" s="194" t="s">
        <v>2835</v>
      </c>
      <c r="G1711" s="195" t="s">
        <v>513</v>
      </c>
      <c r="H1711" s="196">
        <v>264.5</v>
      </c>
      <c r="I1711" s="197"/>
      <c r="J1711" s="198">
        <f>ROUND(I1711*H1711,2)</f>
        <v>0</v>
      </c>
      <c r="K1711" s="194" t="s">
        <v>287</v>
      </c>
      <c r="L1711" s="40"/>
      <c r="M1711" s="199" t="s">
        <v>1</v>
      </c>
      <c r="N1711" s="200" t="s">
        <v>41</v>
      </c>
      <c r="O1711" s="72"/>
      <c r="P1711" s="201">
        <f>O1711*H1711</f>
        <v>0</v>
      </c>
      <c r="Q1711" s="201">
        <v>0</v>
      </c>
      <c r="R1711" s="201">
        <f>Q1711*H1711</f>
        <v>0</v>
      </c>
      <c r="S1711" s="201">
        <v>0</v>
      </c>
      <c r="T1711" s="202">
        <f>S1711*H1711</f>
        <v>0</v>
      </c>
      <c r="U1711" s="35"/>
      <c r="V1711" s="35"/>
      <c r="W1711" s="35"/>
      <c r="X1711" s="35"/>
      <c r="Y1711" s="35"/>
      <c r="Z1711" s="35"/>
      <c r="AA1711" s="35"/>
      <c r="AB1711" s="35"/>
      <c r="AC1711" s="35"/>
      <c r="AD1711" s="35"/>
      <c r="AE1711" s="35"/>
      <c r="AR1711" s="203" t="s">
        <v>2766</v>
      </c>
      <c r="AT1711" s="203" t="s">
        <v>241</v>
      </c>
      <c r="AU1711" s="203" t="s">
        <v>86</v>
      </c>
      <c r="AY1711" s="18" t="s">
        <v>239</v>
      </c>
      <c r="BE1711" s="204">
        <f>IF(N1711="základní",J1711,0)</f>
        <v>0</v>
      </c>
      <c r="BF1711" s="204">
        <f>IF(N1711="snížená",J1711,0)</f>
        <v>0</v>
      </c>
      <c r="BG1711" s="204">
        <f>IF(N1711="zákl. přenesená",J1711,0)</f>
        <v>0</v>
      </c>
      <c r="BH1711" s="204">
        <f>IF(N1711="sníž. přenesená",J1711,0)</f>
        <v>0</v>
      </c>
      <c r="BI1711" s="204">
        <f>IF(N1711="nulová",J1711,0)</f>
        <v>0</v>
      </c>
      <c r="BJ1711" s="18" t="s">
        <v>84</v>
      </c>
      <c r="BK1711" s="204">
        <f>ROUND(I1711*H1711,2)</f>
        <v>0</v>
      </c>
      <c r="BL1711" s="18" t="s">
        <v>2766</v>
      </c>
      <c r="BM1711" s="203" t="s">
        <v>2836</v>
      </c>
    </row>
    <row r="1712" spans="1:65" s="2" customFormat="1" ht="29.25">
      <c r="A1712" s="35"/>
      <c r="B1712" s="36"/>
      <c r="C1712" s="37"/>
      <c r="D1712" s="212" t="s">
        <v>294</v>
      </c>
      <c r="E1712" s="37"/>
      <c r="F1712" s="221" t="s">
        <v>2811</v>
      </c>
      <c r="G1712" s="37"/>
      <c r="H1712" s="37"/>
      <c r="I1712" s="207"/>
      <c r="J1712" s="37"/>
      <c r="K1712" s="37"/>
      <c r="L1712" s="40"/>
      <c r="M1712" s="208"/>
      <c r="N1712" s="209"/>
      <c r="O1712" s="72"/>
      <c r="P1712" s="72"/>
      <c r="Q1712" s="72"/>
      <c r="R1712" s="72"/>
      <c r="S1712" s="72"/>
      <c r="T1712" s="73"/>
      <c r="U1712" s="35"/>
      <c r="V1712" s="35"/>
      <c r="W1712" s="35"/>
      <c r="X1712" s="35"/>
      <c r="Y1712" s="35"/>
      <c r="Z1712" s="35"/>
      <c r="AA1712" s="35"/>
      <c r="AB1712" s="35"/>
      <c r="AC1712" s="35"/>
      <c r="AD1712" s="35"/>
      <c r="AE1712" s="35"/>
      <c r="AT1712" s="18" t="s">
        <v>294</v>
      </c>
      <c r="AU1712" s="18" t="s">
        <v>86</v>
      </c>
    </row>
    <row r="1713" spans="1:65" s="15" customFormat="1" ht="11.25">
      <c r="B1713" s="238"/>
      <c r="C1713" s="239"/>
      <c r="D1713" s="212" t="s">
        <v>274</v>
      </c>
      <c r="E1713" s="240" t="s">
        <v>1</v>
      </c>
      <c r="F1713" s="241" t="s">
        <v>2812</v>
      </c>
      <c r="G1713" s="239"/>
      <c r="H1713" s="240" t="s">
        <v>1</v>
      </c>
      <c r="I1713" s="242"/>
      <c r="J1713" s="239"/>
      <c r="K1713" s="239"/>
      <c r="L1713" s="243"/>
      <c r="M1713" s="244"/>
      <c r="N1713" s="245"/>
      <c r="O1713" s="245"/>
      <c r="P1713" s="245"/>
      <c r="Q1713" s="245"/>
      <c r="R1713" s="245"/>
      <c r="S1713" s="245"/>
      <c r="T1713" s="246"/>
      <c r="AT1713" s="247" t="s">
        <v>274</v>
      </c>
      <c r="AU1713" s="247" t="s">
        <v>86</v>
      </c>
      <c r="AV1713" s="15" t="s">
        <v>84</v>
      </c>
      <c r="AW1713" s="15" t="s">
        <v>32</v>
      </c>
      <c r="AX1713" s="15" t="s">
        <v>76</v>
      </c>
      <c r="AY1713" s="247" t="s">
        <v>239</v>
      </c>
    </row>
    <row r="1714" spans="1:65" s="13" customFormat="1" ht="11.25">
      <c r="B1714" s="210"/>
      <c r="C1714" s="211"/>
      <c r="D1714" s="212" t="s">
        <v>274</v>
      </c>
      <c r="E1714" s="226" t="s">
        <v>1</v>
      </c>
      <c r="F1714" s="213" t="s">
        <v>2837</v>
      </c>
      <c r="G1714" s="211"/>
      <c r="H1714" s="214">
        <v>122.75</v>
      </c>
      <c r="I1714" s="215"/>
      <c r="J1714" s="211"/>
      <c r="K1714" s="211"/>
      <c r="L1714" s="216"/>
      <c r="M1714" s="217"/>
      <c r="N1714" s="218"/>
      <c r="O1714" s="218"/>
      <c r="P1714" s="218"/>
      <c r="Q1714" s="218"/>
      <c r="R1714" s="218"/>
      <c r="S1714" s="218"/>
      <c r="T1714" s="219"/>
      <c r="AT1714" s="220" t="s">
        <v>274</v>
      </c>
      <c r="AU1714" s="220" t="s">
        <v>86</v>
      </c>
      <c r="AV1714" s="13" t="s">
        <v>86</v>
      </c>
      <c r="AW1714" s="13" t="s">
        <v>32</v>
      </c>
      <c r="AX1714" s="13" t="s">
        <v>76</v>
      </c>
      <c r="AY1714" s="220" t="s">
        <v>239</v>
      </c>
    </row>
    <row r="1715" spans="1:65" s="13" customFormat="1" ht="11.25">
      <c r="B1715" s="210"/>
      <c r="C1715" s="211"/>
      <c r="D1715" s="212" t="s">
        <v>274</v>
      </c>
      <c r="E1715" s="226" t="s">
        <v>1</v>
      </c>
      <c r="F1715" s="213" t="s">
        <v>2838</v>
      </c>
      <c r="G1715" s="211"/>
      <c r="H1715" s="214">
        <v>141.75</v>
      </c>
      <c r="I1715" s="215"/>
      <c r="J1715" s="211"/>
      <c r="K1715" s="211"/>
      <c r="L1715" s="216"/>
      <c r="M1715" s="217"/>
      <c r="N1715" s="218"/>
      <c r="O1715" s="218"/>
      <c r="P1715" s="218"/>
      <c r="Q1715" s="218"/>
      <c r="R1715" s="218"/>
      <c r="S1715" s="218"/>
      <c r="T1715" s="219"/>
      <c r="AT1715" s="220" t="s">
        <v>274</v>
      </c>
      <c r="AU1715" s="220" t="s">
        <v>86</v>
      </c>
      <c r="AV1715" s="13" t="s">
        <v>86</v>
      </c>
      <c r="AW1715" s="13" t="s">
        <v>32</v>
      </c>
      <c r="AX1715" s="13" t="s">
        <v>76</v>
      </c>
      <c r="AY1715" s="220" t="s">
        <v>239</v>
      </c>
    </row>
    <row r="1716" spans="1:65" s="14" customFormat="1" ht="11.25">
      <c r="B1716" s="227"/>
      <c r="C1716" s="228"/>
      <c r="D1716" s="212" t="s">
        <v>274</v>
      </c>
      <c r="E1716" s="229" t="s">
        <v>1</v>
      </c>
      <c r="F1716" s="230" t="s">
        <v>401</v>
      </c>
      <c r="G1716" s="228"/>
      <c r="H1716" s="231">
        <v>264.5</v>
      </c>
      <c r="I1716" s="232"/>
      <c r="J1716" s="228"/>
      <c r="K1716" s="228"/>
      <c r="L1716" s="233"/>
      <c r="M1716" s="234"/>
      <c r="N1716" s="235"/>
      <c r="O1716" s="235"/>
      <c r="P1716" s="235"/>
      <c r="Q1716" s="235"/>
      <c r="R1716" s="235"/>
      <c r="S1716" s="235"/>
      <c r="T1716" s="236"/>
      <c r="AT1716" s="237" t="s">
        <v>274</v>
      </c>
      <c r="AU1716" s="237" t="s">
        <v>86</v>
      </c>
      <c r="AV1716" s="14" t="s">
        <v>110</v>
      </c>
      <c r="AW1716" s="14" t="s">
        <v>32</v>
      </c>
      <c r="AX1716" s="14" t="s">
        <v>84</v>
      </c>
      <c r="AY1716" s="237" t="s">
        <v>239</v>
      </c>
    </row>
    <row r="1717" spans="1:65" s="2" customFormat="1" ht="16.5" customHeight="1">
      <c r="A1717" s="35"/>
      <c r="B1717" s="36"/>
      <c r="C1717" s="192" t="s">
        <v>2839</v>
      </c>
      <c r="D1717" s="192" t="s">
        <v>241</v>
      </c>
      <c r="E1717" s="193" t="s">
        <v>2840</v>
      </c>
      <c r="F1717" s="194" t="s">
        <v>2841</v>
      </c>
      <c r="G1717" s="195" t="s">
        <v>513</v>
      </c>
      <c r="H1717" s="196">
        <v>116.55</v>
      </c>
      <c r="I1717" s="197"/>
      <c r="J1717" s="198">
        <f>ROUND(I1717*H1717,2)</f>
        <v>0</v>
      </c>
      <c r="K1717" s="194" t="s">
        <v>287</v>
      </c>
      <c r="L1717" s="40"/>
      <c r="M1717" s="199" t="s">
        <v>1</v>
      </c>
      <c r="N1717" s="200" t="s">
        <v>41</v>
      </c>
      <c r="O1717" s="72"/>
      <c r="P1717" s="201">
        <f>O1717*H1717</f>
        <v>0</v>
      </c>
      <c r="Q1717" s="201">
        <v>0</v>
      </c>
      <c r="R1717" s="201">
        <f>Q1717*H1717</f>
        <v>0</v>
      </c>
      <c r="S1717" s="201">
        <v>0</v>
      </c>
      <c r="T1717" s="202">
        <f>S1717*H1717</f>
        <v>0</v>
      </c>
      <c r="U1717" s="35"/>
      <c r="V1717" s="35"/>
      <c r="W1717" s="35"/>
      <c r="X1717" s="35"/>
      <c r="Y1717" s="35"/>
      <c r="Z1717" s="35"/>
      <c r="AA1717" s="35"/>
      <c r="AB1717" s="35"/>
      <c r="AC1717" s="35"/>
      <c r="AD1717" s="35"/>
      <c r="AE1717" s="35"/>
      <c r="AR1717" s="203" t="s">
        <v>2766</v>
      </c>
      <c r="AT1717" s="203" t="s">
        <v>241</v>
      </c>
      <c r="AU1717" s="203" t="s">
        <v>86</v>
      </c>
      <c r="AY1717" s="18" t="s">
        <v>239</v>
      </c>
      <c r="BE1717" s="204">
        <f>IF(N1717="základní",J1717,0)</f>
        <v>0</v>
      </c>
      <c r="BF1717" s="204">
        <f>IF(N1717="snížená",J1717,0)</f>
        <v>0</v>
      </c>
      <c r="BG1717" s="204">
        <f>IF(N1717="zákl. přenesená",J1717,0)</f>
        <v>0</v>
      </c>
      <c r="BH1717" s="204">
        <f>IF(N1717="sníž. přenesená",J1717,0)</f>
        <v>0</v>
      </c>
      <c r="BI1717" s="204">
        <f>IF(N1717="nulová",J1717,0)</f>
        <v>0</v>
      </c>
      <c r="BJ1717" s="18" t="s">
        <v>84</v>
      </c>
      <c r="BK1717" s="204">
        <f>ROUND(I1717*H1717,2)</f>
        <v>0</v>
      </c>
      <c r="BL1717" s="18" t="s">
        <v>2766</v>
      </c>
      <c r="BM1717" s="203" t="s">
        <v>2842</v>
      </c>
    </row>
    <row r="1718" spans="1:65" s="2" customFormat="1" ht="29.25">
      <c r="A1718" s="35"/>
      <c r="B1718" s="36"/>
      <c r="C1718" s="37"/>
      <c r="D1718" s="212" t="s">
        <v>294</v>
      </c>
      <c r="E1718" s="37"/>
      <c r="F1718" s="221" t="s">
        <v>2811</v>
      </c>
      <c r="G1718" s="37"/>
      <c r="H1718" s="37"/>
      <c r="I1718" s="207"/>
      <c r="J1718" s="37"/>
      <c r="K1718" s="37"/>
      <c r="L1718" s="40"/>
      <c r="M1718" s="208"/>
      <c r="N1718" s="209"/>
      <c r="O1718" s="72"/>
      <c r="P1718" s="72"/>
      <c r="Q1718" s="72"/>
      <c r="R1718" s="72"/>
      <c r="S1718" s="72"/>
      <c r="T1718" s="73"/>
      <c r="U1718" s="35"/>
      <c r="V1718" s="35"/>
      <c r="W1718" s="35"/>
      <c r="X1718" s="35"/>
      <c r="Y1718" s="35"/>
      <c r="Z1718" s="35"/>
      <c r="AA1718" s="35"/>
      <c r="AB1718" s="35"/>
      <c r="AC1718" s="35"/>
      <c r="AD1718" s="35"/>
      <c r="AE1718" s="35"/>
      <c r="AT1718" s="18" t="s">
        <v>294</v>
      </c>
      <c r="AU1718" s="18" t="s">
        <v>86</v>
      </c>
    </row>
    <row r="1719" spans="1:65" s="15" customFormat="1" ht="11.25">
      <c r="B1719" s="238"/>
      <c r="C1719" s="239"/>
      <c r="D1719" s="212" t="s">
        <v>274</v>
      </c>
      <c r="E1719" s="240" t="s">
        <v>1</v>
      </c>
      <c r="F1719" s="241" t="s">
        <v>2812</v>
      </c>
      <c r="G1719" s="239"/>
      <c r="H1719" s="240" t="s">
        <v>1</v>
      </c>
      <c r="I1719" s="242"/>
      <c r="J1719" s="239"/>
      <c r="K1719" s="239"/>
      <c r="L1719" s="243"/>
      <c r="M1719" s="244"/>
      <c r="N1719" s="245"/>
      <c r="O1719" s="245"/>
      <c r="P1719" s="245"/>
      <c r="Q1719" s="245"/>
      <c r="R1719" s="245"/>
      <c r="S1719" s="245"/>
      <c r="T1719" s="246"/>
      <c r="AT1719" s="247" t="s">
        <v>274</v>
      </c>
      <c r="AU1719" s="247" t="s">
        <v>86</v>
      </c>
      <c r="AV1719" s="15" t="s">
        <v>84</v>
      </c>
      <c r="AW1719" s="15" t="s">
        <v>32</v>
      </c>
      <c r="AX1719" s="15" t="s">
        <v>76</v>
      </c>
      <c r="AY1719" s="247" t="s">
        <v>239</v>
      </c>
    </row>
    <row r="1720" spans="1:65" s="13" customFormat="1" ht="11.25">
      <c r="B1720" s="210"/>
      <c r="C1720" s="211"/>
      <c r="D1720" s="212" t="s">
        <v>274</v>
      </c>
      <c r="E1720" s="226" t="s">
        <v>1</v>
      </c>
      <c r="F1720" s="213" t="s">
        <v>2843</v>
      </c>
      <c r="G1720" s="211"/>
      <c r="H1720" s="214">
        <v>30.9</v>
      </c>
      <c r="I1720" s="215"/>
      <c r="J1720" s="211"/>
      <c r="K1720" s="211"/>
      <c r="L1720" s="216"/>
      <c r="M1720" s="217"/>
      <c r="N1720" s="218"/>
      <c r="O1720" s="218"/>
      <c r="P1720" s="218"/>
      <c r="Q1720" s="218"/>
      <c r="R1720" s="218"/>
      <c r="S1720" s="218"/>
      <c r="T1720" s="219"/>
      <c r="AT1720" s="220" t="s">
        <v>274</v>
      </c>
      <c r="AU1720" s="220" t="s">
        <v>86</v>
      </c>
      <c r="AV1720" s="13" t="s">
        <v>86</v>
      </c>
      <c r="AW1720" s="13" t="s">
        <v>32</v>
      </c>
      <c r="AX1720" s="13" t="s">
        <v>76</v>
      </c>
      <c r="AY1720" s="220" t="s">
        <v>239</v>
      </c>
    </row>
    <row r="1721" spans="1:65" s="13" customFormat="1" ht="11.25">
      <c r="B1721" s="210"/>
      <c r="C1721" s="211"/>
      <c r="D1721" s="212" t="s">
        <v>274</v>
      </c>
      <c r="E1721" s="226" t="s">
        <v>1</v>
      </c>
      <c r="F1721" s="213" t="s">
        <v>2844</v>
      </c>
      <c r="G1721" s="211"/>
      <c r="H1721" s="214">
        <v>85.65</v>
      </c>
      <c r="I1721" s="215"/>
      <c r="J1721" s="211"/>
      <c r="K1721" s="211"/>
      <c r="L1721" s="216"/>
      <c r="M1721" s="217"/>
      <c r="N1721" s="218"/>
      <c r="O1721" s="218"/>
      <c r="P1721" s="218"/>
      <c r="Q1721" s="218"/>
      <c r="R1721" s="218"/>
      <c r="S1721" s="218"/>
      <c r="T1721" s="219"/>
      <c r="AT1721" s="220" t="s">
        <v>274</v>
      </c>
      <c r="AU1721" s="220" t="s">
        <v>86</v>
      </c>
      <c r="AV1721" s="13" t="s">
        <v>86</v>
      </c>
      <c r="AW1721" s="13" t="s">
        <v>32</v>
      </c>
      <c r="AX1721" s="13" t="s">
        <v>76</v>
      </c>
      <c r="AY1721" s="220" t="s">
        <v>239</v>
      </c>
    </row>
    <row r="1722" spans="1:65" s="14" customFormat="1" ht="11.25">
      <c r="B1722" s="227"/>
      <c r="C1722" s="228"/>
      <c r="D1722" s="212" t="s">
        <v>274</v>
      </c>
      <c r="E1722" s="229" t="s">
        <v>1</v>
      </c>
      <c r="F1722" s="230" t="s">
        <v>401</v>
      </c>
      <c r="G1722" s="228"/>
      <c r="H1722" s="231">
        <v>116.55</v>
      </c>
      <c r="I1722" s="232"/>
      <c r="J1722" s="228"/>
      <c r="K1722" s="228"/>
      <c r="L1722" s="233"/>
      <c r="M1722" s="234"/>
      <c r="N1722" s="235"/>
      <c r="O1722" s="235"/>
      <c r="P1722" s="235"/>
      <c r="Q1722" s="235"/>
      <c r="R1722" s="235"/>
      <c r="S1722" s="235"/>
      <c r="T1722" s="236"/>
      <c r="AT1722" s="237" t="s">
        <v>274</v>
      </c>
      <c r="AU1722" s="237" t="s">
        <v>86</v>
      </c>
      <c r="AV1722" s="14" t="s">
        <v>110</v>
      </c>
      <c r="AW1722" s="14" t="s">
        <v>32</v>
      </c>
      <c r="AX1722" s="14" t="s">
        <v>84</v>
      </c>
      <c r="AY1722" s="237" t="s">
        <v>239</v>
      </c>
    </row>
    <row r="1723" spans="1:65" s="2" customFormat="1" ht="16.5" customHeight="1">
      <c r="A1723" s="35"/>
      <c r="B1723" s="36"/>
      <c r="C1723" s="192" t="s">
        <v>2845</v>
      </c>
      <c r="D1723" s="192" t="s">
        <v>241</v>
      </c>
      <c r="E1723" s="193" t="s">
        <v>2846</v>
      </c>
      <c r="F1723" s="194" t="s">
        <v>2847</v>
      </c>
      <c r="G1723" s="195" t="s">
        <v>251</v>
      </c>
      <c r="H1723" s="196">
        <v>55</v>
      </c>
      <c r="I1723" s="197"/>
      <c r="J1723" s="198">
        <f>ROUND(I1723*H1723,2)</f>
        <v>0</v>
      </c>
      <c r="K1723" s="194" t="s">
        <v>287</v>
      </c>
      <c r="L1723" s="40"/>
      <c r="M1723" s="199" t="s">
        <v>1</v>
      </c>
      <c r="N1723" s="200" t="s">
        <v>41</v>
      </c>
      <c r="O1723" s="72"/>
      <c r="P1723" s="201">
        <f>O1723*H1723</f>
        <v>0</v>
      </c>
      <c r="Q1723" s="201">
        <v>0</v>
      </c>
      <c r="R1723" s="201">
        <f>Q1723*H1723</f>
        <v>0</v>
      </c>
      <c r="S1723" s="201">
        <v>0</v>
      </c>
      <c r="T1723" s="202">
        <f>S1723*H1723</f>
        <v>0</v>
      </c>
      <c r="U1723" s="35"/>
      <c r="V1723" s="35"/>
      <c r="W1723" s="35"/>
      <c r="X1723" s="35"/>
      <c r="Y1723" s="35"/>
      <c r="Z1723" s="35"/>
      <c r="AA1723" s="35"/>
      <c r="AB1723" s="35"/>
      <c r="AC1723" s="35"/>
      <c r="AD1723" s="35"/>
      <c r="AE1723" s="35"/>
      <c r="AR1723" s="203" t="s">
        <v>2766</v>
      </c>
      <c r="AT1723" s="203" t="s">
        <v>241</v>
      </c>
      <c r="AU1723" s="203" t="s">
        <v>86</v>
      </c>
      <c r="AY1723" s="18" t="s">
        <v>239</v>
      </c>
      <c r="BE1723" s="204">
        <f>IF(N1723="základní",J1723,0)</f>
        <v>0</v>
      </c>
      <c r="BF1723" s="204">
        <f>IF(N1723="snížená",J1723,0)</f>
        <v>0</v>
      </c>
      <c r="BG1723" s="204">
        <f>IF(N1723="zákl. přenesená",J1723,0)</f>
        <v>0</v>
      </c>
      <c r="BH1723" s="204">
        <f>IF(N1723="sníž. přenesená",J1723,0)</f>
        <v>0</v>
      </c>
      <c r="BI1723" s="204">
        <f>IF(N1723="nulová",J1723,0)</f>
        <v>0</v>
      </c>
      <c r="BJ1723" s="18" t="s">
        <v>84</v>
      </c>
      <c r="BK1723" s="204">
        <f>ROUND(I1723*H1723,2)</f>
        <v>0</v>
      </c>
      <c r="BL1723" s="18" t="s">
        <v>2766</v>
      </c>
      <c r="BM1723" s="203" t="s">
        <v>2848</v>
      </c>
    </row>
    <row r="1724" spans="1:65" s="2" customFormat="1" ht="29.25">
      <c r="A1724" s="35"/>
      <c r="B1724" s="36"/>
      <c r="C1724" s="37"/>
      <c r="D1724" s="212" t="s">
        <v>294</v>
      </c>
      <c r="E1724" s="37"/>
      <c r="F1724" s="221" t="s">
        <v>2811</v>
      </c>
      <c r="G1724" s="37"/>
      <c r="H1724" s="37"/>
      <c r="I1724" s="207"/>
      <c r="J1724" s="37"/>
      <c r="K1724" s="37"/>
      <c r="L1724" s="40"/>
      <c r="M1724" s="208"/>
      <c r="N1724" s="209"/>
      <c r="O1724" s="72"/>
      <c r="P1724" s="72"/>
      <c r="Q1724" s="72"/>
      <c r="R1724" s="72"/>
      <c r="S1724" s="72"/>
      <c r="T1724" s="73"/>
      <c r="U1724" s="35"/>
      <c r="V1724" s="35"/>
      <c r="W1724" s="35"/>
      <c r="X1724" s="35"/>
      <c r="Y1724" s="35"/>
      <c r="Z1724" s="35"/>
      <c r="AA1724" s="35"/>
      <c r="AB1724" s="35"/>
      <c r="AC1724" s="35"/>
      <c r="AD1724" s="35"/>
      <c r="AE1724" s="35"/>
      <c r="AT1724" s="18" t="s">
        <v>294</v>
      </c>
      <c r="AU1724" s="18" t="s">
        <v>86</v>
      </c>
    </row>
    <row r="1725" spans="1:65" s="15" customFormat="1" ht="11.25">
      <c r="B1725" s="238"/>
      <c r="C1725" s="239"/>
      <c r="D1725" s="212" t="s">
        <v>274</v>
      </c>
      <c r="E1725" s="240" t="s">
        <v>1</v>
      </c>
      <c r="F1725" s="241" t="s">
        <v>2812</v>
      </c>
      <c r="G1725" s="239"/>
      <c r="H1725" s="240" t="s">
        <v>1</v>
      </c>
      <c r="I1725" s="242"/>
      <c r="J1725" s="239"/>
      <c r="K1725" s="239"/>
      <c r="L1725" s="243"/>
      <c r="M1725" s="244"/>
      <c r="N1725" s="245"/>
      <c r="O1725" s="245"/>
      <c r="P1725" s="245"/>
      <c r="Q1725" s="245"/>
      <c r="R1725" s="245"/>
      <c r="S1725" s="245"/>
      <c r="T1725" s="246"/>
      <c r="AT1725" s="247" t="s">
        <v>274</v>
      </c>
      <c r="AU1725" s="247" t="s">
        <v>86</v>
      </c>
      <c r="AV1725" s="15" t="s">
        <v>84</v>
      </c>
      <c r="AW1725" s="15" t="s">
        <v>32</v>
      </c>
      <c r="AX1725" s="15" t="s">
        <v>76</v>
      </c>
      <c r="AY1725" s="247" t="s">
        <v>239</v>
      </c>
    </row>
    <row r="1726" spans="1:65" s="13" customFormat="1" ht="11.25">
      <c r="B1726" s="210"/>
      <c r="C1726" s="211"/>
      <c r="D1726" s="212" t="s">
        <v>274</v>
      </c>
      <c r="E1726" s="226" t="s">
        <v>1</v>
      </c>
      <c r="F1726" s="213" t="s">
        <v>2849</v>
      </c>
      <c r="G1726" s="211"/>
      <c r="H1726" s="214">
        <v>26</v>
      </c>
      <c r="I1726" s="215"/>
      <c r="J1726" s="211"/>
      <c r="K1726" s="211"/>
      <c r="L1726" s="216"/>
      <c r="M1726" s="217"/>
      <c r="N1726" s="218"/>
      <c r="O1726" s="218"/>
      <c r="P1726" s="218"/>
      <c r="Q1726" s="218"/>
      <c r="R1726" s="218"/>
      <c r="S1726" s="218"/>
      <c r="T1726" s="219"/>
      <c r="AT1726" s="220" t="s">
        <v>274</v>
      </c>
      <c r="AU1726" s="220" t="s">
        <v>86</v>
      </c>
      <c r="AV1726" s="13" t="s">
        <v>86</v>
      </c>
      <c r="AW1726" s="13" t="s">
        <v>32</v>
      </c>
      <c r="AX1726" s="13" t="s">
        <v>76</v>
      </c>
      <c r="AY1726" s="220" t="s">
        <v>239</v>
      </c>
    </row>
    <row r="1727" spans="1:65" s="13" customFormat="1" ht="11.25">
      <c r="B1727" s="210"/>
      <c r="C1727" s="211"/>
      <c r="D1727" s="212" t="s">
        <v>274</v>
      </c>
      <c r="E1727" s="226" t="s">
        <v>1</v>
      </c>
      <c r="F1727" s="213" t="s">
        <v>2850</v>
      </c>
      <c r="G1727" s="211"/>
      <c r="H1727" s="214">
        <v>29</v>
      </c>
      <c r="I1727" s="215"/>
      <c r="J1727" s="211"/>
      <c r="K1727" s="211"/>
      <c r="L1727" s="216"/>
      <c r="M1727" s="217"/>
      <c r="N1727" s="218"/>
      <c r="O1727" s="218"/>
      <c r="P1727" s="218"/>
      <c r="Q1727" s="218"/>
      <c r="R1727" s="218"/>
      <c r="S1727" s="218"/>
      <c r="T1727" s="219"/>
      <c r="AT1727" s="220" t="s">
        <v>274</v>
      </c>
      <c r="AU1727" s="220" t="s">
        <v>86</v>
      </c>
      <c r="AV1727" s="13" t="s">
        <v>86</v>
      </c>
      <c r="AW1727" s="13" t="s">
        <v>32</v>
      </c>
      <c r="AX1727" s="13" t="s">
        <v>76</v>
      </c>
      <c r="AY1727" s="220" t="s">
        <v>239</v>
      </c>
    </row>
    <row r="1728" spans="1:65" s="14" customFormat="1" ht="11.25">
      <c r="B1728" s="227"/>
      <c r="C1728" s="228"/>
      <c r="D1728" s="212" t="s">
        <v>274</v>
      </c>
      <c r="E1728" s="229" t="s">
        <v>1</v>
      </c>
      <c r="F1728" s="230" t="s">
        <v>401</v>
      </c>
      <c r="G1728" s="228"/>
      <c r="H1728" s="231">
        <v>55</v>
      </c>
      <c r="I1728" s="232"/>
      <c r="J1728" s="228"/>
      <c r="K1728" s="228"/>
      <c r="L1728" s="233"/>
      <c r="M1728" s="270"/>
      <c r="N1728" s="271"/>
      <c r="O1728" s="271"/>
      <c r="P1728" s="271"/>
      <c r="Q1728" s="271"/>
      <c r="R1728" s="271"/>
      <c r="S1728" s="271"/>
      <c r="T1728" s="272"/>
      <c r="AT1728" s="237" t="s">
        <v>274</v>
      </c>
      <c r="AU1728" s="237" t="s">
        <v>86</v>
      </c>
      <c r="AV1728" s="14" t="s">
        <v>110</v>
      </c>
      <c r="AW1728" s="14" t="s">
        <v>32</v>
      </c>
      <c r="AX1728" s="14" t="s">
        <v>84</v>
      </c>
      <c r="AY1728" s="237" t="s">
        <v>239</v>
      </c>
    </row>
    <row r="1729" spans="1:31" s="2" customFormat="1" ht="6.95" customHeight="1">
      <c r="A1729" s="35"/>
      <c r="B1729" s="55"/>
      <c r="C1729" s="56"/>
      <c r="D1729" s="56"/>
      <c r="E1729" s="56"/>
      <c r="F1729" s="56"/>
      <c r="G1729" s="56"/>
      <c r="H1729" s="56"/>
      <c r="I1729" s="56"/>
      <c r="J1729" s="56"/>
      <c r="K1729" s="56"/>
      <c r="L1729" s="40"/>
      <c r="M1729" s="35"/>
      <c r="O1729" s="35"/>
      <c r="P1729" s="35"/>
      <c r="Q1729" s="35"/>
      <c r="R1729" s="35"/>
      <c r="S1729" s="35"/>
      <c r="T1729" s="35"/>
      <c r="U1729" s="35"/>
      <c r="V1729" s="35"/>
      <c r="W1729" s="35"/>
      <c r="X1729" s="35"/>
      <c r="Y1729" s="35"/>
      <c r="Z1729" s="35"/>
      <c r="AA1729" s="35"/>
      <c r="AB1729" s="35"/>
      <c r="AC1729" s="35"/>
      <c r="AD1729" s="35"/>
      <c r="AE1729" s="35"/>
    </row>
  </sheetData>
  <sheetProtection algorithmName="SHA-512" hashValue="vDSkHqX5JPn4ZJzs6ID0WRnzswcKAYGzNKUNMLd4i8PPAsmjzsqsLsS16eHJ+dJnY9GR9h7k6ZHtAdLq6BlR3A==" saltValue="SUW2GtemYSBLT6OKdYR9Q4LoLBJTgEvmHrDSlUGzV9n9amMB9L4OyIzeF8cGVrpac93AYBdDn+Al5+AxzKpt4Q==" spinCount="100000" sheet="1" objects="1" scenarios="1" formatColumns="0" formatRows="0" autoFilter="0"/>
  <autoFilter ref="C153:K1728" xr:uid="{00000000-0009-0000-0000-000002000000}"/>
  <mergeCells count="12">
    <mergeCell ref="E146:H146"/>
    <mergeCell ref="L2:V2"/>
    <mergeCell ref="E85:H85"/>
    <mergeCell ref="E87:H87"/>
    <mergeCell ref="E89:H89"/>
    <mergeCell ref="E142:H142"/>
    <mergeCell ref="E144:H144"/>
    <mergeCell ref="E7:H7"/>
    <mergeCell ref="E9:H9"/>
    <mergeCell ref="E11:H11"/>
    <mergeCell ref="E20:H20"/>
    <mergeCell ref="E29:H29"/>
  </mergeCells>
  <hyperlinks>
    <hyperlink ref="F158" r:id="rId1" xr:uid="{00000000-0004-0000-0200-000000000000}"/>
    <hyperlink ref="F163" r:id="rId2" xr:uid="{00000000-0004-0000-0200-000001000000}"/>
    <hyperlink ref="F168" r:id="rId3" xr:uid="{00000000-0004-0000-0200-000002000000}"/>
    <hyperlink ref="F172" r:id="rId4" xr:uid="{00000000-0004-0000-0200-000003000000}"/>
    <hyperlink ref="F176" r:id="rId5" xr:uid="{00000000-0004-0000-0200-000004000000}"/>
    <hyperlink ref="F180" r:id="rId6" xr:uid="{00000000-0004-0000-0200-000005000000}"/>
    <hyperlink ref="F184" r:id="rId7" xr:uid="{00000000-0004-0000-0200-000006000000}"/>
    <hyperlink ref="F187" r:id="rId8" xr:uid="{00000000-0004-0000-0200-000007000000}"/>
    <hyperlink ref="F191" r:id="rId9" xr:uid="{00000000-0004-0000-0200-000008000000}"/>
    <hyperlink ref="F194" r:id="rId10" xr:uid="{00000000-0004-0000-0200-000009000000}"/>
    <hyperlink ref="F199" r:id="rId11" xr:uid="{00000000-0004-0000-0200-00000A000000}"/>
    <hyperlink ref="F202" r:id="rId12" xr:uid="{00000000-0004-0000-0200-00000B000000}"/>
    <hyperlink ref="F205" r:id="rId13" xr:uid="{00000000-0004-0000-0200-00000C000000}"/>
    <hyperlink ref="F208" r:id="rId14" xr:uid="{00000000-0004-0000-0200-00000D000000}"/>
    <hyperlink ref="F210" r:id="rId15" xr:uid="{00000000-0004-0000-0200-00000E000000}"/>
    <hyperlink ref="F214" r:id="rId16" xr:uid="{00000000-0004-0000-0200-00000F000000}"/>
    <hyperlink ref="F220" r:id="rId17" xr:uid="{00000000-0004-0000-0200-000010000000}"/>
    <hyperlink ref="F227" r:id="rId18" xr:uid="{00000000-0004-0000-0200-000011000000}"/>
    <hyperlink ref="F229" r:id="rId19" xr:uid="{00000000-0004-0000-0200-000012000000}"/>
    <hyperlink ref="F231" r:id="rId20" xr:uid="{00000000-0004-0000-0200-000013000000}"/>
    <hyperlink ref="F234" r:id="rId21" xr:uid="{00000000-0004-0000-0200-000014000000}"/>
    <hyperlink ref="F238" r:id="rId22" xr:uid="{00000000-0004-0000-0200-000015000000}"/>
    <hyperlink ref="F244" r:id="rId23" xr:uid="{00000000-0004-0000-0200-000016000000}"/>
    <hyperlink ref="F248" r:id="rId24" xr:uid="{00000000-0004-0000-0200-000017000000}"/>
    <hyperlink ref="F252" r:id="rId25" xr:uid="{00000000-0004-0000-0200-000018000000}"/>
    <hyperlink ref="F257" r:id="rId26" xr:uid="{00000000-0004-0000-0200-000019000000}"/>
    <hyperlink ref="F261" r:id="rId27" xr:uid="{00000000-0004-0000-0200-00001A000000}"/>
    <hyperlink ref="F263" r:id="rId28" xr:uid="{00000000-0004-0000-0200-00001B000000}"/>
    <hyperlink ref="F269" r:id="rId29" xr:uid="{00000000-0004-0000-0200-00001C000000}"/>
    <hyperlink ref="F275" r:id="rId30" xr:uid="{00000000-0004-0000-0200-00001D000000}"/>
    <hyperlink ref="F277" r:id="rId31" xr:uid="{00000000-0004-0000-0200-00001E000000}"/>
    <hyperlink ref="F279" r:id="rId32" xr:uid="{00000000-0004-0000-0200-00001F000000}"/>
    <hyperlink ref="F281" r:id="rId33" xr:uid="{00000000-0004-0000-0200-000020000000}"/>
    <hyperlink ref="F283" r:id="rId34" xr:uid="{00000000-0004-0000-0200-000021000000}"/>
    <hyperlink ref="F285" r:id="rId35" xr:uid="{00000000-0004-0000-0200-000022000000}"/>
    <hyperlink ref="F287" r:id="rId36" xr:uid="{00000000-0004-0000-0200-000023000000}"/>
    <hyperlink ref="F289" r:id="rId37" xr:uid="{00000000-0004-0000-0200-000024000000}"/>
    <hyperlink ref="F292" r:id="rId38" xr:uid="{00000000-0004-0000-0200-000025000000}"/>
    <hyperlink ref="F296" r:id="rId39" xr:uid="{00000000-0004-0000-0200-000026000000}"/>
    <hyperlink ref="F301" r:id="rId40" xr:uid="{00000000-0004-0000-0200-000027000000}"/>
    <hyperlink ref="F306" r:id="rId41" xr:uid="{00000000-0004-0000-0200-000028000000}"/>
    <hyperlink ref="F311" r:id="rId42" xr:uid="{00000000-0004-0000-0200-000029000000}"/>
    <hyperlink ref="F313" r:id="rId43" xr:uid="{00000000-0004-0000-0200-00002A000000}"/>
    <hyperlink ref="F317" r:id="rId44" xr:uid="{00000000-0004-0000-0200-00002B000000}"/>
    <hyperlink ref="F320" r:id="rId45" xr:uid="{00000000-0004-0000-0200-00002C000000}"/>
    <hyperlink ref="F324" r:id="rId46" xr:uid="{00000000-0004-0000-0200-00002D000000}"/>
    <hyperlink ref="F329" r:id="rId47" xr:uid="{00000000-0004-0000-0200-00002E000000}"/>
    <hyperlink ref="F333" r:id="rId48" xr:uid="{00000000-0004-0000-0200-00002F000000}"/>
    <hyperlink ref="F337" r:id="rId49" xr:uid="{00000000-0004-0000-0200-000030000000}"/>
    <hyperlink ref="F339" r:id="rId50" xr:uid="{00000000-0004-0000-0200-000031000000}"/>
    <hyperlink ref="F343" r:id="rId51" xr:uid="{00000000-0004-0000-0200-000032000000}"/>
    <hyperlink ref="F347" r:id="rId52" xr:uid="{00000000-0004-0000-0200-000033000000}"/>
    <hyperlink ref="F350" r:id="rId53" xr:uid="{00000000-0004-0000-0200-000034000000}"/>
    <hyperlink ref="F353" r:id="rId54" xr:uid="{00000000-0004-0000-0200-000035000000}"/>
    <hyperlink ref="F357" r:id="rId55" xr:uid="{00000000-0004-0000-0200-000036000000}"/>
    <hyperlink ref="F361" r:id="rId56" xr:uid="{00000000-0004-0000-0200-000037000000}"/>
    <hyperlink ref="F365" r:id="rId57" xr:uid="{00000000-0004-0000-0200-000038000000}"/>
    <hyperlink ref="F369" r:id="rId58" xr:uid="{00000000-0004-0000-0200-000039000000}"/>
    <hyperlink ref="F372" r:id="rId59" xr:uid="{00000000-0004-0000-0200-00003A000000}"/>
    <hyperlink ref="F376" r:id="rId60" xr:uid="{00000000-0004-0000-0200-00003B000000}"/>
    <hyperlink ref="F384" r:id="rId61" xr:uid="{00000000-0004-0000-0200-00003C000000}"/>
    <hyperlink ref="F390" r:id="rId62" xr:uid="{00000000-0004-0000-0200-00003D000000}"/>
    <hyperlink ref="F396" r:id="rId63" xr:uid="{00000000-0004-0000-0200-00003E000000}"/>
    <hyperlink ref="F400" r:id="rId64" xr:uid="{00000000-0004-0000-0200-00003F000000}"/>
    <hyperlink ref="F404" r:id="rId65" xr:uid="{00000000-0004-0000-0200-000040000000}"/>
    <hyperlink ref="F411" r:id="rId66" xr:uid="{00000000-0004-0000-0200-000041000000}"/>
    <hyperlink ref="F416" r:id="rId67" xr:uid="{00000000-0004-0000-0200-000042000000}"/>
    <hyperlink ref="F427" r:id="rId68" xr:uid="{00000000-0004-0000-0200-000043000000}"/>
    <hyperlink ref="F430" r:id="rId69" xr:uid="{00000000-0004-0000-0200-000044000000}"/>
    <hyperlink ref="F434" r:id="rId70" xr:uid="{00000000-0004-0000-0200-000045000000}"/>
    <hyperlink ref="F438" r:id="rId71" xr:uid="{00000000-0004-0000-0200-000046000000}"/>
    <hyperlink ref="F440" r:id="rId72" xr:uid="{00000000-0004-0000-0200-000047000000}"/>
    <hyperlink ref="F442" r:id="rId73" xr:uid="{00000000-0004-0000-0200-000048000000}"/>
    <hyperlink ref="F446" r:id="rId74" xr:uid="{00000000-0004-0000-0200-000049000000}"/>
    <hyperlink ref="F449" r:id="rId75" xr:uid="{00000000-0004-0000-0200-00004A000000}"/>
    <hyperlink ref="F451" r:id="rId76" xr:uid="{00000000-0004-0000-0200-00004B000000}"/>
    <hyperlink ref="F454" r:id="rId77" xr:uid="{00000000-0004-0000-0200-00004C000000}"/>
    <hyperlink ref="F458" r:id="rId78" xr:uid="{00000000-0004-0000-0200-00004D000000}"/>
    <hyperlink ref="F463" r:id="rId79" xr:uid="{00000000-0004-0000-0200-00004E000000}"/>
    <hyperlink ref="F465" r:id="rId80" xr:uid="{00000000-0004-0000-0200-00004F000000}"/>
    <hyperlink ref="F469" r:id="rId81" xr:uid="{00000000-0004-0000-0200-000050000000}"/>
    <hyperlink ref="F473" r:id="rId82" xr:uid="{00000000-0004-0000-0200-000051000000}"/>
    <hyperlink ref="F476" r:id="rId83" xr:uid="{00000000-0004-0000-0200-000052000000}"/>
    <hyperlink ref="F481" r:id="rId84" xr:uid="{00000000-0004-0000-0200-000053000000}"/>
    <hyperlink ref="F484" r:id="rId85" xr:uid="{00000000-0004-0000-0200-000054000000}"/>
    <hyperlink ref="F486" r:id="rId86" xr:uid="{00000000-0004-0000-0200-000055000000}"/>
    <hyperlink ref="F490" r:id="rId87" xr:uid="{00000000-0004-0000-0200-000056000000}"/>
    <hyperlink ref="F492" r:id="rId88" xr:uid="{00000000-0004-0000-0200-000057000000}"/>
    <hyperlink ref="F498" r:id="rId89" xr:uid="{00000000-0004-0000-0200-000058000000}"/>
    <hyperlink ref="F502" r:id="rId90" xr:uid="{00000000-0004-0000-0200-000059000000}"/>
    <hyperlink ref="F506" r:id="rId91" xr:uid="{00000000-0004-0000-0200-00005A000000}"/>
    <hyperlink ref="F510" r:id="rId92" xr:uid="{00000000-0004-0000-0200-00005B000000}"/>
    <hyperlink ref="F514" r:id="rId93" xr:uid="{00000000-0004-0000-0200-00005C000000}"/>
    <hyperlink ref="F523" r:id="rId94" xr:uid="{00000000-0004-0000-0200-00005D000000}"/>
    <hyperlink ref="F525" r:id="rId95" xr:uid="{00000000-0004-0000-0200-00005E000000}"/>
    <hyperlink ref="F527" r:id="rId96" xr:uid="{00000000-0004-0000-0200-00005F000000}"/>
    <hyperlink ref="F533" r:id="rId97" xr:uid="{00000000-0004-0000-0200-000060000000}"/>
    <hyperlink ref="F539" r:id="rId98" xr:uid="{00000000-0004-0000-0200-000061000000}"/>
    <hyperlink ref="F545" r:id="rId99" xr:uid="{00000000-0004-0000-0200-000062000000}"/>
    <hyperlink ref="F551" r:id="rId100" xr:uid="{00000000-0004-0000-0200-000063000000}"/>
    <hyperlink ref="F557" r:id="rId101" xr:uid="{00000000-0004-0000-0200-000064000000}"/>
    <hyperlink ref="F564" r:id="rId102" xr:uid="{00000000-0004-0000-0200-000065000000}"/>
    <hyperlink ref="F568" r:id="rId103" xr:uid="{00000000-0004-0000-0200-000066000000}"/>
    <hyperlink ref="F572" r:id="rId104" xr:uid="{00000000-0004-0000-0200-000067000000}"/>
    <hyperlink ref="F577" r:id="rId105" xr:uid="{00000000-0004-0000-0200-000068000000}"/>
    <hyperlink ref="F583" r:id="rId106" xr:uid="{00000000-0004-0000-0200-000069000000}"/>
    <hyperlink ref="F585" r:id="rId107" xr:uid="{00000000-0004-0000-0200-00006A000000}"/>
    <hyperlink ref="F587" r:id="rId108" xr:uid="{00000000-0004-0000-0200-00006B000000}"/>
    <hyperlink ref="F589" r:id="rId109" xr:uid="{00000000-0004-0000-0200-00006C000000}"/>
    <hyperlink ref="F593" r:id="rId110" xr:uid="{00000000-0004-0000-0200-00006D000000}"/>
    <hyperlink ref="F597" r:id="rId111" xr:uid="{00000000-0004-0000-0200-00006E000000}"/>
    <hyperlink ref="F602" r:id="rId112" xr:uid="{00000000-0004-0000-0200-00006F000000}"/>
    <hyperlink ref="F606" r:id="rId113" xr:uid="{00000000-0004-0000-0200-000070000000}"/>
    <hyperlink ref="F611" r:id="rId114" xr:uid="{00000000-0004-0000-0200-000071000000}"/>
    <hyperlink ref="F616" r:id="rId115" xr:uid="{00000000-0004-0000-0200-000072000000}"/>
    <hyperlink ref="F620" r:id="rId116" xr:uid="{00000000-0004-0000-0200-000073000000}"/>
    <hyperlink ref="F625" r:id="rId117" xr:uid="{00000000-0004-0000-0200-000074000000}"/>
    <hyperlink ref="F627" r:id="rId118" xr:uid="{00000000-0004-0000-0200-000075000000}"/>
    <hyperlink ref="F629" r:id="rId119" xr:uid="{00000000-0004-0000-0200-000076000000}"/>
    <hyperlink ref="F634" r:id="rId120" xr:uid="{00000000-0004-0000-0200-000077000000}"/>
    <hyperlink ref="F638" r:id="rId121" xr:uid="{00000000-0004-0000-0200-000078000000}"/>
    <hyperlink ref="F644" r:id="rId122" xr:uid="{00000000-0004-0000-0200-000079000000}"/>
    <hyperlink ref="F648" r:id="rId123" xr:uid="{00000000-0004-0000-0200-00007A000000}"/>
    <hyperlink ref="F652" r:id="rId124" xr:uid="{00000000-0004-0000-0200-00007B000000}"/>
    <hyperlink ref="F654" r:id="rId125" xr:uid="{00000000-0004-0000-0200-00007C000000}"/>
    <hyperlink ref="F659" r:id="rId126" xr:uid="{00000000-0004-0000-0200-00007D000000}"/>
    <hyperlink ref="F661" r:id="rId127" xr:uid="{00000000-0004-0000-0200-00007E000000}"/>
    <hyperlink ref="F666" r:id="rId128" xr:uid="{00000000-0004-0000-0200-00007F000000}"/>
    <hyperlink ref="F674" r:id="rId129" xr:uid="{00000000-0004-0000-0200-000080000000}"/>
    <hyperlink ref="F682" r:id="rId130" xr:uid="{00000000-0004-0000-0200-000081000000}"/>
    <hyperlink ref="F690" r:id="rId131" xr:uid="{00000000-0004-0000-0200-000082000000}"/>
    <hyperlink ref="F696" r:id="rId132" xr:uid="{00000000-0004-0000-0200-000083000000}"/>
    <hyperlink ref="F704" r:id="rId133" xr:uid="{00000000-0004-0000-0200-000084000000}"/>
    <hyperlink ref="F707" r:id="rId134" xr:uid="{00000000-0004-0000-0200-000085000000}"/>
    <hyperlink ref="F715" r:id="rId135" xr:uid="{00000000-0004-0000-0200-000086000000}"/>
    <hyperlink ref="F723" r:id="rId136" xr:uid="{00000000-0004-0000-0200-000087000000}"/>
    <hyperlink ref="F726" r:id="rId137" xr:uid="{00000000-0004-0000-0200-000088000000}"/>
    <hyperlink ref="F734" r:id="rId138" xr:uid="{00000000-0004-0000-0200-000089000000}"/>
    <hyperlink ref="F738" r:id="rId139" xr:uid="{00000000-0004-0000-0200-00008A000000}"/>
    <hyperlink ref="F742" r:id="rId140" xr:uid="{00000000-0004-0000-0200-00008B000000}"/>
    <hyperlink ref="F746" r:id="rId141" xr:uid="{00000000-0004-0000-0200-00008C000000}"/>
    <hyperlink ref="F748" r:id="rId142" xr:uid="{00000000-0004-0000-0200-00008D000000}"/>
    <hyperlink ref="F750" r:id="rId143" xr:uid="{00000000-0004-0000-0200-00008E000000}"/>
    <hyperlink ref="F753" r:id="rId144" xr:uid="{00000000-0004-0000-0200-00008F000000}"/>
    <hyperlink ref="F755" r:id="rId145" xr:uid="{00000000-0004-0000-0200-000090000000}"/>
    <hyperlink ref="F757" r:id="rId146" xr:uid="{00000000-0004-0000-0200-000091000000}"/>
    <hyperlink ref="F759" r:id="rId147" xr:uid="{00000000-0004-0000-0200-000092000000}"/>
    <hyperlink ref="F761" r:id="rId148" xr:uid="{00000000-0004-0000-0200-000093000000}"/>
    <hyperlink ref="F766" r:id="rId149" xr:uid="{00000000-0004-0000-0200-000094000000}"/>
    <hyperlink ref="F770" r:id="rId150" xr:uid="{00000000-0004-0000-0200-000095000000}"/>
    <hyperlink ref="F774" r:id="rId151" xr:uid="{00000000-0004-0000-0200-000096000000}"/>
    <hyperlink ref="F777" r:id="rId152" xr:uid="{00000000-0004-0000-0200-000097000000}"/>
    <hyperlink ref="F781" r:id="rId153" xr:uid="{00000000-0004-0000-0200-000098000000}"/>
    <hyperlink ref="F783" r:id="rId154" xr:uid="{00000000-0004-0000-0200-000099000000}"/>
    <hyperlink ref="F787" r:id="rId155" xr:uid="{00000000-0004-0000-0200-00009A000000}"/>
    <hyperlink ref="F791" r:id="rId156" xr:uid="{00000000-0004-0000-0200-00009B000000}"/>
    <hyperlink ref="F796" r:id="rId157" xr:uid="{00000000-0004-0000-0200-00009C000000}"/>
    <hyperlink ref="F800" r:id="rId158" xr:uid="{00000000-0004-0000-0200-00009D000000}"/>
    <hyperlink ref="F802" r:id="rId159" xr:uid="{00000000-0004-0000-0200-00009E000000}"/>
    <hyperlink ref="F804" r:id="rId160" xr:uid="{00000000-0004-0000-0200-00009F000000}"/>
    <hyperlink ref="F806" r:id="rId161" xr:uid="{00000000-0004-0000-0200-0000A0000000}"/>
    <hyperlink ref="F810" r:id="rId162" xr:uid="{00000000-0004-0000-0200-0000A1000000}"/>
    <hyperlink ref="F812" r:id="rId163" xr:uid="{00000000-0004-0000-0200-0000A2000000}"/>
    <hyperlink ref="F816" r:id="rId164" xr:uid="{00000000-0004-0000-0200-0000A3000000}"/>
    <hyperlink ref="F819" r:id="rId165" xr:uid="{00000000-0004-0000-0200-0000A4000000}"/>
    <hyperlink ref="F821" r:id="rId166" xr:uid="{00000000-0004-0000-0200-0000A5000000}"/>
    <hyperlink ref="F823" r:id="rId167" xr:uid="{00000000-0004-0000-0200-0000A6000000}"/>
    <hyperlink ref="F825" r:id="rId168" xr:uid="{00000000-0004-0000-0200-0000A7000000}"/>
    <hyperlink ref="F827" r:id="rId169" xr:uid="{00000000-0004-0000-0200-0000A8000000}"/>
    <hyperlink ref="F829" r:id="rId170" xr:uid="{00000000-0004-0000-0200-0000A9000000}"/>
    <hyperlink ref="F834" r:id="rId171" xr:uid="{00000000-0004-0000-0200-0000AA000000}"/>
    <hyperlink ref="F838" r:id="rId172" xr:uid="{00000000-0004-0000-0200-0000AB000000}"/>
    <hyperlink ref="F842" r:id="rId173" xr:uid="{00000000-0004-0000-0200-0000AC000000}"/>
    <hyperlink ref="F846" r:id="rId174" xr:uid="{00000000-0004-0000-0200-0000AD000000}"/>
    <hyperlink ref="F856" r:id="rId175" xr:uid="{00000000-0004-0000-0200-0000AE000000}"/>
    <hyperlink ref="F859" r:id="rId176" xr:uid="{00000000-0004-0000-0200-0000AF000000}"/>
    <hyperlink ref="F862" r:id="rId177" xr:uid="{00000000-0004-0000-0200-0000B0000000}"/>
    <hyperlink ref="F865" r:id="rId178" xr:uid="{00000000-0004-0000-0200-0000B1000000}"/>
    <hyperlink ref="F867" r:id="rId179" xr:uid="{00000000-0004-0000-0200-0000B2000000}"/>
    <hyperlink ref="F869" r:id="rId180" xr:uid="{00000000-0004-0000-0200-0000B3000000}"/>
    <hyperlink ref="F872" r:id="rId181" xr:uid="{00000000-0004-0000-0200-0000B4000000}"/>
    <hyperlink ref="F875" r:id="rId182" xr:uid="{00000000-0004-0000-0200-0000B5000000}"/>
    <hyperlink ref="F878" r:id="rId183" xr:uid="{00000000-0004-0000-0200-0000B6000000}"/>
    <hyperlink ref="F881" r:id="rId184" xr:uid="{00000000-0004-0000-0200-0000B7000000}"/>
    <hyperlink ref="F886" r:id="rId185" xr:uid="{00000000-0004-0000-0200-0000B8000000}"/>
    <hyperlink ref="F890" r:id="rId186" xr:uid="{00000000-0004-0000-0200-0000B9000000}"/>
    <hyperlink ref="F894" r:id="rId187" xr:uid="{00000000-0004-0000-0200-0000BA000000}"/>
    <hyperlink ref="F896" r:id="rId188" xr:uid="{00000000-0004-0000-0200-0000BB000000}"/>
    <hyperlink ref="F902" r:id="rId189" xr:uid="{00000000-0004-0000-0200-0000BC000000}"/>
    <hyperlink ref="F908" r:id="rId190" xr:uid="{00000000-0004-0000-0200-0000BD000000}"/>
    <hyperlink ref="F915" r:id="rId191" xr:uid="{00000000-0004-0000-0200-0000BE000000}"/>
    <hyperlink ref="F921" r:id="rId192" xr:uid="{00000000-0004-0000-0200-0000BF000000}"/>
    <hyperlink ref="F927" r:id="rId193" xr:uid="{00000000-0004-0000-0200-0000C0000000}"/>
    <hyperlink ref="F933" r:id="rId194" xr:uid="{00000000-0004-0000-0200-0000C1000000}"/>
    <hyperlink ref="F939" r:id="rId195" xr:uid="{00000000-0004-0000-0200-0000C2000000}"/>
    <hyperlink ref="F945" r:id="rId196" xr:uid="{00000000-0004-0000-0200-0000C3000000}"/>
    <hyperlink ref="F952" r:id="rId197" xr:uid="{00000000-0004-0000-0200-0000C4000000}"/>
    <hyperlink ref="F958" r:id="rId198" xr:uid="{00000000-0004-0000-0200-0000C5000000}"/>
    <hyperlink ref="F964" r:id="rId199" xr:uid="{00000000-0004-0000-0200-0000C6000000}"/>
    <hyperlink ref="F970" r:id="rId200" xr:uid="{00000000-0004-0000-0200-0000C7000000}"/>
    <hyperlink ref="F973" r:id="rId201" xr:uid="{00000000-0004-0000-0200-0000C8000000}"/>
    <hyperlink ref="F980" r:id="rId202" xr:uid="{00000000-0004-0000-0200-0000C9000000}"/>
    <hyperlink ref="F986" r:id="rId203" xr:uid="{00000000-0004-0000-0200-0000CA000000}"/>
    <hyperlink ref="F1002" r:id="rId204" xr:uid="{00000000-0004-0000-0200-0000CB000000}"/>
    <hyperlink ref="F1008" r:id="rId205" xr:uid="{00000000-0004-0000-0200-0000CC000000}"/>
    <hyperlink ref="F1014" r:id="rId206" xr:uid="{00000000-0004-0000-0200-0000CD000000}"/>
    <hyperlink ref="F1017" r:id="rId207" xr:uid="{00000000-0004-0000-0200-0000CE000000}"/>
    <hyperlink ref="F1024" r:id="rId208" xr:uid="{00000000-0004-0000-0200-0000CF000000}"/>
    <hyperlink ref="F1031" r:id="rId209" xr:uid="{00000000-0004-0000-0200-0000D0000000}"/>
    <hyperlink ref="F1038" r:id="rId210" xr:uid="{00000000-0004-0000-0200-0000D1000000}"/>
    <hyperlink ref="F1045" r:id="rId211" xr:uid="{00000000-0004-0000-0200-0000D2000000}"/>
    <hyperlink ref="F1051" r:id="rId212" xr:uid="{00000000-0004-0000-0200-0000D3000000}"/>
    <hyperlink ref="F1057" r:id="rId213" xr:uid="{00000000-0004-0000-0200-0000D4000000}"/>
    <hyperlink ref="F1063" r:id="rId214" xr:uid="{00000000-0004-0000-0200-0000D5000000}"/>
    <hyperlink ref="F1069" r:id="rId215" xr:uid="{00000000-0004-0000-0200-0000D6000000}"/>
    <hyperlink ref="F1075" r:id="rId216" xr:uid="{00000000-0004-0000-0200-0000D7000000}"/>
    <hyperlink ref="F1081" r:id="rId217" xr:uid="{00000000-0004-0000-0200-0000D8000000}"/>
    <hyperlink ref="F1087" r:id="rId218" xr:uid="{00000000-0004-0000-0200-0000D9000000}"/>
    <hyperlink ref="F1093" r:id="rId219" xr:uid="{00000000-0004-0000-0200-0000DA000000}"/>
    <hyperlink ref="F1099" r:id="rId220" xr:uid="{00000000-0004-0000-0200-0000DB000000}"/>
    <hyperlink ref="F1105" r:id="rId221" xr:uid="{00000000-0004-0000-0200-0000DC000000}"/>
    <hyperlink ref="F1111" r:id="rId222" xr:uid="{00000000-0004-0000-0200-0000DD000000}"/>
    <hyperlink ref="F1117" r:id="rId223" xr:uid="{00000000-0004-0000-0200-0000DE000000}"/>
    <hyperlink ref="F1131" r:id="rId224" xr:uid="{00000000-0004-0000-0200-0000DF000000}"/>
    <hyperlink ref="F1134" r:id="rId225" xr:uid="{00000000-0004-0000-0200-0000E0000000}"/>
    <hyperlink ref="F1136" r:id="rId226" xr:uid="{00000000-0004-0000-0200-0000E1000000}"/>
    <hyperlink ref="F1138" r:id="rId227" xr:uid="{00000000-0004-0000-0200-0000E2000000}"/>
    <hyperlink ref="F1140" r:id="rId228" xr:uid="{00000000-0004-0000-0200-0000E3000000}"/>
    <hyperlink ref="F1142" r:id="rId229" xr:uid="{00000000-0004-0000-0200-0000E4000000}"/>
    <hyperlink ref="F1145" r:id="rId230" xr:uid="{00000000-0004-0000-0200-0000E5000000}"/>
    <hyperlink ref="F1158" r:id="rId231" xr:uid="{00000000-0004-0000-0200-0000E6000000}"/>
    <hyperlink ref="F1162" r:id="rId232" xr:uid="{00000000-0004-0000-0200-0000E7000000}"/>
    <hyperlink ref="F1166" r:id="rId233" xr:uid="{00000000-0004-0000-0200-0000E8000000}"/>
    <hyperlink ref="F1169" r:id="rId234" xr:uid="{00000000-0004-0000-0200-0000E9000000}"/>
    <hyperlink ref="F1173" r:id="rId235" xr:uid="{00000000-0004-0000-0200-0000EA000000}"/>
    <hyperlink ref="F1177" r:id="rId236" xr:uid="{00000000-0004-0000-0200-0000EB000000}"/>
    <hyperlink ref="F1181" r:id="rId237" xr:uid="{00000000-0004-0000-0200-0000EC000000}"/>
    <hyperlink ref="F1184" r:id="rId238" xr:uid="{00000000-0004-0000-0200-0000ED000000}"/>
    <hyperlink ref="F1188" r:id="rId239" xr:uid="{00000000-0004-0000-0200-0000EE000000}"/>
    <hyperlink ref="F1196" r:id="rId240" xr:uid="{00000000-0004-0000-0200-0000EF000000}"/>
    <hyperlink ref="F1198" r:id="rId241" xr:uid="{00000000-0004-0000-0200-0000F0000000}"/>
    <hyperlink ref="F1202" r:id="rId242" xr:uid="{00000000-0004-0000-0200-0000F1000000}"/>
    <hyperlink ref="F1204" r:id="rId243" xr:uid="{00000000-0004-0000-0200-0000F2000000}"/>
    <hyperlink ref="F1210" r:id="rId244" xr:uid="{00000000-0004-0000-0200-0000F3000000}"/>
    <hyperlink ref="F1216" r:id="rId245" xr:uid="{00000000-0004-0000-0200-0000F4000000}"/>
    <hyperlink ref="F1218" r:id="rId246" xr:uid="{00000000-0004-0000-0200-0000F5000000}"/>
    <hyperlink ref="F1222" r:id="rId247" xr:uid="{00000000-0004-0000-0200-0000F6000000}"/>
    <hyperlink ref="F1226" r:id="rId248" xr:uid="{00000000-0004-0000-0200-0000F7000000}"/>
    <hyperlink ref="F1230" r:id="rId249" xr:uid="{00000000-0004-0000-0200-0000F8000000}"/>
    <hyperlink ref="F1234" r:id="rId250" xr:uid="{00000000-0004-0000-0200-0000F9000000}"/>
    <hyperlink ref="F1236" r:id="rId251" xr:uid="{00000000-0004-0000-0200-0000FA000000}"/>
    <hyperlink ref="F1264" r:id="rId252" xr:uid="{00000000-0004-0000-0200-0000FB000000}"/>
    <hyperlink ref="F1270" r:id="rId253" xr:uid="{00000000-0004-0000-0200-0000FC000000}"/>
    <hyperlink ref="F1291" r:id="rId254" xr:uid="{00000000-0004-0000-0200-0000FD000000}"/>
    <hyperlink ref="F1294" r:id="rId255" xr:uid="{00000000-0004-0000-0200-0000FE000000}"/>
    <hyperlink ref="F1297" r:id="rId256" xr:uid="{00000000-0004-0000-0200-0000FF000000}"/>
    <hyperlink ref="F1375" r:id="rId257" xr:uid="{00000000-0004-0000-0200-000000010000}"/>
    <hyperlink ref="F1438" r:id="rId258" xr:uid="{00000000-0004-0000-0200-000001010000}"/>
    <hyperlink ref="F1441" r:id="rId259" xr:uid="{00000000-0004-0000-0200-000002010000}"/>
    <hyperlink ref="F1443" r:id="rId260" xr:uid="{00000000-0004-0000-0200-000003010000}"/>
    <hyperlink ref="F1445" r:id="rId261" xr:uid="{00000000-0004-0000-0200-000004010000}"/>
    <hyperlink ref="F1447" r:id="rId262" xr:uid="{00000000-0004-0000-0200-000005010000}"/>
    <hyperlink ref="F1462" r:id="rId263" xr:uid="{00000000-0004-0000-0200-000006010000}"/>
    <hyperlink ref="F1465" r:id="rId264" xr:uid="{00000000-0004-0000-0200-000007010000}"/>
    <hyperlink ref="F1467" r:id="rId265" xr:uid="{00000000-0004-0000-0200-000008010000}"/>
    <hyperlink ref="F1469" r:id="rId266" xr:uid="{00000000-0004-0000-0200-000009010000}"/>
    <hyperlink ref="F1471" r:id="rId267" xr:uid="{00000000-0004-0000-0200-00000A010000}"/>
    <hyperlink ref="F1473" r:id="rId268" xr:uid="{00000000-0004-0000-0200-00000B010000}"/>
    <hyperlink ref="F1475" r:id="rId269" xr:uid="{00000000-0004-0000-0200-00000C010000}"/>
    <hyperlink ref="F1477" r:id="rId270" xr:uid="{00000000-0004-0000-0200-00000D010000}"/>
    <hyperlink ref="F1479" r:id="rId271" xr:uid="{00000000-0004-0000-0200-00000E010000}"/>
    <hyperlink ref="F1485" r:id="rId272" xr:uid="{00000000-0004-0000-0200-00000F010000}"/>
    <hyperlink ref="F1496" r:id="rId273" xr:uid="{00000000-0004-0000-0200-000010010000}"/>
    <hyperlink ref="F1507" r:id="rId274" xr:uid="{00000000-0004-0000-0200-000011010000}"/>
    <hyperlink ref="F1518" r:id="rId275" xr:uid="{00000000-0004-0000-0200-000012010000}"/>
    <hyperlink ref="F1522" r:id="rId276" xr:uid="{00000000-0004-0000-0200-000013010000}"/>
    <hyperlink ref="F1526" r:id="rId277" xr:uid="{00000000-0004-0000-0200-000014010000}"/>
    <hyperlink ref="F1530" r:id="rId278" xr:uid="{00000000-0004-0000-0200-000015010000}"/>
    <hyperlink ref="F1538" r:id="rId279" xr:uid="{00000000-0004-0000-0200-000016010000}"/>
    <hyperlink ref="F1548" r:id="rId280" xr:uid="{00000000-0004-0000-0200-000017010000}"/>
    <hyperlink ref="F1551" r:id="rId281" xr:uid="{00000000-0004-0000-0200-000018010000}"/>
    <hyperlink ref="F1553" r:id="rId282" xr:uid="{00000000-0004-0000-0200-000019010000}"/>
    <hyperlink ref="F1555" r:id="rId283" xr:uid="{00000000-0004-0000-0200-00001A010000}"/>
    <hyperlink ref="F1558" r:id="rId284" xr:uid="{00000000-0004-0000-0200-00001B010000}"/>
    <hyperlink ref="F1560" r:id="rId285" xr:uid="{00000000-0004-0000-0200-00001C010000}"/>
    <hyperlink ref="F1570" r:id="rId286" xr:uid="{00000000-0004-0000-0200-00001D010000}"/>
    <hyperlink ref="F1573" r:id="rId287" xr:uid="{00000000-0004-0000-0200-00001E010000}"/>
    <hyperlink ref="F1585" r:id="rId288" xr:uid="{00000000-0004-0000-0200-00001F010000}"/>
    <hyperlink ref="F1588" r:id="rId289" xr:uid="{00000000-0004-0000-0200-000020010000}"/>
    <hyperlink ref="F1592" r:id="rId290" xr:uid="{00000000-0004-0000-0200-000021010000}"/>
    <hyperlink ref="F1595" r:id="rId291" xr:uid="{00000000-0004-0000-0200-000022010000}"/>
    <hyperlink ref="F1599" r:id="rId292" xr:uid="{00000000-0004-0000-0200-000023010000}"/>
    <hyperlink ref="F1606" r:id="rId293" xr:uid="{00000000-0004-0000-0200-000024010000}"/>
    <hyperlink ref="F1613" r:id="rId294" xr:uid="{00000000-0004-0000-0200-000025010000}"/>
    <hyperlink ref="F1617" r:id="rId295" xr:uid="{00000000-0004-0000-0200-000026010000}"/>
    <hyperlink ref="F1619" r:id="rId296" xr:uid="{00000000-0004-0000-0200-000027010000}"/>
    <hyperlink ref="F1661" r:id="rId297" xr:uid="{00000000-0004-0000-0200-00002801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298"/>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2:BM281"/>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176</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ht="12.75">
      <c r="B8" s="21"/>
      <c r="D8" s="120" t="s">
        <v>210</v>
      </c>
      <c r="L8" s="21"/>
    </row>
    <row r="9" spans="1:46" s="1" customFormat="1" ht="16.5" customHeight="1">
      <c r="B9" s="21"/>
      <c r="E9" s="325" t="s">
        <v>362</v>
      </c>
      <c r="F9" s="298"/>
      <c r="G9" s="298"/>
      <c r="H9" s="298"/>
      <c r="L9" s="21"/>
    </row>
    <row r="10" spans="1:46" s="1" customFormat="1" ht="12" customHeight="1">
      <c r="B10" s="21"/>
      <c r="D10" s="120" t="s">
        <v>363</v>
      </c>
      <c r="L10" s="21"/>
    </row>
    <row r="11" spans="1:46" s="2" customFormat="1" ht="16.5" customHeight="1">
      <c r="A11" s="35"/>
      <c r="B11" s="40"/>
      <c r="C11" s="35"/>
      <c r="D11" s="35"/>
      <c r="E11" s="335" t="s">
        <v>5564</v>
      </c>
      <c r="F11" s="328"/>
      <c r="G11" s="328"/>
      <c r="H11" s="328"/>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3731</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7" t="s">
        <v>5600</v>
      </c>
      <c r="F13" s="328"/>
      <c r="G13" s="328"/>
      <c r="H13" s="328"/>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9" t="str">
        <f>'Rekapitulace stavby'!E14</f>
        <v>Vyplň údaj</v>
      </c>
      <c r="F22" s="330"/>
      <c r="G22" s="330"/>
      <c r="H22" s="330"/>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31" t="s">
        <v>1</v>
      </c>
      <c r="F31" s="331"/>
      <c r="G31" s="331"/>
      <c r="H31" s="331"/>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ROUND(J130,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ROUND((SUM(BE130:BE280)),  2)</f>
        <v>0</v>
      </c>
      <c r="G37" s="35"/>
      <c r="H37" s="35"/>
      <c r="I37" s="131">
        <v>0.21</v>
      </c>
      <c r="J37" s="130">
        <f>ROUND(((SUM(BE130:BE280))*I37),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ROUND((SUM(BF130:BF280)),  2)</f>
        <v>0</v>
      </c>
      <c r="G38" s="35"/>
      <c r="H38" s="35"/>
      <c r="I38" s="131">
        <v>0.12</v>
      </c>
      <c r="J38" s="130">
        <f>ROUND(((SUM(BF130:BF280))*I38),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ROUND((SUM(BG130:BG280)),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ROUND((SUM(BH130:BH280)),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ROUND((SUM(BI130:BI280)),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2" t="s">
        <v>362</v>
      </c>
      <c r="F87" s="283"/>
      <c r="G87" s="283"/>
      <c r="H87" s="283"/>
      <c r="I87" s="23"/>
      <c r="J87" s="23"/>
      <c r="K87" s="23"/>
      <c r="L87" s="21"/>
    </row>
    <row r="88" spans="1:31" s="1" customFormat="1" ht="12" customHeight="1">
      <c r="B88" s="22"/>
      <c r="C88" s="30" t="s">
        <v>363</v>
      </c>
      <c r="D88" s="23"/>
      <c r="E88" s="23"/>
      <c r="F88" s="23"/>
      <c r="G88" s="23"/>
      <c r="H88" s="23"/>
      <c r="I88" s="23"/>
      <c r="J88" s="23"/>
      <c r="K88" s="23"/>
      <c r="L88" s="21"/>
    </row>
    <row r="89" spans="1:31" s="2" customFormat="1" ht="16.5" customHeight="1">
      <c r="A89" s="35"/>
      <c r="B89" s="36"/>
      <c r="C89" s="37"/>
      <c r="D89" s="37"/>
      <c r="E89" s="336" t="s">
        <v>5564</v>
      </c>
      <c r="F89" s="334"/>
      <c r="G89" s="334"/>
      <c r="H89" s="334"/>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3731</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5" t="str">
        <f>E13</f>
        <v>2 - Interiér</v>
      </c>
      <c r="F91" s="334"/>
      <c r="G91" s="334"/>
      <c r="H91" s="334"/>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J130</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5601</v>
      </c>
      <c r="E101" s="157"/>
      <c r="F101" s="157"/>
      <c r="G101" s="157"/>
      <c r="H101" s="157"/>
      <c r="I101" s="157"/>
      <c r="J101" s="158">
        <f>J131</f>
        <v>0</v>
      </c>
      <c r="K101" s="155"/>
      <c r="L101" s="159"/>
    </row>
    <row r="102" spans="1:47" s="9" customFormat="1" ht="24.95" customHeight="1">
      <c r="B102" s="154"/>
      <c r="C102" s="155"/>
      <c r="D102" s="156" t="s">
        <v>5602</v>
      </c>
      <c r="E102" s="157"/>
      <c r="F102" s="157"/>
      <c r="G102" s="157"/>
      <c r="H102" s="157"/>
      <c r="I102" s="157"/>
      <c r="J102" s="158">
        <f>J164</f>
        <v>0</v>
      </c>
      <c r="K102" s="155"/>
      <c r="L102" s="159"/>
    </row>
    <row r="103" spans="1:47" s="9" customFormat="1" ht="24.95" customHeight="1">
      <c r="B103" s="154"/>
      <c r="C103" s="155"/>
      <c r="D103" s="156" t="s">
        <v>5603</v>
      </c>
      <c r="E103" s="157"/>
      <c r="F103" s="157"/>
      <c r="G103" s="157"/>
      <c r="H103" s="157"/>
      <c r="I103" s="157"/>
      <c r="J103" s="158">
        <f>J179</f>
        <v>0</v>
      </c>
      <c r="K103" s="155"/>
      <c r="L103" s="159"/>
    </row>
    <row r="104" spans="1:47" s="9" customFormat="1" ht="24.95" customHeight="1">
      <c r="B104" s="154"/>
      <c r="C104" s="155"/>
      <c r="D104" s="156" t="s">
        <v>5604</v>
      </c>
      <c r="E104" s="157"/>
      <c r="F104" s="157"/>
      <c r="G104" s="157"/>
      <c r="H104" s="157"/>
      <c r="I104" s="157"/>
      <c r="J104" s="158">
        <f>J210</f>
        <v>0</v>
      </c>
      <c r="K104" s="155"/>
      <c r="L104" s="159"/>
    </row>
    <row r="105" spans="1:47" s="9" customFormat="1" ht="24.95" customHeight="1">
      <c r="B105" s="154"/>
      <c r="C105" s="155"/>
      <c r="D105" s="156" t="s">
        <v>5605</v>
      </c>
      <c r="E105" s="157"/>
      <c r="F105" s="157"/>
      <c r="G105" s="157"/>
      <c r="H105" s="157"/>
      <c r="I105" s="157"/>
      <c r="J105" s="158">
        <f>J229</f>
        <v>0</v>
      </c>
      <c r="K105" s="155"/>
      <c r="L105" s="159"/>
    </row>
    <row r="106" spans="1:47" s="9" customFormat="1" ht="24.95" customHeight="1">
      <c r="B106" s="154"/>
      <c r="C106" s="155"/>
      <c r="D106" s="156" t="s">
        <v>5566</v>
      </c>
      <c r="E106" s="157"/>
      <c r="F106" s="157"/>
      <c r="G106" s="157"/>
      <c r="H106" s="157"/>
      <c r="I106" s="157"/>
      <c r="J106" s="158">
        <f>J238</f>
        <v>0</v>
      </c>
      <c r="K106" s="155"/>
      <c r="L106" s="159"/>
    </row>
    <row r="107" spans="1:47" s="2" customFormat="1" ht="21.75" customHeight="1">
      <c r="A107" s="35"/>
      <c r="B107" s="36"/>
      <c r="C107" s="37"/>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47" s="2" customFormat="1" ht="6.95" customHeight="1">
      <c r="A108" s="35"/>
      <c r="B108" s="55"/>
      <c r="C108" s="56"/>
      <c r="D108" s="56"/>
      <c r="E108" s="56"/>
      <c r="F108" s="56"/>
      <c r="G108" s="56"/>
      <c r="H108" s="56"/>
      <c r="I108" s="56"/>
      <c r="J108" s="56"/>
      <c r="K108" s="56"/>
      <c r="L108" s="52"/>
      <c r="S108" s="35"/>
      <c r="T108" s="35"/>
      <c r="U108" s="35"/>
      <c r="V108" s="35"/>
      <c r="W108" s="35"/>
      <c r="X108" s="35"/>
      <c r="Y108" s="35"/>
      <c r="Z108" s="35"/>
      <c r="AA108" s="35"/>
      <c r="AB108" s="35"/>
      <c r="AC108" s="35"/>
      <c r="AD108" s="35"/>
      <c r="AE108" s="35"/>
    </row>
    <row r="112" spans="1:47" s="2" customFormat="1" ht="6.95" customHeight="1">
      <c r="A112" s="35"/>
      <c r="B112" s="57"/>
      <c r="C112" s="58"/>
      <c r="D112" s="58"/>
      <c r="E112" s="58"/>
      <c r="F112" s="58"/>
      <c r="G112" s="58"/>
      <c r="H112" s="58"/>
      <c r="I112" s="58"/>
      <c r="J112" s="58"/>
      <c r="K112" s="58"/>
      <c r="L112" s="52"/>
      <c r="S112" s="35"/>
      <c r="T112" s="35"/>
      <c r="U112" s="35"/>
      <c r="V112" s="35"/>
      <c r="W112" s="35"/>
      <c r="X112" s="35"/>
      <c r="Y112" s="35"/>
      <c r="Z112" s="35"/>
      <c r="AA112" s="35"/>
      <c r="AB112" s="35"/>
      <c r="AC112" s="35"/>
      <c r="AD112" s="35"/>
      <c r="AE112" s="35"/>
    </row>
    <row r="113" spans="1:31" s="2" customFormat="1" ht="24.95" customHeight="1">
      <c r="A113" s="35"/>
      <c r="B113" s="36"/>
      <c r="C113" s="24" t="s">
        <v>224</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31" s="2" customFormat="1" ht="6.9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31" s="2" customFormat="1" ht="12" customHeight="1">
      <c r="A115" s="35"/>
      <c r="B115" s="36"/>
      <c r="C115" s="30" t="s">
        <v>16</v>
      </c>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31" s="2" customFormat="1" ht="16.5" customHeight="1">
      <c r="A116" s="35"/>
      <c r="B116" s="36"/>
      <c r="C116" s="37"/>
      <c r="D116" s="37"/>
      <c r="E116" s="332" t="str">
        <f>E7</f>
        <v>NEMOCNICE TGM HODONÍN – VÝSTAVBA PAVILONU URGENTNÍHO PŘÍJMU ETAPA II.</v>
      </c>
      <c r="F116" s="333"/>
      <c r="G116" s="333"/>
      <c r="H116" s="333"/>
      <c r="I116" s="37"/>
      <c r="J116" s="37"/>
      <c r="K116" s="37"/>
      <c r="L116" s="52"/>
      <c r="S116" s="35"/>
      <c r="T116" s="35"/>
      <c r="U116" s="35"/>
      <c r="V116" s="35"/>
      <c r="W116" s="35"/>
      <c r="X116" s="35"/>
      <c r="Y116" s="35"/>
      <c r="Z116" s="35"/>
      <c r="AA116" s="35"/>
      <c r="AB116" s="35"/>
      <c r="AC116" s="35"/>
      <c r="AD116" s="35"/>
      <c r="AE116" s="35"/>
    </row>
    <row r="117" spans="1:31" s="1" customFormat="1" ht="12" customHeight="1">
      <c r="B117" s="22"/>
      <c r="C117" s="30" t="s">
        <v>210</v>
      </c>
      <c r="D117" s="23"/>
      <c r="E117" s="23"/>
      <c r="F117" s="23"/>
      <c r="G117" s="23"/>
      <c r="H117" s="23"/>
      <c r="I117" s="23"/>
      <c r="J117" s="23"/>
      <c r="K117" s="23"/>
      <c r="L117" s="21"/>
    </row>
    <row r="118" spans="1:31" s="1" customFormat="1" ht="16.5" customHeight="1">
      <c r="B118" s="22"/>
      <c r="C118" s="23"/>
      <c r="D118" s="23"/>
      <c r="E118" s="332" t="s">
        <v>362</v>
      </c>
      <c r="F118" s="283"/>
      <c r="G118" s="283"/>
      <c r="H118" s="283"/>
      <c r="I118" s="23"/>
      <c r="J118" s="23"/>
      <c r="K118" s="23"/>
      <c r="L118" s="21"/>
    </row>
    <row r="119" spans="1:31" s="1" customFormat="1" ht="12" customHeight="1">
      <c r="B119" s="22"/>
      <c r="C119" s="30" t="s">
        <v>363</v>
      </c>
      <c r="D119" s="23"/>
      <c r="E119" s="23"/>
      <c r="F119" s="23"/>
      <c r="G119" s="23"/>
      <c r="H119" s="23"/>
      <c r="I119" s="23"/>
      <c r="J119" s="23"/>
      <c r="K119" s="23"/>
      <c r="L119" s="21"/>
    </row>
    <row r="120" spans="1:31" s="2" customFormat="1" ht="16.5" customHeight="1">
      <c r="A120" s="35"/>
      <c r="B120" s="36"/>
      <c r="C120" s="37"/>
      <c r="D120" s="37"/>
      <c r="E120" s="336" t="s">
        <v>5564</v>
      </c>
      <c r="F120" s="334"/>
      <c r="G120" s="334"/>
      <c r="H120" s="334"/>
      <c r="I120" s="37"/>
      <c r="J120" s="37"/>
      <c r="K120" s="37"/>
      <c r="L120" s="52"/>
      <c r="S120" s="35"/>
      <c r="T120" s="35"/>
      <c r="U120" s="35"/>
      <c r="V120" s="35"/>
      <c r="W120" s="35"/>
      <c r="X120" s="35"/>
      <c r="Y120" s="35"/>
      <c r="Z120" s="35"/>
      <c r="AA120" s="35"/>
      <c r="AB120" s="35"/>
      <c r="AC120" s="35"/>
      <c r="AD120" s="35"/>
      <c r="AE120" s="35"/>
    </row>
    <row r="121" spans="1:31" s="2" customFormat="1" ht="12" customHeight="1">
      <c r="A121" s="35"/>
      <c r="B121" s="36"/>
      <c r="C121" s="30" t="s">
        <v>3731</v>
      </c>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31" s="2" customFormat="1" ht="16.5" customHeight="1">
      <c r="A122" s="35"/>
      <c r="B122" s="36"/>
      <c r="C122" s="37"/>
      <c r="D122" s="37"/>
      <c r="E122" s="305" t="str">
        <f>E13</f>
        <v>2 - Interiér</v>
      </c>
      <c r="F122" s="334"/>
      <c r="G122" s="334"/>
      <c r="H122" s="334"/>
      <c r="I122" s="37"/>
      <c r="J122" s="37"/>
      <c r="K122" s="37"/>
      <c r="L122" s="52"/>
      <c r="S122" s="35"/>
      <c r="T122" s="35"/>
      <c r="U122" s="35"/>
      <c r="V122" s="35"/>
      <c r="W122" s="35"/>
      <c r="X122" s="35"/>
      <c r="Y122" s="35"/>
      <c r="Z122" s="35"/>
      <c r="AA122" s="35"/>
      <c r="AB122" s="35"/>
      <c r="AC122" s="35"/>
      <c r="AD122" s="35"/>
      <c r="AE122" s="35"/>
    </row>
    <row r="123" spans="1:31" s="2" customFormat="1" ht="6.9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31" s="2" customFormat="1" ht="12" customHeight="1">
      <c r="A124" s="35"/>
      <c r="B124" s="36"/>
      <c r="C124" s="30" t="s">
        <v>20</v>
      </c>
      <c r="D124" s="37"/>
      <c r="E124" s="37"/>
      <c r="F124" s="28" t="str">
        <f>F16</f>
        <v xml:space="preserve"> </v>
      </c>
      <c r="G124" s="37"/>
      <c r="H124" s="37"/>
      <c r="I124" s="30" t="s">
        <v>22</v>
      </c>
      <c r="J124" s="67" t="str">
        <f>IF(J16="","",J16)</f>
        <v>23. 6. 2025</v>
      </c>
      <c r="K124" s="37"/>
      <c r="L124" s="52"/>
      <c r="S124" s="35"/>
      <c r="T124" s="35"/>
      <c r="U124" s="35"/>
      <c r="V124" s="35"/>
      <c r="W124" s="35"/>
      <c r="X124" s="35"/>
      <c r="Y124" s="35"/>
      <c r="Z124" s="35"/>
      <c r="AA124" s="35"/>
      <c r="AB124" s="35"/>
      <c r="AC124" s="35"/>
      <c r="AD124" s="35"/>
      <c r="AE124" s="35"/>
    </row>
    <row r="125" spans="1:31" s="2" customFormat="1" ht="6.95"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31" s="2" customFormat="1" ht="15.2" customHeight="1">
      <c r="A126" s="35"/>
      <c r="B126" s="36"/>
      <c r="C126" s="30" t="s">
        <v>24</v>
      </c>
      <c r="D126" s="37"/>
      <c r="E126" s="37"/>
      <c r="F126" s="28" t="str">
        <f>E19</f>
        <v>NEMOCNICE TGM HODONÍN, p.o.</v>
      </c>
      <c r="G126" s="37"/>
      <c r="H126" s="37"/>
      <c r="I126" s="30" t="s">
        <v>30</v>
      </c>
      <c r="J126" s="33" t="str">
        <f>E25</f>
        <v>KANIA a.s.</v>
      </c>
      <c r="K126" s="37"/>
      <c r="L126" s="52"/>
      <c r="S126" s="35"/>
      <c r="T126" s="35"/>
      <c r="U126" s="35"/>
      <c r="V126" s="35"/>
      <c r="W126" s="35"/>
      <c r="X126" s="35"/>
      <c r="Y126" s="35"/>
      <c r="Z126" s="35"/>
      <c r="AA126" s="35"/>
      <c r="AB126" s="35"/>
      <c r="AC126" s="35"/>
      <c r="AD126" s="35"/>
      <c r="AE126" s="35"/>
    </row>
    <row r="127" spans="1:31" s="2" customFormat="1" ht="15.2" customHeight="1">
      <c r="A127" s="35"/>
      <c r="B127" s="36"/>
      <c r="C127" s="30" t="s">
        <v>28</v>
      </c>
      <c r="D127" s="37"/>
      <c r="E127" s="37"/>
      <c r="F127" s="28" t="str">
        <f>IF(E22="","",E22)</f>
        <v>Vyplň údaj</v>
      </c>
      <c r="G127" s="37"/>
      <c r="H127" s="37"/>
      <c r="I127" s="30" t="s">
        <v>33</v>
      </c>
      <c r="J127" s="33" t="str">
        <f>E28</f>
        <v xml:space="preserve"> </v>
      </c>
      <c r="K127" s="37"/>
      <c r="L127" s="52"/>
      <c r="S127" s="35"/>
      <c r="T127" s="35"/>
      <c r="U127" s="35"/>
      <c r="V127" s="35"/>
      <c r="W127" s="35"/>
      <c r="X127" s="35"/>
      <c r="Y127" s="35"/>
      <c r="Z127" s="35"/>
      <c r="AA127" s="35"/>
      <c r="AB127" s="35"/>
      <c r="AC127" s="35"/>
      <c r="AD127" s="35"/>
      <c r="AE127" s="35"/>
    </row>
    <row r="128" spans="1:31" s="2" customFormat="1" ht="10.35" customHeight="1">
      <c r="A128" s="35"/>
      <c r="B128" s="36"/>
      <c r="C128" s="37"/>
      <c r="D128" s="37"/>
      <c r="E128" s="37"/>
      <c r="F128" s="37"/>
      <c r="G128" s="37"/>
      <c r="H128" s="37"/>
      <c r="I128" s="37"/>
      <c r="J128" s="37"/>
      <c r="K128" s="37"/>
      <c r="L128" s="52"/>
      <c r="S128" s="35"/>
      <c r="T128" s="35"/>
      <c r="U128" s="35"/>
      <c r="V128" s="35"/>
      <c r="W128" s="35"/>
      <c r="X128" s="35"/>
      <c r="Y128" s="35"/>
      <c r="Z128" s="35"/>
      <c r="AA128" s="35"/>
      <c r="AB128" s="35"/>
      <c r="AC128" s="35"/>
      <c r="AD128" s="35"/>
      <c r="AE128" s="35"/>
    </row>
    <row r="129" spans="1:65" s="11" customFormat="1" ht="29.25" customHeight="1">
      <c r="A129" s="165"/>
      <c r="B129" s="166"/>
      <c r="C129" s="167" t="s">
        <v>225</v>
      </c>
      <c r="D129" s="168" t="s">
        <v>61</v>
      </c>
      <c r="E129" s="168" t="s">
        <v>57</v>
      </c>
      <c r="F129" s="168" t="s">
        <v>58</v>
      </c>
      <c r="G129" s="168" t="s">
        <v>226</v>
      </c>
      <c r="H129" s="168" t="s">
        <v>227</v>
      </c>
      <c r="I129" s="168" t="s">
        <v>228</v>
      </c>
      <c r="J129" s="168" t="s">
        <v>214</v>
      </c>
      <c r="K129" s="169" t="s">
        <v>229</v>
      </c>
      <c r="L129" s="170"/>
      <c r="M129" s="76" t="s">
        <v>1</v>
      </c>
      <c r="N129" s="77" t="s">
        <v>40</v>
      </c>
      <c r="O129" s="77" t="s">
        <v>230</v>
      </c>
      <c r="P129" s="77" t="s">
        <v>231</v>
      </c>
      <c r="Q129" s="77" t="s">
        <v>232</v>
      </c>
      <c r="R129" s="77" t="s">
        <v>233</v>
      </c>
      <c r="S129" s="77" t="s">
        <v>234</v>
      </c>
      <c r="T129" s="78" t="s">
        <v>235</v>
      </c>
      <c r="U129" s="165"/>
      <c r="V129" s="165"/>
      <c r="W129" s="165"/>
      <c r="X129" s="165"/>
      <c r="Y129" s="165"/>
      <c r="Z129" s="165"/>
      <c r="AA129" s="165"/>
      <c r="AB129" s="165"/>
      <c r="AC129" s="165"/>
      <c r="AD129" s="165"/>
      <c r="AE129" s="165"/>
    </row>
    <row r="130" spans="1:65" s="2" customFormat="1" ht="22.9" customHeight="1">
      <c r="A130" s="35"/>
      <c r="B130" s="36"/>
      <c r="C130" s="83" t="s">
        <v>236</v>
      </c>
      <c r="D130" s="37"/>
      <c r="E130" s="37"/>
      <c r="F130" s="37"/>
      <c r="G130" s="37"/>
      <c r="H130" s="37"/>
      <c r="I130" s="37"/>
      <c r="J130" s="171">
        <f>BK130</f>
        <v>0</v>
      </c>
      <c r="K130" s="37"/>
      <c r="L130" s="40"/>
      <c r="M130" s="79"/>
      <c r="N130" s="172"/>
      <c r="O130" s="80"/>
      <c r="P130" s="173">
        <f>P131+P164+P179+P210+P229+P238</f>
        <v>0</v>
      </c>
      <c r="Q130" s="80"/>
      <c r="R130" s="173">
        <f>R131+R164+R179+R210+R229+R238</f>
        <v>0</v>
      </c>
      <c r="S130" s="80"/>
      <c r="T130" s="174">
        <f>T131+T164+T179+T210+T229+T238</f>
        <v>0</v>
      </c>
      <c r="U130" s="35"/>
      <c r="V130" s="35"/>
      <c r="W130" s="35"/>
      <c r="X130" s="35"/>
      <c r="Y130" s="35"/>
      <c r="Z130" s="35"/>
      <c r="AA130" s="35"/>
      <c r="AB130" s="35"/>
      <c r="AC130" s="35"/>
      <c r="AD130" s="35"/>
      <c r="AE130" s="35"/>
      <c r="AT130" s="18" t="s">
        <v>75</v>
      </c>
      <c r="AU130" s="18" t="s">
        <v>216</v>
      </c>
      <c r="BK130" s="175">
        <f>BK131+BK164+BK179+BK210+BK229+BK238</f>
        <v>0</v>
      </c>
    </row>
    <row r="131" spans="1:65" s="12" customFormat="1" ht="25.9" customHeight="1">
      <c r="B131" s="176"/>
      <c r="C131" s="177"/>
      <c r="D131" s="178" t="s">
        <v>75</v>
      </c>
      <c r="E131" s="179" t="s">
        <v>4713</v>
      </c>
      <c r="F131" s="179" t="s">
        <v>5606</v>
      </c>
      <c r="G131" s="177"/>
      <c r="H131" s="177"/>
      <c r="I131" s="180"/>
      <c r="J131" s="181">
        <f>BK131</f>
        <v>0</v>
      </c>
      <c r="K131" s="177"/>
      <c r="L131" s="182"/>
      <c r="M131" s="183"/>
      <c r="N131" s="184"/>
      <c r="O131" s="184"/>
      <c r="P131" s="185">
        <f>SUM(P132:P163)</f>
        <v>0</v>
      </c>
      <c r="Q131" s="184"/>
      <c r="R131" s="185">
        <f>SUM(R132:R163)</f>
        <v>0</v>
      </c>
      <c r="S131" s="184"/>
      <c r="T131" s="186">
        <f>SUM(T132:T163)</f>
        <v>0</v>
      </c>
      <c r="AR131" s="187" t="s">
        <v>84</v>
      </c>
      <c r="AT131" s="188" t="s">
        <v>75</v>
      </c>
      <c r="AU131" s="188" t="s">
        <v>76</v>
      </c>
      <c r="AY131" s="187" t="s">
        <v>239</v>
      </c>
      <c r="BK131" s="189">
        <f>SUM(BK132:BK163)</f>
        <v>0</v>
      </c>
    </row>
    <row r="132" spans="1:65" s="2" customFormat="1" ht="33" customHeight="1">
      <c r="A132" s="35"/>
      <c r="B132" s="36"/>
      <c r="C132" s="192" t="s">
        <v>84</v>
      </c>
      <c r="D132" s="192" t="s">
        <v>241</v>
      </c>
      <c r="E132" s="193" t="s">
        <v>5607</v>
      </c>
      <c r="F132" s="194" t="s">
        <v>5608</v>
      </c>
      <c r="G132" s="195" t="s">
        <v>251</v>
      </c>
      <c r="H132" s="196">
        <v>19</v>
      </c>
      <c r="I132" s="197"/>
      <c r="J132" s="198">
        <f>ROUND(I132*H132,2)</f>
        <v>0</v>
      </c>
      <c r="K132" s="194" t="s">
        <v>287</v>
      </c>
      <c r="L132" s="40"/>
      <c r="M132" s="199" t="s">
        <v>1</v>
      </c>
      <c r="N132" s="200" t="s">
        <v>41</v>
      </c>
      <c r="O132" s="72"/>
      <c r="P132" s="201">
        <f>O132*H132</f>
        <v>0</v>
      </c>
      <c r="Q132" s="201">
        <v>0</v>
      </c>
      <c r="R132" s="201">
        <f>Q132*H132</f>
        <v>0</v>
      </c>
      <c r="S132" s="201">
        <v>0</v>
      </c>
      <c r="T132" s="202">
        <f>S132*H132</f>
        <v>0</v>
      </c>
      <c r="U132" s="35"/>
      <c r="V132" s="35"/>
      <c r="W132" s="35"/>
      <c r="X132" s="35"/>
      <c r="Y132" s="35"/>
      <c r="Z132" s="35"/>
      <c r="AA132" s="35"/>
      <c r="AB132" s="35"/>
      <c r="AC132" s="35"/>
      <c r="AD132" s="35"/>
      <c r="AE132" s="35"/>
      <c r="AR132" s="203" t="s">
        <v>110</v>
      </c>
      <c r="AT132" s="203" t="s">
        <v>241</v>
      </c>
      <c r="AU132" s="203" t="s">
        <v>84</v>
      </c>
      <c r="AY132" s="18" t="s">
        <v>239</v>
      </c>
      <c r="BE132" s="204">
        <f>IF(N132="základní",J132,0)</f>
        <v>0</v>
      </c>
      <c r="BF132" s="204">
        <f>IF(N132="snížená",J132,0)</f>
        <v>0</v>
      </c>
      <c r="BG132" s="204">
        <f>IF(N132="zákl. přenesená",J132,0)</f>
        <v>0</v>
      </c>
      <c r="BH132" s="204">
        <f>IF(N132="sníž. přenesená",J132,0)</f>
        <v>0</v>
      </c>
      <c r="BI132" s="204">
        <f>IF(N132="nulová",J132,0)</f>
        <v>0</v>
      </c>
      <c r="BJ132" s="18" t="s">
        <v>84</v>
      </c>
      <c r="BK132" s="204">
        <f>ROUND(I132*H132,2)</f>
        <v>0</v>
      </c>
      <c r="BL132" s="18" t="s">
        <v>110</v>
      </c>
      <c r="BM132" s="203" t="s">
        <v>86</v>
      </c>
    </row>
    <row r="133" spans="1:65" s="2" customFormat="1" ht="19.5">
      <c r="A133" s="35"/>
      <c r="B133" s="36"/>
      <c r="C133" s="37"/>
      <c r="D133" s="212" t="s">
        <v>294</v>
      </c>
      <c r="E133" s="37"/>
      <c r="F133" s="221" t="s">
        <v>5609</v>
      </c>
      <c r="G133" s="37"/>
      <c r="H133" s="37"/>
      <c r="I133" s="207"/>
      <c r="J133" s="37"/>
      <c r="K133" s="37"/>
      <c r="L133" s="40"/>
      <c r="M133" s="208"/>
      <c r="N133" s="209"/>
      <c r="O133" s="72"/>
      <c r="P133" s="72"/>
      <c r="Q133" s="72"/>
      <c r="R133" s="72"/>
      <c r="S133" s="72"/>
      <c r="T133" s="73"/>
      <c r="U133" s="35"/>
      <c r="V133" s="35"/>
      <c r="W133" s="35"/>
      <c r="X133" s="35"/>
      <c r="Y133" s="35"/>
      <c r="Z133" s="35"/>
      <c r="AA133" s="35"/>
      <c r="AB133" s="35"/>
      <c r="AC133" s="35"/>
      <c r="AD133" s="35"/>
      <c r="AE133" s="35"/>
      <c r="AT133" s="18" t="s">
        <v>294</v>
      </c>
      <c r="AU133" s="18" t="s">
        <v>84</v>
      </c>
    </row>
    <row r="134" spans="1:65" s="2" customFormat="1" ht="44.25" customHeight="1">
      <c r="A134" s="35"/>
      <c r="B134" s="36"/>
      <c r="C134" s="192" t="s">
        <v>86</v>
      </c>
      <c r="D134" s="192" t="s">
        <v>241</v>
      </c>
      <c r="E134" s="193" t="s">
        <v>5610</v>
      </c>
      <c r="F134" s="194" t="s">
        <v>5611</v>
      </c>
      <c r="G134" s="195" t="s">
        <v>251</v>
      </c>
      <c r="H134" s="196">
        <v>10</v>
      </c>
      <c r="I134" s="197"/>
      <c r="J134" s="198">
        <f>ROUND(I134*H134,2)</f>
        <v>0</v>
      </c>
      <c r="K134" s="194" t="s">
        <v>287</v>
      </c>
      <c r="L134" s="40"/>
      <c r="M134" s="199" t="s">
        <v>1</v>
      </c>
      <c r="N134" s="200" t="s">
        <v>41</v>
      </c>
      <c r="O134" s="72"/>
      <c r="P134" s="201">
        <f>O134*H134</f>
        <v>0</v>
      </c>
      <c r="Q134" s="201">
        <v>0</v>
      </c>
      <c r="R134" s="201">
        <f>Q134*H134</f>
        <v>0</v>
      </c>
      <c r="S134" s="201">
        <v>0</v>
      </c>
      <c r="T134" s="202">
        <f>S134*H134</f>
        <v>0</v>
      </c>
      <c r="U134" s="35"/>
      <c r="V134" s="35"/>
      <c r="W134" s="35"/>
      <c r="X134" s="35"/>
      <c r="Y134" s="35"/>
      <c r="Z134" s="35"/>
      <c r="AA134" s="35"/>
      <c r="AB134" s="35"/>
      <c r="AC134" s="35"/>
      <c r="AD134" s="35"/>
      <c r="AE134" s="35"/>
      <c r="AR134" s="203" t="s">
        <v>110</v>
      </c>
      <c r="AT134" s="203" t="s">
        <v>241</v>
      </c>
      <c r="AU134" s="203" t="s">
        <v>84</v>
      </c>
      <c r="AY134" s="18" t="s">
        <v>239</v>
      </c>
      <c r="BE134" s="204">
        <f>IF(N134="základní",J134,0)</f>
        <v>0</v>
      </c>
      <c r="BF134" s="204">
        <f>IF(N134="snížená",J134,0)</f>
        <v>0</v>
      </c>
      <c r="BG134" s="204">
        <f>IF(N134="zákl. přenesená",J134,0)</f>
        <v>0</v>
      </c>
      <c r="BH134" s="204">
        <f>IF(N134="sníž. přenesená",J134,0)</f>
        <v>0</v>
      </c>
      <c r="BI134" s="204">
        <f>IF(N134="nulová",J134,0)</f>
        <v>0</v>
      </c>
      <c r="BJ134" s="18" t="s">
        <v>84</v>
      </c>
      <c r="BK134" s="204">
        <f>ROUND(I134*H134,2)</f>
        <v>0</v>
      </c>
      <c r="BL134" s="18" t="s">
        <v>110</v>
      </c>
      <c r="BM134" s="203" t="s">
        <v>110</v>
      </c>
    </row>
    <row r="135" spans="1:65" s="2" customFormat="1" ht="19.5">
      <c r="A135" s="35"/>
      <c r="B135" s="36"/>
      <c r="C135" s="37"/>
      <c r="D135" s="212" t="s">
        <v>294</v>
      </c>
      <c r="E135" s="37"/>
      <c r="F135" s="221" t="s">
        <v>5612</v>
      </c>
      <c r="G135" s="37"/>
      <c r="H135" s="37"/>
      <c r="I135" s="207"/>
      <c r="J135" s="37"/>
      <c r="K135" s="37"/>
      <c r="L135" s="40"/>
      <c r="M135" s="208"/>
      <c r="N135" s="209"/>
      <c r="O135" s="72"/>
      <c r="P135" s="72"/>
      <c r="Q135" s="72"/>
      <c r="R135" s="72"/>
      <c r="S135" s="72"/>
      <c r="T135" s="73"/>
      <c r="U135" s="35"/>
      <c r="V135" s="35"/>
      <c r="W135" s="35"/>
      <c r="X135" s="35"/>
      <c r="Y135" s="35"/>
      <c r="Z135" s="35"/>
      <c r="AA135" s="35"/>
      <c r="AB135" s="35"/>
      <c r="AC135" s="35"/>
      <c r="AD135" s="35"/>
      <c r="AE135" s="35"/>
      <c r="AT135" s="18" t="s">
        <v>294</v>
      </c>
      <c r="AU135" s="18" t="s">
        <v>84</v>
      </c>
    </row>
    <row r="136" spans="1:65" s="2" customFormat="1" ht="44.25" customHeight="1">
      <c r="A136" s="35"/>
      <c r="B136" s="36"/>
      <c r="C136" s="192" t="s">
        <v>108</v>
      </c>
      <c r="D136" s="192" t="s">
        <v>241</v>
      </c>
      <c r="E136" s="193" t="s">
        <v>5613</v>
      </c>
      <c r="F136" s="194" t="s">
        <v>5614</v>
      </c>
      <c r="G136" s="195" t="s">
        <v>251</v>
      </c>
      <c r="H136" s="196">
        <v>4</v>
      </c>
      <c r="I136" s="197"/>
      <c r="J136" s="198">
        <f>ROUND(I136*H136,2)</f>
        <v>0</v>
      </c>
      <c r="K136" s="194" t="s">
        <v>287</v>
      </c>
      <c r="L136" s="40"/>
      <c r="M136" s="199" t="s">
        <v>1</v>
      </c>
      <c r="N136" s="200" t="s">
        <v>41</v>
      </c>
      <c r="O136" s="72"/>
      <c r="P136" s="201">
        <f>O136*H136</f>
        <v>0</v>
      </c>
      <c r="Q136" s="201">
        <v>0</v>
      </c>
      <c r="R136" s="201">
        <f>Q136*H136</f>
        <v>0</v>
      </c>
      <c r="S136" s="201">
        <v>0</v>
      </c>
      <c r="T136" s="202">
        <f>S136*H136</f>
        <v>0</v>
      </c>
      <c r="U136" s="35"/>
      <c r="V136" s="35"/>
      <c r="W136" s="35"/>
      <c r="X136" s="35"/>
      <c r="Y136" s="35"/>
      <c r="Z136" s="35"/>
      <c r="AA136" s="35"/>
      <c r="AB136" s="35"/>
      <c r="AC136" s="35"/>
      <c r="AD136" s="35"/>
      <c r="AE136" s="35"/>
      <c r="AR136" s="203" t="s">
        <v>110</v>
      </c>
      <c r="AT136" s="203" t="s">
        <v>241</v>
      </c>
      <c r="AU136" s="203" t="s">
        <v>84</v>
      </c>
      <c r="AY136" s="18" t="s">
        <v>239</v>
      </c>
      <c r="BE136" s="204">
        <f>IF(N136="základní",J136,0)</f>
        <v>0</v>
      </c>
      <c r="BF136" s="204">
        <f>IF(N136="snížená",J136,0)</f>
        <v>0</v>
      </c>
      <c r="BG136" s="204">
        <f>IF(N136="zákl. přenesená",J136,0)</f>
        <v>0</v>
      </c>
      <c r="BH136" s="204">
        <f>IF(N136="sníž. přenesená",J136,0)</f>
        <v>0</v>
      </c>
      <c r="BI136" s="204">
        <f>IF(N136="nulová",J136,0)</f>
        <v>0</v>
      </c>
      <c r="BJ136" s="18" t="s">
        <v>84</v>
      </c>
      <c r="BK136" s="204">
        <f>ROUND(I136*H136,2)</f>
        <v>0</v>
      </c>
      <c r="BL136" s="18" t="s">
        <v>110</v>
      </c>
      <c r="BM136" s="203" t="s">
        <v>150</v>
      </c>
    </row>
    <row r="137" spans="1:65" s="2" customFormat="1" ht="19.5">
      <c r="A137" s="35"/>
      <c r="B137" s="36"/>
      <c r="C137" s="37"/>
      <c r="D137" s="212" t="s">
        <v>294</v>
      </c>
      <c r="E137" s="37"/>
      <c r="F137" s="221" t="s">
        <v>5615</v>
      </c>
      <c r="G137" s="37"/>
      <c r="H137" s="37"/>
      <c r="I137" s="207"/>
      <c r="J137" s="37"/>
      <c r="K137" s="37"/>
      <c r="L137" s="40"/>
      <c r="M137" s="208"/>
      <c r="N137" s="209"/>
      <c r="O137" s="72"/>
      <c r="P137" s="72"/>
      <c r="Q137" s="72"/>
      <c r="R137" s="72"/>
      <c r="S137" s="72"/>
      <c r="T137" s="73"/>
      <c r="U137" s="35"/>
      <c r="V137" s="35"/>
      <c r="W137" s="35"/>
      <c r="X137" s="35"/>
      <c r="Y137" s="35"/>
      <c r="Z137" s="35"/>
      <c r="AA137" s="35"/>
      <c r="AB137" s="35"/>
      <c r="AC137" s="35"/>
      <c r="AD137" s="35"/>
      <c r="AE137" s="35"/>
      <c r="AT137" s="18" t="s">
        <v>294</v>
      </c>
      <c r="AU137" s="18" t="s">
        <v>84</v>
      </c>
    </row>
    <row r="138" spans="1:65" s="2" customFormat="1" ht="44.25" customHeight="1">
      <c r="A138" s="35"/>
      <c r="B138" s="36"/>
      <c r="C138" s="192" t="s">
        <v>110</v>
      </c>
      <c r="D138" s="192" t="s">
        <v>241</v>
      </c>
      <c r="E138" s="193" t="s">
        <v>5616</v>
      </c>
      <c r="F138" s="194" t="s">
        <v>5617</v>
      </c>
      <c r="G138" s="195" t="s">
        <v>251</v>
      </c>
      <c r="H138" s="196">
        <v>10</v>
      </c>
      <c r="I138" s="197"/>
      <c r="J138" s="198">
        <f>ROUND(I138*H138,2)</f>
        <v>0</v>
      </c>
      <c r="K138" s="194" t="s">
        <v>287</v>
      </c>
      <c r="L138" s="40"/>
      <c r="M138" s="199" t="s">
        <v>1</v>
      </c>
      <c r="N138" s="200" t="s">
        <v>41</v>
      </c>
      <c r="O138" s="72"/>
      <c r="P138" s="201">
        <f>O138*H138</f>
        <v>0</v>
      </c>
      <c r="Q138" s="201">
        <v>0</v>
      </c>
      <c r="R138" s="201">
        <f>Q138*H138</f>
        <v>0</v>
      </c>
      <c r="S138" s="201">
        <v>0</v>
      </c>
      <c r="T138" s="202">
        <f>S138*H138</f>
        <v>0</v>
      </c>
      <c r="U138" s="35"/>
      <c r="V138" s="35"/>
      <c r="W138" s="35"/>
      <c r="X138" s="35"/>
      <c r="Y138" s="35"/>
      <c r="Z138" s="35"/>
      <c r="AA138" s="35"/>
      <c r="AB138" s="35"/>
      <c r="AC138" s="35"/>
      <c r="AD138" s="35"/>
      <c r="AE138" s="35"/>
      <c r="AR138" s="203" t="s">
        <v>110</v>
      </c>
      <c r="AT138" s="203" t="s">
        <v>241</v>
      </c>
      <c r="AU138" s="203" t="s">
        <v>84</v>
      </c>
      <c r="AY138" s="18" t="s">
        <v>239</v>
      </c>
      <c r="BE138" s="204">
        <f>IF(N138="základní",J138,0)</f>
        <v>0</v>
      </c>
      <c r="BF138" s="204">
        <f>IF(N138="snížená",J138,0)</f>
        <v>0</v>
      </c>
      <c r="BG138" s="204">
        <f>IF(N138="zákl. přenesená",J138,0)</f>
        <v>0</v>
      </c>
      <c r="BH138" s="204">
        <f>IF(N138="sníž. přenesená",J138,0)</f>
        <v>0</v>
      </c>
      <c r="BI138" s="204">
        <f>IF(N138="nulová",J138,0)</f>
        <v>0</v>
      </c>
      <c r="BJ138" s="18" t="s">
        <v>84</v>
      </c>
      <c r="BK138" s="204">
        <f>ROUND(I138*H138,2)</f>
        <v>0</v>
      </c>
      <c r="BL138" s="18" t="s">
        <v>110</v>
      </c>
      <c r="BM138" s="203" t="s">
        <v>156</v>
      </c>
    </row>
    <row r="139" spans="1:65" s="2" customFormat="1" ht="19.5">
      <c r="A139" s="35"/>
      <c r="B139" s="36"/>
      <c r="C139" s="37"/>
      <c r="D139" s="212" t="s">
        <v>294</v>
      </c>
      <c r="E139" s="37"/>
      <c r="F139" s="221" t="s">
        <v>5618</v>
      </c>
      <c r="G139" s="37"/>
      <c r="H139" s="37"/>
      <c r="I139" s="207"/>
      <c r="J139" s="37"/>
      <c r="K139" s="37"/>
      <c r="L139" s="40"/>
      <c r="M139" s="208"/>
      <c r="N139" s="209"/>
      <c r="O139" s="72"/>
      <c r="P139" s="72"/>
      <c r="Q139" s="72"/>
      <c r="R139" s="72"/>
      <c r="S139" s="72"/>
      <c r="T139" s="73"/>
      <c r="U139" s="35"/>
      <c r="V139" s="35"/>
      <c r="W139" s="35"/>
      <c r="X139" s="35"/>
      <c r="Y139" s="35"/>
      <c r="Z139" s="35"/>
      <c r="AA139" s="35"/>
      <c r="AB139" s="35"/>
      <c r="AC139" s="35"/>
      <c r="AD139" s="35"/>
      <c r="AE139" s="35"/>
      <c r="AT139" s="18" t="s">
        <v>294</v>
      </c>
      <c r="AU139" s="18" t="s">
        <v>84</v>
      </c>
    </row>
    <row r="140" spans="1:65" s="2" customFormat="1" ht="44.25" customHeight="1">
      <c r="A140" s="35"/>
      <c r="B140" s="36"/>
      <c r="C140" s="192" t="s">
        <v>134</v>
      </c>
      <c r="D140" s="192" t="s">
        <v>241</v>
      </c>
      <c r="E140" s="193" t="s">
        <v>5619</v>
      </c>
      <c r="F140" s="194" t="s">
        <v>5620</v>
      </c>
      <c r="G140" s="195" t="s">
        <v>251</v>
      </c>
      <c r="H140" s="196">
        <v>14</v>
      </c>
      <c r="I140" s="197"/>
      <c r="J140" s="198">
        <f>ROUND(I140*H140,2)</f>
        <v>0</v>
      </c>
      <c r="K140" s="194" t="s">
        <v>287</v>
      </c>
      <c r="L140" s="40"/>
      <c r="M140" s="199" t="s">
        <v>1</v>
      </c>
      <c r="N140" s="200" t="s">
        <v>41</v>
      </c>
      <c r="O140" s="72"/>
      <c r="P140" s="201">
        <f>O140*H140</f>
        <v>0</v>
      </c>
      <c r="Q140" s="201">
        <v>0</v>
      </c>
      <c r="R140" s="201">
        <f>Q140*H140</f>
        <v>0</v>
      </c>
      <c r="S140" s="201">
        <v>0</v>
      </c>
      <c r="T140" s="202">
        <f>S140*H140</f>
        <v>0</v>
      </c>
      <c r="U140" s="35"/>
      <c r="V140" s="35"/>
      <c r="W140" s="35"/>
      <c r="X140" s="35"/>
      <c r="Y140" s="35"/>
      <c r="Z140" s="35"/>
      <c r="AA140" s="35"/>
      <c r="AB140" s="35"/>
      <c r="AC140" s="35"/>
      <c r="AD140" s="35"/>
      <c r="AE140" s="35"/>
      <c r="AR140" s="203" t="s">
        <v>110</v>
      </c>
      <c r="AT140" s="203" t="s">
        <v>241</v>
      </c>
      <c r="AU140" s="203" t="s">
        <v>84</v>
      </c>
      <c r="AY140" s="18" t="s">
        <v>239</v>
      </c>
      <c r="BE140" s="204">
        <f>IF(N140="základní",J140,0)</f>
        <v>0</v>
      </c>
      <c r="BF140" s="204">
        <f>IF(N140="snížená",J140,0)</f>
        <v>0</v>
      </c>
      <c r="BG140" s="204">
        <f>IF(N140="zákl. přenesená",J140,0)</f>
        <v>0</v>
      </c>
      <c r="BH140" s="204">
        <f>IF(N140="sníž. přenesená",J140,0)</f>
        <v>0</v>
      </c>
      <c r="BI140" s="204">
        <f>IF(N140="nulová",J140,0)</f>
        <v>0</v>
      </c>
      <c r="BJ140" s="18" t="s">
        <v>84</v>
      </c>
      <c r="BK140" s="204">
        <f>ROUND(I140*H140,2)</f>
        <v>0</v>
      </c>
      <c r="BL140" s="18" t="s">
        <v>110</v>
      </c>
      <c r="BM140" s="203" t="s">
        <v>162</v>
      </c>
    </row>
    <row r="141" spans="1:65" s="2" customFormat="1" ht="19.5">
      <c r="A141" s="35"/>
      <c r="B141" s="36"/>
      <c r="C141" s="37"/>
      <c r="D141" s="212" t="s">
        <v>294</v>
      </c>
      <c r="E141" s="37"/>
      <c r="F141" s="221" t="s">
        <v>5621</v>
      </c>
      <c r="G141" s="37"/>
      <c r="H141" s="37"/>
      <c r="I141" s="207"/>
      <c r="J141" s="37"/>
      <c r="K141" s="37"/>
      <c r="L141" s="40"/>
      <c r="M141" s="208"/>
      <c r="N141" s="209"/>
      <c r="O141" s="72"/>
      <c r="P141" s="72"/>
      <c r="Q141" s="72"/>
      <c r="R141" s="72"/>
      <c r="S141" s="72"/>
      <c r="T141" s="73"/>
      <c r="U141" s="35"/>
      <c r="V141" s="35"/>
      <c r="W141" s="35"/>
      <c r="X141" s="35"/>
      <c r="Y141" s="35"/>
      <c r="Z141" s="35"/>
      <c r="AA141" s="35"/>
      <c r="AB141" s="35"/>
      <c r="AC141" s="35"/>
      <c r="AD141" s="35"/>
      <c r="AE141" s="35"/>
      <c r="AT141" s="18" t="s">
        <v>294</v>
      </c>
      <c r="AU141" s="18" t="s">
        <v>84</v>
      </c>
    </row>
    <row r="142" spans="1:65" s="2" customFormat="1" ht="44.25" customHeight="1">
      <c r="A142" s="35"/>
      <c r="B142" s="36"/>
      <c r="C142" s="192" t="s">
        <v>150</v>
      </c>
      <c r="D142" s="192" t="s">
        <v>241</v>
      </c>
      <c r="E142" s="193" t="s">
        <v>5622</v>
      </c>
      <c r="F142" s="194" t="s">
        <v>5623</v>
      </c>
      <c r="G142" s="195" t="s">
        <v>251</v>
      </c>
      <c r="H142" s="196">
        <v>14</v>
      </c>
      <c r="I142" s="197"/>
      <c r="J142" s="198">
        <f>ROUND(I142*H142,2)</f>
        <v>0</v>
      </c>
      <c r="K142" s="194" t="s">
        <v>287</v>
      </c>
      <c r="L142" s="40"/>
      <c r="M142" s="199" t="s">
        <v>1</v>
      </c>
      <c r="N142" s="200" t="s">
        <v>41</v>
      </c>
      <c r="O142" s="72"/>
      <c r="P142" s="201">
        <f>O142*H142</f>
        <v>0</v>
      </c>
      <c r="Q142" s="201">
        <v>0</v>
      </c>
      <c r="R142" s="201">
        <f>Q142*H142</f>
        <v>0</v>
      </c>
      <c r="S142" s="201">
        <v>0</v>
      </c>
      <c r="T142" s="202">
        <f>S142*H142</f>
        <v>0</v>
      </c>
      <c r="U142" s="35"/>
      <c r="V142" s="35"/>
      <c r="W142" s="35"/>
      <c r="X142" s="35"/>
      <c r="Y142" s="35"/>
      <c r="Z142" s="35"/>
      <c r="AA142" s="35"/>
      <c r="AB142" s="35"/>
      <c r="AC142" s="35"/>
      <c r="AD142" s="35"/>
      <c r="AE142" s="35"/>
      <c r="AR142" s="203" t="s">
        <v>110</v>
      </c>
      <c r="AT142" s="203" t="s">
        <v>241</v>
      </c>
      <c r="AU142" s="203" t="s">
        <v>84</v>
      </c>
      <c r="AY142" s="18" t="s">
        <v>239</v>
      </c>
      <c r="BE142" s="204">
        <f>IF(N142="základní",J142,0)</f>
        <v>0</v>
      </c>
      <c r="BF142" s="204">
        <f>IF(N142="snížená",J142,0)</f>
        <v>0</v>
      </c>
      <c r="BG142" s="204">
        <f>IF(N142="zákl. přenesená",J142,0)</f>
        <v>0</v>
      </c>
      <c r="BH142" s="204">
        <f>IF(N142="sníž. přenesená",J142,0)</f>
        <v>0</v>
      </c>
      <c r="BI142" s="204">
        <f>IF(N142="nulová",J142,0)</f>
        <v>0</v>
      </c>
      <c r="BJ142" s="18" t="s">
        <v>84</v>
      </c>
      <c r="BK142" s="204">
        <f>ROUND(I142*H142,2)</f>
        <v>0</v>
      </c>
      <c r="BL142" s="18" t="s">
        <v>110</v>
      </c>
      <c r="BM142" s="203" t="s">
        <v>8</v>
      </c>
    </row>
    <row r="143" spans="1:65" s="2" customFormat="1" ht="19.5">
      <c r="A143" s="35"/>
      <c r="B143" s="36"/>
      <c r="C143" s="37"/>
      <c r="D143" s="212" t="s">
        <v>294</v>
      </c>
      <c r="E143" s="37"/>
      <c r="F143" s="221" t="s">
        <v>5621</v>
      </c>
      <c r="G143" s="37"/>
      <c r="H143" s="37"/>
      <c r="I143" s="207"/>
      <c r="J143" s="37"/>
      <c r="K143" s="37"/>
      <c r="L143" s="40"/>
      <c r="M143" s="208"/>
      <c r="N143" s="209"/>
      <c r="O143" s="72"/>
      <c r="P143" s="72"/>
      <c r="Q143" s="72"/>
      <c r="R143" s="72"/>
      <c r="S143" s="72"/>
      <c r="T143" s="73"/>
      <c r="U143" s="35"/>
      <c r="V143" s="35"/>
      <c r="W143" s="35"/>
      <c r="X143" s="35"/>
      <c r="Y143" s="35"/>
      <c r="Z143" s="35"/>
      <c r="AA143" s="35"/>
      <c r="AB143" s="35"/>
      <c r="AC143" s="35"/>
      <c r="AD143" s="35"/>
      <c r="AE143" s="35"/>
      <c r="AT143" s="18" t="s">
        <v>294</v>
      </c>
      <c r="AU143" s="18" t="s">
        <v>84</v>
      </c>
    </row>
    <row r="144" spans="1:65" s="2" customFormat="1" ht="44.25" customHeight="1">
      <c r="A144" s="35"/>
      <c r="B144" s="36"/>
      <c r="C144" s="192" t="s">
        <v>153</v>
      </c>
      <c r="D144" s="192" t="s">
        <v>241</v>
      </c>
      <c r="E144" s="193" t="s">
        <v>5624</v>
      </c>
      <c r="F144" s="194" t="s">
        <v>5625</v>
      </c>
      <c r="G144" s="195" t="s">
        <v>251</v>
      </c>
      <c r="H144" s="196">
        <v>28</v>
      </c>
      <c r="I144" s="197"/>
      <c r="J144" s="198">
        <f>ROUND(I144*H144,2)</f>
        <v>0</v>
      </c>
      <c r="K144" s="194" t="s">
        <v>287</v>
      </c>
      <c r="L144" s="40"/>
      <c r="M144" s="199" t="s">
        <v>1</v>
      </c>
      <c r="N144" s="200" t="s">
        <v>41</v>
      </c>
      <c r="O144" s="72"/>
      <c r="P144" s="201">
        <f>O144*H144</f>
        <v>0</v>
      </c>
      <c r="Q144" s="201">
        <v>0</v>
      </c>
      <c r="R144" s="201">
        <f>Q144*H144</f>
        <v>0</v>
      </c>
      <c r="S144" s="201">
        <v>0</v>
      </c>
      <c r="T144" s="202">
        <f>S144*H144</f>
        <v>0</v>
      </c>
      <c r="U144" s="35"/>
      <c r="V144" s="35"/>
      <c r="W144" s="35"/>
      <c r="X144" s="35"/>
      <c r="Y144" s="35"/>
      <c r="Z144" s="35"/>
      <c r="AA144" s="35"/>
      <c r="AB144" s="35"/>
      <c r="AC144" s="35"/>
      <c r="AD144" s="35"/>
      <c r="AE144" s="35"/>
      <c r="AR144" s="203" t="s">
        <v>110</v>
      </c>
      <c r="AT144" s="203" t="s">
        <v>241</v>
      </c>
      <c r="AU144" s="203" t="s">
        <v>84</v>
      </c>
      <c r="AY144" s="18" t="s">
        <v>239</v>
      </c>
      <c r="BE144" s="204">
        <f>IF(N144="základní",J144,0)</f>
        <v>0</v>
      </c>
      <c r="BF144" s="204">
        <f>IF(N144="snížená",J144,0)</f>
        <v>0</v>
      </c>
      <c r="BG144" s="204">
        <f>IF(N144="zákl. přenesená",J144,0)</f>
        <v>0</v>
      </c>
      <c r="BH144" s="204">
        <f>IF(N144="sníž. přenesená",J144,0)</f>
        <v>0</v>
      </c>
      <c r="BI144" s="204">
        <f>IF(N144="nulová",J144,0)</f>
        <v>0</v>
      </c>
      <c r="BJ144" s="18" t="s">
        <v>84</v>
      </c>
      <c r="BK144" s="204">
        <f>ROUND(I144*H144,2)</f>
        <v>0</v>
      </c>
      <c r="BL144" s="18" t="s">
        <v>110</v>
      </c>
      <c r="BM144" s="203" t="s">
        <v>306</v>
      </c>
    </row>
    <row r="145" spans="1:65" s="2" customFormat="1" ht="19.5">
      <c r="A145" s="35"/>
      <c r="B145" s="36"/>
      <c r="C145" s="37"/>
      <c r="D145" s="212" t="s">
        <v>294</v>
      </c>
      <c r="E145" s="37"/>
      <c r="F145" s="221" t="s">
        <v>5626</v>
      </c>
      <c r="G145" s="37"/>
      <c r="H145" s="37"/>
      <c r="I145" s="207"/>
      <c r="J145" s="37"/>
      <c r="K145" s="37"/>
      <c r="L145" s="40"/>
      <c r="M145" s="208"/>
      <c r="N145" s="209"/>
      <c r="O145" s="72"/>
      <c r="P145" s="72"/>
      <c r="Q145" s="72"/>
      <c r="R145" s="72"/>
      <c r="S145" s="72"/>
      <c r="T145" s="73"/>
      <c r="U145" s="35"/>
      <c r="V145" s="35"/>
      <c r="W145" s="35"/>
      <c r="X145" s="35"/>
      <c r="Y145" s="35"/>
      <c r="Z145" s="35"/>
      <c r="AA145" s="35"/>
      <c r="AB145" s="35"/>
      <c r="AC145" s="35"/>
      <c r="AD145" s="35"/>
      <c r="AE145" s="35"/>
      <c r="AT145" s="18" t="s">
        <v>294</v>
      </c>
      <c r="AU145" s="18" t="s">
        <v>84</v>
      </c>
    </row>
    <row r="146" spans="1:65" s="2" customFormat="1" ht="33" customHeight="1">
      <c r="A146" s="35"/>
      <c r="B146" s="36"/>
      <c r="C146" s="192" t="s">
        <v>156</v>
      </c>
      <c r="D146" s="192" t="s">
        <v>241</v>
      </c>
      <c r="E146" s="193" t="s">
        <v>5627</v>
      </c>
      <c r="F146" s="194" t="s">
        <v>5628</v>
      </c>
      <c r="G146" s="195" t="s">
        <v>251</v>
      </c>
      <c r="H146" s="196">
        <v>2</v>
      </c>
      <c r="I146" s="197"/>
      <c r="J146" s="198">
        <f>ROUND(I146*H146,2)</f>
        <v>0</v>
      </c>
      <c r="K146" s="194" t="s">
        <v>287</v>
      </c>
      <c r="L146" s="40"/>
      <c r="M146" s="199" t="s">
        <v>1</v>
      </c>
      <c r="N146" s="200" t="s">
        <v>41</v>
      </c>
      <c r="O146" s="72"/>
      <c r="P146" s="201">
        <f>O146*H146</f>
        <v>0</v>
      </c>
      <c r="Q146" s="201">
        <v>0</v>
      </c>
      <c r="R146" s="201">
        <f>Q146*H146</f>
        <v>0</v>
      </c>
      <c r="S146" s="201">
        <v>0</v>
      </c>
      <c r="T146" s="202">
        <f>S146*H146</f>
        <v>0</v>
      </c>
      <c r="U146" s="35"/>
      <c r="V146" s="35"/>
      <c r="W146" s="35"/>
      <c r="X146" s="35"/>
      <c r="Y146" s="35"/>
      <c r="Z146" s="35"/>
      <c r="AA146" s="35"/>
      <c r="AB146" s="35"/>
      <c r="AC146" s="35"/>
      <c r="AD146" s="35"/>
      <c r="AE146" s="35"/>
      <c r="AR146" s="203" t="s">
        <v>110</v>
      </c>
      <c r="AT146" s="203" t="s">
        <v>241</v>
      </c>
      <c r="AU146" s="203" t="s">
        <v>84</v>
      </c>
      <c r="AY146" s="18" t="s">
        <v>239</v>
      </c>
      <c r="BE146" s="204">
        <f>IF(N146="základní",J146,0)</f>
        <v>0</v>
      </c>
      <c r="BF146" s="204">
        <f>IF(N146="snížená",J146,0)</f>
        <v>0</v>
      </c>
      <c r="BG146" s="204">
        <f>IF(N146="zákl. přenesená",J146,0)</f>
        <v>0</v>
      </c>
      <c r="BH146" s="204">
        <f>IF(N146="sníž. přenesená",J146,0)</f>
        <v>0</v>
      </c>
      <c r="BI146" s="204">
        <f>IF(N146="nulová",J146,0)</f>
        <v>0</v>
      </c>
      <c r="BJ146" s="18" t="s">
        <v>84</v>
      </c>
      <c r="BK146" s="204">
        <f>ROUND(I146*H146,2)</f>
        <v>0</v>
      </c>
      <c r="BL146" s="18" t="s">
        <v>110</v>
      </c>
      <c r="BM146" s="203" t="s">
        <v>316</v>
      </c>
    </row>
    <row r="147" spans="1:65" s="2" customFormat="1" ht="19.5">
      <c r="A147" s="35"/>
      <c r="B147" s="36"/>
      <c r="C147" s="37"/>
      <c r="D147" s="212" t="s">
        <v>294</v>
      </c>
      <c r="E147" s="37"/>
      <c r="F147" s="221" t="s">
        <v>5629</v>
      </c>
      <c r="G147" s="37"/>
      <c r="H147" s="37"/>
      <c r="I147" s="207"/>
      <c r="J147" s="37"/>
      <c r="K147" s="37"/>
      <c r="L147" s="40"/>
      <c r="M147" s="208"/>
      <c r="N147" s="209"/>
      <c r="O147" s="72"/>
      <c r="P147" s="72"/>
      <c r="Q147" s="72"/>
      <c r="R147" s="72"/>
      <c r="S147" s="72"/>
      <c r="T147" s="73"/>
      <c r="U147" s="35"/>
      <c r="V147" s="35"/>
      <c r="W147" s="35"/>
      <c r="X147" s="35"/>
      <c r="Y147" s="35"/>
      <c r="Z147" s="35"/>
      <c r="AA147" s="35"/>
      <c r="AB147" s="35"/>
      <c r="AC147" s="35"/>
      <c r="AD147" s="35"/>
      <c r="AE147" s="35"/>
      <c r="AT147" s="18" t="s">
        <v>294</v>
      </c>
      <c r="AU147" s="18" t="s">
        <v>84</v>
      </c>
    </row>
    <row r="148" spans="1:65" s="2" customFormat="1" ht="44.25" customHeight="1">
      <c r="A148" s="35"/>
      <c r="B148" s="36"/>
      <c r="C148" s="192" t="s">
        <v>159</v>
      </c>
      <c r="D148" s="192" t="s">
        <v>241</v>
      </c>
      <c r="E148" s="193" t="s">
        <v>5630</v>
      </c>
      <c r="F148" s="194" t="s">
        <v>5631</v>
      </c>
      <c r="G148" s="195" t="s">
        <v>251</v>
      </c>
      <c r="H148" s="196">
        <v>10</v>
      </c>
      <c r="I148" s="197"/>
      <c r="J148" s="198">
        <f>ROUND(I148*H148,2)</f>
        <v>0</v>
      </c>
      <c r="K148" s="194" t="s">
        <v>287</v>
      </c>
      <c r="L148" s="40"/>
      <c r="M148" s="199" t="s">
        <v>1</v>
      </c>
      <c r="N148" s="200" t="s">
        <v>41</v>
      </c>
      <c r="O148" s="72"/>
      <c r="P148" s="201">
        <f>O148*H148</f>
        <v>0</v>
      </c>
      <c r="Q148" s="201">
        <v>0</v>
      </c>
      <c r="R148" s="201">
        <f>Q148*H148</f>
        <v>0</v>
      </c>
      <c r="S148" s="201">
        <v>0</v>
      </c>
      <c r="T148" s="202">
        <f>S148*H148</f>
        <v>0</v>
      </c>
      <c r="U148" s="35"/>
      <c r="V148" s="35"/>
      <c r="W148" s="35"/>
      <c r="X148" s="35"/>
      <c r="Y148" s="35"/>
      <c r="Z148" s="35"/>
      <c r="AA148" s="35"/>
      <c r="AB148" s="35"/>
      <c r="AC148" s="35"/>
      <c r="AD148" s="35"/>
      <c r="AE148" s="35"/>
      <c r="AR148" s="203" t="s">
        <v>110</v>
      </c>
      <c r="AT148" s="203" t="s">
        <v>241</v>
      </c>
      <c r="AU148" s="203" t="s">
        <v>84</v>
      </c>
      <c r="AY148" s="18" t="s">
        <v>239</v>
      </c>
      <c r="BE148" s="204">
        <f>IF(N148="základní",J148,0)</f>
        <v>0</v>
      </c>
      <c r="BF148" s="204">
        <f>IF(N148="snížená",J148,0)</f>
        <v>0</v>
      </c>
      <c r="BG148" s="204">
        <f>IF(N148="zákl. přenesená",J148,0)</f>
        <v>0</v>
      </c>
      <c r="BH148" s="204">
        <f>IF(N148="sníž. přenesená",J148,0)</f>
        <v>0</v>
      </c>
      <c r="BI148" s="204">
        <f>IF(N148="nulová",J148,0)</f>
        <v>0</v>
      </c>
      <c r="BJ148" s="18" t="s">
        <v>84</v>
      </c>
      <c r="BK148" s="204">
        <f>ROUND(I148*H148,2)</f>
        <v>0</v>
      </c>
      <c r="BL148" s="18" t="s">
        <v>110</v>
      </c>
      <c r="BM148" s="203" t="s">
        <v>289</v>
      </c>
    </row>
    <row r="149" spans="1:65" s="2" customFormat="1" ht="19.5">
      <c r="A149" s="35"/>
      <c r="B149" s="36"/>
      <c r="C149" s="37"/>
      <c r="D149" s="212" t="s">
        <v>294</v>
      </c>
      <c r="E149" s="37"/>
      <c r="F149" s="221" t="s">
        <v>5632</v>
      </c>
      <c r="G149" s="37"/>
      <c r="H149" s="37"/>
      <c r="I149" s="207"/>
      <c r="J149" s="37"/>
      <c r="K149" s="37"/>
      <c r="L149" s="40"/>
      <c r="M149" s="208"/>
      <c r="N149" s="209"/>
      <c r="O149" s="72"/>
      <c r="P149" s="72"/>
      <c r="Q149" s="72"/>
      <c r="R149" s="72"/>
      <c r="S149" s="72"/>
      <c r="T149" s="73"/>
      <c r="U149" s="35"/>
      <c r="V149" s="35"/>
      <c r="W149" s="35"/>
      <c r="X149" s="35"/>
      <c r="Y149" s="35"/>
      <c r="Z149" s="35"/>
      <c r="AA149" s="35"/>
      <c r="AB149" s="35"/>
      <c r="AC149" s="35"/>
      <c r="AD149" s="35"/>
      <c r="AE149" s="35"/>
      <c r="AT149" s="18" t="s">
        <v>294</v>
      </c>
      <c r="AU149" s="18" t="s">
        <v>84</v>
      </c>
    </row>
    <row r="150" spans="1:65" s="2" customFormat="1" ht="44.25" customHeight="1">
      <c r="A150" s="35"/>
      <c r="B150" s="36"/>
      <c r="C150" s="192" t="s">
        <v>162</v>
      </c>
      <c r="D150" s="192" t="s">
        <v>241</v>
      </c>
      <c r="E150" s="193" t="s">
        <v>5633</v>
      </c>
      <c r="F150" s="194" t="s">
        <v>5634</v>
      </c>
      <c r="G150" s="195" t="s">
        <v>251</v>
      </c>
      <c r="H150" s="196">
        <v>10</v>
      </c>
      <c r="I150" s="197"/>
      <c r="J150" s="198">
        <f>ROUND(I150*H150,2)</f>
        <v>0</v>
      </c>
      <c r="K150" s="194" t="s">
        <v>287</v>
      </c>
      <c r="L150" s="40"/>
      <c r="M150" s="199" t="s">
        <v>1</v>
      </c>
      <c r="N150" s="200" t="s">
        <v>41</v>
      </c>
      <c r="O150" s="72"/>
      <c r="P150" s="201">
        <f>O150*H150</f>
        <v>0</v>
      </c>
      <c r="Q150" s="201">
        <v>0</v>
      </c>
      <c r="R150" s="201">
        <f>Q150*H150</f>
        <v>0</v>
      </c>
      <c r="S150" s="201">
        <v>0</v>
      </c>
      <c r="T150" s="202">
        <f>S150*H150</f>
        <v>0</v>
      </c>
      <c r="U150" s="35"/>
      <c r="V150" s="35"/>
      <c r="W150" s="35"/>
      <c r="X150" s="35"/>
      <c r="Y150" s="35"/>
      <c r="Z150" s="35"/>
      <c r="AA150" s="35"/>
      <c r="AB150" s="35"/>
      <c r="AC150" s="35"/>
      <c r="AD150" s="35"/>
      <c r="AE150" s="35"/>
      <c r="AR150" s="203" t="s">
        <v>110</v>
      </c>
      <c r="AT150" s="203" t="s">
        <v>241</v>
      </c>
      <c r="AU150" s="203" t="s">
        <v>84</v>
      </c>
      <c r="AY150" s="18" t="s">
        <v>239</v>
      </c>
      <c r="BE150" s="204">
        <f>IF(N150="základní",J150,0)</f>
        <v>0</v>
      </c>
      <c r="BF150" s="204">
        <f>IF(N150="snížená",J150,0)</f>
        <v>0</v>
      </c>
      <c r="BG150" s="204">
        <f>IF(N150="zákl. přenesená",J150,0)</f>
        <v>0</v>
      </c>
      <c r="BH150" s="204">
        <f>IF(N150="sníž. přenesená",J150,0)</f>
        <v>0</v>
      </c>
      <c r="BI150" s="204">
        <f>IF(N150="nulová",J150,0)</f>
        <v>0</v>
      </c>
      <c r="BJ150" s="18" t="s">
        <v>84</v>
      </c>
      <c r="BK150" s="204">
        <f>ROUND(I150*H150,2)</f>
        <v>0</v>
      </c>
      <c r="BL150" s="18" t="s">
        <v>110</v>
      </c>
      <c r="BM150" s="203" t="s">
        <v>341</v>
      </c>
    </row>
    <row r="151" spans="1:65" s="2" customFormat="1" ht="19.5">
      <c r="A151" s="35"/>
      <c r="B151" s="36"/>
      <c r="C151" s="37"/>
      <c r="D151" s="212" t="s">
        <v>294</v>
      </c>
      <c r="E151" s="37"/>
      <c r="F151" s="221" t="s">
        <v>5635</v>
      </c>
      <c r="G151" s="37"/>
      <c r="H151" s="37"/>
      <c r="I151" s="207"/>
      <c r="J151" s="37"/>
      <c r="K151" s="37"/>
      <c r="L151" s="40"/>
      <c r="M151" s="208"/>
      <c r="N151" s="209"/>
      <c r="O151" s="72"/>
      <c r="P151" s="72"/>
      <c r="Q151" s="72"/>
      <c r="R151" s="72"/>
      <c r="S151" s="72"/>
      <c r="T151" s="73"/>
      <c r="U151" s="35"/>
      <c r="V151" s="35"/>
      <c r="W151" s="35"/>
      <c r="X151" s="35"/>
      <c r="Y151" s="35"/>
      <c r="Z151" s="35"/>
      <c r="AA151" s="35"/>
      <c r="AB151" s="35"/>
      <c r="AC151" s="35"/>
      <c r="AD151" s="35"/>
      <c r="AE151" s="35"/>
      <c r="AT151" s="18" t="s">
        <v>294</v>
      </c>
      <c r="AU151" s="18" t="s">
        <v>84</v>
      </c>
    </row>
    <row r="152" spans="1:65" s="2" customFormat="1" ht="44.25" customHeight="1">
      <c r="A152" s="35"/>
      <c r="B152" s="36"/>
      <c r="C152" s="192" t="s">
        <v>165</v>
      </c>
      <c r="D152" s="192" t="s">
        <v>241</v>
      </c>
      <c r="E152" s="193" t="s">
        <v>5636</v>
      </c>
      <c r="F152" s="194" t="s">
        <v>5637</v>
      </c>
      <c r="G152" s="195" t="s">
        <v>251</v>
      </c>
      <c r="H152" s="196">
        <v>12</v>
      </c>
      <c r="I152" s="197"/>
      <c r="J152" s="198">
        <f>ROUND(I152*H152,2)</f>
        <v>0</v>
      </c>
      <c r="K152" s="194" t="s">
        <v>287</v>
      </c>
      <c r="L152" s="40"/>
      <c r="M152" s="199" t="s">
        <v>1</v>
      </c>
      <c r="N152" s="200" t="s">
        <v>41</v>
      </c>
      <c r="O152" s="72"/>
      <c r="P152" s="201">
        <f>O152*H152</f>
        <v>0</v>
      </c>
      <c r="Q152" s="201">
        <v>0</v>
      </c>
      <c r="R152" s="201">
        <f>Q152*H152</f>
        <v>0</v>
      </c>
      <c r="S152" s="201">
        <v>0</v>
      </c>
      <c r="T152" s="202">
        <f>S152*H152</f>
        <v>0</v>
      </c>
      <c r="U152" s="35"/>
      <c r="V152" s="35"/>
      <c r="W152" s="35"/>
      <c r="X152" s="35"/>
      <c r="Y152" s="35"/>
      <c r="Z152" s="35"/>
      <c r="AA152" s="35"/>
      <c r="AB152" s="35"/>
      <c r="AC152" s="35"/>
      <c r="AD152" s="35"/>
      <c r="AE152" s="35"/>
      <c r="AR152" s="203" t="s">
        <v>110</v>
      </c>
      <c r="AT152" s="203" t="s">
        <v>241</v>
      </c>
      <c r="AU152" s="203" t="s">
        <v>84</v>
      </c>
      <c r="AY152" s="18" t="s">
        <v>239</v>
      </c>
      <c r="BE152" s="204">
        <f>IF(N152="základní",J152,0)</f>
        <v>0</v>
      </c>
      <c r="BF152" s="204">
        <f>IF(N152="snížená",J152,0)</f>
        <v>0</v>
      </c>
      <c r="BG152" s="204">
        <f>IF(N152="zákl. přenesená",J152,0)</f>
        <v>0</v>
      </c>
      <c r="BH152" s="204">
        <f>IF(N152="sníž. přenesená",J152,0)</f>
        <v>0</v>
      </c>
      <c r="BI152" s="204">
        <f>IF(N152="nulová",J152,0)</f>
        <v>0</v>
      </c>
      <c r="BJ152" s="18" t="s">
        <v>84</v>
      </c>
      <c r="BK152" s="204">
        <f>ROUND(I152*H152,2)</f>
        <v>0</v>
      </c>
      <c r="BL152" s="18" t="s">
        <v>110</v>
      </c>
      <c r="BM152" s="203" t="s">
        <v>351</v>
      </c>
    </row>
    <row r="153" spans="1:65" s="2" customFormat="1" ht="19.5">
      <c r="A153" s="35"/>
      <c r="B153" s="36"/>
      <c r="C153" s="37"/>
      <c r="D153" s="212" t="s">
        <v>294</v>
      </c>
      <c r="E153" s="37"/>
      <c r="F153" s="221" t="s">
        <v>5638</v>
      </c>
      <c r="G153" s="37"/>
      <c r="H153" s="37"/>
      <c r="I153" s="207"/>
      <c r="J153" s="37"/>
      <c r="K153" s="37"/>
      <c r="L153" s="40"/>
      <c r="M153" s="208"/>
      <c r="N153" s="209"/>
      <c r="O153" s="72"/>
      <c r="P153" s="72"/>
      <c r="Q153" s="72"/>
      <c r="R153" s="72"/>
      <c r="S153" s="72"/>
      <c r="T153" s="73"/>
      <c r="U153" s="35"/>
      <c r="V153" s="35"/>
      <c r="W153" s="35"/>
      <c r="X153" s="35"/>
      <c r="Y153" s="35"/>
      <c r="Z153" s="35"/>
      <c r="AA153" s="35"/>
      <c r="AB153" s="35"/>
      <c r="AC153" s="35"/>
      <c r="AD153" s="35"/>
      <c r="AE153" s="35"/>
      <c r="AT153" s="18" t="s">
        <v>294</v>
      </c>
      <c r="AU153" s="18" t="s">
        <v>84</v>
      </c>
    </row>
    <row r="154" spans="1:65" s="2" customFormat="1" ht="44.25" customHeight="1">
      <c r="A154" s="35"/>
      <c r="B154" s="36"/>
      <c r="C154" s="192" t="s">
        <v>8</v>
      </c>
      <c r="D154" s="192" t="s">
        <v>241</v>
      </c>
      <c r="E154" s="193" t="s">
        <v>5639</v>
      </c>
      <c r="F154" s="194" t="s">
        <v>5640</v>
      </c>
      <c r="G154" s="195" t="s">
        <v>251</v>
      </c>
      <c r="H154" s="196">
        <v>7</v>
      </c>
      <c r="I154" s="197"/>
      <c r="J154" s="198">
        <f>ROUND(I154*H154,2)</f>
        <v>0</v>
      </c>
      <c r="K154" s="194" t="s">
        <v>287</v>
      </c>
      <c r="L154" s="40"/>
      <c r="M154" s="199" t="s">
        <v>1</v>
      </c>
      <c r="N154" s="200" t="s">
        <v>41</v>
      </c>
      <c r="O154" s="72"/>
      <c r="P154" s="201">
        <f>O154*H154</f>
        <v>0</v>
      </c>
      <c r="Q154" s="201">
        <v>0</v>
      </c>
      <c r="R154" s="201">
        <f>Q154*H154</f>
        <v>0</v>
      </c>
      <c r="S154" s="201">
        <v>0</v>
      </c>
      <c r="T154" s="202">
        <f>S154*H154</f>
        <v>0</v>
      </c>
      <c r="U154" s="35"/>
      <c r="V154" s="35"/>
      <c r="W154" s="35"/>
      <c r="X154" s="35"/>
      <c r="Y154" s="35"/>
      <c r="Z154" s="35"/>
      <c r="AA154" s="35"/>
      <c r="AB154" s="35"/>
      <c r="AC154" s="35"/>
      <c r="AD154" s="35"/>
      <c r="AE154" s="35"/>
      <c r="AR154" s="203" t="s">
        <v>110</v>
      </c>
      <c r="AT154" s="203" t="s">
        <v>241</v>
      </c>
      <c r="AU154" s="203" t="s">
        <v>84</v>
      </c>
      <c r="AY154" s="18" t="s">
        <v>239</v>
      </c>
      <c r="BE154" s="204">
        <f>IF(N154="základní",J154,0)</f>
        <v>0</v>
      </c>
      <c r="BF154" s="204">
        <f>IF(N154="snížená",J154,0)</f>
        <v>0</v>
      </c>
      <c r="BG154" s="204">
        <f>IF(N154="zákl. přenesená",J154,0)</f>
        <v>0</v>
      </c>
      <c r="BH154" s="204">
        <f>IF(N154="sníž. přenesená",J154,0)</f>
        <v>0</v>
      </c>
      <c r="BI154" s="204">
        <f>IF(N154="nulová",J154,0)</f>
        <v>0</v>
      </c>
      <c r="BJ154" s="18" t="s">
        <v>84</v>
      </c>
      <c r="BK154" s="204">
        <f>ROUND(I154*H154,2)</f>
        <v>0</v>
      </c>
      <c r="BL154" s="18" t="s">
        <v>110</v>
      </c>
      <c r="BM154" s="203" t="s">
        <v>499</v>
      </c>
    </row>
    <row r="155" spans="1:65" s="2" customFormat="1" ht="19.5">
      <c r="A155" s="35"/>
      <c r="B155" s="36"/>
      <c r="C155" s="37"/>
      <c r="D155" s="212" t="s">
        <v>294</v>
      </c>
      <c r="E155" s="37"/>
      <c r="F155" s="221" t="s">
        <v>5641</v>
      </c>
      <c r="G155" s="37"/>
      <c r="H155" s="37"/>
      <c r="I155" s="207"/>
      <c r="J155" s="37"/>
      <c r="K155" s="37"/>
      <c r="L155" s="40"/>
      <c r="M155" s="208"/>
      <c r="N155" s="209"/>
      <c r="O155" s="72"/>
      <c r="P155" s="72"/>
      <c r="Q155" s="72"/>
      <c r="R155" s="72"/>
      <c r="S155" s="72"/>
      <c r="T155" s="73"/>
      <c r="U155" s="35"/>
      <c r="V155" s="35"/>
      <c r="W155" s="35"/>
      <c r="X155" s="35"/>
      <c r="Y155" s="35"/>
      <c r="Z155" s="35"/>
      <c r="AA155" s="35"/>
      <c r="AB155" s="35"/>
      <c r="AC155" s="35"/>
      <c r="AD155" s="35"/>
      <c r="AE155" s="35"/>
      <c r="AT155" s="18" t="s">
        <v>294</v>
      </c>
      <c r="AU155" s="18" t="s">
        <v>84</v>
      </c>
    </row>
    <row r="156" spans="1:65" s="2" customFormat="1" ht="44.25" customHeight="1">
      <c r="A156" s="35"/>
      <c r="B156" s="36"/>
      <c r="C156" s="192" t="s">
        <v>302</v>
      </c>
      <c r="D156" s="192" t="s">
        <v>241</v>
      </c>
      <c r="E156" s="193" t="s">
        <v>5642</v>
      </c>
      <c r="F156" s="194" t="s">
        <v>5643</v>
      </c>
      <c r="G156" s="195" t="s">
        <v>251</v>
      </c>
      <c r="H156" s="196">
        <v>4</v>
      </c>
      <c r="I156" s="197"/>
      <c r="J156" s="198">
        <f>ROUND(I156*H156,2)</f>
        <v>0</v>
      </c>
      <c r="K156" s="194" t="s">
        <v>287</v>
      </c>
      <c r="L156" s="40"/>
      <c r="M156" s="199" t="s">
        <v>1</v>
      </c>
      <c r="N156" s="200" t="s">
        <v>41</v>
      </c>
      <c r="O156" s="72"/>
      <c r="P156" s="201">
        <f>O156*H156</f>
        <v>0</v>
      </c>
      <c r="Q156" s="201">
        <v>0</v>
      </c>
      <c r="R156" s="201">
        <f>Q156*H156</f>
        <v>0</v>
      </c>
      <c r="S156" s="201">
        <v>0</v>
      </c>
      <c r="T156" s="202">
        <f>S156*H156</f>
        <v>0</v>
      </c>
      <c r="U156" s="35"/>
      <c r="V156" s="35"/>
      <c r="W156" s="35"/>
      <c r="X156" s="35"/>
      <c r="Y156" s="35"/>
      <c r="Z156" s="35"/>
      <c r="AA156" s="35"/>
      <c r="AB156" s="35"/>
      <c r="AC156" s="35"/>
      <c r="AD156" s="35"/>
      <c r="AE156" s="35"/>
      <c r="AR156" s="203" t="s">
        <v>110</v>
      </c>
      <c r="AT156" s="203" t="s">
        <v>241</v>
      </c>
      <c r="AU156" s="203" t="s">
        <v>84</v>
      </c>
      <c r="AY156" s="18" t="s">
        <v>239</v>
      </c>
      <c r="BE156" s="204">
        <f>IF(N156="základní",J156,0)</f>
        <v>0</v>
      </c>
      <c r="BF156" s="204">
        <f>IF(N156="snížená",J156,0)</f>
        <v>0</v>
      </c>
      <c r="BG156" s="204">
        <f>IF(N156="zákl. přenesená",J156,0)</f>
        <v>0</v>
      </c>
      <c r="BH156" s="204">
        <f>IF(N156="sníž. přenesená",J156,0)</f>
        <v>0</v>
      </c>
      <c r="BI156" s="204">
        <f>IF(N156="nulová",J156,0)</f>
        <v>0</v>
      </c>
      <c r="BJ156" s="18" t="s">
        <v>84</v>
      </c>
      <c r="BK156" s="204">
        <f>ROUND(I156*H156,2)</f>
        <v>0</v>
      </c>
      <c r="BL156" s="18" t="s">
        <v>110</v>
      </c>
      <c r="BM156" s="203" t="s">
        <v>510</v>
      </c>
    </row>
    <row r="157" spans="1:65" s="2" customFormat="1" ht="19.5">
      <c r="A157" s="35"/>
      <c r="B157" s="36"/>
      <c r="C157" s="37"/>
      <c r="D157" s="212" t="s">
        <v>294</v>
      </c>
      <c r="E157" s="37"/>
      <c r="F157" s="221" t="s">
        <v>5644</v>
      </c>
      <c r="G157" s="37"/>
      <c r="H157" s="37"/>
      <c r="I157" s="207"/>
      <c r="J157" s="37"/>
      <c r="K157" s="37"/>
      <c r="L157" s="40"/>
      <c r="M157" s="208"/>
      <c r="N157" s="209"/>
      <c r="O157" s="72"/>
      <c r="P157" s="72"/>
      <c r="Q157" s="72"/>
      <c r="R157" s="72"/>
      <c r="S157" s="72"/>
      <c r="T157" s="73"/>
      <c r="U157" s="35"/>
      <c r="V157" s="35"/>
      <c r="W157" s="35"/>
      <c r="X157" s="35"/>
      <c r="Y157" s="35"/>
      <c r="Z157" s="35"/>
      <c r="AA157" s="35"/>
      <c r="AB157" s="35"/>
      <c r="AC157" s="35"/>
      <c r="AD157" s="35"/>
      <c r="AE157" s="35"/>
      <c r="AT157" s="18" t="s">
        <v>294</v>
      </c>
      <c r="AU157" s="18" t="s">
        <v>84</v>
      </c>
    </row>
    <row r="158" spans="1:65" s="2" customFormat="1" ht="44.25" customHeight="1">
      <c r="A158" s="35"/>
      <c r="B158" s="36"/>
      <c r="C158" s="192" t="s">
        <v>306</v>
      </c>
      <c r="D158" s="192" t="s">
        <v>241</v>
      </c>
      <c r="E158" s="193" t="s">
        <v>5645</v>
      </c>
      <c r="F158" s="194" t="s">
        <v>5646</v>
      </c>
      <c r="G158" s="195" t="s">
        <v>251</v>
      </c>
      <c r="H158" s="196">
        <v>3</v>
      </c>
      <c r="I158" s="197"/>
      <c r="J158" s="198">
        <f>ROUND(I158*H158,2)</f>
        <v>0</v>
      </c>
      <c r="K158" s="194" t="s">
        <v>287</v>
      </c>
      <c r="L158" s="40"/>
      <c r="M158" s="199" t="s">
        <v>1</v>
      </c>
      <c r="N158" s="200" t="s">
        <v>41</v>
      </c>
      <c r="O158" s="72"/>
      <c r="P158" s="201">
        <f>O158*H158</f>
        <v>0</v>
      </c>
      <c r="Q158" s="201">
        <v>0</v>
      </c>
      <c r="R158" s="201">
        <f>Q158*H158</f>
        <v>0</v>
      </c>
      <c r="S158" s="201">
        <v>0</v>
      </c>
      <c r="T158" s="202">
        <f>S158*H158</f>
        <v>0</v>
      </c>
      <c r="U158" s="35"/>
      <c r="V158" s="35"/>
      <c r="W158" s="35"/>
      <c r="X158" s="35"/>
      <c r="Y158" s="35"/>
      <c r="Z158" s="35"/>
      <c r="AA158" s="35"/>
      <c r="AB158" s="35"/>
      <c r="AC158" s="35"/>
      <c r="AD158" s="35"/>
      <c r="AE158" s="35"/>
      <c r="AR158" s="203" t="s">
        <v>110</v>
      </c>
      <c r="AT158" s="203" t="s">
        <v>241</v>
      </c>
      <c r="AU158" s="203" t="s">
        <v>84</v>
      </c>
      <c r="AY158" s="18" t="s">
        <v>239</v>
      </c>
      <c r="BE158" s="204">
        <f>IF(N158="základní",J158,0)</f>
        <v>0</v>
      </c>
      <c r="BF158" s="204">
        <f>IF(N158="snížená",J158,0)</f>
        <v>0</v>
      </c>
      <c r="BG158" s="204">
        <f>IF(N158="zákl. přenesená",J158,0)</f>
        <v>0</v>
      </c>
      <c r="BH158" s="204">
        <f>IF(N158="sníž. přenesená",J158,0)</f>
        <v>0</v>
      </c>
      <c r="BI158" s="204">
        <f>IF(N158="nulová",J158,0)</f>
        <v>0</v>
      </c>
      <c r="BJ158" s="18" t="s">
        <v>84</v>
      </c>
      <c r="BK158" s="204">
        <f>ROUND(I158*H158,2)</f>
        <v>0</v>
      </c>
      <c r="BL158" s="18" t="s">
        <v>110</v>
      </c>
      <c r="BM158" s="203" t="s">
        <v>523</v>
      </c>
    </row>
    <row r="159" spans="1:65" s="2" customFormat="1" ht="19.5">
      <c r="A159" s="35"/>
      <c r="B159" s="36"/>
      <c r="C159" s="37"/>
      <c r="D159" s="212" t="s">
        <v>294</v>
      </c>
      <c r="E159" s="37"/>
      <c r="F159" s="221" t="s">
        <v>5647</v>
      </c>
      <c r="G159" s="37"/>
      <c r="H159" s="37"/>
      <c r="I159" s="207"/>
      <c r="J159" s="37"/>
      <c r="K159" s="37"/>
      <c r="L159" s="40"/>
      <c r="M159" s="208"/>
      <c r="N159" s="209"/>
      <c r="O159" s="72"/>
      <c r="P159" s="72"/>
      <c r="Q159" s="72"/>
      <c r="R159" s="72"/>
      <c r="S159" s="72"/>
      <c r="T159" s="73"/>
      <c r="U159" s="35"/>
      <c r="V159" s="35"/>
      <c r="W159" s="35"/>
      <c r="X159" s="35"/>
      <c r="Y159" s="35"/>
      <c r="Z159" s="35"/>
      <c r="AA159" s="35"/>
      <c r="AB159" s="35"/>
      <c r="AC159" s="35"/>
      <c r="AD159" s="35"/>
      <c r="AE159" s="35"/>
      <c r="AT159" s="18" t="s">
        <v>294</v>
      </c>
      <c r="AU159" s="18" t="s">
        <v>84</v>
      </c>
    </row>
    <row r="160" spans="1:65" s="2" customFormat="1" ht="44.25" customHeight="1">
      <c r="A160" s="35"/>
      <c r="B160" s="36"/>
      <c r="C160" s="192" t="s">
        <v>311</v>
      </c>
      <c r="D160" s="192" t="s">
        <v>241</v>
      </c>
      <c r="E160" s="193" t="s">
        <v>5648</v>
      </c>
      <c r="F160" s="194" t="s">
        <v>5649</v>
      </c>
      <c r="G160" s="195" t="s">
        <v>251</v>
      </c>
      <c r="H160" s="196">
        <v>2</v>
      </c>
      <c r="I160" s="197"/>
      <c r="J160" s="198">
        <f>ROUND(I160*H160,2)</f>
        <v>0</v>
      </c>
      <c r="K160" s="194" t="s">
        <v>287</v>
      </c>
      <c r="L160" s="40"/>
      <c r="M160" s="199" t="s">
        <v>1</v>
      </c>
      <c r="N160" s="200" t="s">
        <v>41</v>
      </c>
      <c r="O160" s="72"/>
      <c r="P160" s="201">
        <f>O160*H160</f>
        <v>0</v>
      </c>
      <c r="Q160" s="201">
        <v>0</v>
      </c>
      <c r="R160" s="201">
        <f>Q160*H160</f>
        <v>0</v>
      </c>
      <c r="S160" s="201">
        <v>0</v>
      </c>
      <c r="T160" s="202">
        <f>S160*H160</f>
        <v>0</v>
      </c>
      <c r="U160" s="35"/>
      <c r="V160" s="35"/>
      <c r="W160" s="35"/>
      <c r="X160" s="35"/>
      <c r="Y160" s="35"/>
      <c r="Z160" s="35"/>
      <c r="AA160" s="35"/>
      <c r="AB160" s="35"/>
      <c r="AC160" s="35"/>
      <c r="AD160" s="35"/>
      <c r="AE160" s="35"/>
      <c r="AR160" s="203" t="s">
        <v>110</v>
      </c>
      <c r="AT160" s="203" t="s">
        <v>241</v>
      </c>
      <c r="AU160" s="203" t="s">
        <v>84</v>
      </c>
      <c r="AY160" s="18" t="s">
        <v>239</v>
      </c>
      <c r="BE160" s="204">
        <f>IF(N160="základní",J160,0)</f>
        <v>0</v>
      </c>
      <c r="BF160" s="204">
        <f>IF(N160="snížená",J160,0)</f>
        <v>0</v>
      </c>
      <c r="BG160" s="204">
        <f>IF(N160="zákl. přenesená",J160,0)</f>
        <v>0</v>
      </c>
      <c r="BH160" s="204">
        <f>IF(N160="sníž. přenesená",J160,0)</f>
        <v>0</v>
      </c>
      <c r="BI160" s="204">
        <f>IF(N160="nulová",J160,0)</f>
        <v>0</v>
      </c>
      <c r="BJ160" s="18" t="s">
        <v>84</v>
      </c>
      <c r="BK160" s="204">
        <f>ROUND(I160*H160,2)</f>
        <v>0</v>
      </c>
      <c r="BL160" s="18" t="s">
        <v>110</v>
      </c>
      <c r="BM160" s="203" t="s">
        <v>536</v>
      </c>
    </row>
    <row r="161" spans="1:65" s="2" customFormat="1" ht="19.5">
      <c r="A161" s="35"/>
      <c r="B161" s="36"/>
      <c r="C161" s="37"/>
      <c r="D161" s="212" t="s">
        <v>294</v>
      </c>
      <c r="E161" s="37"/>
      <c r="F161" s="221" t="s">
        <v>5650</v>
      </c>
      <c r="G161" s="37"/>
      <c r="H161" s="37"/>
      <c r="I161" s="207"/>
      <c r="J161" s="37"/>
      <c r="K161" s="37"/>
      <c r="L161" s="40"/>
      <c r="M161" s="208"/>
      <c r="N161" s="209"/>
      <c r="O161" s="72"/>
      <c r="P161" s="72"/>
      <c r="Q161" s="72"/>
      <c r="R161" s="72"/>
      <c r="S161" s="72"/>
      <c r="T161" s="73"/>
      <c r="U161" s="35"/>
      <c r="V161" s="35"/>
      <c r="W161" s="35"/>
      <c r="X161" s="35"/>
      <c r="Y161" s="35"/>
      <c r="Z161" s="35"/>
      <c r="AA161" s="35"/>
      <c r="AB161" s="35"/>
      <c r="AC161" s="35"/>
      <c r="AD161" s="35"/>
      <c r="AE161" s="35"/>
      <c r="AT161" s="18" t="s">
        <v>294</v>
      </c>
      <c r="AU161" s="18" t="s">
        <v>84</v>
      </c>
    </row>
    <row r="162" spans="1:65" s="2" customFormat="1" ht="33" customHeight="1">
      <c r="A162" s="35"/>
      <c r="B162" s="36"/>
      <c r="C162" s="192" t="s">
        <v>316</v>
      </c>
      <c r="D162" s="192" t="s">
        <v>241</v>
      </c>
      <c r="E162" s="193" t="s">
        <v>5651</v>
      </c>
      <c r="F162" s="194" t="s">
        <v>5652</v>
      </c>
      <c r="G162" s="195" t="s">
        <v>251</v>
      </c>
      <c r="H162" s="196">
        <v>1</v>
      </c>
      <c r="I162" s="197"/>
      <c r="J162" s="198">
        <f>ROUND(I162*H162,2)</f>
        <v>0</v>
      </c>
      <c r="K162" s="194" t="s">
        <v>287</v>
      </c>
      <c r="L162" s="40"/>
      <c r="M162" s="199" t="s">
        <v>1</v>
      </c>
      <c r="N162" s="200" t="s">
        <v>41</v>
      </c>
      <c r="O162" s="72"/>
      <c r="P162" s="201">
        <f>O162*H162</f>
        <v>0</v>
      </c>
      <c r="Q162" s="201">
        <v>0</v>
      </c>
      <c r="R162" s="201">
        <f>Q162*H162</f>
        <v>0</v>
      </c>
      <c r="S162" s="201">
        <v>0</v>
      </c>
      <c r="T162" s="202">
        <f>S162*H162</f>
        <v>0</v>
      </c>
      <c r="U162" s="35"/>
      <c r="V162" s="35"/>
      <c r="W162" s="35"/>
      <c r="X162" s="35"/>
      <c r="Y162" s="35"/>
      <c r="Z162" s="35"/>
      <c r="AA162" s="35"/>
      <c r="AB162" s="35"/>
      <c r="AC162" s="35"/>
      <c r="AD162" s="35"/>
      <c r="AE162" s="35"/>
      <c r="AR162" s="203" t="s">
        <v>110</v>
      </c>
      <c r="AT162" s="203" t="s">
        <v>241</v>
      </c>
      <c r="AU162" s="203" t="s">
        <v>84</v>
      </c>
      <c r="AY162" s="18" t="s">
        <v>239</v>
      </c>
      <c r="BE162" s="204">
        <f>IF(N162="základní",J162,0)</f>
        <v>0</v>
      </c>
      <c r="BF162" s="204">
        <f>IF(N162="snížená",J162,0)</f>
        <v>0</v>
      </c>
      <c r="BG162" s="204">
        <f>IF(N162="zákl. přenesená",J162,0)</f>
        <v>0</v>
      </c>
      <c r="BH162" s="204">
        <f>IF(N162="sníž. přenesená",J162,0)</f>
        <v>0</v>
      </c>
      <c r="BI162" s="204">
        <f>IF(N162="nulová",J162,0)</f>
        <v>0</v>
      </c>
      <c r="BJ162" s="18" t="s">
        <v>84</v>
      </c>
      <c r="BK162" s="204">
        <f>ROUND(I162*H162,2)</f>
        <v>0</v>
      </c>
      <c r="BL162" s="18" t="s">
        <v>110</v>
      </c>
      <c r="BM162" s="203" t="s">
        <v>549</v>
      </c>
    </row>
    <row r="163" spans="1:65" s="2" customFormat="1" ht="19.5">
      <c r="A163" s="35"/>
      <c r="B163" s="36"/>
      <c r="C163" s="37"/>
      <c r="D163" s="212" t="s">
        <v>294</v>
      </c>
      <c r="E163" s="37"/>
      <c r="F163" s="221" t="s">
        <v>5653</v>
      </c>
      <c r="G163" s="37"/>
      <c r="H163" s="37"/>
      <c r="I163" s="207"/>
      <c r="J163" s="37"/>
      <c r="K163" s="37"/>
      <c r="L163" s="40"/>
      <c r="M163" s="208"/>
      <c r="N163" s="209"/>
      <c r="O163" s="72"/>
      <c r="P163" s="72"/>
      <c r="Q163" s="72"/>
      <c r="R163" s="72"/>
      <c r="S163" s="72"/>
      <c r="T163" s="73"/>
      <c r="U163" s="35"/>
      <c r="V163" s="35"/>
      <c r="W163" s="35"/>
      <c r="X163" s="35"/>
      <c r="Y163" s="35"/>
      <c r="Z163" s="35"/>
      <c r="AA163" s="35"/>
      <c r="AB163" s="35"/>
      <c r="AC163" s="35"/>
      <c r="AD163" s="35"/>
      <c r="AE163" s="35"/>
      <c r="AT163" s="18" t="s">
        <v>294</v>
      </c>
      <c r="AU163" s="18" t="s">
        <v>84</v>
      </c>
    </row>
    <row r="164" spans="1:65" s="12" customFormat="1" ht="25.9" customHeight="1">
      <c r="B164" s="176"/>
      <c r="C164" s="177"/>
      <c r="D164" s="178" t="s">
        <v>75</v>
      </c>
      <c r="E164" s="179" t="s">
        <v>4929</v>
      </c>
      <c r="F164" s="179" t="s">
        <v>5654</v>
      </c>
      <c r="G164" s="177"/>
      <c r="H164" s="177"/>
      <c r="I164" s="180"/>
      <c r="J164" s="181">
        <f>BK164</f>
        <v>0</v>
      </c>
      <c r="K164" s="177"/>
      <c r="L164" s="182"/>
      <c r="M164" s="183"/>
      <c r="N164" s="184"/>
      <c r="O164" s="184"/>
      <c r="P164" s="185">
        <f>SUM(P165:P178)</f>
        <v>0</v>
      </c>
      <c r="Q164" s="184"/>
      <c r="R164" s="185">
        <f>SUM(R165:R178)</f>
        <v>0</v>
      </c>
      <c r="S164" s="184"/>
      <c r="T164" s="186">
        <f>SUM(T165:T178)</f>
        <v>0</v>
      </c>
      <c r="AR164" s="187" t="s">
        <v>84</v>
      </c>
      <c r="AT164" s="188" t="s">
        <v>75</v>
      </c>
      <c r="AU164" s="188" t="s">
        <v>76</v>
      </c>
      <c r="AY164" s="187" t="s">
        <v>239</v>
      </c>
      <c r="BK164" s="189">
        <f>SUM(BK165:BK178)</f>
        <v>0</v>
      </c>
    </row>
    <row r="165" spans="1:65" s="2" customFormat="1" ht="37.9" customHeight="1">
      <c r="A165" s="35"/>
      <c r="B165" s="36"/>
      <c r="C165" s="192" t="s">
        <v>323</v>
      </c>
      <c r="D165" s="192" t="s">
        <v>241</v>
      </c>
      <c r="E165" s="193" t="s">
        <v>5655</v>
      </c>
      <c r="F165" s="194" t="s">
        <v>5656</v>
      </c>
      <c r="G165" s="195" t="s">
        <v>251</v>
      </c>
      <c r="H165" s="196">
        <v>22</v>
      </c>
      <c r="I165" s="197"/>
      <c r="J165" s="198">
        <f>ROUND(I165*H165,2)</f>
        <v>0</v>
      </c>
      <c r="K165" s="194" t="s">
        <v>287</v>
      </c>
      <c r="L165" s="40"/>
      <c r="M165" s="199" t="s">
        <v>1</v>
      </c>
      <c r="N165" s="200" t="s">
        <v>41</v>
      </c>
      <c r="O165" s="72"/>
      <c r="P165" s="201">
        <f>O165*H165</f>
        <v>0</v>
      </c>
      <c r="Q165" s="201">
        <v>0</v>
      </c>
      <c r="R165" s="201">
        <f>Q165*H165</f>
        <v>0</v>
      </c>
      <c r="S165" s="201">
        <v>0</v>
      </c>
      <c r="T165" s="202">
        <f>S165*H165</f>
        <v>0</v>
      </c>
      <c r="U165" s="35"/>
      <c r="V165" s="35"/>
      <c r="W165" s="35"/>
      <c r="X165" s="35"/>
      <c r="Y165" s="35"/>
      <c r="Z165" s="35"/>
      <c r="AA165" s="35"/>
      <c r="AB165" s="35"/>
      <c r="AC165" s="35"/>
      <c r="AD165" s="35"/>
      <c r="AE165" s="35"/>
      <c r="AR165" s="203" t="s">
        <v>110</v>
      </c>
      <c r="AT165" s="203" t="s">
        <v>241</v>
      </c>
      <c r="AU165" s="203" t="s">
        <v>84</v>
      </c>
      <c r="AY165" s="18" t="s">
        <v>239</v>
      </c>
      <c r="BE165" s="204">
        <f>IF(N165="základní",J165,0)</f>
        <v>0</v>
      </c>
      <c r="BF165" s="204">
        <f>IF(N165="snížená",J165,0)</f>
        <v>0</v>
      </c>
      <c r="BG165" s="204">
        <f>IF(N165="zákl. přenesená",J165,0)</f>
        <v>0</v>
      </c>
      <c r="BH165" s="204">
        <f>IF(N165="sníž. přenesená",J165,0)</f>
        <v>0</v>
      </c>
      <c r="BI165" s="204">
        <f>IF(N165="nulová",J165,0)</f>
        <v>0</v>
      </c>
      <c r="BJ165" s="18" t="s">
        <v>84</v>
      </c>
      <c r="BK165" s="204">
        <f>ROUND(I165*H165,2)</f>
        <v>0</v>
      </c>
      <c r="BL165" s="18" t="s">
        <v>110</v>
      </c>
      <c r="BM165" s="203" t="s">
        <v>562</v>
      </c>
    </row>
    <row r="166" spans="1:65" s="2" customFormat="1" ht="19.5">
      <c r="A166" s="35"/>
      <c r="B166" s="36"/>
      <c r="C166" s="37"/>
      <c r="D166" s="212" t="s">
        <v>294</v>
      </c>
      <c r="E166" s="37"/>
      <c r="F166" s="221" t="s">
        <v>5657</v>
      </c>
      <c r="G166" s="37"/>
      <c r="H166" s="37"/>
      <c r="I166" s="207"/>
      <c r="J166" s="37"/>
      <c r="K166" s="37"/>
      <c r="L166" s="40"/>
      <c r="M166" s="208"/>
      <c r="N166" s="209"/>
      <c r="O166" s="72"/>
      <c r="P166" s="72"/>
      <c r="Q166" s="72"/>
      <c r="R166" s="72"/>
      <c r="S166" s="72"/>
      <c r="T166" s="73"/>
      <c r="U166" s="35"/>
      <c r="V166" s="35"/>
      <c r="W166" s="35"/>
      <c r="X166" s="35"/>
      <c r="Y166" s="35"/>
      <c r="Z166" s="35"/>
      <c r="AA166" s="35"/>
      <c r="AB166" s="35"/>
      <c r="AC166" s="35"/>
      <c r="AD166" s="35"/>
      <c r="AE166" s="35"/>
      <c r="AT166" s="18" t="s">
        <v>294</v>
      </c>
      <c r="AU166" s="18" t="s">
        <v>84</v>
      </c>
    </row>
    <row r="167" spans="1:65" s="2" customFormat="1" ht="37.9" customHeight="1">
      <c r="A167" s="35"/>
      <c r="B167" s="36"/>
      <c r="C167" s="192" t="s">
        <v>289</v>
      </c>
      <c r="D167" s="192" t="s">
        <v>241</v>
      </c>
      <c r="E167" s="193" t="s">
        <v>5658</v>
      </c>
      <c r="F167" s="194" t="s">
        <v>5659</v>
      </c>
      <c r="G167" s="195" t="s">
        <v>251</v>
      </c>
      <c r="H167" s="196">
        <v>1</v>
      </c>
      <c r="I167" s="197"/>
      <c r="J167" s="198">
        <f>ROUND(I167*H167,2)</f>
        <v>0</v>
      </c>
      <c r="K167" s="194" t="s">
        <v>287</v>
      </c>
      <c r="L167" s="40"/>
      <c r="M167" s="199" t="s">
        <v>1</v>
      </c>
      <c r="N167" s="200" t="s">
        <v>41</v>
      </c>
      <c r="O167" s="72"/>
      <c r="P167" s="201">
        <f>O167*H167</f>
        <v>0</v>
      </c>
      <c r="Q167" s="201">
        <v>0</v>
      </c>
      <c r="R167" s="201">
        <f>Q167*H167</f>
        <v>0</v>
      </c>
      <c r="S167" s="201">
        <v>0</v>
      </c>
      <c r="T167" s="202">
        <f>S167*H167</f>
        <v>0</v>
      </c>
      <c r="U167" s="35"/>
      <c r="V167" s="35"/>
      <c r="W167" s="35"/>
      <c r="X167" s="35"/>
      <c r="Y167" s="35"/>
      <c r="Z167" s="35"/>
      <c r="AA167" s="35"/>
      <c r="AB167" s="35"/>
      <c r="AC167" s="35"/>
      <c r="AD167" s="35"/>
      <c r="AE167" s="35"/>
      <c r="AR167" s="203" t="s">
        <v>110</v>
      </c>
      <c r="AT167" s="203" t="s">
        <v>241</v>
      </c>
      <c r="AU167" s="203" t="s">
        <v>84</v>
      </c>
      <c r="AY167" s="18" t="s">
        <v>239</v>
      </c>
      <c r="BE167" s="204">
        <f>IF(N167="základní",J167,0)</f>
        <v>0</v>
      </c>
      <c r="BF167" s="204">
        <f>IF(N167="snížená",J167,0)</f>
        <v>0</v>
      </c>
      <c r="BG167" s="204">
        <f>IF(N167="zákl. přenesená",J167,0)</f>
        <v>0</v>
      </c>
      <c r="BH167" s="204">
        <f>IF(N167="sníž. přenesená",J167,0)</f>
        <v>0</v>
      </c>
      <c r="BI167" s="204">
        <f>IF(N167="nulová",J167,0)</f>
        <v>0</v>
      </c>
      <c r="BJ167" s="18" t="s">
        <v>84</v>
      </c>
      <c r="BK167" s="204">
        <f>ROUND(I167*H167,2)</f>
        <v>0</v>
      </c>
      <c r="BL167" s="18" t="s">
        <v>110</v>
      </c>
      <c r="BM167" s="203" t="s">
        <v>572</v>
      </c>
    </row>
    <row r="168" spans="1:65" s="2" customFormat="1" ht="19.5">
      <c r="A168" s="35"/>
      <c r="B168" s="36"/>
      <c r="C168" s="37"/>
      <c r="D168" s="212" t="s">
        <v>294</v>
      </c>
      <c r="E168" s="37"/>
      <c r="F168" s="221" t="s">
        <v>5660</v>
      </c>
      <c r="G168" s="37"/>
      <c r="H168" s="37"/>
      <c r="I168" s="207"/>
      <c r="J168" s="37"/>
      <c r="K168" s="37"/>
      <c r="L168" s="40"/>
      <c r="M168" s="208"/>
      <c r="N168" s="209"/>
      <c r="O168" s="72"/>
      <c r="P168" s="72"/>
      <c r="Q168" s="72"/>
      <c r="R168" s="72"/>
      <c r="S168" s="72"/>
      <c r="T168" s="73"/>
      <c r="U168" s="35"/>
      <c r="V168" s="35"/>
      <c r="W168" s="35"/>
      <c r="X168" s="35"/>
      <c r="Y168" s="35"/>
      <c r="Z168" s="35"/>
      <c r="AA168" s="35"/>
      <c r="AB168" s="35"/>
      <c r="AC168" s="35"/>
      <c r="AD168" s="35"/>
      <c r="AE168" s="35"/>
      <c r="AT168" s="18" t="s">
        <v>294</v>
      </c>
      <c r="AU168" s="18" t="s">
        <v>84</v>
      </c>
    </row>
    <row r="169" spans="1:65" s="2" customFormat="1" ht="37.9" customHeight="1">
      <c r="A169" s="35"/>
      <c r="B169" s="36"/>
      <c r="C169" s="192" t="s">
        <v>334</v>
      </c>
      <c r="D169" s="192" t="s">
        <v>241</v>
      </c>
      <c r="E169" s="193" t="s">
        <v>5661</v>
      </c>
      <c r="F169" s="194" t="s">
        <v>5662</v>
      </c>
      <c r="G169" s="195" t="s">
        <v>251</v>
      </c>
      <c r="H169" s="196">
        <v>1</v>
      </c>
      <c r="I169" s="197"/>
      <c r="J169" s="198">
        <f>ROUND(I169*H169,2)</f>
        <v>0</v>
      </c>
      <c r="K169" s="194" t="s">
        <v>287</v>
      </c>
      <c r="L169" s="40"/>
      <c r="M169" s="199" t="s">
        <v>1</v>
      </c>
      <c r="N169" s="200" t="s">
        <v>41</v>
      </c>
      <c r="O169" s="72"/>
      <c r="P169" s="201">
        <f>O169*H169</f>
        <v>0</v>
      </c>
      <c r="Q169" s="201">
        <v>0</v>
      </c>
      <c r="R169" s="201">
        <f>Q169*H169</f>
        <v>0</v>
      </c>
      <c r="S169" s="201">
        <v>0</v>
      </c>
      <c r="T169" s="202">
        <f>S169*H169</f>
        <v>0</v>
      </c>
      <c r="U169" s="35"/>
      <c r="V169" s="35"/>
      <c r="W169" s="35"/>
      <c r="X169" s="35"/>
      <c r="Y169" s="35"/>
      <c r="Z169" s="35"/>
      <c r="AA169" s="35"/>
      <c r="AB169" s="35"/>
      <c r="AC169" s="35"/>
      <c r="AD169" s="35"/>
      <c r="AE169" s="35"/>
      <c r="AR169" s="203" t="s">
        <v>110</v>
      </c>
      <c r="AT169" s="203" t="s">
        <v>241</v>
      </c>
      <c r="AU169" s="203" t="s">
        <v>84</v>
      </c>
      <c r="AY169" s="18" t="s">
        <v>239</v>
      </c>
      <c r="BE169" s="204">
        <f>IF(N169="základní",J169,0)</f>
        <v>0</v>
      </c>
      <c r="BF169" s="204">
        <f>IF(N169="snížená",J169,0)</f>
        <v>0</v>
      </c>
      <c r="BG169" s="204">
        <f>IF(N169="zákl. přenesená",J169,0)</f>
        <v>0</v>
      </c>
      <c r="BH169" s="204">
        <f>IF(N169="sníž. přenesená",J169,0)</f>
        <v>0</v>
      </c>
      <c r="BI169" s="204">
        <f>IF(N169="nulová",J169,0)</f>
        <v>0</v>
      </c>
      <c r="BJ169" s="18" t="s">
        <v>84</v>
      </c>
      <c r="BK169" s="204">
        <f>ROUND(I169*H169,2)</f>
        <v>0</v>
      </c>
      <c r="BL169" s="18" t="s">
        <v>110</v>
      </c>
      <c r="BM169" s="203" t="s">
        <v>582</v>
      </c>
    </row>
    <row r="170" spans="1:65" s="2" customFormat="1" ht="19.5">
      <c r="A170" s="35"/>
      <c r="B170" s="36"/>
      <c r="C170" s="37"/>
      <c r="D170" s="212" t="s">
        <v>294</v>
      </c>
      <c r="E170" s="37"/>
      <c r="F170" s="221" t="s">
        <v>5663</v>
      </c>
      <c r="G170" s="37"/>
      <c r="H170" s="37"/>
      <c r="I170" s="207"/>
      <c r="J170" s="37"/>
      <c r="K170" s="37"/>
      <c r="L170" s="40"/>
      <c r="M170" s="208"/>
      <c r="N170" s="209"/>
      <c r="O170" s="72"/>
      <c r="P170" s="72"/>
      <c r="Q170" s="72"/>
      <c r="R170" s="72"/>
      <c r="S170" s="72"/>
      <c r="T170" s="73"/>
      <c r="U170" s="35"/>
      <c r="V170" s="35"/>
      <c r="W170" s="35"/>
      <c r="X170" s="35"/>
      <c r="Y170" s="35"/>
      <c r="Z170" s="35"/>
      <c r="AA170" s="35"/>
      <c r="AB170" s="35"/>
      <c r="AC170" s="35"/>
      <c r="AD170" s="35"/>
      <c r="AE170" s="35"/>
      <c r="AT170" s="18" t="s">
        <v>294</v>
      </c>
      <c r="AU170" s="18" t="s">
        <v>84</v>
      </c>
    </row>
    <row r="171" spans="1:65" s="2" customFormat="1" ht="37.9" customHeight="1">
      <c r="A171" s="35"/>
      <c r="B171" s="36"/>
      <c r="C171" s="192" t="s">
        <v>341</v>
      </c>
      <c r="D171" s="192" t="s">
        <v>241</v>
      </c>
      <c r="E171" s="193" t="s">
        <v>5664</v>
      </c>
      <c r="F171" s="194" t="s">
        <v>5665</v>
      </c>
      <c r="G171" s="195" t="s">
        <v>251</v>
      </c>
      <c r="H171" s="196">
        <v>1</v>
      </c>
      <c r="I171" s="197"/>
      <c r="J171" s="198">
        <f>ROUND(I171*H171,2)</f>
        <v>0</v>
      </c>
      <c r="K171" s="194" t="s">
        <v>287</v>
      </c>
      <c r="L171" s="40"/>
      <c r="M171" s="199" t="s">
        <v>1</v>
      </c>
      <c r="N171" s="200" t="s">
        <v>41</v>
      </c>
      <c r="O171" s="72"/>
      <c r="P171" s="201">
        <f>O171*H171</f>
        <v>0</v>
      </c>
      <c r="Q171" s="201">
        <v>0</v>
      </c>
      <c r="R171" s="201">
        <f>Q171*H171</f>
        <v>0</v>
      </c>
      <c r="S171" s="201">
        <v>0</v>
      </c>
      <c r="T171" s="202">
        <f>S171*H171</f>
        <v>0</v>
      </c>
      <c r="U171" s="35"/>
      <c r="V171" s="35"/>
      <c r="W171" s="35"/>
      <c r="X171" s="35"/>
      <c r="Y171" s="35"/>
      <c r="Z171" s="35"/>
      <c r="AA171" s="35"/>
      <c r="AB171" s="35"/>
      <c r="AC171" s="35"/>
      <c r="AD171" s="35"/>
      <c r="AE171" s="35"/>
      <c r="AR171" s="203" t="s">
        <v>110</v>
      </c>
      <c r="AT171" s="203" t="s">
        <v>241</v>
      </c>
      <c r="AU171" s="203" t="s">
        <v>84</v>
      </c>
      <c r="AY171" s="18" t="s">
        <v>239</v>
      </c>
      <c r="BE171" s="204">
        <f>IF(N171="základní",J171,0)</f>
        <v>0</v>
      </c>
      <c r="BF171" s="204">
        <f>IF(N171="snížená",J171,0)</f>
        <v>0</v>
      </c>
      <c r="BG171" s="204">
        <f>IF(N171="zákl. přenesená",J171,0)</f>
        <v>0</v>
      </c>
      <c r="BH171" s="204">
        <f>IF(N171="sníž. přenesená",J171,0)</f>
        <v>0</v>
      </c>
      <c r="BI171" s="204">
        <f>IF(N171="nulová",J171,0)</f>
        <v>0</v>
      </c>
      <c r="BJ171" s="18" t="s">
        <v>84</v>
      </c>
      <c r="BK171" s="204">
        <f>ROUND(I171*H171,2)</f>
        <v>0</v>
      </c>
      <c r="BL171" s="18" t="s">
        <v>110</v>
      </c>
      <c r="BM171" s="203" t="s">
        <v>592</v>
      </c>
    </row>
    <row r="172" spans="1:65" s="2" customFormat="1" ht="19.5">
      <c r="A172" s="35"/>
      <c r="B172" s="36"/>
      <c r="C172" s="37"/>
      <c r="D172" s="212" t="s">
        <v>294</v>
      </c>
      <c r="E172" s="37"/>
      <c r="F172" s="221" t="s">
        <v>5666</v>
      </c>
      <c r="G172" s="37"/>
      <c r="H172" s="37"/>
      <c r="I172" s="207"/>
      <c r="J172" s="37"/>
      <c r="K172" s="37"/>
      <c r="L172" s="40"/>
      <c r="M172" s="208"/>
      <c r="N172" s="209"/>
      <c r="O172" s="72"/>
      <c r="P172" s="72"/>
      <c r="Q172" s="72"/>
      <c r="R172" s="72"/>
      <c r="S172" s="72"/>
      <c r="T172" s="73"/>
      <c r="U172" s="35"/>
      <c r="V172" s="35"/>
      <c r="W172" s="35"/>
      <c r="X172" s="35"/>
      <c r="Y172" s="35"/>
      <c r="Z172" s="35"/>
      <c r="AA172" s="35"/>
      <c r="AB172" s="35"/>
      <c r="AC172" s="35"/>
      <c r="AD172" s="35"/>
      <c r="AE172" s="35"/>
      <c r="AT172" s="18" t="s">
        <v>294</v>
      </c>
      <c r="AU172" s="18" t="s">
        <v>84</v>
      </c>
    </row>
    <row r="173" spans="1:65" s="2" customFormat="1" ht="37.9" customHeight="1">
      <c r="A173" s="35"/>
      <c r="B173" s="36"/>
      <c r="C173" s="192" t="s">
        <v>7</v>
      </c>
      <c r="D173" s="192" t="s">
        <v>241</v>
      </c>
      <c r="E173" s="193" t="s">
        <v>5667</v>
      </c>
      <c r="F173" s="194" t="s">
        <v>5668</v>
      </c>
      <c r="G173" s="195" t="s">
        <v>251</v>
      </c>
      <c r="H173" s="196">
        <v>2</v>
      </c>
      <c r="I173" s="197"/>
      <c r="J173" s="198">
        <f>ROUND(I173*H173,2)</f>
        <v>0</v>
      </c>
      <c r="K173" s="194" t="s">
        <v>287</v>
      </c>
      <c r="L173" s="40"/>
      <c r="M173" s="199" t="s">
        <v>1</v>
      </c>
      <c r="N173" s="200" t="s">
        <v>41</v>
      </c>
      <c r="O173" s="72"/>
      <c r="P173" s="201">
        <f>O173*H173</f>
        <v>0</v>
      </c>
      <c r="Q173" s="201">
        <v>0</v>
      </c>
      <c r="R173" s="201">
        <f>Q173*H173</f>
        <v>0</v>
      </c>
      <c r="S173" s="201">
        <v>0</v>
      </c>
      <c r="T173" s="202">
        <f>S173*H173</f>
        <v>0</v>
      </c>
      <c r="U173" s="35"/>
      <c r="V173" s="35"/>
      <c r="W173" s="35"/>
      <c r="X173" s="35"/>
      <c r="Y173" s="35"/>
      <c r="Z173" s="35"/>
      <c r="AA173" s="35"/>
      <c r="AB173" s="35"/>
      <c r="AC173" s="35"/>
      <c r="AD173" s="35"/>
      <c r="AE173" s="35"/>
      <c r="AR173" s="203" t="s">
        <v>110</v>
      </c>
      <c r="AT173" s="203" t="s">
        <v>241</v>
      </c>
      <c r="AU173" s="203" t="s">
        <v>84</v>
      </c>
      <c r="AY173" s="18" t="s">
        <v>239</v>
      </c>
      <c r="BE173" s="204">
        <f>IF(N173="základní",J173,0)</f>
        <v>0</v>
      </c>
      <c r="BF173" s="204">
        <f>IF(N173="snížená",J173,0)</f>
        <v>0</v>
      </c>
      <c r="BG173" s="204">
        <f>IF(N173="zákl. přenesená",J173,0)</f>
        <v>0</v>
      </c>
      <c r="BH173" s="204">
        <f>IF(N173="sníž. přenesená",J173,0)</f>
        <v>0</v>
      </c>
      <c r="BI173" s="204">
        <f>IF(N173="nulová",J173,0)</f>
        <v>0</v>
      </c>
      <c r="BJ173" s="18" t="s">
        <v>84</v>
      </c>
      <c r="BK173" s="204">
        <f>ROUND(I173*H173,2)</f>
        <v>0</v>
      </c>
      <c r="BL173" s="18" t="s">
        <v>110</v>
      </c>
      <c r="BM173" s="203" t="s">
        <v>604</v>
      </c>
    </row>
    <row r="174" spans="1:65" s="2" customFormat="1" ht="19.5">
      <c r="A174" s="35"/>
      <c r="B174" s="36"/>
      <c r="C174" s="37"/>
      <c r="D174" s="212" t="s">
        <v>294</v>
      </c>
      <c r="E174" s="37"/>
      <c r="F174" s="221" t="s">
        <v>5669</v>
      </c>
      <c r="G174" s="37"/>
      <c r="H174" s="37"/>
      <c r="I174" s="207"/>
      <c r="J174" s="37"/>
      <c r="K174" s="37"/>
      <c r="L174" s="40"/>
      <c r="M174" s="208"/>
      <c r="N174" s="209"/>
      <c r="O174" s="72"/>
      <c r="P174" s="72"/>
      <c r="Q174" s="72"/>
      <c r="R174" s="72"/>
      <c r="S174" s="72"/>
      <c r="T174" s="73"/>
      <c r="U174" s="35"/>
      <c r="V174" s="35"/>
      <c r="W174" s="35"/>
      <c r="X174" s="35"/>
      <c r="Y174" s="35"/>
      <c r="Z174" s="35"/>
      <c r="AA174" s="35"/>
      <c r="AB174" s="35"/>
      <c r="AC174" s="35"/>
      <c r="AD174" s="35"/>
      <c r="AE174" s="35"/>
      <c r="AT174" s="18" t="s">
        <v>294</v>
      </c>
      <c r="AU174" s="18" t="s">
        <v>84</v>
      </c>
    </row>
    <row r="175" spans="1:65" s="2" customFormat="1" ht="24.2" customHeight="1">
      <c r="A175" s="35"/>
      <c r="B175" s="36"/>
      <c r="C175" s="192" t="s">
        <v>351</v>
      </c>
      <c r="D175" s="192" t="s">
        <v>241</v>
      </c>
      <c r="E175" s="193" t="s">
        <v>5670</v>
      </c>
      <c r="F175" s="194" t="s">
        <v>5671</v>
      </c>
      <c r="G175" s="195" t="s">
        <v>251</v>
      </c>
      <c r="H175" s="196">
        <v>1</v>
      </c>
      <c r="I175" s="197"/>
      <c r="J175" s="198">
        <f>ROUND(I175*H175,2)</f>
        <v>0</v>
      </c>
      <c r="K175" s="194" t="s">
        <v>287</v>
      </c>
      <c r="L175" s="40"/>
      <c r="M175" s="199" t="s">
        <v>1</v>
      </c>
      <c r="N175" s="200" t="s">
        <v>41</v>
      </c>
      <c r="O175" s="72"/>
      <c r="P175" s="201">
        <f>O175*H175</f>
        <v>0</v>
      </c>
      <c r="Q175" s="201">
        <v>0</v>
      </c>
      <c r="R175" s="201">
        <f>Q175*H175</f>
        <v>0</v>
      </c>
      <c r="S175" s="201">
        <v>0</v>
      </c>
      <c r="T175" s="202">
        <f>S175*H175</f>
        <v>0</v>
      </c>
      <c r="U175" s="35"/>
      <c r="V175" s="35"/>
      <c r="W175" s="35"/>
      <c r="X175" s="35"/>
      <c r="Y175" s="35"/>
      <c r="Z175" s="35"/>
      <c r="AA175" s="35"/>
      <c r="AB175" s="35"/>
      <c r="AC175" s="35"/>
      <c r="AD175" s="35"/>
      <c r="AE175" s="35"/>
      <c r="AR175" s="203" t="s">
        <v>110</v>
      </c>
      <c r="AT175" s="203" t="s">
        <v>241</v>
      </c>
      <c r="AU175" s="203" t="s">
        <v>84</v>
      </c>
      <c r="AY175" s="18" t="s">
        <v>239</v>
      </c>
      <c r="BE175" s="204">
        <f>IF(N175="základní",J175,0)</f>
        <v>0</v>
      </c>
      <c r="BF175" s="204">
        <f>IF(N175="snížená",J175,0)</f>
        <v>0</v>
      </c>
      <c r="BG175" s="204">
        <f>IF(N175="zákl. přenesená",J175,0)</f>
        <v>0</v>
      </c>
      <c r="BH175" s="204">
        <f>IF(N175="sníž. přenesená",J175,0)</f>
        <v>0</v>
      </c>
      <c r="BI175" s="204">
        <f>IF(N175="nulová",J175,0)</f>
        <v>0</v>
      </c>
      <c r="BJ175" s="18" t="s">
        <v>84</v>
      </c>
      <c r="BK175" s="204">
        <f>ROUND(I175*H175,2)</f>
        <v>0</v>
      </c>
      <c r="BL175" s="18" t="s">
        <v>110</v>
      </c>
      <c r="BM175" s="203" t="s">
        <v>616</v>
      </c>
    </row>
    <row r="176" spans="1:65" s="2" customFormat="1" ht="19.5">
      <c r="A176" s="35"/>
      <c r="B176" s="36"/>
      <c r="C176" s="37"/>
      <c r="D176" s="212" t="s">
        <v>294</v>
      </c>
      <c r="E176" s="37"/>
      <c r="F176" s="221" t="s">
        <v>5672</v>
      </c>
      <c r="G176" s="37"/>
      <c r="H176" s="37"/>
      <c r="I176" s="207"/>
      <c r="J176" s="37"/>
      <c r="K176" s="37"/>
      <c r="L176" s="40"/>
      <c r="M176" s="208"/>
      <c r="N176" s="209"/>
      <c r="O176" s="72"/>
      <c r="P176" s="72"/>
      <c r="Q176" s="72"/>
      <c r="R176" s="72"/>
      <c r="S176" s="72"/>
      <c r="T176" s="73"/>
      <c r="U176" s="35"/>
      <c r="V176" s="35"/>
      <c r="W176" s="35"/>
      <c r="X176" s="35"/>
      <c r="Y176" s="35"/>
      <c r="Z176" s="35"/>
      <c r="AA176" s="35"/>
      <c r="AB176" s="35"/>
      <c r="AC176" s="35"/>
      <c r="AD176" s="35"/>
      <c r="AE176" s="35"/>
      <c r="AT176" s="18" t="s">
        <v>294</v>
      </c>
      <c r="AU176" s="18" t="s">
        <v>84</v>
      </c>
    </row>
    <row r="177" spans="1:65" s="2" customFormat="1" ht="24.2" customHeight="1">
      <c r="A177" s="35"/>
      <c r="B177" s="36"/>
      <c r="C177" s="192" t="s">
        <v>357</v>
      </c>
      <c r="D177" s="192" t="s">
        <v>241</v>
      </c>
      <c r="E177" s="193" t="s">
        <v>5673</v>
      </c>
      <c r="F177" s="194" t="s">
        <v>5674</v>
      </c>
      <c r="G177" s="195" t="s">
        <v>251</v>
      </c>
      <c r="H177" s="196">
        <v>2</v>
      </c>
      <c r="I177" s="197"/>
      <c r="J177" s="198">
        <f>ROUND(I177*H177,2)</f>
        <v>0</v>
      </c>
      <c r="K177" s="194" t="s">
        <v>287</v>
      </c>
      <c r="L177" s="40"/>
      <c r="M177" s="199" t="s">
        <v>1</v>
      </c>
      <c r="N177" s="200" t="s">
        <v>41</v>
      </c>
      <c r="O177" s="72"/>
      <c r="P177" s="201">
        <f>O177*H177</f>
        <v>0</v>
      </c>
      <c r="Q177" s="201">
        <v>0</v>
      </c>
      <c r="R177" s="201">
        <f>Q177*H177</f>
        <v>0</v>
      </c>
      <c r="S177" s="201">
        <v>0</v>
      </c>
      <c r="T177" s="202">
        <f>S177*H177</f>
        <v>0</v>
      </c>
      <c r="U177" s="35"/>
      <c r="V177" s="35"/>
      <c r="W177" s="35"/>
      <c r="X177" s="35"/>
      <c r="Y177" s="35"/>
      <c r="Z177" s="35"/>
      <c r="AA177" s="35"/>
      <c r="AB177" s="35"/>
      <c r="AC177" s="35"/>
      <c r="AD177" s="35"/>
      <c r="AE177" s="35"/>
      <c r="AR177" s="203" t="s">
        <v>110</v>
      </c>
      <c r="AT177" s="203" t="s">
        <v>241</v>
      </c>
      <c r="AU177" s="203" t="s">
        <v>84</v>
      </c>
      <c r="AY177" s="18" t="s">
        <v>239</v>
      </c>
      <c r="BE177" s="204">
        <f>IF(N177="základní",J177,0)</f>
        <v>0</v>
      </c>
      <c r="BF177" s="204">
        <f>IF(N177="snížená",J177,0)</f>
        <v>0</v>
      </c>
      <c r="BG177" s="204">
        <f>IF(N177="zákl. přenesená",J177,0)</f>
        <v>0</v>
      </c>
      <c r="BH177" s="204">
        <f>IF(N177="sníž. přenesená",J177,0)</f>
        <v>0</v>
      </c>
      <c r="BI177" s="204">
        <f>IF(N177="nulová",J177,0)</f>
        <v>0</v>
      </c>
      <c r="BJ177" s="18" t="s">
        <v>84</v>
      </c>
      <c r="BK177" s="204">
        <f>ROUND(I177*H177,2)</f>
        <v>0</v>
      </c>
      <c r="BL177" s="18" t="s">
        <v>110</v>
      </c>
      <c r="BM177" s="203" t="s">
        <v>627</v>
      </c>
    </row>
    <row r="178" spans="1:65" s="2" customFormat="1" ht="19.5">
      <c r="A178" s="35"/>
      <c r="B178" s="36"/>
      <c r="C178" s="37"/>
      <c r="D178" s="212" t="s">
        <v>294</v>
      </c>
      <c r="E178" s="37"/>
      <c r="F178" s="221" t="s">
        <v>5675</v>
      </c>
      <c r="G178" s="37"/>
      <c r="H178" s="37"/>
      <c r="I178" s="207"/>
      <c r="J178" s="37"/>
      <c r="K178" s="37"/>
      <c r="L178" s="40"/>
      <c r="M178" s="208"/>
      <c r="N178" s="209"/>
      <c r="O178" s="72"/>
      <c r="P178" s="72"/>
      <c r="Q178" s="72"/>
      <c r="R178" s="72"/>
      <c r="S178" s="72"/>
      <c r="T178" s="73"/>
      <c r="U178" s="35"/>
      <c r="V178" s="35"/>
      <c r="W178" s="35"/>
      <c r="X178" s="35"/>
      <c r="Y178" s="35"/>
      <c r="Z178" s="35"/>
      <c r="AA178" s="35"/>
      <c r="AB178" s="35"/>
      <c r="AC178" s="35"/>
      <c r="AD178" s="35"/>
      <c r="AE178" s="35"/>
      <c r="AT178" s="18" t="s">
        <v>294</v>
      </c>
      <c r="AU178" s="18" t="s">
        <v>84</v>
      </c>
    </row>
    <row r="179" spans="1:65" s="12" customFormat="1" ht="25.9" customHeight="1">
      <c r="B179" s="176"/>
      <c r="C179" s="177"/>
      <c r="D179" s="178" t="s">
        <v>75</v>
      </c>
      <c r="E179" s="179" t="s">
        <v>4949</v>
      </c>
      <c r="F179" s="179" t="s">
        <v>5676</v>
      </c>
      <c r="G179" s="177"/>
      <c r="H179" s="177"/>
      <c r="I179" s="180"/>
      <c r="J179" s="181">
        <f>BK179</f>
        <v>0</v>
      </c>
      <c r="K179" s="177"/>
      <c r="L179" s="182"/>
      <c r="M179" s="183"/>
      <c r="N179" s="184"/>
      <c r="O179" s="184"/>
      <c r="P179" s="185">
        <f>SUM(P180:P209)</f>
        <v>0</v>
      </c>
      <c r="Q179" s="184"/>
      <c r="R179" s="185">
        <f>SUM(R180:R209)</f>
        <v>0</v>
      </c>
      <c r="S179" s="184"/>
      <c r="T179" s="186">
        <f>SUM(T180:T209)</f>
        <v>0</v>
      </c>
      <c r="AR179" s="187" t="s">
        <v>84</v>
      </c>
      <c r="AT179" s="188" t="s">
        <v>75</v>
      </c>
      <c r="AU179" s="188" t="s">
        <v>76</v>
      </c>
      <c r="AY179" s="187" t="s">
        <v>239</v>
      </c>
      <c r="BK179" s="189">
        <f>SUM(BK180:BK209)</f>
        <v>0</v>
      </c>
    </row>
    <row r="180" spans="1:65" s="2" customFormat="1" ht="37.9" customHeight="1">
      <c r="A180" s="35"/>
      <c r="B180" s="36"/>
      <c r="C180" s="192" t="s">
        <v>499</v>
      </c>
      <c r="D180" s="192" t="s">
        <v>241</v>
      </c>
      <c r="E180" s="193" t="s">
        <v>5677</v>
      </c>
      <c r="F180" s="194" t="s">
        <v>5678</v>
      </c>
      <c r="G180" s="195" t="s">
        <v>251</v>
      </c>
      <c r="H180" s="196">
        <v>21</v>
      </c>
      <c r="I180" s="197"/>
      <c r="J180" s="198">
        <f>ROUND(I180*H180,2)</f>
        <v>0</v>
      </c>
      <c r="K180" s="194" t="s">
        <v>287</v>
      </c>
      <c r="L180" s="40"/>
      <c r="M180" s="199" t="s">
        <v>1</v>
      </c>
      <c r="N180" s="200" t="s">
        <v>41</v>
      </c>
      <c r="O180" s="72"/>
      <c r="P180" s="201">
        <f>O180*H180</f>
        <v>0</v>
      </c>
      <c r="Q180" s="201">
        <v>0</v>
      </c>
      <c r="R180" s="201">
        <f>Q180*H180</f>
        <v>0</v>
      </c>
      <c r="S180" s="201">
        <v>0</v>
      </c>
      <c r="T180" s="202">
        <f>S180*H180</f>
        <v>0</v>
      </c>
      <c r="U180" s="35"/>
      <c r="V180" s="35"/>
      <c r="W180" s="35"/>
      <c r="X180" s="35"/>
      <c r="Y180" s="35"/>
      <c r="Z180" s="35"/>
      <c r="AA180" s="35"/>
      <c r="AB180" s="35"/>
      <c r="AC180" s="35"/>
      <c r="AD180" s="35"/>
      <c r="AE180" s="35"/>
      <c r="AR180" s="203" t="s">
        <v>110</v>
      </c>
      <c r="AT180" s="203" t="s">
        <v>241</v>
      </c>
      <c r="AU180" s="203" t="s">
        <v>84</v>
      </c>
      <c r="AY180" s="18" t="s">
        <v>239</v>
      </c>
      <c r="BE180" s="204">
        <f>IF(N180="základní",J180,0)</f>
        <v>0</v>
      </c>
      <c r="BF180" s="204">
        <f>IF(N180="snížená",J180,0)</f>
        <v>0</v>
      </c>
      <c r="BG180" s="204">
        <f>IF(N180="zákl. přenesená",J180,0)</f>
        <v>0</v>
      </c>
      <c r="BH180" s="204">
        <f>IF(N180="sníž. přenesená",J180,0)</f>
        <v>0</v>
      </c>
      <c r="BI180" s="204">
        <f>IF(N180="nulová",J180,0)</f>
        <v>0</v>
      </c>
      <c r="BJ180" s="18" t="s">
        <v>84</v>
      </c>
      <c r="BK180" s="204">
        <f>ROUND(I180*H180,2)</f>
        <v>0</v>
      </c>
      <c r="BL180" s="18" t="s">
        <v>110</v>
      </c>
      <c r="BM180" s="203" t="s">
        <v>639</v>
      </c>
    </row>
    <row r="181" spans="1:65" s="2" customFormat="1" ht="19.5">
      <c r="A181" s="35"/>
      <c r="B181" s="36"/>
      <c r="C181" s="37"/>
      <c r="D181" s="212" t="s">
        <v>294</v>
      </c>
      <c r="E181" s="37"/>
      <c r="F181" s="221" t="s">
        <v>5679</v>
      </c>
      <c r="G181" s="37"/>
      <c r="H181" s="37"/>
      <c r="I181" s="207"/>
      <c r="J181" s="37"/>
      <c r="K181" s="37"/>
      <c r="L181" s="40"/>
      <c r="M181" s="208"/>
      <c r="N181" s="209"/>
      <c r="O181" s="72"/>
      <c r="P181" s="72"/>
      <c r="Q181" s="72"/>
      <c r="R181" s="72"/>
      <c r="S181" s="72"/>
      <c r="T181" s="73"/>
      <c r="U181" s="35"/>
      <c r="V181" s="35"/>
      <c r="W181" s="35"/>
      <c r="X181" s="35"/>
      <c r="Y181" s="35"/>
      <c r="Z181" s="35"/>
      <c r="AA181" s="35"/>
      <c r="AB181" s="35"/>
      <c r="AC181" s="35"/>
      <c r="AD181" s="35"/>
      <c r="AE181" s="35"/>
      <c r="AT181" s="18" t="s">
        <v>294</v>
      </c>
      <c r="AU181" s="18" t="s">
        <v>84</v>
      </c>
    </row>
    <row r="182" spans="1:65" s="2" customFormat="1" ht="37.9" customHeight="1">
      <c r="A182" s="35"/>
      <c r="B182" s="36"/>
      <c r="C182" s="192" t="s">
        <v>505</v>
      </c>
      <c r="D182" s="192" t="s">
        <v>241</v>
      </c>
      <c r="E182" s="193" t="s">
        <v>5680</v>
      </c>
      <c r="F182" s="194" t="s">
        <v>5678</v>
      </c>
      <c r="G182" s="195" t="s">
        <v>251</v>
      </c>
      <c r="H182" s="196">
        <v>15</v>
      </c>
      <c r="I182" s="197"/>
      <c r="J182" s="198">
        <f>ROUND(I182*H182,2)</f>
        <v>0</v>
      </c>
      <c r="K182" s="194" t="s">
        <v>287</v>
      </c>
      <c r="L182" s="40"/>
      <c r="M182" s="199" t="s">
        <v>1</v>
      </c>
      <c r="N182" s="200" t="s">
        <v>41</v>
      </c>
      <c r="O182" s="72"/>
      <c r="P182" s="201">
        <f>O182*H182</f>
        <v>0</v>
      </c>
      <c r="Q182" s="201">
        <v>0</v>
      </c>
      <c r="R182" s="201">
        <f>Q182*H182</f>
        <v>0</v>
      </c>
      <c r="S182" s="201">
        <v>0</v>
      </c>
      <c r="T182" s="202">
        <f>S182*H182</f>
        <v>0</v>
      </c>
      <c r="U182" s="35"/>
      <c r="V182" s="35"/>
      <c r="W182" s="35"/>
      <c r="X182" s="35"/>
      <c r="Y182" s="35"/>
      <c r="Z182" s="35"/>
      <c r="AA182" s="35"/>
      <c r="AB182" s="35"/>
      <c r="AC182" s="35"/>
      <c r="AD182" s="35"/>
      <c r="AE182" s="35"/>
      <c r="AR182" s="203" t="s">
        <v>110</v>
      </c>
      <c r="AT182" s="203" t="s">
        <v>241</v>
      </c>
      <c r="AU182" s="203" t="s">
        <v>84</v>
      </c>
      <c r="AY182" s="18" t="s">
        <v>239</v>
      </c>
      <c r="BE182" s="204">
        <f>IF(N182="základní",J182,0)</f>
        <v>0</v>
      </c>
      <c r="BF182" s="204">
        <f>IF(N182="snížená",J182,0)</f>
        <v>0</v>
      </c>
      <c r="BG182" s="204">
        <f>IF(N182="zákl. přenesená",J182,0)</f>
        <v>0</v>
      </c>
      <c r="BH182" s="204">
        <f>IF(N182="sníž. přenesená",J182,0)</f>
        <v>0</v>
      </c>
      <c r="BI182" s="204">
        <f>IF(N182="nulová",J182,0)</f>
        <v>0</v>
      </c>
      <c r="BJ182" s="18" t="s">
        <v>84</v>
      </c>
      <c r="BK182" s="204">
        <f>ROUND(I182*H182,2)</f>
        <v>0</v>
      </c>
      <c r="BL182" s="18" t="s">
        <v>110</v>
      </c>
      <c r="BM182" s="203" t="s">
        <v>652</v>
      </c>
    </row>
    <row r="183" spans="1:65" s="2" customFormat="1" ht="19.5">
      <c r="A183" s="35"/>
      <c r="B183" s="36"/>
      <c r="C183" s="37"/>
      <c r="D183" s="212" t="s">
        <v>294</v>
      </c>
      <c r="E183" s="37"/>
      <c r="F183" s="221" t="s">
        <v>5681</v>
      </c>
      <c r="G183" s="37"/>
      <c r="H183" s="37"/>
      <c r="I183" s="207"/>
      <c r="J183" s="37"/>
      <c r="K183" s="37"/>
      <c r="L183" s="40"/>
      <c r="M183" s="208"/>
      <c r="N183" s="209"/>
      <c r="O183" s="72"/>
      <c r="P183" s="72"/>
      <c r="Q183" s="72"/>
      <c r="R183" s="72"/>
      <c r="S183" s="72"/>
      <c r="T183" s="73"/>
      <c r="U183" s="35"/>
      <c r="V183" s="35"/>
      <c r="W183" s="35"/>
      <c r="X183" s="35"/>
      <c r="Y183" s="35"/>
      <c r="Z183" s="35"/>
      <c r="AA183" s="35"/>
      <c r="AB183" s="35"/>
      <c r="AC183" s="35"/>
      <c r="AD183" s="35"/>
      <c r="AE183" s="35"/>
      <c r="AT183" s="18" t="s">
        <v>294</v>
      </c>
      <c r="AU183" s="18" t="s">
        <v>84</v>
      </c>
    </row>
    <row r="184" spans="1:65" s="2" customFormat="1" ht="37.9" customHeight="1">
      <c r="A184" s="35"/>
      <c r="B184" s="36"/>
      <c r="C184" s="192" t="s">
        <v>510</v>
      </c>
      <c r="D184" s="192" t="s">
        <v>241</v>
      </c>
      <c r="E184" s="193" t="s">
        <v>5682</v>
      </c>
      <c r="F184" s="194" t="s">
        <v>5678</v>
      </c>
      <c r="G184" s="195" t="s">
        <v>251</v>
      </c>
      <c r="H184" s="196">
        <v>25</v>
      </c>
      <c r="I184" s="197"/>
      <c r="J184" s="198">
        <f>ROUND(I184*H184,2)</f>
        <v>0</v>
      </c>
      <c r="K184" s="194" t="s">
        <v>287</v>
      </c>
      <c r="L184" s="40"/>
      <c r="M184" s="199" t="s">
        <v>1</v>
      </c>
      <c r="N184" s="200" t="s">
        <v>41</v>
      </c>
      <c r="O184" s="72"/>
      <c r="P184" s="201">
        <f>O184*H184</f>
        <v>0</v>
      </c>
      <c r="Q184" s="201">
        <v>0</v>
      </c>
      <c r="R184" s="201">
        <f>Q184*H184</f>
        <v>0</v>
      </c>
      <c r="S184" s="201">
        <v>0</v>
      </c>
      <c r="T184" s="202">
        <f>S184*H184</f>
        <v>0</v>
      </c>
      <c r="U184" s="35"/>
      <c r="V184" s="35"/>
      <c r="W184" s="35"/>
      <c r="X184" s="35"/>
      <c r="Y184" s="35"/>
      <c r="Z184" s="35"/>
      <c r="AA184" s="35"/>
      <c r="AB184" s="35"/>
      <c r="AC184" s="35"/>
      <c r="AD184" s="35"/>
      <c r="AE184" s="35"/>
      <c r="AR184" s="203" t="s">
        <v>110</v>
      </c>
      <c r="AT184" s="203" t="s">
        <v>241</v>
      </c>
      <c r="AU184" s="203" t="s">
        <v>84</v>
      </c>
      <c r="AY184" s="18" t="s">
        <v>239</v>
      </c>
      <c r="BE184" s="204">
        <f>IF(N184="základní",J184,0)</f>
        <v>0</v>
      </c>
      <c r="BF184" s="204">
        <f>IF(N184="snížená",J184,0)</f>
        <v>0</v>
      </c>
      <c r="BG184" s="204">
        <f>IF(N184="zákl. přenesená",J184,0)</f>
        <v>0</v>
      </c>
      <c r="BH184" s="204">
        <f>IF(N184="sníž. přenesená",J184,0)</f>
        <v>0</v>
      </c>
      <c r="BI184" s="204">
        <f>IF(N184="nulová",J184,0)</f>
        <v>0</v>
      </c>
      <c r="BJ184" s="18" t="s">
        <v>84</v>
      </c>
      <c r="BK184" s="204">
        <f>ROUND(I184*H184,2)</f>
        <v>0</v>
      </c>
      <c r="BL184" s="18" t="s">
        <v>110</v>
      </c>
      <c r="BM184" s="203" t="s">
        <v>665</v>
      </c>
    </row>
    <row r="185" spans="1:65" s="2" customFormat="1" ht="19.5">
      <c r="A185" s="35"/>
      <c r="B185" s="36"/>
      <c r="C185" s="37"/>
      <c r="D185" s="212" t="s">
        <v>294</v>
      </c>
      <c r="E185" s="37"/>
      <c r="F185" s="221" t="s">
        <v>5683</v>
      </c>
      <c r="G185" s="37"/>
      <c r="H185" s="37"/>
      <c r="I185" s="207"/>
      <c r="J185" s="37"/>
      <c r="K185" s="37"/>
      <c r="L185" s="40"/>
      <c r="M185" s="208"/>
      <c r="N185" s="209"/>
      <c r="O185" s="72"/>
      <c r="P185" s="72"/>
      <c r="Q185" s="72"/>
      <c r="R185" s="72"/>
      <c r="S185" s="72"/>
      <c r="T185" s="73"/>
      <c r="U185" s="35"/>
      <c r="V185" s="35"/>
      <c r="W185" s="35"/>
      <c r="X185" s="35"/>
      <c r="Y185" s="35"/>
      <c r="Z185" s="35"/>
      <c r="AA185" s="35"/>
      <c r="AB185" s="35"/>
      <c r="AC185" s="35"/>
      <c r="AD185" s="35"/>
      <c r="AE185" s="35"/>
      <c r="AT185" s="18" t="s">
        <v>294</v>
      </c>
      <c r="AU185" s="18" t="s">
        <v>84</v>
      </c>
    </row>
    <row r="186" spans="1:65" s="2" customFormat="1" ht="37.9" customHeight="1">
      <c r="A186" s="35"/>
      <c r="B186" s="36"/>
      <c r="C186" s="192" t="s">
        <v>517</v>
      </c>
      <c r="D186" s="192" t="s">
        <v>241</v>
      </c>
      <c r="E186" s="193" t="s">
        <v>5684</v>
      </c>
      <c r="F186" s="194" t="s">
        <v>5678</v>
      </c>
      <c r="G186" s="195" t="s">
        <v>251</v>
      </c>
      <c r="H186" s="196">
        <v>7</v>
      </c>
      <c r="I186" s="197"/>
      <c r="J186" s="198">
        <f>ROUND(I186*H186,2)</f>
        <v>0</v>
      </c>
      <c r="K186" s="194" t="s">
        <v>287</v>
      </c>
      <c r="L186" s="40"/>
      <c r="M186" s="199" t="s">
        <v>1</v>
      </c>
      <c r="N186" s="200" t="s">
        <v>41</v>
      </c>
      <c r="O186" s="72"/>
      <c r="P186" s="201">
        <f>O186*H186</f>
        <v>0</v>
      </c>
      <c r="Q186" s="201">
        <v>0</v>
      </c>
      <c r="R186" s="201">
        <f>Q186*H186</f>
        <v>0</v>
      </c>
      <c r="S186" s="201">
        <v>0</v>
      </c>
      <c r="T186" s="202">
        <f>S186*H186</f>
        <v>0</v>
      </c>
      <c r="U186" s="35"/>
      <c r="V186" s="35"/>
      <c r="W186" s="35"/>
      <c r="X186" s="35"/>
      <c r="Y186" s="35"/>
      <c r="Z186" s="35"/>
      <c r="AA186" s="35"/>
      <c r="AB186" s="35"/>
      <c r="AC186" s="35"/>
      <c r="AD186" s="35"/>
      <c r="AE186" s="35"/>
      <c r="AR186" s="203" t="s">
        <v>110</v>
      </c>
      <c r="AT186" s="203" t="s">
        <v>241</v>
      </c>
      <c r="AU186" s="203" t="s">
        <v>84</v>
      </c>
      <c r="AY186" s="18" t="s">
        <v>239</v>
      </c>
      <c r="BE186" s="204">
        <f>IF(N186="základní",J186,0)</f>
        <v>0</v>
      </c>
      <c r="BF186" s="204">
        <f>IF(N186="snížená",J186,0)</f>
        <v>0</v>
      </c>
      <c r="BG186" s="204">
        <f>IF(N186="zákl. přenesená",J186,0)</f>
        <v>0</v>
      </c>
      <c r="BH186" s="204">
        <f>IF(N186="sníž. přenesená",J186,0)</f>
        <v>0</v>
      </c>
      <c r="BI186" s="204">
        <f>IF(N186="nulová",J186,0)</f>
        <v>0</v>
      </c>
      <c r="BJ186" s="18" t="s">
        <v>84</v>
      </c>
      <c r="BK186" s="204">
        <f>ROUND(I186*H186,2)</f>
        <v>0</v>
      </c>
      <c r="BL186" s="18" t="s">
        <v>110</v>
      </c>
      <c r="BM186" s="203" t="s">
        <v>676</v>
      </c>
    </row>
    <row r="187" spans="1:65" s="2" customFormat="1" ht="19.5">
      <c r="A187" s="35"/>
      <c r="B187" s="36"/>
      <c r="C187" s="37"/>
      <c r="D187" s="212" t="s">
        <v>294</v>
      </c>
      <c r="E187" s="37"/>
      <c r="F187" s="221" t="s">
        <v>5685</v>
      </c>
      <c r="G187" s="37"/>
      <c r="H187" s="37"/>
      <c r="I187" s="207"/>
      <c r="J187" s="37"/>
      <c r="K187" s="37"/>
      <c r="L187" s="40"/>
      <c r="M187" s="208"/>
      <c r="N187" s="209"/>
      <c r="O187" s="72"/>
      <c r="P187" s="72"/>
      <c r="Q187" s="72"/>
      <c r="R187" s="72"/>
      <c r="S187" s="72"/>
      <c r="T187" s="73"/>
      <c r="U187" s="35"/>
      <c r="V187" s="35"/>
      <c r="W187" s="35"/>
      <c r="X187" s="35"/>
      <c r="Y187" s="35"/>
      <c r="Z187" s="35"/>
      <c r="AA187" s="35"/>
      <c r="AB187" s="35"/>
      <c r="AC187" s="35"/>
      <c r="AD187" s="35"/>
      <c r="AE187" s="35"/>
      <c r="AT187" s="18" t="s">
        <v>294</v>
      </c>
      <c r="AU187" s="18" t="s">
        <v>84</v>
      </c>
    </row>
    <row r="188" spans="1:65" s="2" customFormat="1" ht="37.9" customHeight="1">
      <c r="A188" s="35"/>
      <c r="B188" s="36"/>
      <c r="C188" s="192" t="s">
        <v>523</v>
      </c>
      <c r="D188" s="192" t="s">
        <v>241</v>
      </c>
      <c r="E188" s="193" t="s">
        <v>5686</v>
      </c>
      <c r="F188" s="194" t="s">
        <v>5678</v>
      </c>
      <c r="G188" s="195" t="s">
        <v>251</v>
      </c>
      <c r="H188" s="196">
        <v>4</v>
      </c>
      <c r="I188" s="197"/>
      <c r="J188" s="198">
        <f>ROUND(I188*H188,2)</f>
        <v>0</v>
      </c>
      <c r="K188" s="194" t="s">
        <v>287</v>
      </c>
      <c r="L188" s="40"/>
      <c r="M188" s="199" t="s">
        <v>1</v>
      </c>
      <c r="N188" s="200" t="s">
        <v>41</v>
      </c>
      <c r="O188" s="72"/>
      <c r="P188" s="201">
        <f>O188*H188</f>
        <v>0</v>
      </c>
      <c r="Q188" s="201">
        <v>0</v>
      </c>
      <c r="R188" s="201">
        <f>Q188*H188</f>
        <v>0</v>
      </c>
      <c r="S188" s="201">
        <v>0</v>
      </c>
      <c r="T188" s="202">
        <f>S188*H188</f>
        <v>0</v>
      </c>
      <c r="U188" s="35"/>
      <c r="V188" s="35"/>
      <c r="W188" s="35"/>
      <c r="X188" s="35"/>
      <c r="Y188" s="35"/>
      <c r="Z188" s="35"/>
      <c r="AA188" s="35"/>
      <c r="AB188" s="35"/>
      <c r="AC188" s="35"/>
      <c r="AD188" s="35"/>
      <c r="AE188" s="35"/>
      <c r="AR188" s="203" t="s">
        <v>110</v>
      </c>
      <c r="AT188" s="203" t="s">
        <v>241</v>
      </c>
      <c r="AU188" s="203" t="s">
        <v>84</v>
      </c>
      <c r="AY188" s="18" t="s">
        <v>239</v>
      </c>
      <c r="BE188" s="204">
        <f>IF(N188="základní",J188,0)</f>
        <v>0</v>
      </c>
      <c r="BF188" s="204">
        <f>IF(N188="snížená",J188,0)</f>
        <v>0</v>
      </c>
      <c r="BG188" s="204">
        <f>IF(N188="zákl. přenesená",J188,0)</f>
        <v>0</v>
      </c>
      <c r="BH188" s="204">
        <f>IF(N188="sníž. přenesená",J188,0)</f>
        <v>0</v>
      </c>
      <c r="BI188" s="204">
        <f>IF(N188="nulová",J188,0)</f>
        <v>0</v>
      </c>
      <c r="BJ188" s="18" t="s">
        <v>84</v>
      </c>
      <c r="BK188" s="204">
        <f>ROUND(I188*H188,2)</f>
        <v>0</v>
      </c>
      <c r="BL188" s="18" t="s">
        <v>110</v>
      </c>
      <c r="BM188" s="203" t="s">
        <v>681</v>
      </c>
    </row>
    <row r="189" spans="1:65" s="2" customFormat="1" ht="19.5">
      <c r="A189" s="35"/>
      <c r="B189" s="36"/>
      <c r="C189" s="37"/>
      <c r="D189" s="212" t="s">
        <v>294</v>
      </c>
      <c r="E189" s="37"/>
      <c r="F189" s="221" t="s">
        <v>5687</v>
      </c>
      <c r="G189" s="37"/>
      <c r="H189" s="37"/>
      <c r="I189" s="207"/>
      <c r="J189" s="37"/>
      <c r="K189" s="37"/>
      <c r="L189" s="40"/>
      <c r="M189" s="208"/>
      <c r="N189" s="209"/>
      <c r="O189" s="72"/>
      <c r="P189" s="72"/>
      <c r="Q189" s="72"/>
      <c r="R189" s="72"/>
      <c r="S189" s="72"/>
      <c r="T189" s="73"/>
      <c r="U189" s="35"/>
      <c r="V189" s="35"/>
      <c r="W189" s="35"/>
      <c r="X189" s="35"/>
      <c r="Y189" s="35"/>
      <c r="Z189" s="35"/>
      <c r="AA189" s="35"/>
      <c r="AB189" s="35"/>
      <c r="AC189" s="35"/>
      <c r="AD189" s="35"/>
      <c r="AE189" s="35"/>
      <c r="AT189" s="18" t="s">
        <v>294</v>
      </c>
      <c r="AU189" s="18" t="s">
        <v>84</v>
      </c>
    </row>
    <row r="190" spans="1:65" s="2" customFormat="1" ht="37.9" customHeight="1">
      <c r="A190" s="35"/>
      <c r="B190" s="36"/>
      <c r="C190" s="192" t="s">
        <v>530</v>
      </c>
      <c r="D190" s="192" t="s">
        <v>241</v>
      </c>
      <c r="E190" s="193" t="s">
        <v>5688</v>
      </c>
      <c r="F190" s="194" t="s">
        <v>5689</v>
      </c>
      <c r="G190" s="195" t="s">
        <v>251</v>
      </c>
      <c r="H190" s="196">
        <v>8</v>
      </c>
      <c r="I190" s="197"/>
      <c r="J190" s="198">
        <f>ROUND(I190*H190,2)</f>
        <v>0</v>
      </c>
      <c r="K190" s="194" t="s">
        <v>287</v>
      </c>
      <c r="L190" s="40"/>
      <c r="M190" s="199" t="s">
        <v>1</v>
      </c>
      <c r="N190" s="200" t="s">
        <v>41</v>
      </c>
      <c r="O190" s="72"/>
      <c r="P190" s="201">
        <f>O190*H190</f>
        <v>0</v>
      </c>
      <c r="Q190" s="201">
        <v>0</v>
      </c>
      <c r="R190" s="201">
        <f>Q190*H190</f>
        <v>0</v>
      </c>
      <c r="S190" s="201">
        <v>0</v>
      </c>
      <c r="T190" s="202">
        <f>S190*H190</f>
        <v>0</v>
      </c>
      <c r="U190" s="35"/>
      <c r="V190" s="35"/>
      <c r="W190" s="35"/>
      <c r="X190" s="35"/>
      <c r="Y190" s="35"/>
      <c r="Z190" s="35"/>
      <c r="AA190" s="35"/>
      <c r="AB190" s="35"/>
      <c r="AC190" s="35"/>
      <c r="AD190" s="35"/>
      <c r="AE190" s="35"/>
      <c r="AR190" s="203" t="s">
        <v>110</v>
      </c>
      <c r="AT190" s="203" t="s">
        <v>241</v>
      </c>
      <c r="AU190" s="203" t="s">
        <v>84</v>
      </c>
      <c r="AY190" s="18" t="s">
        <v>239</v>
      </c>
      <c r="BE190" s="204">
        <f>IF(N190="základní",J190,0)</f>
        <v>0</v>
      </c>
      <c r="BF190" s="204">
        <f>IF(N190="snížená",J190,0)</f>
        <v>0</v>
      </c>
      <c r="BG190" s="204">
        <f>IF(N190="zákl. přenesená",J190,0)</f>
        <v>0</v>
      </c>
      <c r="BH190" s="204">
        <f>IF(N190="sníž. přenesená",J190,0)</f>
        <v>0</v>
      </c>
      <c r="BI190" s="204">
        <f>IF(N190="nulová",J190,0)</f>
        <v>0</v>
      </c>
      <c r="BJ190" s="18" t="s">
        <v>84</v>
      </c>
      <c r="BK190" s="204">
        <f>ROUND(I190*H190,2)</f>
        <v>0</v>
      </c>
      <c r="BL190" s="18" t="s">
        <v>110</v>
      </c>
      <c r="BM190" s="203" t="s">
        <v>686</v>
      </c>
    </row>
    <row r="191" spans="1:65" s="2" customFormat="1" ht="19.5">
      <c r="A191" s="35"/>
      <c r="B191" s="36"/>
      <c r="C191" s="37"/>
      <c r="D191" s="212" t="s">
        <v>294</v>
      </c>
      <c r="E191" s="37"/>
      <c r="F191" s="221" t="s">
        <v>5690</v>
      </c>
      <c r="G191" s="37"/>
      <c r="H191" s="37"/>
      <c r="I191" s="207"/>
      <c r="J191" s="37"/>
      <c r="K191" s="37"/>
      <c r="L191" s="40"/>
      <c r="M191" s="208"/>
      <c r="N191" s="209"/>
      <c r="O191" s="72"/>
      <c r="P191" s="72"/>
      <c r="Q191" s="72"/>
      <c r="R191" s="72"/>
      <c r="S191" s="72"/>
      <c r="T191" s="73"/>
      <c r="U191" s="35"/>
      <c r="V191" s="35"/>
      <c r="W191" s="35"/>
      <c r="X191" s="35"/>
      <c r="Y191" s="35"/>
      <c r="Z191" s="35"/>
      <c r="AA191" s="35"/>
      <c r="AB191" s="35"/>
      <c r="AC191" s="35"/>
      <c r="AD191" s="35"/>
      <c r="AE191" s="35"/>
      <c r="AT191" s="18" t="s">
        <v>294</v>
      </c>
      <c r="AU191" s="18" t="s">
        <v>84</v>
      </c>
    </row>
    <row r="192" spans="1:65" s="2" customFormat="1" ht="37.9" customHeight="1">
      <c r="A192" s="35"/>
      <c r="B192" s="36"/>
      <c r="C192" s="192" t="s">
        <v>536</v>
      </c>
      <c r="D192" s="192" t="s">
        <v>241</v>
      </c>
      <c r="E192" s="193" t="s">
        <v>5691</v>
      </c>
      <c r="F192" s="194" t="s">
        <v>5692</v>
      </c>
      <c r="G192" s="195" t="s">
        <v>251</v>
      </c>
      <c r="H192" s="196">
        <v>10</v>
      </c>
      <c r="I192" s="197"/>
      <c r="J192" s="198">
        <f>ROUND(I192*H192,2)</f>
        <v>0</v>
      </c>
      <c r="K192" s="194" t="s">
        <v>287</v>
      </c>
      <c r="L192" s="40"/>
      <c r="M192" s="199" t="s">
        <v>1</v>
      </c>
      <c r="N192" s="200" t="s">
        <v>41</v>
      </c>
      <c r="O192" s="72"/>
      <c r="P192" s="201">
        <f>O192*H192</f>
        <v>0</v>
      </c>
      <c r="Q192" s="201">
        <v>0</v>
      </c>
      <c r="R192" s="201">
        <f>Q192*H192</f>
        <v>0</v>
      </c>
      <c r="S192" s="201">
        <v>0</v>
      </c>
      <c r="T192" s="202">
        <f>S192*H192</f>
        <v>0</v>
      </c>
      <c r="U192" s="35"/>
      <c r="V192" s="35"/>
      <c r="W192" s="35"/>
      <c r="X192" s="35"/>
      <c r="Y192" s="35"/>
      <c r="Z192" s="35"/>
      <c r="AA192" s="35"/>
      <c r="AB192" s="35"/>
      <c r="AC192" s="35"/>
      <c r="AD192" s="35"/>
      <c r="AE192" s="35"/>
      <c r="AR192" s="203" t="s">
        <v>110</v>
      </c>
      <c r="AT192" s="203" t="s">
        <v>241</v>
      </c>
      <c r="AU192" s="203" t="s">
        <v>84</v>
      </c>
      <c r="AY192" s="18" t="s">
        <v>239</v>
      </c>
      <c r="BE192" s="204">
        <f>IF(N192="základní",J192,0)</f>
        <v>0</v>
      </c>
      <c r="BF192" s="204">
        <f>IF(N192="snížená",J192,0)</f>
        <v>0</v>
      </c>
      <c r="BG192" s="204">
        <f>IF(N192="zákl. přenesená",J192,0)</f>
        <v>0</v>
      </c>
      <c r="BH192" s="204">
        <f>IF(N192="sníž. přenesená",J192,0)</f>
        <v>0</v>
      </c>
      <c r="BI192" s="204">
        <f>IF(N192="nulová",J192,0)</f>
        <v>0</v>
      </c>
      <c r="BJ192" s="18" t="s">
        <v>84</v>
      </c>
      <c r="BK192" s="204">
        <f>ROUND(I192*H192,2)</f>
        <v>0</v>
      </c>
      <c r="BL192" s="18" t="s">
        <v>110</v>
      </c>
      <c r="BM192" s="203" t="s">
        <v>691</v>
      </c>
    </row>
    <row r="193" spans="1:65" s="2" customFormat="1" ht="19.5">
      <c r="A193" s="35"/>
      <c r="B193" s="36"/>
      <c r="C193" s="37"/>
      <c r="D193" s="212" t="s">
        <v>294</v>
      </c>
      <c r="E193" s="37"/>
      <c r="F193" s="221" t="s">
        <v>5693</v>
      </c>
      <c r="G193" s="37"/>
      <c r="H193" s="37"/>
      <c r="I193" s="207"/>
      <c r="J193" s="37"/>
      <c r="K193" s="37"/>
      <c r="L193" s="40"/>
      <c r="M193" s="208"/>
      <c r="N193" s="209"/>
      <c r="O193" s="72"/>
      <c r="P193" s="72"/>
      <c r="Q193" s="72"/>
      <c r="R193" s="72"/>
      <c r="S193" s="72"/>
      <c r="T193" s="73"/>
      <c r="U193" s="35"/>
      <c r="V193" s="35"/>
      <c r="W193" s="35"/>
      <c r="X193" s="35"/>
      <c r="Y193" s="35"/>
      <c r="Z193" s="35"/>
      <c r="AA193" s="35"/>
      <c r="AB193" s="35"/>
      <c r="AC193" s="35"/>
      <c r="AD193" s="35"/>
      <c r="AE193" s="35"/>
      <c r="AT193" s="18" t="s">
        <v>294</v>
      </c>
      <c r="AU193" s="18" t="s">
        <v>84</v>
      </c>
    </row>
    <row r="194" spans="1:65" s="2" customFormat="1" ht="37.9" customHeight="1">
      <c r="A194" s="35"/>
      <c r="B194" s="36"/>
      <c r="C194" s="192" t="s">
        <v>541</v>
      </c>
      <c r="D194" s="192" t="s">
        <v>241</v>
      </c>
      <c r="E194" s="193" t="s">
        <v>5694</v>
      </c>
      <c r="F194" s="194" t="s">
        <v>5695</v>
      </c>
      <c r="G194" s="195" t="s">
        <v>251</v>
      </c>
      <c r="H194" s="196">
        <v>6</v>
      </c>
      <c r="I194" s="197"/>
      <c r="J194" s="198">
        <f>ROUND(I194*H194,2)</f>
        <v>0</v>
      </c>
      <c r="K194" s="194" t="s">
        <v>287</v>
      </c>
      <c r="L194" s="40"/>
      <c r="M194" s="199" t="s">
        <v>1</v>
      </c>
      <c r="N194" s="200" t="s">
        <v>41</v>
      </c>
      <c r="O194" s="72"/>
      <c r="P194" s="201">
        <f>O194*H194</f>
        <v>0</v>
      </c>
      <c r="Q194" s="201">
        <v>0</v>
      </c>
      <c r="R194" s="201">
        <f>Q194*H194</f>
        <v>0</v>
      </c>
      <c r="S194" s="201">
        <v>0</v>
      </c>
      <c r="T194" s="202">
        <f>S194*H194</f>
        <v>0</v>
      </c>
      <c r="U194" s="35"/>
      <c r="V194" s="35"/>
      <c r="W194" s="35"/>
      <c r="X194" s="35"/>
      <c r="Y194" s="35"/>
      <c r="Z194" s="35"/>
      <c r="AA194" s="35"/>
      <c r="AB194" s="35"/>
      <c r="AC194" s="35"/>
      <c r="AD194" s="35"/>
      <c r="AE194" s="35"/>
      <c r="AR194" s="203" t="s">
        <v>110</v>
      </c>
      <c r="AT194" s="203" t="s">
        <v>241</v>
      </c>
      <c r="AU194" s="203" t="s">
        <v>84</v>
      </c>
      <c r="AY194" s="18" t="s">
        <v>239</v>
      </c>
      <c r="BE194" s="204">
        <f>IF(N194="základní",J194,0)</f>
        <v>0</v>
      </c>
      <c r="BF194" s="204">
        <f>IF(N194="snížená",J194,0)</f>
        <v>0</v>
      </c>
      <c r="BG194" s="204">
        <f>IF(N194="zákl. přenesená",J194,0)</f>
        <v>0</v>
      </c>
      <c r="BH194" s="204">
        <f>IF(N194="sníž. přenesená",J194,0)</f>
        <v>0</v>
      </c>
      <c r="BI194" s="204">
        <f>IF(N194="nulová",J194,0)</f>
        <v>0</v>
      </c>
      <c r="BJ194" s="18" t="s">
        <v>84</v>
      </c>
      <c r="BK194" s="204">
        <f>ROUND(I194*H194,2)</f>
        <v>0</v>
      </c>
      <c r="BL194" s="18" t="s">
        <v>110</v>
      </c>
      <c r="BM194" s="203" t="s">
        <v>698</v>
      </c>
    </row>
    <row r="195" spans="1:65" s="2" customFormat="1" ht="19.5">
      <c r="A195" s="35"/>
      <c r="B195" s="36"/>
      <c r="C195" s="37"/>
      <c r="D195" s="212" t="s">
        <v>294</v>
      </c>
      <c r="E195" s="37"/>
      <c r="F195" s="221" t="s">
        <v>5696</v>
      </c>
      <c r="G195" s="37"/>
      <c r="H195" s="37"/>
      <c r="I195" s="207"/>
      <c r="J195" s="37"/>
      <c r="K195" s="37"/>
      <c r="L195" s="40"/>
      <c r="M195" s="208"/>
      <c r="N195" s="209"/>
      <c r="O195" s="72"/>
      <c r="P195" s="72"/>
      <c r="Q195" s="72"/>
      <c r="R195" s="72"/>
      <c r="S195" s="72"/>
      <c r="T195" s="73"/>
      <c r="U195" s="35"/>
      <c r="V195" s="35"/>
      <c r="W195" s="35"/>
      <c r="X195" s="35"/>
      <c r="Y195" s="35"/>
      <c r="Z195" s="35"/>
      <c r="AA195" s="35"/>
      <c r="AB195" s="35"/>
      <c r="AC195" s="35"/>
      <c r="AD195" s="35"/>
      <c r="AE195" s="35"/>
      <c r="AT195" s="18" t="s">
        <v>294</v>
      </c>
      <c r="AU195" s="18" t="s">
        <v>84</v>
      </c>
    </row>
    <row r="196" spans="1:65" s="2" customFormat="1" ht="24.2" customHeight="1">
      <c r="A196" s="35"/>
      <c r="B196" s="36"/>
      <c r="C196" s="192" t="s">
        <v>549</v>
      </c>
      <c r="D196" s="192" t="s">
        <v>241</v>
      </c>
      <c r="E196" s="193" t="s">
        <v>5697</v>
      </c>
      <c r="F196" s="194" t="s">
        <v>5698</v>
      </c>
      <c r="G196" s="195" t="s">
        <v>251</v>
      </c>
      <c r="H196" s="196">
        <v>0</v>
      </c>
      <c r="I196" s="197"/>
      <c r="J196" s="198">
        <f>ROUND(I196*H196,2)</f>
        <v>0</v>
      </c>
      <c r="K196" s="194" t="s">
        <v>287</v>
      </c>
      <c r="L196" s="40"/>
      <c r="M196" s="199" t="s">
        <v>1</v>
      </c>
      <c r="N196" s="200" t="s">
        <v>41</v>
      </c>
      <c r="O196" s="72"/>
      <c r="P196" s="201">
        <f>O196*H196</f>
        <v>0</v>
      </c>
      <c r="Q196" s="201">
        <v>0</v>
      </c>
      <c r="R196" s="201">
        <f>Q196*H196</f>
        <v>0</v>
      </c>
      <c r="S196" s="201">
        <v>0</v>
      </c>
      <c r="T196" s="202">
        <f>S196*H196</f>
        <v>0</v>
      </c>
      <c r="U196" s="35"/>
      <c r="V196" s="35"/>
      <c r="W196" s="35"/>
      <c r="X196" s="35"/>
      <c r="Y196" s="35"/>
      <c r="Z196" s="35"/>
      <c r="AA196" s="35"/>
      <c r="AB196" s="35"/>
      <c r="AC196" s="35"/>
      <c r="AD196" s="35"/>
      <c r="AE196" s="35"/>
      <c r="AR196" s="203" t="s">
        <v>110</v>
      </c>
      <c r="AT196" s="203" t="s">
        <v>241</v>
      </c>
      <c r="AU196" s="203" t="s">
        <v>84</v>
      </c>
      <c r="AY196" s="18" t="s">
        <v>239</v>
      </c>
      <c r="BE196" s="204">
        <f>IF(N196="základní",J196,0)</f>
        <v>0</v>
      </c>
      <c r="BF196" s="204">
        <f>IF(N196="snížená",J196,0)</f>
        <v>0</v>
      </c>
      <c r="BG196" s="204">
        <f>IF(N196="zákl. přenesená",J196,0)</f>
        <v>0</v>
      </c>
      <c r="BH196" s="204">
        <f>IF(N196="sníž. přenesená",J196,0)</f>
        <v>0</v>
      </c>
      <c r="BI196" s="204">
        <f>IF(N196="nulová",J196,0)</f>
        <v>0</v>
      </c>
      <c r="BJ196" s="18" t="s">
        <v>84</v>
      </c>
      <c r="BK196" s="204">
        <f>ROUND(I196*H196,2)</f>
        <v>0</v>
      </c>
      <c r="BL196" s="18" t="s">
        <v>110</v>
      </c>
      <c r="BM196" s="203" t="s">
        <v>708</v>
      </c>
    </row>
    <row r="197" spans="1:65" s="2" customFormat="1" ht="19.5">
      <c r="A197" s="35"/>
      <c r="B197" s="36"/>
      <c r="C197" s="37"/>
      <c r="D197" s="212" t="s">
        <v>294</v>
      </c>
      <c r="E197" s="37"/>
      <c r="F197" s="221" t="s">
        <v>5690</v>
      </c>
      <c r="G197" s="37"/>
      <c r="H197" s="37"/>
      <c r="I197" s="207"/>
      <c r="J197" s="37"/>
      <c r="K197" s="37"/>
      <c r="L197" s="40"/>
      <c r="M197" s="208"/>
      <c r="N197" s="209"/>
      <c r="O197" s="72"/>
      <c r="P197" s="72"/>
      <c r="Q197" s="72"/>
      <c r="R197" s="72"/>
      <c r="S197" s="72"/>
      <c r="T197" s="73"/>
      <c r="U197" s="35"/>
      <c r="V197" s="35"/>
      <c r="W197" s="35"/>
      <c r="X197" s="35"/>
      <c r="Y197" s="35"/>
      <c r="Z197" s="35"/>
      <c r="AA197" s="35"/>
      <c r="AB197" s="35"/>
      <c r="AC197" s="35"/>
      <c r="AD197" s="35"/>
      <c r="AE197" s="35"/>
      <c r="AT197" s="18" t="s">
        <v>294</v>
      </c>
      <c r="AU197" s="18" t="s">
        <v>84</v>
      </c>
    </row>
    <row r="198" spans="1:65" s="2" customFormat="1" ht="44.25" customHeight="1">
      <c r="A198" s="35"/>
      <c r="B198" s="36"/>
      <c r="C198" s="192" t="s">
        <v>557</v>
      </c>
      <c r="D198" s="192" t="s">
        <v>241</v>
      </c>
      <c r="E198" s="193" t="s">
        <v>5699</v>
      </c>
      <c r="F198" s="194" t="s">
        <v>5700</v>
      </c>
      <c r="G198" s="195" t="s">
        <v>251</v>
      </c>
      <c r="H198" s="196">
        <v>1</v>
      </c>
      <c r="I198" s="197"/>
      <c r="J198" s="198">
        <f>ROUND(I198*H198,2)</f>
        <v>0</v>
      </c>
      <c r="K198" s="194" t="s">
        <v>287</v>
      </c>
      <c r="L198" s="40"/>
      <c r="M198" s="199" t="s">
        <v>1</v>
      </c>
      <c r="N198" s="200" t="s">
        <v>41</v>
      </c>
      <c r="O198" s="72"/>
      <c r="P198" s="201">
        <f>O198*H198</f>
        <v>0</v>
      </c>
      <c r="Q198" s="201">
        <v>0</v>
      </c>
      <c r="R198" s="201">
        <f>Q198*H198</f>
        <v>0</v>
      </c>
      <c r="S198" s="201">
        <v>0</v>
      </c>
      <c r="T198" s="202">
        <f>S198*H198</f>
        <v>0</v>
      </c>
      <c r="U198" s="35"/>
      <c r="V198" s="35"/>
      <c r="W198" s="35"/>
      <c r="X198" s="35"/>
      <c r="Y198" s="35"/>
      <c r="Z198" s="35"/>
      <c r="AA198" s="35"/>
      <c r="AB198" s="35"/>
      <c r="AC198" s="35"/>
      <c r="AD198" s="35"/>
      <c r="AE198" s="35"/>
      <c r="AR198" s="203" t="s">
        <v>110</v>
      </c>
      <c r="AT198" s="203" t="s">
        <v>241</v>
      </c>
      <c r="AU198" s="203" t="s">
        <v>84</v>
      </c>
      <c r="AY198" s="18" t="s">
        <v>239</v>
      </c>
      <c r="BE198" s="204">
        <f>IF(N198="základní",J198,0)</f>
        <v>0</v>
      </c>
      <c r="BF198" s="204">
        <f>IF(N198="snížená",J198,0)</f>
        <v>0</v>
      </c>
      <c r="BG198" s="204">
        <f>IF(N198="zákl. přenesená",J198,0)</f>
        <v>0</v>
      </c>
      <c r="BH198" s="204">
        <f>IF(N198="sníž. přenesená",J198,0)</f>
        <v>0</v>
      </c>
      <c r="BI198" s="204">
        <f>IF(N198="nulová",J198,0)</f>
        <v>0</v>
      </c>
      <c r="BJ198" s="18" t="s">
        <v>84</v>
      </c>
      <c r="BK198" s="204">
        <f>ROUND(I198*H198,2)</f>
        <v>0</v>
      </c>
      <c r="BL198" s="18" t="s">
        <v>110</v>
      </c>
      <c r="BM198" s="203" t="s">
        <v>718</v>
      </c>
    </row>
    <row r="199" spans="1:65" s="2" customFormat="1" ht="19.5">
      <c r="A199" s="35"/>
      <c r="B199" s="36"/>
      <c r="C199" s="37"/>
      <c r="D199" s="212" t="s">
        <v>294</v>
      </c>
      <c r="E199" s="37"/>
      <c r="F199" s="221" t="s">
        <v>5701</v>
      </c>
      <c r="G199" s="37"/>
      <c r="H199" s="37"/>
      <c r="I199" s="207"/>
      <c r="J199" s="37"/>
      <c r="K199" s="37"/>
      <c r="L199" s="40"/>
      <c r="M199" s="208"/>
      <c r="N199" s="209"/>
      <c r="O199" s="72"/>
      <c r="P199" s="72"/>
      <c r="Q199" s="72"/>
      <c r="R199" s="72"/>
      <c r="S199" s="72"/>
      <c r="T199" s="73"/>
      <c r="U199" s="35"/>
      <c r="V199" s="35"/>
      <c r="W199" s="35"/>
      <c r="X199" s="35"/>
      <c r="Y199" s="35"/>
      <c r="Z199" s="35"/>
      <c r="AA199" s="35"/>
      <c r="AB199" s="35"/>
      <c r="AC199" s="35"/>
      <c r="AD199" s="35"/>
      <c r="AE199" s="35"/>
      <c r="AT199" s="18" t="s">
        <v>294</v>
      </c>
      <c r="AU199" s="18" t="s">
        <v>84</v>
      </c>
    </row>
    <row r="200" spans="1:65" s="2" customFormat="1" ht="37.9" customHeight="1">
      <c r="A200" s="35"/>
      <c r="B200" s="36"/>
      <c r="C200" s="192" t="s">
        <v>562</v>
      </c>
      <c r="D200" s="192" t="s">
        <v>241</v>
      </c>
      <c r="E200" s="193" t="s">
        <v>5702</v>
      </c>
      <c r="F200" s="194" t="s">
        <v>5703</v>
      </c>
      <c r="G200" s="195" t="s">
        <v>251</v>
      </c>
      <c r="H200" s="196">
        <v>7</v>
      </c>
      <c r="I200" s="197"/>
      <c r="J200" s="198">
        <f>ROUND(I200*H200,2)</f>
        <v>0</v>
      </c>
      <c r="K200" s="194" t="s">
        <v>287</v>
      </c>
      <c r="L200" s="40"/>
      <c r="M200" s="199" t="s">
        <v>1</v>
      </c>
      <c r="N200" s="200" t="s">
        <v>41</v>
      </c>
      <c r="O200" s="72"/>
      <c r="P200" s="201">
        <f>O200*H200</f>
        <v>0</v>
      </c>
      <c r="Q200" s="201">
        <v>0</v>
      </c>
      <c r="R200" s="201">
        <f>Q200*H200</f>
        <v>0</v>
      </c>
      <c r="S200" s="201">
        <v>0</v>
      </c>
      <c r="T200" s="202">
        <f>S200*H200</f>
        <v>0</v>
      </c>
      <c r="U200" s="35"/>
      <c r="V200" s="35"/>
      <c r="W200" s="35"/>
      <c r="X200" s="35"/>
      <c r="Y200" s="35"/>
      <c r="Z200" s="35"/>
      <c r="AA200" s="35"/>
      <c r="AB200" s="35"/>
      <c r="AC200" s="35"/>
      <c r="AD200" s="35"/>
      <c r="AE200" s="35"/>
      <c r="AR200" s="203" t="s">
        <v>110</v>
      </c>
      <c r="AT200" s="203" t="s">
        <v>241</v>
      </c>
      <c r="AU200" s="203" t="s">
        <v>84</v>
      </c>
      <c r="AY200" s="18" t="s">
        <v>239</v>
      </c>
      <c r="BE200" s="204">
        <f>IF(N200="základní",J200,0)</f>
        <v>0</v>
      </c>
      <c r="BF200" s="204">
        <f>IF(N200="snížená",J200,0)</f>
        <v>0</v>
      </c>
      <c r="BG200" s="204">
        <f>IF(N200="zákl. přenesená",J200,0)</f>
        <v>0</v>
      </c>
      <c r="BH200" s="204">
        <f>IF(N200="sníž. přenesená",J200,0)</f>
        <v>0</v>
      </c>
      <c r="BI200" s="204">
        <f>IF(N200="nulová",J200,0)</f>
        <v>0</v>
      </c>
      <c r="BJ200" s="18" t="s">
        <v>84</v>
      </c>
      <c r="BK200" s="204">
        <f>ROUND(I200*H200,2)</f>
        <v>0</v>
      </c>
      <c r="BL200" s="18" t="s">
        <v>110</v>
      </c>
      <c r="BM200" s="203" t="s">
        <v>729</v>
      </c>
    </row>
    <row r="201" spans="1:65" s="2" customFormat="1" ht="19.5">
      <c r="A201" s="35"/>
      <c r="B201" s="36"/>
      <c r="C201" s="37"/>
      <c r="D201" s="212" t="s">
        <v>294</v>
      </c>
      <c r="E201" s="37"/>
      <c r="F201" s="221" t="s">
        <v>5704</v>
      </c>
      <c r="G201" s="37"/>
      <c r="H201" s="37"/>
      <c r="I201" s="207"/>
      <c r="J201" s="37"/>
      <c r="K201" s="37"/>
      <c r="L201" s="40"/>
      <c r="M201" s="208"/>
      <c r="N201" s="209"/>
      <c r="O201" s="72"/>
      <c r="P201" s="72"/>
      <c r="Q201" s="72"/>
      <c r="R201" s="72"/>
      <c r="S201" s="72"/>
      <c r="T201" s="73"/>
      <c r="U201" s="35"/>
      <c r="V201" s="35"/>
      <c r="W201" s="35"/>
      <c r="X201" s="35"/>
      <c r="Y201" s="35"/>
      <c r="Z201" s="35"/>
      <c r="AA201" s="35"/>
      <c r="AB201" s="35"/>
      <c r="AC201" s="35"/>
      <c r="AD201" s="35"/>
      <c r="AE201" s="35"/>
      <c r="AT201" s="18" t="s">
        <v>294</v>
      </c>
      <c r="AU201" s="18" t="s">
        <v>84</v>
      </c>
    </row>
    <row r="202" spans="1:65" s="2" customFormat="1" ht="44.25" customHeight="1">
      <c r="A202" s="35"/>
      <c r="B202" s="36"/>
      <c r="C202" s="192" t="s">
        <v>567</v>
      </c>
      <c r="D202" s="192" t="s">
        <v>241</v>
      </c>
      <c r="E202" s="193" t="s">
        <v>5705</v>
      </c>
      <c r="F202" s="194" t="s">
        <v>5706</v>
      </c>
      <c r="G202" s="195" t="s">
        <v>251</v>
      </c>
      <c r="H202" s="196">
        <v>1</v>
      </c>
      <c r="I202" s="197"/>
      <c r="J202" s="198">
        <f>ROUND(I202*H202,2)</f>
        <v>0</v>
      </c>
      <c r="K202" s="194" t="s">
        <v>287</v>
      </c>
      <c r="L202" s="40"/>
      <c r="M202" s="199" t="s">
        <v>1</v>
      </c>
      <c r="N202" s="200" t="s">
        <v>41</v>
      </c>
      <c r="O202" s="72"/>
      <c r="P202" s="201">
        <f>O202*H202</f>
        <v>0</v>
      </c>
      <c r="Q202" s="201">
        <v>0</v>
      </c>
      <c r="R202" s="201">
        <f>Q202*H202</f>
        <v>0</v>
      </c>
      <c r="S202" s="201">
        <v>0</v>
      </c>
      <c r="T202" s="202">
        <f>S202*H202</f>
        <v>0</v>
      </c>
      <c r="U202" s="35"/>
      <c r="V202" s="35"/>
      <c r="W202" s="35"/>
      <c r="X202" s="35"/>
      <c r="Y202" s="35"/>
      <c r="Z202" s="35"/>
      <c r="AA202" s="35"/>
      <c r="AB202" s="35"/>
      <c r="AC202" s="35"/>
      <c r="AD202" s="35"/>
      <c r="AE202" s="35"/>
      <c r="AR202" s="203" t="s">
        <v>110</v>
      </c>
      <c r="AT202" s="203" t="s">
        <v>241</v>
      </c>
      <c r="AU202" s="203" t="s">
        <v>84</v>
      </c>
      <c r="AY202" s="18" t="s">
        <v>239</v>
      </c>
      <c r="BE202" s="204">
        <f>IF(N202="základní",J202,0)</f>
        <v>0</v>
      </c>
      <c r="BF202" s="204">
        <f>IF(N202="snížená",J202,0)</f>
        <v>0</v>
      </c>
      <c r="BG202" s="204">
        <f>IF(N202="zákl. přenesená",J202,0)</f>
        <v>0</v>
      </c>
      <c r="BH202" s="204">
        <f>IF(N202="sníž. přenesená",J202,0)</f>
        <v>0</v>
      </c>
      <c r="BI202" s="204">
        <f>IF(N202="nulová",J202,0)</f>
        <v>0</v>
      </c>
      <c r="BJ202" s="18" t="s">
        <v>84</v>
      </c>
      <c r="BK202" s="204">
        <f>ROUND(I202*H202,2)</f>
        <v>0</v>
      </c>
      <c r="BL202" s="18" t="s">
        <v>110</v>
      </c>
      <c r="BM202" s="203" t="s">
        <v>739</v>
      </c>
    </row>
    <row r="203" spans="1:65" s="2" customFormat="1" ht="19.5">
      <c r="A203" s="35"/>
      <c r="B203" s="36"/>
      <c r="C203" s="37"/>
      <c r="D203" s="212" t="s">
        <v>294</v>
      </c>
      <c r="E203" s="37"/>
      <c r="F203" s="221" t="s">
        <v>5707</v>
      </c>
      <c r="G203" s="37"/>
      <c r="H203" s="37"/>
      <c r="I203" s="207"/>
      <c r="J203" s="37"/>
      <c r="K203" s="37"/>
      <c r="L203" s="40"/>
      <c r="M203" s="208"/>
      <c r="N203" s="209"/>
      <c r="O203" s="72"/>
      <c r="P203" s="72"/>
      <c r="Q203" s="72"/>
      <c r="R203" s="72"/>
      <c r="S203" s="72"/>
      <c r="T203" s="73"/>
      <c r="U203" s="35"/>
      <c r="V203" s="35"/>
      <c r="W203" s="35"/>
      <c r="X203" s="35"/>
      <c r="Y203" s="35"/>
      <c r="Z203" s="35"/>
      <c r="AA203" s="35"/>
      <c r="AB203" s="35"/>
      <c r="AC203" s="35"/>
      <c r="AD203" s="35"/>
      <c r="AE203" s="35"/>
      <c r="AT203" s="18" t="s">
        <v>294</v>
      </c>
      <c r="AU203" s="18" t="s">
        <v>84</v>
      </c>
    </row>
    <row r="204" spans="1:65" s="2" customFormat="1" ht="44.25" customHeight="1">
      <c r="A204" s="35"/>
      <c r="B204" s="36"/>
      <c r="C204" s="192" t="s">
        <v>572</v>
      </c>
      <c r="D204" s="192" t="s">
        <v>241</v>
      </c>
      <c r="E204" s="193" t="s">
        <v>5708</v>
      </c>
      <c r="F204" s="194" t="s">
        <v>5706</v>
      </c>
      <c r="G204" s="195" t="s">
        <v>251</v>
      </c>
      <c r="H204" s="196">
        <v>1</v>
      </c>
      <c r="I204" s="197"/>
      <c r="J204" s="198">
        <f>ROUND(I204*H204,2)</f>
        <v>0</v>
      </c>
      <c r="K204" s="194" t="s">
        <v>287</v>
      </c>
      <c r="L204" s="40"/>
      <c r="M204" s="199" t="s">
        <v>1</v>
      </c>
      <c r="N204" s="200" t="s">
        <v>41</v>
      </c>
      <c r="O204" s="72"/>
      <c r="P204" s="201">
        <f>O204*H204</f>
        <v>0</v>
      </c>
      <c r="Q204" s="201">
        <v>0</v>
      </c>
      <c r="R204" s="201">
        <f>Q204*H204</f>
        <v>0</v>
      </c>
      <c r="S204" s="201">
        <v>0</v>
      </c>
      <c r="T204" s="202">
        <f>S204*H204</f>
        <v>0</v>
      </c>
      <c r="U204" s="35"/>
      <c r="V204" s="35"/>
      <c r="W204" s="35"/>
      <c r="X204" s="35"/>
      <c r="Y204" s="35"/>
      <c r="Z204" s="35"/>
      <c r="AA204" s="35"/>
      <c r="AB204" s="35"/>
      <c r="AC204" s="35"/>
      <c r="AD204" s="35"/>
      <c r="AE204" s="35"/>
      <c r="AR204" s="203" t="s">
        <v>110</v>
      </c>
      <c r="AT204" s="203" t="s">
        <v>241</v>
      </c>
      <c r="AU204" s="203" t="s">
        <v>84</v>
      </c>
      <c r="AY204" s="18" t="s">
        <v>239</v>
      </c>
      <c r="BE204" s="204">
        <f>IF(N204="základní",J204,0)</f>
        <v>0</v>
      </c>
      <c r="BF204" s="204">
        <f>IF(N204="snížená",J204,0)</f>
        <v>0</v>
      </c>
      <c r="BG204" s="204">
        <f>IF(N204="zákl. přenesená",J204,0)</f>
        <v>0</v>
      </c>
      <c r="BH204" s="204">
        <f>IF(N204="sníž. přenesená",J204,0)</f>
        <v>0</v>
      </c>
      <c r="BI204" s="204">
        <f>IF(N204="nulová",J204,0)</f>
        <v>0</v>
      </c>
      <c r="BJ204" s="18" t="s">
        <v>84</v>
      </c>
      <c r="BK204" s="204">
        <f>ROUND(I204*H204,2)</f>
        <v>0</v>
      </c>
      <c r="BL204" s="18" t="s">
        <v>110</v>
      </c>
      <c r="BM204" s="203" t="s">
        <v>746</v>
      </c>
    </row>
    <row r="205" spans="1:65" s="2" customFormat="1" ht="19.5">
      <c r="A205" s="35"/>
      <c r="B205" s="36"/>
      <c r="C205" s="37"/>
      <c r="D205" s="212" t="s">
        <v>294</v>
      </c>
      <c r="E205" s="37"/>
      <c r="F205" s="221" t="s">
        <v>5709</v>
      </c>
      <c r="G205" s="37"/>
      <c r="H205" s="37"/>
      <c r="I205" s="207"/>
      <c r="J205" s="37"/>
      <c r="K205" s="37"/>
      <c r="L205" s="40"/>
      <c r="M205" s="208"/>
      <c r="N205" s="209"/>
      <c r="O205" s="72"/>
      <c r="P205" s="72"/>
      <c r="Q205" s="72"/>
      <c r="R205" s="72"/>
      <c r="S205" s="72"/>
      <c r="T205" s="73"/>
      <c r="U205" s="35"/>
      <c r="V205" s="35"/>
      <c r="W205" s="35"/>
      <c r="X205" s="35"/>
      <c r="Y205" s="35"/>
      <c r="Z205" s="35"/>
      <c r="AA205" s="35"/>
      <c r="AB205" s="35"/>
      <c r="AC205" s="35"/>
      <c r="AD205" s="35"/>
      <c r="AE205" s="35"/>
      <c r="AT205" s="18" t="s">
        <v>294</v>
      </c>
      <c r="AU205" s="18" t="s">
        <v>84</v>
      </c>
    </row>
    <row r="206" spans="1:65" s="2" customFormat="1" ht="37.9" customHeight="1">
      <c r="A206" s="35"/>
      <c r="B206" s="36"/>
      <c r="C206" s="192" t="s">
        <v>577</v>
      </c>
      <c r="D206" s="192" t="s">
        <v>241</v>
      </c>
      <c r="E206" s="193" t="s">
        <v>5710</v>
      </c>
      <c r="F206" s="194" t="s">
        <v>5711</v>
      </c>
      <c r="G206" s="195" t="s">
        <v>251</v>
      </c>
      <c r="H206" s="196">
        <v>28</v>
      </c>
      <c r="I206" s="197"/>
      <c r="J206" s="198">
        <f>ROUND(I206*H206,2)</f>
        <v>0</v>
      </c>
      <c r="K206" s="194" t="s">
        <v>287</v>
      </c>
      <c r="L206" s="40"/>
      <c r="M206" s="199" t="s">
        <v>1</v>
      </c>
      <c r="N206" s="200" t="s">
        <v>41</v>
      </c>
      <c r="O206" s="72"/>
      <c r="P206" s="201">
        <f>O206*H206</f>
        <v>0</v>
      </c>
      <c r="Q206" s="201">
        <v>0</v>
      </c>
      <c r="R206" s="201">
        <f>Q206*H206</f>
        <v>0</v>
      </c>
      <c r="S206" s="201">
        <v>0</v>
      </c>
      <c r="T206" s="202">
        <f>S206*H206</f>
        <v>0</v>
      </c>
      <c r="U206" s="35"/>
      <c r="V206" s="35"/>
      <c r="W206" s="35"/>
      <c r="X206" s="35"/>
      <c r="Y206" s="35"/>
      <c r="Z206" s="35"/>
      <c r="AA206" s="35"/>
      <c r="AB206" s="35"/>
      <c r="AC206" s="35"/>
      <c r="AD206" s="35"/>
      <c r="AE206" s="35"/>
      <c r="AR206" s="203" t="s">
        <v>110</v>
      </c>
      <c r="AT206" s="203" t="s">
        <v>241</v>
      </c>
      <c r="AU206" s="203" t="s">
        <v>84</v>
      </c>
      <c r="AY206" s="18" t="s">
        <v>239</v>
      </c>
      <c r="BE206" s="204">
        <f>IF(N206="základní",J206,0)</f>
        <v>0</v>
      </c>
      <c r="BF206" s="204">
        <f>IF(N206="snížená",J206,0)</f>
        <v>0</v>
      </c>
      <c r="BG206" s="204">
        <f>IF(N206="zákl. přenesená",J206,0)</f>
        <v>0</v>
      </c>
      <c r="BH206" s="204">
        <f>IF(N206="sníž. přenesená",J206,0)</f>
        <v>0</v>
      </c>
      <c r="BI206" s="204">
        <f>IF(N206="nulová",J206,0)</f>
        <v>0</v>
      </c>
      <c r="BJ206" s="18" t="s">
        <v>84</v>
      </c>
      <c r="BK206" s="204">
        <f>ROUND(I206*H206,2)</f>
        <v>0</v>
      </c>
      <c r="BL206" s="18" t="s">
        <v>110</v>
      </c>
      <c r="BM206" s="203" t="s">
        <v>754</v>
      </c>
    </row>
    <row r="207" spans="1:65" s="2" customFormat="1" ht="19.5">
      <c r="A207" s="35"/>
      <c r="B207" s="36"/>
      <c r="C207" s="37"/>
      <c r="D207" s="212" t="s">
        <v>294</v>
      </c>
      <c r="E207" s="37"/>
      <c r="F207" s="221" t="s">
        <v>5712</v>
      </c>
      <c r="G207" s="37"/>
      <c r="H207" s="37"/>
      <c r="I207" s="207"/>
      <c r="J207" s="37"/>
      <c r="K207" s="37"/>
      <c r="L207" s="40"/>
      <c r="M207" s="208"/>
      <c r="N207" s="209"/>
      <c r="O207" s="72"/>
      <c r="P207" s="72"/>
      <c r="Q207" s="72"/>
      <c r="R207" s="72"/>
      <c r="S207" s="72"/>
      <c r="T207" s="73"/>
      <c r="U207" s="35"/>
      <c r="V207" s="35"/>
      <c r="W207" s="35"/>
      <c r="X207" s="35"/>
      <c r="Y207" s="35"/>
      <c r="Z207" s="35"/>
      <c r="AA207" s="35"/>
      <c r="AB207" s="35"/>
      <c r="AC207" s="35"/>
      <c r="AD207" s="35"/>
      <c r="AE207" s="35"/>
      <c r="AT207" s="18" t="s">
        <v>294</v>
      </c>
      <c r="AU207" s="18" t="s">
        <v>84</v>
      </c>
    </row>
    <row r="208" spans="1:65" s="2" customFormat="1" ht="37.9" customHeight="1">
      <c r="A208" s="35"/>
      <c r="B208" s="36"/>
      <c r="C208" s="192" t="s">
        <v>582</v>
      </c>
      <c r="D208" s="192" t="s">
        <v>241</v>
      </c>
      <c r="E208" s="193" t="s">
        <v>5713</v>
      </c>
      <c r="F208" s="194" t="s">
        <v>5714</v>
      </c>
      <c r="G208" s="195" t="s">
        <v>251</v>
      </c>
      <c r="H208" s="196">
        <v>2</v>
      </c>
      <c r="I208" s="197"/>
      <c r="J208" s="198">
        <f>ROUND(I208*H208,2)</f>
        <v>0</v>
      </c>
      <c r="K208" s="194" t="s">
        <v>287</v>
      </c>
      <c r="L208" s="40"/>
      <c r="M208" s="199" t="s">
        <v>1</v>
      </c>
      <c r="N208" s="200" t="s">
        <v>41</v>
      </c>
      <c r="O208" s="72"/>
      <c r="P208" s="201">
        <f>O208*H208</f>
        <v>0</v>
      </c>
      <c r="Q208" s="201">
        <v>0</v>
      </c>
      <c r="R208" s="201">
        <f>Q208*H208</f>
        <v>0</v>
      </c>
      <c r="S208" s="201">
        <v>0</v>
      </c>
      <c r="T208" s="202">
        <f>S208*H208</f>
        <v>0</v>
      </c>
      <c r="U208" s="35"/>
      <c r="V208" s="35"/>
      <c r="W208" s="35"/>
      <c r="X208" s="35"/>
      <c r="Y208" s="35"/>
      <c r="Z208" s="35"/>
      <c r="AA208" s="35"/>
      <c r="AB208" s="35"/>
      <c r="AC208" s="35"/>
      <c r="AD208" s="35"/>
      <c r="AE208" s="35"/>
      <c r="AR208" s="203" t="s">
        <v>110</v>
      </c>
      <c r="AT208" s="203" t="s">
        <v>241</v>
      </c>
      <c r="AU208" s="203" t="s">
        <v>84</v>
      </c>
      <c r="AY208" s="18" t="s">
        <v>239</v>
      </c>
      <c r="BE208" s="204">
        <f>IF(N208="základní",J208,0)</f>
        <v>0</v>
      </c>
      <c r="BF208" s="204">
        <f>IF(N208="snížená",J208,0)</f>
        <v>0</v>
      </c>
      <c r="BG208" s="204">
        <f>IF(N208="zákl. přenesená",J208,0)</f>
        <v>0</v>
      </c>
      <c r="BH208" s="204">
        <f>IF(N208="sníž. přenesená",J208,0)</f>
        <v>0</v>
      </c>
      <c r="BI208" s="204">
        <f>IF(N208="nulová",J208,0)</f>
        <v>0</v>
      </c>
      <c r="BJ208" s="18" t="s">
        <v>84</v>
      </c>
      <c r="BK208" s="204">
        <f>ROUND(I208*H208,2)</f>
        <v>0</v>
      </c>
      <c r="BL208" s="18" t="s">
        <v>110</v>
      </c>
      <c r="BM208" s="203" t="s">
        <v>762</v>
      </c>
    </row>
    <row r="209" spans="1:65" s="2" customFormat="1" ht="19.5">
      <c r="A209" s="35"/>
      <c r="B209" s="36"/>
      <c r="C209" s="37"/>
      <c r="D209" s="212" t="s">
        <v>294</v>
      </c>
      <c r="E209" s="37"/>
      <c r="F209" s="221" t="s">
        <v>5715</v>
      </c>
      <c r="G209" s="37"/>
      <c r="H209" s="37"/>
      <c r="I209" s="207"/>
      <c r="J209" s="37"/>
      <c r="K209" s="37"/>
      <c r="L209" s="40"/>
      <c r="M209" s="208"/>
      <c r="N209" s="209"/>
      <c r="O209" s="72"/>
      <c r="P209" s="72"/>
      <c r="Q209" s="72"/>
      <c r="R209" s="72"/>
      <c r="S209" s="72"/>
      <c r="T209" s="73"/>
      <c r="U209" s="35"/>
      <c r="V209" s="35"/>
      <c r="W209" s="35"/>
      <c r="X209" s="35"/>
      <c r="Y209" s="35"/>
      <c r="Z209" s="35"/>
      <c r="AA209" s="35"/>
      <c r="AB209" s="35"/>
      <c r="AC209" s="35"/>
      <c r="AD209" s="35"/>
      <c r="AE209" s="35"/>
      <c r="AT209" s="18" t="s">
        <v>294</v>
      </c>
      <c r="AU209" s="18" t="s">
        <v>84</v>
      </c>
    </row>
    <row r="210" spans="1:65" s="12" customFormat="1" ht="25.9" customHeight="1">
      <c r="B210" s="176"/>
      <c r="C210" s="177"/>
      <c r="D210" s="178" t="s">
        <v>75</v>
      </c>
      <c r="E210" s="179" t="s">
        <v>4976</v>
      </c>
      <c r="F210" s="179" t="s">
        <v>5716</v>
      </c>
      <c r="G210" s="177"/>
      <c r="H210" s="177"/>
      <c r="I210" s="180"/>
      <c r="J210" s="181">
        <f>BK210</f>
        <v>0</v>
      </c>
      <c r="K210" s="177"/>
      <c r="L210" s="182"/>
      <c r="M210" s="183"/>
      <c r="N210" s="184"/>
      <c r="O210" s="184"/>
      <c r="P210" s="185">
        <f>SUM(P211:P228)</f>
        <v>0</v>
      </c>
      <c r="Q210" s="184"/>
      <c r="R210" s="185">
        <f>SUM(R211:R228)</f>
        <v>0</v>
      </c>
      <c r="S210" s="184"/>
      <c r="T210" s="186">
        <f>SUM(T211:T228)</f>
        <v>0</v>
      </c>
      <c r="AR210" s="187" t="s">
        <v>84</v>
      </c>
      <c r="AT210" s="188" t="s">
        <v>75</v>
      </c>
      <c r="AU210" s="188" t="s">
        <v>76</v>
      </c>
      <c r="AY210" s="187" t="s">
        <v>239</v>
      </c>
      <c r="BK210" s="189">
        <f>SUM(BK211:BK228)</f>
        <v>0</v>
      </c>
    </row>
    <row r="211" spans="1:65" s="2" customFormat="1" ht="37.9" customHeight="1">
      <c r="A211" s="35"/>
      <c r="B211" s="36"/>
      <c r="C211" s="192" t="s">
        <v>587</v>
      </c>
      <c r="D211" s="192" t="s">
        <v>241</v>
      </c>
      <c r="E211" s="193" t="s">
        <v>5717</v>
      </c>
      <c r="F211" s="194" t="s">
        <v>5718</v>
      </c>
      <c r="G211" s="195" t="s">
        <v>251</v>
      </c>
      <c r="H211" s="196">
        <v>28</v>
      </c>
      <c r="I211" s="197"/>
      <c r="J211" s="198">
        <f>ROUND(I211*H211,2)</f>
        <v>0</v>
      </c>
      <c r="K211" s="194" t="s">
        <v>287</v>
      </c>
      <c r="L211" s="40"/>
      <c r="M211" s="199" t="s">
        <v>1</v>
      </c>
      <c r="N211" s="200" t="s">
        <v>41</v>
      </c>
      <c r="O211" s="72"/>
      <c r="P211" s="201">
        <f>O211*H211</f>
        <v>0</v>
      </c>
      <c r="Q211" s="201">
        <v>0</v>
      </c>
      <c r="R211" s="201">
        <f>Q211*H211</f>
        <v>0</v>
      </c>
      <c r="S211" s="201">
        <v>0</v>
      </c>
      <c r="T211" s="202">
        <f>S211*H211</f>
        <v>0</v>
      </c>
      <c r="U211" s="35"/>
      <c r="V211" s="35"/>
      <c r="W211" s="35"/>
      <c r="X211" s="35"/>
      <c r="Y211" s="35"/>
      <c r="Z211" s="35"/>
      <c r="AA211" s="35"/>
      <c r="AB211" s="35"/>
      <c r="AC211" s="35"/>
      <c r="AD211" s="35"/>
      <c r="AE211" s="35"/>
      <c r="AR211" s="203" t="s">
        <v>110</v>
      </c>
      <c r="AT211" s="203" t="s">
        <v>241</v>
      </c>
      <c r="AU211" s="203" t="s">
        <v>84</v>
      </c>
      <c r="AY211" s="18" t="s">
        <v>239</v>
      </c>
      <c r="BE211" s="204">
        <f>IF(N211="základní",J211,0)</f>
        <v>0</v>
      </c>
      <c r="BF211" s="204">
        <f>IF(N211="snížená",J211,0)</f>
        <v>0</v>
      </c>
      <c r="BG211" s="204">
        <f>IF(N211="zákl. přenesená",J211,0)</f>
        <v>0</v>
      </c>
      <c r="BH211" s="204">
        <f>IF(N211="sníž. přenesená",J211,0)</f>
        <v>0</v>
      </c>
      <c r="BI211" s="204">
        <f>IF(N211="nulová",J211,0)</f>
        <v>0</v>
      </c>
      <c r="BJ211" s="18" t="s">
        <v>84</v>
      </c>
      <c r="BK211" s="204">
        <f>ROUND(I211*H211,2)</f>
        <v>0</v>
      </c>
      <c r="BL211" s="18" t="s">
        <v>110</v>
      </c>
      <c r="BM211" s="203" t="s">
        <v>772</v>
      </c>
    </row>
    <row r="212" spans="1:65" s="2" customFormat="1" ht="19.5">
      <c r="A212" s="35"/>
      <c r="B212" s="36"/>
      <c r="C212" s="37"/>
      <c r="D212" s="212" t="s">
        <v>294</v>
      </c>
      <c r="E212" s="37"/>
      <c r="F212" s="221" t="s">
        <v>5719</v>
      </c>
      <c r="G212" s="37"/>
      <c r="H212" s="37"/>
      <c r="I212" s="207"/>
      <c r="J212" s="37"/>
      <c r="K212" s="37"/>
      <c r="L212" s="40"/>
      <c r="M212" s="208"/>
      <c r="N212" s="209"/>
      <c r="O212" s="72"/>
      <c r="P212" s="72"/>
      <c r="Q212" s="72"/>
      <c r="R212" s="72"/>
      <c r="S212" s="72"/>
      <c r="T212" s="73"/>
      <c r="U212" s="35"/>
      <c r="V212" s="35"/>
      <c r="W212" s="35"/>
      <c r="X212" s="35"/>
      <c r="Y212" s="35"/>
      <c r="Z212" s="35"/>
      <c r="AA212" s="35"/>
      <c r="AB212" s="35"/>
      <c r="AC212" s="35"/>
      <c r="AD212" s="35"/>
      <c r="AE212" s="35"/>
      <c r="AT212" s="18" t="s">
        <v>294</v>
      </c>
      <c r="AU212" s="18" t="s">
        <v>84</v>
      </c>
    </row>
    <row r="213" spans="1:65" s="2" customFormat="1" ht="33" customHeight="1">
      <c r="A213" s="35"/>
      <c r="B213" s="36"/>
      <c r="C213" s="192" t="s">
        <v>592</v>
      </c>
      <c r="D213" s="192" t="s">
        <v>241</v>
      </c>
      <c r="E213" s="193" t="s">
        <v>5720</v>
      </c>
      <c r="F213" s="194" t="s">
        <v>5721</v>
      </c>
      <c r="G213" s="195" t="s">
        <v>251</v>
      </c>
      <c r="H213" s="196">
        <v>25</v>
      </c>
      <c r="I213" s="197"/>
      <c r="J213" s="198">
        <f>ROUND(I213*H213,2)</f>
        <v>0</v>
      </c>
      <c r="K213" s="194" t="s">
        <v>287</v>
      </c>
      <c r="L213" s="40"/>
      <c r="M213" s="199" t="s">
        <v>1</v>
      </c>
      <c r="N213" s="200" t="s">
        <v>41</v>
      </c>
      <c r="O213" s="72"/>
      <c r="P213" s="201">
        <f>O213*H213</f>
        <v>0</v>
      </c>
      <c r="Q213" s="201">
        <v>0</v>
      </c>
      <c r="R213" s="201">
        <f>Q213*H213</f>
        <v>0</v>
      </c>
      <c r="S213" s="201">
        <v>0</v>
      </c>
      <c r="T213" s="202">
        <f>S213*H213</f>
        <v>0</v>
      </c>
      <c r="U213" s="35"/>
      <c r="V213" s="35"/>
      <c r="W213" s="35"/>
      <c r="X213" s="35"/>
      <c r="Y213" s="35"/>
      <c r="Z213" s="35"/>
      <c r="AA213" s="35"/>
      <c r="AB213" s="35"/>
      <c r="AC213" s="35"/>
      <c r="AD213" s="35"/>
      <c r="AE213" s="35"/>
      <c r="AR213" s="203" t="s">
        <v>110</v>
      </c>
      <c r="AT213" s="203" t="s">
        <v>241</v>
      </c>
      <c r="AU213" s="203" t="s">
        <v>84</v>
      </c>
      <c r="AY213" s="18" t="s">
        <v>239</v>
      </c>
      <c r="BE213" s="204">
        <f>IF(N213="základní",J213,0)</f>
        <v>0</v>
      </c>
      <c r="BF213" s="204">
        <f>IF(N213="snížená",J213,0)</f>
        <v>0</v>
      </c>
      <c r="BG213" s="204">
        <f>IF(N213="zákl. přenesená",J213,0)</f>
        <v>0</v>
      </c>
      <c r="BH213" s="204">
        <f>IF(N213="sníž. přenesená",J213,0)</f>
        <v>0</v>
      </c>
      <c r="BI213" s="204">
        <f>IF(N213="nulová",J213,0)</f>
        <v>0</v>
      </c>
      <c r="BJ213" s="18" t="s">
        <v>84</v>
      </c>
      <c r="BK213" s="204">
        <f>ROUND(I213*H213,2)</f>
        <v>0</v>
      </c>
      <c r="BL213" s="18" t="s">
        <v>110</v>
      </c>
      <c r="BM213" s="203" t="s">
        <v>780</v>
      </c>
    </row>
    <row r="214" spans="1:65" s="2" customFormat="1" ht="19.5">
      <c r="A214" s="35"/>
      <c r="B214" s="36"/>
      <c r="C214" s="37"/>
      <c r="D214" s="212" t="s">
        <v>294</v>
      </c>
      <c r="E214" s="37"/>
      <c r="F214" s="221" t="s">
        <v>5722</v>
      </c>
      <c r="G214" s="37"/>
      <c r="H214" s="37"/>
      <c r="I214" s="207"/>
      <c r="J214" s="37"/>
      <c r="K214" s="37"/>
      <c r="L214" s="40"/>
      <c r="M214" s="208"/>
      <c r="N214" s="209"/>
      <c r="O214" s="72"/>
      <c r="P214" s="72"/>
      <c r="Q214" s="72"/>
      <c r="R214" s="72"/>
      <c r="S214" s="72"/>
      <c r="T214" s="73"/>
      <c r="U214" s="35"/>
      <c r="V214" s="35"/>
      <c r="W214" s="35"/>
      <c r="X214" s="35"/>
      <c r="Y214" s="35"/>
      <c r="Z214" s="35"/>
      <c r="AA214" s="35"/>
      <c r="AB214" s="35"/>
      <c r="AC214" s="35"/>
      <c r="AD214" s="35"/>
      <c r="AE214" s="35"/>
      <c r="AT214" s="18" t="s">
        <v>294</v>
      </c>
      <c r="AU214" s="18" t="s">
        <v>84</v>
      </c>
    </row>
    <row r="215" spans="1:65" s="2" customFormat="1" ht="33" customHeight="1">
      <c r="A215" s="35"/>
      <c r="B215" s="36"/>
      <c r="C215" s="192" t="s">
        <v>598</v>
      </c>
      <c r="D215" s="192" t="s">
        <v>241</v>
      </c>
      <c r="E215" s="193" t="s">
        <v>5723</v>
      </c>
      <c r="F215" s="194" t="s">
        <v>5724</v>
      </c>
      <c r="G215" s="195" t="s">
        <v>251</v>
      </c>
      <c r="H215" s="196">
        <v>5</v>
      </c>
      <c r="I215" s="197"/>
      <c r="J215" s="198">
        <f>ROUND(I215*H215,2)</f>
        <v>0</v>
      </c>
      <c r="K215" s="194" t="s">
        <v>287</v>
      </c>
      <c r="L215" s="40"/>
      <c r="M215" s="199" t="s">
        <v>1</v>
      </c>
      <c r="N215" s="200" t="s">
        <v>41</v>
      </c>
      <c r="O215" s="72"/>
      <c r="P215" s="201">
        <f>O215*H215</f>
        <v>0</v>
      </c>
      <c r="Q215" s="201">
        <v>0</v>
      </c>
      <c r="R215" s="201">
        <f>Q215*H215</f>
        <v>0</v>
      </c>
      <c r="S215" s="201">
        <v>0</v>
      </c>
      <c r="T215" s="202">
        <f>S215*H215</f>
        <v>0</v>
      </c>
      <c r="U215" s="35"/>
      <c r="V215" s="35"/>
      <c r="W215" s="35"/>
      <c r="X215" s="35"/>
      <c r="Y215" s="35"/>
      <c r="Z215" s="35"/>
      <c r="AA215" s="35"/>
      <c r="AB215" s="35"/>
      <c r="AC215" s="35"/>
      <c r="AD215" s="35"/>
      <c r="AE215" s="35"/>
      <c r="AR215" s="203" t="s">
        <v>110</v>
      </c>
      <c r="AT215" s="203" t="s">
        <v>241</v>
      </c>
      <c r="AU215" s="203" t="s">
        <v>84</v>
      </c>
      <c r="AY215" s="18" t="s">
        <v>239</v>
      </c>
      <c r="BE215" s="204">
        <f>IF(N215="základní",J215,0)</f>
        <v>0</v>
      </c>
      <c r="BF215" s="204">
        <f>IF(N215="snížená",J215,0)</f>
        <v>0</v>
      </c>
      <c r="BG215" s="204">
        <f>IF(N215="zákl. přenesená",J215,0)</f>
        <v>0</v>
      </c>
      <c r="BH215" s="204">
        <f>IF(N215="sníž. přenesená",J215,0)</f>
        <v>0</v>
      </c>
      <c r="BI215" s="204">
        <f>IF(N215="nulová",J215,0)</f>
        <v>0</v>
      </c>
      <c r="BJ215" s="18" t="s">
        <v>84</v>
      </c>
      <c r="BK215" s="204">
        <f>ROUND(I215*H215,2)</f>
        <v>0</v>
      </c>
      <c r="BL215" s="18" t="s">
        <v>110</v>
      </c>
      <c r="BM215" s="203" t="s">
        <v>791</v>
      </c>
    </row>
    <row r="216" spans="1:65" s="2" customFormat="1" ht="19.5">
      <c r="A216" s="35"/>
      <c r="B216" s="36"/>
      <c r="C216" s="37"/>
      <c r="D216" s="212" t="s">
        <v>294</v>
      </c>
      <c r="E216" s="37"/>
      <c r="F216" s="221" t="s">
        <v>5725</v>
      </c>
      <c r="G216" s="37"/>
      <c r="H216" s="37"/>
      <c r="I216" s="207"/>
      <c r="J216" s="37"/>
      <c r="K216" s="37"/>
      <c r="L216" s="40"/>
      <c r="M216" s="208"/>
      <c r="N216" s="209"/>
      <c r="O216" s="72"/>
      <c r="P216" s="72"/>
      <c r="Q216" s="72"/>
      <c r="R216" s="72"/>
      <c r="S216" s="72"/>
      <c r="T216" s="73"/>
      <c r="U216" s="35"/>
      <c r="V216" s="35"/>
      <c r="W216" s="35"/>
      <c r="X216" s="35"/>
      <c r="Y216" s="35"/>
      <c r="Z216" s="35"/>
      <c r="AA216" s="35"/>
      <c r="AB216" s="35"/>
      <c r="AC216" s="35"/>
      <c r="AD216" s="35"/>
      <c r="AE216" s="35"/>
      <c r="AT216" s="18" t="s">
        <v>294</v>
      </c>
      <c r="AU216" s="18" t="s">
        <v>84</v>
      </c>
    </row>
    <row r="217" spans="1:65" s="2" customFormat="1" ht="24.2" customHeight="1">
      <c r="A217" s="35"/>
      <c r="B217" s="36"/>
      <c r="C217" s="192" t="s">
        <v>604</v>
      </c>
      <c r="D217" s="192" t="s">
        <v>241</v>
      </c>
      <c r="E217" s="193" t="s">
        <v>5726</v>
      </c>
      <c r="F217" s="194" t="s">
        <v>5727</v>
      </c>
      <c r="G217" s="195" t="s">
        <v>251</v>
      </c>
      <c r="H217" s="196">
        <v>9</v>
      </c>
      <c r="I217" s="197"/>
      <c r="J217" s="198">
        <f>ROUND(I217*H217,2)</f>
        <v>0</v>
      </c>
      <c r="K217" s="194" t="s">
        <v>287</v>
      </c>
      <c r="L217" s="40"/>
      <c r="M217" s="199" t="s">
        <v>1</v>
      </c>
      <c r="N217" s="200" t="s">
        <v>41</v>
      </c>
      <c r="O217" s="72"/>
      <c r="P217" s="201">
        <f>O217*H217</f>
        <v>0</v>
      </c>
      <c r="Q217" s="201">
        <v>0</v>
      </c>
      <c r="R217" s="201">
        <f>Q217*H217</f>
        <v>0</v>
      </c>
      <c r="S217" s="201">
        <v>0</v>
      </c>
      <c r="T217" s="202">
        <f>S217*H217</f>
        <v>0</v>
      </c>
      <c r="U217" s="35"/>
      <c r="V217" s="35"/>
      <c r="W217" s="35"/>
      <c r="X217" s="35"/>
      <c r="Y217" s="35"/>
      <c r="Z217" s="35"/>
      <c r="AA217" s="35"/>
      <c r="AB217" s="35"/>
      <c r="AC217" s="35"/>
      <c r="AD217" s="35"/>
      <c r="AE217" s="35"/>
      <c r="AR217" s="203" t="s">
        <v>110</v>
      </c>
      <c r="AT217" s="203" t="s">
        <v>241</v>
      </c>
      <c r="AU217" s="203" t="s">
        <v>84</v>
      </c>
      <c r="AY217" s="18" t="s">
        <v>239</v>
      </c>
      <c r="BE217" s="204">
        <f>IF(N217="základní",J217,0)</f>
        <v>0</v>
      </c>
      <c r="BF217" s="204">
        <f>IF(N217="snížená",J217,0)</f>
        <v>0</v>
      </c>
      <c r="BG217" s="204">
        <f>IF(N217="zákl. přenesená",J217,0)</f>
        <v>0</v>
      </c>
      <c r="BH217" s="204">
        <f>IF(N217="sníž. přenesená",J217,0)</f>
        <v>0</v>
      </c>
      <c r="BI217" s="204">
        <f>IF(N217="nulová",J217,0)</f>
        <v>0</v>
      </c>
      <c r="BJ217" s="18" t="s">
        <v>84</v>
      </c>
      <c r="BK217" s="204">
        <f>ROUND(I217*H217,2)</f>
        <v>0</v>
      </c>
      <c r="BL217" s="18" t="s">
        <v>110</v>
      </c>
      <c r="BM217" s="203" t="s">
        <v>803</v>
      </c>
    </row>
    <row r="218" spans="1:65" s="2" customFormat="1" ht="19.5">
      <c r="A218" s="35"/>
      <c r="B218" s="36"/>
      <c r="C218" s="37"/>
      <c r="D218" s="212" t="s">
        <v>294</v>
      </c>
      <c r="E218" s="37"/>
      <c r="F218" s="221" t="s">
        <v>5728</v>
      </c>
      <c r="G218" s="37"/>
      <c r="H218" s="37"/>
      <c r="I218" s="207"/>
      <c r="J218" s="37"/>
      <c r="K218" s="37"/>
      <c r="L218" s="40"/>
      <c r="M218" s="208"/>
      <c r="N218" s="209"/>
      <c r="O218" s="72"/>
      <c r="P218" s="72"/>
      <c r="Q218" s="72"/>
      <c r="R218" s="72"/>
      <c r="S218" s="72"/>
      <c r="T218" s="73"/>
      <c r="U218" s="35"/>
      <c r="V218" s="35"/>
      <c r="W218" s="35"/>
      <c r="X218" s="35"/>
      <c r="Y218" s="35"/>
      <c r="Z218" s="35"/>
      <c r="AA218" s="35"/>
      <c r="AB218" s="35"/>
      <c r="AC218" s="35"/>
      <c r="AD218" s="35"/>
      <c r="AE218" s="35"/>
      <c r="AT218" s="18" t="s">
        <v>294</v>
      </c>
      <c r="AU218" s="18" t="s">
        <v>84</v>
      </c>
    </row>
    <row r="219" spans="1:65" s="2" customFormat="1" ht="24.2" customHeight="1">
      <c r="A219" s="35"/>
      <c r="B219" s="36"/>
      <c r="C219" s="192" t="s">
        <v>610</v>
      </c>
      <c r="D219" s="192" t="s">
        <v>241</v>
      </c>
      <c r="E219" s="193" t="s">
        <v>5729</v>
      </c>
      <c r="F219" s="194" t="s">
        <v>5730</v>
      </c>
      <c r="G219" s="195" t="s">
        <v>251</v>
      </c>
      <c r="H219" s="196">
        <v>2</v>
      </c>
      <c r="I219" s="197"/>
      <c r="J219" s="198">
        <f>ROUND(I219*H219,2)</f>
        <v>0</v>
      </c>
      <c r="K219" s="194" t="s">
        <v>287</v>
      </c>
      <c r="L219" s="40"/>
      <c r="M219" s="199" t="s">
        <v>1</v>
      </c>
      <c r="N219" s="200" t="s">
        <v>41</v>
      </c>
      <c r="O219" s="72"/>
      <c r="P219" s="201">
        <f>O219*H219</f>
        <v>0</v>
      </c>
      <c r="Q219" s="201">
        <v>0</v>
      </c>
      <c r="R219" s="201">
        <f>Q219*H219</f>
        <v>0</v>
      </c>
      <c r="S219" s="201">
        <v>0</v>
      </c>
      <c r="T219" s="202">
        <f>S219*H219</f>
        <v>0</v>
      </c>
      <c r="U219" s="35"/>
      <c r="V219" s="35"/>
      <c r="W219" s="35"/>
      <c r="X219" s="35"/>
      <c r="Y219" s="35"/>
      <c r="Z219" s="35"/>
      <c r="AA219" s="35"/>
      <c r="AB219" s="35"/>
      <c r="AC219" s="35"/>
      <c r="AD219" s="35"/>
      <c r="AE219" s="35"/>
      <c r="AR219" s="203" t="s">
        <v>110</v>
      </c>
      <c r="AT219" s="203" t="s">
        <v>241</v>
      </c>
      <c r="AU219" s="203" t="s">
        <v>84</v>
      </c>
      <c r="AY219" s="18" t="s">
        <v>239</v>
      </c>
      <c r="BE219" s="204">
        <f>IF(N219="základní",J219,0)</f>
        <v>0</v>
      </c>
      <c r="BF219" s="204">
        <f>IF(N219="snížená",J219,0)</f>
        <v>0</v>
      </c>
      <c r="BG219" s="204">
        <f>IF(N219="zákl. přenesená",J219,0)</f>
        <v>0</v>
      </c>
      <c r="BH219" s="204">
        <f>IF(N219="sníž. přenesená",J219,0)</f>
        <v>0</v>
      </c>
      <c r="BI219" s="204">
        <f>IF(N219="nulová",J219,0)</f>
        <v>0</v>
      </c>
      <c r="BJ219" s="18" t="s">
        <v>84</v>
      </c>
      <c r="BK219" s="204">
        <f>ROUND(I219*H219,2)</f>
        <v>0</v>
      </c>
      <c r="BL219" s="18" t="s">
        <v>110</v>
      </c>
      <c r="BM219" s="203" t="s">
        <v>813</v>
      </c>
    </row>
    <row r="220" spans="1:65" s="2" customFormat="1" ht="19.5">
      <c r="A220" s="35"/>
      <c r="B220" s="36"/>
      <c r="C220" s="37"/>
      <c r="D220" s="212" t="s">
        <v>294</v>
      </c>
      <c r="E220" s="37"/>
      <c r="F220" s="221" t="s">
        <v>5731</v>
      </c>
      <c r="G220" s="37"/>
      <c r="H220" s="37"/>
      <c r="I220" s="207"/>
      <c r="J220" s="37"/>
      <c r="K220" s="37"/>
      <c r="L220" s="40"/>
      <c r="M220" s="208"/>
      <c r="N220" s="209"/>
      <c r="O220" s="72"/>
      <c r="P220" s="72"/>
      <c r="Q220" s="72"/>
      <c r="R220" s="72"/>
      <c r="S220" s="72"/>
      <c r="T220" s="73"/>
      <c r="U220" s="35"/>
      <c r="V220" s="35"/>
      <c r="W220" s="35"/>
      <c r="X220" s="35"/>
      <c r="Y220" s="35"/>
      <c r="Z220" s="35"/>
      <c r="AA220" s="35"/>
      <c r="AB220" s="35"/>
      <c r="AC220" s="35"/>
      <c r="AD220" s="35"/>
      <c r="AE220" s="35"/>
      <c r="AT220" s="18" t="s">
        <v>294</v>
      </c>
      <c r="AU220" s="18" t="s">
        <v>84</v>
      </c>
    </row>
    <row r="221" spans="1:65" s="2" customFormat="1" ht="33" customHeight="1">
      <c r="A221" s="35"/>
      <c r="B221" s="36"/>
      <c r="C221" s="192" t="s">
        <v>616</v>
      </c>
      <c r="D221" s="192" t="s">
        <v>241</v>
      </c>
      <c r="E221" s="193" t="s">
        <v>5732</v>
      </c>
      <c r="F221" s="194" t="s">
        <v>5733</v>
      </c>
      <c r="G221" s="195" t="s">
        <v>251</v>
      </c>
      <c r="H221" s="196">
        <v>1</v>
      </c>
      <c r="I221" s="197"/>
      <c r="J221" s="198">
        <f>ROUND(I221*H221,2)</f>
        <v>0</v>
      </c>
      <c r="K221" s="194" t="s">
        <v>287</v>
      </c>
      <c r="L221" s="40"/>
      <c r="M221" s="199" t="s">
        <v>1</v>
      </c>
      <c r="N221" s="200" t="s">
        <v>41</v>
      </c>
      <c r="O221" s="72"/>
      <c r="P221" s="201">
        <f>O221*H221</f>
        <v>0</v>
      </c>
      <c r="Q221" s="201">
        <v>0</v>
      </c>
      <c r="R221" s="201">
        <f>Q221*H221</f>
        <v>0</v>
      </c>
      <c r="S221" s="201">
        <v>0</v>
      </c>
      <c r="T221" s="202">
        <f>S221*H221</f>
        <v>0</v>
      </c>
      <c r="U221" s="35"/>
      <c r="V221" s="35"/>
      <c r="W221" s="35"/>
      <c r="X221" s="35"/>
      <c r="Y221" s="35"/>
      <c r="Z221" s="35"/>
      <c r="AA221" s="35"/>
      <c r="AB221" s="35"/>
      <c r="AC221" s="35"/>
      <c r="AD221" s="35"/>
      <c r="AE221" s="35"/>
      <c r="AR221" s="203" t="s">
        <v>110</v>
      </c>
      <c r="AT221" s="203" t="s">
        <v>241</v>
      </c>
      <c r="AU221" s="203" t="s">
        <v>84</v>
      </c>
      <c r="AY221" s="18" t="s">
        <v>239</v>
      </c>
      <c r="BE221" s="204">
        <f>IF(N221="základní",J221,0)</f>
        <v>0</v>
      </c>
      <c r="BF221" s="204">
        <f>IF(N221="snížená",J221,0)</f>
        <v>0</v>
      </c>
      <c r="BG221" s="204">
        <f>IF(N221="zákl. přenesená",J221,0)</f>
        <v>0</v>
      </c>
      <c r="BH221" s="204">
        <f>IF(N221="sníž. přenesená",J221,0)</f>
        <v>0</v>
      </c>
      <c r="BI221" s="204">
        <f>IF(N221="nulová",J221,0)</f>
        <v>0</v>
      </c>
      <c r="BJ221" s="18" t="s">
        <v>84</v>
      </c>
      <c r="BK221" s="204">
        <f>ROUND(I221*H221,2)</f>
        <v>0</v>
      </c>
      <c r="BL221" s="18" t="s">
        <v>110</v>
      </c>
      <c r="BM221" s="203" t="s">
        <v>823</v>
      </c>
    </row>
    <row r="222" spans="1:65" s="2" customFormat="1" ht="19.5">
      <c r="A222" s="35"/>
      <c r="B222" s="36"/>
      <c r="C222" s="37"/>
      <c r="D222" s="212" t="s">
        <v>294</v>
      </c>
      <c r="E222" s="37"/>
      <c r="F222" s="221" t="s">
        <v>5734</v>
      </c>
      <c r="G222" s="37"/>
      <c r="H222" s="37"/>
      <c r="I222" s="207"/>
      <c r="J222" s="37"/>
      <c r="K222" s="37"/>
      <c r="L222" s="40"/>
      <c r="M222" s="208"/>
      <c r="N222" s="209"/>
      <c r="O222" s="72"/>
      <c r="P222" s="72"/>
      <c r="Q222" s="72"/>
      <c r="R222" s="72"/>
      <c r="S222" s="72"/>
      <c r="T222" s="73"/>
      <c r="U222" s="35"/>
      <c r="V222" s="35"/>
      <c r="W222" s="35"/>
      <c r="X222" s="35"/>
      <c r="Y222" s="35"/>
      <c r="Z222" s="35"/>
      <c r="AA222" s="35"/>
      <c r="AB222" s="35"/>
      <c r="AC222" s="35"/>
      <c r="AD222" s="35"/>
      <c r="AE222" s="35"/>
      <c r="AT222" s="18" t="s">
        <v>294</v>
      </c>
      <c r="AU222" s="18" t="s">
        <v>84</v>
      </c>
    </row>
    <row r="223" spans="1:65" s="2" customFormat="1" ht="33" customHeight="1">
      <c r="A223" s="35"/>
      <c r="B223" s="36"/>
      <c r="C223" s="192" t="s">
        <v>622</v>
      </c>
      <c r="D223" s="192" t="s">
        <v>241</v>
      </c>
      <c r="E223" s="193" t="s">
        <v>5735</v>
      </c>
      <c r="F223" s="194" t="s">
        <v>5736</v>
      </c>
      <c r="G223" s="195" t="s">
        <v>251</v>
      </c>
      <c r="H223" s="196">
        <v>8</v>
      </c>
      <c r="I223" s="197"/>
      <c r="J223" s="198">
        <f>ROUND(I223*H223,2)</f>
        <v>0</v>
      </c>
      <c r="K223" s="194" t="s">
        <v>287</v>
      </c>
      <c r="L223" s="40"/>
      <c r="M223" s="199" t="s">
        <v>1</v>
      </c>
      <c r="N223" s="200" t="s">
        <v>41</v>
      </c>
      <c r="O223" s="72"/>
      <c r="P223" s="201">
        <f>O223*H223</f>
        <v>0</v>
      </c>
      <c r="Q223" s="201">
        <v>0</v>
      </c>
      <c r="R223" s="201">
        <f>Q223*H223</f>
        <v>0</v>
      </c>
      <c r="S223" s="201">
        <v>0</v>
      </c>
      <c r="T223" s="202">
        <f>S223*H223</f>
        <v>0</v>
      </c>
      <c r="U223" s="35"/>
      <c r="V223" s="35"/>
      <c r="W223" s="35"/>
      <c r="X223" s="35"/>
      <c r="Y223" s="35"/>
      <c r="Z223" s="35"/>
      <c r="AA223" s="35"/>
      <c r="AB223" s="35"/>
      <c r="AC223" s="35"/>
      <c r="AD223" s="35"/>
      <c r="AE223" s="35"/>
      <c r="AR223" s="203" t="s">
        <v>110</v>
      </c>
      <c r="AT223" s="203" t="s">
        <v>241</v>
      </c>
      <c r="AU223" s="203" t="s">
        <v>84</v>
      </c>
      <c r="AY223" s="18" t="s">
        <v>239</v>
      </c>
      <c r="BE223" s="204">
        <f>IF(N223="základní",J223,0)</f>
        <v>0</v>
      </c>
      <c r="BF223" s="204">
        <f>IF(N223="snížená",J223,0)</f>
        <v>0</v>
      </c>
      <c r="BG223" s="204">
        <f>IF(N223="zákl. přenesená",J223,0)</f>
        <v>0</v>
      </c>
      <c r="BH223" s="204">
        <f>IF(N223="sníž. přenesená",J223,0)</f>
        <v>0</v>
      </c>
      <c r="BI223" s="204">
        <f>IF(N223="nulová",J223,0)</f>
        <v>0</v>
      </c>
      <c r="BJ223" s="18" t="s">
        <v>84</v>
      </c>
      <c r="BK223" s="204">
        <f>ROUND(I223*H223,2)</f>
        <v>0</v>
      </c>
      <c r="BL223" s="18" t="s">
        <v>110</v>
      </c>
      <c r="BM223" s="203" t="s">
        <v>834</v>
      </c>
    </row>
    <row r="224" spans="1:65" s="2" customFormat="1" ht="19.5">
      <c r="A224" s="35"/>
      <c r="B224" s="36"/>
      <c r="C224" s="37"/>
      <c r="D224" s="212" t="s">
        <v>294</v>
      </c>
      <c r="E224" s="37"/>
      <c r="F224" s="221" t="s">
        <v>5737</v>
      </c>
      <c r="G224" s="37"/>
      <c r="H224" s="37"/>
      <c r="I224" s="207"/>
      <c r="J224" s="37"/>
      <c r="K224" s="37"/>
      <c r="L224" s="40"/>
      <c r="M224" s="208"/>
      <c r="N224" s="209"/>
      <c r="O224" s="72"/>
      <c r="P224" s="72"/>
      <c r="Q224" s="72"/>
      <c r="R224" s="72"/>
      <c r="S224" s="72"/>
      <c r="T224" s="73"/>
      <c r="U224" s="35"/>
      <c r="V224" s="35"/>
      <c r="W224" s="35"/>
      <c r="X224" s="35"/>
      <c r="Y224" s="35"/>
      <c r="Z224" s="35"/>
      <c r="AA224" s="35"/>
      <c r="AB224" s="35"/>
      <c r="AC224" s="35"/>
      <c r="AD224" s="35"/>
      <c r="AE224" s="35"/>
      <c r="AT224" s="18" t="s">
        <v>294</v>
      </c>
      <c r="AU224" s="18" t="s">
        <v>84</v>
      </c>
    </row>
    <row r="225" spans="1:65" s="2" customFormat="1" ht="33" customHeight="1">
      <c r="A225" s="35"/>
      <c r="B225" s="36"/>
      <c r="C225" s="192" t="s">
        <v>627</v>
      </c>
      <c r="D225" s="192" t="s">
        <v>241</v>
      </c>
      <c r="E225" s="193" t="s">
        <v>5738</v>
      </c>
      <c r="F225" s="194" t="s">
        <v>5739</v>
      </c>
      <c r="G225" s="195" t="s">
        <v>251</v>
      </c>
      <c r="H225" s="196">
        <v>10</v>
      </c>
      <c r="I225" s="197"/>
      <c r="J225" s="198">
        <f>ROUND(I225*H225,2)</f>
        <v>0</v>
      </c>
      <c r="K225" s="194" t="s">
        <v>287</v>
      </c>
      <c r="L225" s="40"/>
      <c r="M225" s="199" t="s">
        <v>1</v>
      </c>
      <c r="N225" s="200" t="s">
        <v>41</v>
      </c>
      <c r="O225" s="72"/>
      <c r="P225" s="201">
        <f>O225*H225</f>
        <v>0</v>
      </c>
      <c r="Q225" s="201">
        <v>0</v>
      </c>
      <c r="R225" s="201">
        <f>Q225*H225</f>
        <v>0</v>
      </c>
      <c r="S225" s="201">
        <v>0</v>
      </c>
      <c r="T225" s="202">
        <f>S225*H225</f>
        <v>0</v>
      </c>
      <c r="U225" s="35"/>
      <c r="V225" s="35"/>
      <c r="W225" s="35"/>
      <c r="X225" s="35"/>
      <c r="Y225" s="35"/>
      <c r="Z225" s="35"/>
      <c r="AA225" s="35"/>
      <c r="AB225" s="35"/>
      <c r="AC225" s="35"/>
      <c r="AD225" s="35"/>
      <c r="AE225" s="35"/>
      <c r="AR225" s="203" t="s">
        <v>110</v>
      </c>
      <c r="AT225" s="203" t="s">
        <v>241</v>
      </c>
      <c r="AU225" s="203" t="s">
        <v>84</v>
      </c>
      <c r="AY225" s="18" t="s">
        <v>239</v>
      </c>
      <c r="BE225" s="204">
        <f>IF(N225="základní",J225,0)</f>
        <v>0</v>
      </c>
      <c r="BF225" s="204">
        <f>IF(N225="snížená",J225,0)</f>
        <v>0</v>
      </c>
      <c r="BG225" s="204">
        <f>IF(N225="zákl. přenesená",J225,0)</f>
        <v>0</v>
      </c>
      <c r="BH225" s="204">
        <f>IF(N225="sníž. přenesená",J225,0)</f>
        <v>0</v>
      </c>
      <c r="BI225" s="204">
        <f>IF(N225="nulová",J225,0)</f>
        <v>0</v>
      </c>
      <c r="BJ225" s="18" t="s">
        <v>84</v>
      </c>
      <c r="BK225" s="204">
        <f>ROUND(I225*H225,2)</f>
        <v>0</v>
      </c>
      <c r="BL225" s="18" t="s">
        <v>110</v>
      </c>
      <c r="BM225" s="203" t="s">
        <v>846</v>
      </c>
    </row>
    <row r="226" spans="1:65" s="2" customFormat="1" ht="19.5">
      <c r="A226" s="35"/>
      <c r="B226" s="36"/>
      <c r="C226" s="37"/>
      <c r="D226" s="212" t="s">
        <v>294</v>
      </c>
      <c r="E226" s="37"/>
      <c r="F226" s="221" t="s">
        <v>5740</v>
      </c>
      <c r="G226" s="37"/>
      <c r="H226" s="37"/>
      <c r="I226" s="207"/>
      <c r="J226" s="37"/>
      <c r="K226" s="37"/>
      <c r="L226" s="40"/>
      <c r="M226" s="208"/>
      <c r="N226" s="209"/>
      <c r="O226" s="72"/>
      <c r="P226" s="72"/>
      <c r="Q226" s="72"/>
      <c r="R226" s="72"/>
      <c r="S226" s="72"/>
      <c r="T226" s="73"/>
      <c r="U226" s="35"/>
      <c r="V226" s="35"/>
      <c r="W226" s="35"/>
      <c r="X226" s="35"/>
      <c r="Y226" s="35"/>
      <c r="Z226" s="35"/>
      <c r="AA226" s="35"/>
      <c r="AB226" s="35"/>
      <c r="AC226" s="35"/>
      <c r="AD226" s="35"/>
      <c r="AE226" s="35"/>
      <c r="AT226" s="18" t="s">
        <v>294</v>
      </c>
      <c r="AU226" s="18" t="s">
        <v>84</v>
      </c>
    </row>
    <row r="227" spans="1:65" s="2" customFormat="1" ht="37.9" customHeight="1">
      <c r="A227" s="35"/>
      <c r="B227" s="36"/>
      <c r="C227" s="192" t="s">
        <v>633</v>
      </c>
      <c r="D227" s="192" t="s">
        <v>241</v>
      </c>
      <c r="E227" s="193" t="s">
        <v>5741</v>
      </c>
      <c r="F227" s="194" t="s">
        <v>5742</v>
      </c>
      <c r="G227" s="195" t="s">
        <v>251</v>
      </c>
      <c r="H227" s="196">
        <v>3</v>
      </c>
      <c r="I227" s="197"/>
      <c r="J227" s="198">
        <f>ROUND(I227*H227,2)</f>
        <v>0</v>
      </c>
      <c r="K227" s="194" t="s">
        <v>287</v>
      </c>
      <c r="L227" s="40"/>
      <c r="M227" s="199" t="s">
        <v>1</v>
      </c>
      <c r="N227" s="200" t="s">
        <v>41</v>
      </c>
      <c r="O227" s="72"/>
      <c r="P227" s="201">
        <f>O227*H227</f>
        <v>0</v>
      </c>
      <c r="Q227" s="201">
        <v>0</v>
      </c>
      <c r="R227" s="201">
        <f>Q227*H227</f>
        <v>0</v>
      </c>
      <c r="S227" s="201">
        <v>0</v>
      </c>
      <c r="T227" s="202">
        <f>S227*H227</f>
        <v>0</v>
      </c>
      <c r="U227" s="35"/>
      <c r="V227" s="35"/>
      <c r="W227" s="35"/>
      <c r="X227" s="35"/>
      <c r="Y227" s="35"/>
      <c r="Z227" s="35"/>
      <c r="AA227" s="35"/>
      <c r="AB227" s="35"/>
      <c r="AC227" s="35"/>
      <c r="AD227" s="35"/>
      <c r="AE227" s="35"/>
      <c r="AR227" s="203" t="s">
        <v>110</v>
      </c>
      <c r="AT227" s="203" t="s">
        <v>241</v>
      </c>
      <c r="AU227" s="203" t="s">
        <v>84</v>
      </c>
      <c r="AY227" s="18" t="s">
        <v>239</v>
      </c>
      <c r="BE227" s="204">
        <f>IF(N227="základní",J227,0)</f>
        <v>0</v>
      </c>
      <c r="BF227" s="204">
        <f>IF(N227="snížená",J227,0)</f>
        <v>0</v>
      </c>
      <c r="BG227" s="204">
        <f>IF(N227="zákl. přenesená",J227,0)</f>
        <v>0</v>
      </c>
      <c r="BH227" s="204">
        <f>IF(N227="sníž. přenesená",J227,0)</f>
        <v>0</v>
      </c>
      <c r="BI227" s="204">
        <f>IF(N227="nulová",J227,0)</f>
        <v>0</v>
      </c>
      <c r="BJ227" s="18" t="s">
        <v>84</v>
      </c>
      <c r="BK227" s="204">
        <f>ROUND(I227*H227,2)</f>
        <v>0</v>
      </c>
      <c r="BL227" s="18" t="s">
        <v>110</v>
      </c>
      <c r="BM227" s="203" t="s">
        <v>858</v>
      </c>
    </row>
    <row r="228" spans="1:65" s="2" customFormat="1" ht="19.5">
      <c r="A228" s="35"/>
      <c r="B228" s="36"/>
      <c r="C228" s="37"/>
      <c r="D228" s="212" t="s">
        <v>294</v>
      </c>
      <c r="E228" s="37"/>
      <c r="F228" s="221" t="s">
        <v>5743</v>
      </c>
      <c r="G228" s="37"/>
      <c r="H228" s="37"/>
      <c r="I228" s="207"/>
      <c r="J228" s="37"/>
      <c r="K228" s="37"/>
      <c r="L228" s="40"/>
      <c r="M228" s="208"/>
      <c r="N228" s="209"/>
      <c r="O228" s="72"/>
      <c r="P228" s="72"/>
      <c r="Q228" s="72"/>
      <c r="R228" s="72"/>
      <c r="S228" s="72"/>
      <c r="T228" s="73"/>
      <c r="U228" s="35"/>
      <c r="V228" s="35"/>
      <c r="W228" s="35"/>
      <c r="X228" s="35"/>
      <c r="Y228" s="35"/>
      <c r="Z228" s="35"/>
      <c r="AA228" s="35"/>
      <c r="AB228" s="35"/>
      <c r="AC228" s="35"/>
      <c r="AD228" s="35"/>
      <c r="AE228" s="35"/>
      <c r="AT228" s="18" t="s">
        <v>294</v>
      </c>
      <c r="AU228" s="18" t="s">
        <v>84</v>
      </c>
    </row>
    <row r="229" spans="1:65" s="12" customFormat="1" ht="25.9" customHeight="1">
      <c r="B229" s="176"/>
      <c r="C229" s="177"/>
      <c r="D229" s="178" t="s">
        <v>75</v>
      </c>
      <c r="E229" s="179" t="s">
        <v>4990</v>
      </c>
      <c r="F229" s="179" t="s">
        <v>5744</v>
      </c>
      <c r="G229" s="177"/>
      <c r="H229" s="177"/>
      <c r="I229" s="180"/>
      <c r="J229" s="181">
        <f>BK229</f>
        <v>0</v>
      </c>
      <c r="K229" s="177"/>
      <c r="L229" s="182"/>
      <c r="M229" s="183"/>
      <c r="N229" s="184"/>
      <c r="O229" s="184"/>
      <c r="P229" s="185">
        <f>SUM(P230:P237)</f>
        <v>0</v>
      </c>
      <c r="Q229" s="184"/>
      <c r="R229" s="185">
        <f>SUM(R230:R237)</f>
        <v>0</v>
      </c>
      <c r="S229" s="184"/>
      <c r="T229" s="186">
        <f>SUM(T230:T237)</f>
        <v>0</v>
      </c>
      <c r="AR229" s="187" t="s">
        <v>84</v>
      </c>
      <c r="AT229" s="188" t="s">
        <v>75</v>
      </c>
      <c r="AU229" s="188" t="s">
        <v>76</v>
      </c>
      <c r="AY229" s="187" t="s">
        <v>239</v>
      </c>
      <c r="BK229" s="189">
        <f>SUM(BK230:BK237)</f>
        <v>0</v>
      </c>
    </row>
    <row r="230" spans="1:65" s="2" customFormat="1" ht="33" customHeight="1">
      <c r="A230" s="35"/>
      <c r="B230" s="36"/>
      <c r="C230" s="192" t="s">
        <v>639</v>
      </c>
      <c r="D230" s="192" t="s">
        <v>241</v>
      </c>
      <c r="E230" s="193" t="s">
        <v>5745</v>
      </c>
      <c r="F230" s="194" t="s">
        <v>5746</v>
      </c>
      <c r="G230" s="195" t="s">
        <v>251</v>
      </c>
      <c r="H230" s="196">
        <v>1</v>
      </c>
      <c r="I230" s="197"/>
      <c r="J230" s="198">
        <f>ROUND(I230*H230,2)</f>
        <v>0</v>
      </c>
      <c r="K230" s="194" t="s">
        <v>287</v>
      </c>
      <c r="L230" s="40"/>
      <c r="M230" s="199" t="s">
        <v>1</v>
      </c>
      <c r="N230" s="200" t="s">
        <v>41</v>
      </c>
      <c r="O230" s="72"/>
      <c r="P230" s="201">
        <f>O230*H230</f>
        <v>0</v>
      </c>
      <c r="Q230" s="201">
        <v>0</v>
      </c>
      <c r="R230" s="201">
        <f>Q230*H230</f>
        <v>0</v>
      </c>
      <c r="S230" s="201">
        <v>0</v>
      </c>
      <c r="T230" s="202">
        <f>S230*H230</f>
        <v>0</v>
      </c>
      <c r="U230" s="35"/>
      <c r="V230" s="35"/>
      <c r="W230" s="35"/>
      <c r="X230" s="35"/>
      <c r="Y230" s="35"/>
      <c r="Z230" s="35"/>
      <c r="AA230" s="35"/>
      <c r="AB230" s="35"/>
      <c r="AC230" s="35"/>
      <c r="AD230" s="35"/>
      <c r="AE230" s="35"/>
      <c r="AR230" s="203" t="s">
        <v>110</v>
      </c>
      <c r="AT230" s="203" t="s">
        <v>241</v>
      </c>
      <c r="AU230" s="203" t="s">
        <v>84</v>
      </c>
      <c r="AY230" s="18" t="s">
        <v>239</v>
      </c>
      <c r="BE230" s="204">
        <f>IF(N230="základní",J230,0)</f>
        <v>0</v>
      </c>
      <c r="BF230" s="204">
        <f>IF(N230="snížená",J230,0)</f>
        <v>0</v>
      </c>
      <c r="BG230" s="204">
        <f>IF(N230="zákl. přenesená",J230,0)</f>
        <v>0</v>
      </c>
      <c r="BH230" s="204">
        <f>IF(N230="sníž. přenesená",J230,0)</f>
        <v>0</v>
      </c>
      <c r="BI230" s="204">
        <f>IF(N230="nulová",J230,0)</f>
        <v>0</v>
      </c>
      <c r="BJ230" s="18" t="s">
        <v>84</v>
      </c>
      <c r="BK230" s="204">
        <f>ROUND(I230*H230,2)</f>
        <v>0</v>
      </c>
      <c r="BL230" s="18" t="s">
        <v>110</v>
      </c>
      <c r="BM230" s="203" t="s">
        <v>867</v>
      </c>
    </row>
    <row r="231" spans="1:65" s="2" customFormat="1" ht="19.5">
      <c r="A231" s="35"/>
      <c r="B231" s="36"/>
      <c r="C231" s="37"/>
      <c r="D231" s="212" t="s">
        <v>294</v>
      </c>
      <c r="E231" s="37"/>
      <c r="F231" s="221" t="s">
        <v>5747</v>
      </c>
      <c r="G231" s="37"/>
      <c r="H231" s="37"/>
      <c r="I231" s="207"/>
      <c r="J231" s="37"/>
      <c r="K231" s="37"/>
      <c r="L231" s="40"/>
      <c r="M231" s="208"/>
      <c r="N231" s="209"/>
      <c r="O231" s="72"/>
      <c r="P231" s="72"/>
      <c r="Q231" s="72"/>
      <c r="R231" s="72"/>
      <c r="S231" s="72"/>
      <c r="T231" s="73"/>
      <c r="U231" s="35"/>
      <c r="V231" s="35"/>
      <c r="W231" s="35"/>
      <c r="X231" s="35"/>
      <c r="Y231" s="35"/>
      <c r="Z231" s="35"/>
      <c r="AA231" s="35"/>
      <c r="AB231" s="35"/>
      <c r="AC231" s="35"/>
      <c r="AD231" s="35"/>
      <c r="AE231" s="35"/>
      <c r="AT231" s="18" t="s">
        <v>294</v>
      </c>
      <c r="AU231" s="18" t="s">
        <v>84</v>
      </c>
    </row>
    <row r="232" spans="1:65" s="2" customFormat="1" ht="24.2" customHeight="1">
      <c r="A232" s="35"/>
      <c r="B232" s="36"/>
      <c r="C232" s="192" t="s">
        <v>645</v>
      </c>
      <c r="D232" s="192" t="s">
        <v>241</v>
      </c>
      <c r="E232" s="193" t="s">
        <v>5748</v>
      </c>
      <c r="F232" s="194" t="s">
        <v>5749</v>
      </c>
      <c r="G232" s="195" t="s">
        <v>251</v>
      </c>
      <c r="H232" s="196">
        <v>1</v>
      </c>
      <c r="I232" s="197"/>
      <c r="J232" s="198">
        <f>ROUND(I232*H232,2)</f>
        <v>0</v>
      </c>
      <c r="K232" s="194" t="s">
        <v>287</v>
      </c>
      <c r="L232" s="40"/>
      <c r="M232" s="199" t="s">
        <v>1</v>
      </c>
      <c r="N232" s="200" t="s">
        <v>41</v>
      </c>
      <c r="O232" s="72"/>
      <c r="P232" s="201">
        <f>O232*H232</f>
        <v>0</v>
      </c>
      <c r="Q232" s="201">
        <v>0</v>
      </c>
      <c r="R232" s="201">
        <f>Q232*H232</f>
        <v>0</v>
      </c>
      <c r="S232" s="201">
        <v>0</v>
      </c>
      <c r="T232" s="202">
        <f>S232*H232</f>
        <v>0</v>
      </c>
      <c r="U232" s="35"/>
      <c r="V232" s="35"/>
      <c r="W232" s="35"/>
      <c r="X232" s="35"/>
      <c r="Y232" s="35"/>
      <c r="Z232" s="35"/>
      <c r="AA232" s="35"/>
      <c r="AB232" s="35"/>
      <c r="AC232" s="35"/>
      <c r="AD232" s="35"/>
      <c r="AE232" s="35"/>
      <c r="AR232" s="203" t="s">
        <v>110</v>
      </c>
      <c r="AT232" s="203" t="s">
        <v>241</v>
      </c>
      <c r="AU232" s="203" t="s">
        <v>84</v>
      </c>
      <c r="AY232" s="18" t="s">
        <v>239</v>
      </c>
      <c r="BE232" s="204">
        <f>IF(N232="základní",J232,0)</f>
        <v>0</v>
      </c>
      <c r="BF232" s="204">
        <f>IF(N232="snížená",J232,0)</f>
        <v>0</v>
      </c>
      <c r="BG232" s="204">
        <f>IF(N232="zákl. přenesená",J232,0)</f>
        <v>0</v>
      </c>
      <c r="BH232" s="204">
        <f>IF(N232="sníž. přenesená",J232,0)</f>
        <v>0</v>
      </c>
      <c r="BI232" s="204">
        <f>IF(N232="nulová",J232,0)</f>
        <v>0</v>
      </c>
      <c r="BJ232" s="18" t="s">
        <v>84</v>
      </c>
      <c r="BK232" s="204">
        <f>ROUND(I232*H232,2)</f>
        <v>0</v>
      </c>
      <c r="BL232" s="18" t="s">
        <v>110</v>
      </c>
      <c r="BM232" s="203" t="s">
        <v>878</v>
      </c>
    </row>
    <row r="233" spans="1:65" s="2" customFormat="1" ht="19.5">
      <c r="A233" s="35"/>
      <c r="B233" s="36"/>
      <c r="C233" s="37"/>
      <c r="D233" s="212" t="s">
        <v>294</v>
      </c>
      <c r="E233" s="37"/>
      <c r="F233" s="221" t="s">
        <v>5750</v>
      </c>
      <c r="G233" s="37"/>
      <c r="H233" s="37"/>
      <c r="I233" s="207"/>
      <c r="J233" s="37"/>
      <c r="K233" s="37"/>
      <c r="L233" s="40"/>
      <c r="M233" s="208"/>
      <c r="N233" s="209"/>
      <c r="O233" s="72"/>
      <c r="P233" s="72"/>
      <c r="Q233" s="72"/>
      <c r="R233" s="72"/>
      <c r="S233" s="72"/>
      <c r="T233" s="73"/>
      <c r="U233" s="35"/>
      <c r="V233" s="35"/>
      <c r="W233" s="35"/>
      <c r="X233" s="35"/>
      <c r="Y233" s="35"/>
      <c r="Z233" s="35"/>
      <c r="AA233" s="35"/>
      <c r="AB233" s="35"/>
      <c r="AC233" s="35"/>
      <c r="AD233" s="35"/>
      <c r="AE233" s="35"/>
      <c r="AT233" s="18" t="s">
        <v>294</v>
      </c>
      <c r="AU233" s="18" t="s">
        <v>84</v>
      </c>
    </row>
    <row r="234" spans="1:65" s="2" customFormat="1" ht="37.9" customHeight="1">
      <c r="A234" s="35"/>
      <c r="B234" s="36"/>
      <c r="C234" s="192" t="s">
        <v>652</v>
      </c>
      <c r="D234" s="192" t="s">
        <v>241</v>
      </c>
      <c r="E234" s="193" t="s">
        <v>5751</v>
      </c>
      <c r="F234" s="194" t="s">
        <v>5752</v>
      </c>
      <c r="G234" s="195" t="s">
        <v>251</v>
      </c>
      <c r="H234" s="196">
        <v>11</v>
      </c>
      <c r="I234" s="197"/>
      <c r="J234" s="198">
        <f>ROUND(I234*H234,2)</f>
        <v>0</v>
      </c>
      <c r="K234" s="194" t="s">
        <v>287</v>
      </c>
      <c r="L234" s="40"/>
      <c r="M234" s="199" t="s">
        <v>1</v>
      </c>
      <c r="N234" s="200" t="s">
        <v>41</v>
      </c>
      <c r="O234" s="72"/>
      <c r="P234" s="201">
        <f>O234*H234</f>
        <v>0</v>
      </c>
      <c r="Q234" s="201">
        <v>0</v>
      </c>
      <c r="R234" s="201">
        <f>Q234*H234</f>
        <v>0</v>
      </c>
      <c r="S234" s="201">
        <v>0</v>
      </c>
      <c r="T234" s="202">
        <f>S234*H234</f>
        <v>0</v>
      </c>
      <c r="U234" s="35"/>
      <c r="V234" s="35"/>
      <c r="W234" s="35"/>
      <c r="X234" s="35"/>
      <c r="Y234" s="35"/>
      <c r="Z234" s="35"/>
      <c r="AA234" s="35"/>
      <c r="AB234" s="35"/>
      <c r="AC234" s="35"/>
      <c r="AD234" s="35"/>
      <c r="AE234" s="35"/>
      <c r="AR234" s="203" t="s">
        <v>110</v>
      </c>
      <c r="AT234" s="203" t="s">
        <v>241</v>
      </c>
      <c r="AU234" s="203" t="s">
        <v>84</v>
      </c>
      <c r="AY234" s="18" t="s">
        <v>239</v>
      </c>
      <c r="BE234" s="204">
        <f>IF(N234="základní",J234,0)</f>
        <v>0</v>
      </c>
      <c r="BF234" s="204">
        <f>IF(N234="snížená",J234,0)</f>
        <v>0</v>
      </c>
      <c r="BG234" s="204">
        <f>IF(N234="zákl. přenesená",J234,0)</f>
        <v>0</v>
      </c>
      <c r="BH234" s="204">
        <f>IF(N234="sníž. přenesená",J234,0)</f>
        <v>0</v>
      </c>
      <c r="BI234" s="204">
        <f>IF(N234="nulová",J234,0)</f>
        <v>0</v>
      </c>
      <c r="BJ234" s="18" t="s">
        <v>84</v>
      </c>
      <c r="BK234" s="204">
        <f>ROUND(I234*H234,2)</f>
        <v>0</v>
      </c>
      <c r="BL234" s="18" t="s">
        <v>110</v>
      </c>
      <c r="BM234" s="203" t="s">
        <v>889</v>
      </c>
    </row>
    <row r="235" spans="1:65" s="2" customFormat="1" ht="19.5">
      <c r="A235" s="35"/>
      <c r="B235" s="36"/>
      <c r="C235" s="37"/>
      <c r="D235" s="212" t="s">
        <v>294</v>
      </c>
      <c r="E235" s="37"/>
      <c r="F235" s="221" t="s">
        <v>5753</v>
      </c>
      <c r="G235" s="37"/>
      <c r="H235" s="37"/>
      <c r="I235" s="207"/>
      <c r="J235" s="37"/>
      <c r="K235" s="37"/>
      <c r="L235" s="40"/>
      <c r="M235" s="208"/>
      <c r="N235" s="209"/>
      <c r="O235" s="72"/>
      <c r="P235" s="72"/>
      <c r="Q235" s="72"/>
      <c r="R235" s="72"/>
      <c r="S235" s="72"/>
      <c r="T235" s="73"/>
      <c r="U235" s="35"/>
      <c r="V235" s="35"/>
      <c r="W235" s="35"/>
      <c r="X235" s="35"/>
      <c r="Y235" s="35"/>
      <c r="Z235" s="35"/>
      <c r="AA235" s="35"/>
      <c r="AB235" s="35"/>
      <c r="AC235" s="35"/>
      <c r="AD235" s="35"/>
      <c r="AE235" s="35"/>
      <c r="AT235" s="18" t="s">
        <v>294</v>
      </c>
      <c r="AU235" s="18" t="s">
        <v>84</v>
      </c>
    </row>
    <row r="236" spans="1:65" s="2" customFormat="1" ht="33" customHeight="1">
      <c r="A236" s="35"/>
      <c r="B236" s="36"/>
      <c r="C236" s="192" t="s">
        <v>659</v>
      </c>
      <c r="D236" s="192" t="s">
        <v>241</v>
      </c>
      <c r="E236" s="193" t="s">
        <v>5754</v>
      </c>
      <c r="F236" s="194" t="s">
        <v>5755</v>
      </c>
      <c r="G236" s="195" t="s">
        <v>251</v>
      </c>
      <c r="H236" s="196">
        <v>2</v>
      </c>
      <c r="I236" s="197"/>
      <c r="J236" s="198">
        <f>ROUND(I236*H236,2)</f>
        <v>0</v>
      </c>
      <c r="K236" s="194" t="s">
        <v>287</v>
      </c>
      <c r="L236" s="40"/>
      <c r="M236" s="199" t="s">
        <v>1</v>
      </c>
      <c r="N236" s="200" t="s">
        <v>41</v>
      </c>
      <c r="O236" s="72"/>
      <c r="P236" s="201">
        <f>O236*H236</f>
        <v>0</v>
      </c>
      <c r="Q236" s="201">
        <v>0</v>
      </c>
      <c r="R236" s="201">
        <f>Q236*H236</f>
        <v>0</v>
      </c>
      <c r="S236" s="201">
        <v>0</v>
      </c>
      <c r="T236" s="202">
        <f>S236*H236</f>
        <v>0</v>
      </c>
      <c r="U236" s="35"/>
      <c r="V236" s="35"/>
      <c r="W236" s="35"/>
      <c r="X236" s="35"/>
      <c r="Y236" s="35"/>
      <c r="Z236" s="35"/>
      <c r="AA236" s="35"/>
      <c r="AB236" s="35"/>
      <c r="AC236" s="35"/>
      <c r="AD236" s="35"/>
      <c r="AE236" s="35"/>
      <c r="AR236" s="203" t="s">
        <v>110</v>
      </c>
      <c r="AT236" s="203" t="s">
        <v>241</v>
      </c>
      <c r="AU236" s="203" t="s">
        <v>84</v>
      </c>
      <c r="AY236" s="18" t="s">
        <v>239</v>
      </c>
      <c r="BE236" s="204">
        <f>IF(N236="základní",J236,0)</f>
        <v>0</v>
      </c>
      <c r="BF236" s="204">
        <f>IF(N236="snížená",J236,0)</f>
        <v>0</v>
      </c>
      <c r="BG236" s="204">
        <f>IF(N236="zákl. přenesená",J236,0)</f>
        <v>0</v>
      </c>
      <c r="BH236" s="204">
        <f>IF(N236="sníž. přenesená",J236,0)</f>
        <v>0</v>
      </c>
      <c r="BI236" s="204">
        <f>IF(N236="nulová",J236,0)</f>
        <v>0</v>
      </c>
      <c r="BJ236" s="18" t="s">
        <v>84</v>
      </c>
      <c r="BK236" s="204">
        <f>ROUND(I236*H236,2)</f>
        <v>0</v>
      </c>
      <c r="BL236" s="18" t="s">
        <v>110</v>
      </c>
      <c r="BM236" s="203" t="s">
        <v>900</v>
      </c>
    </row>
    <row r="237" spans="1:65" s="2" customFormat="1" ht="19.5">
      <c r="A237" s="35"/>
      <c r="B237" s="36"/>
      <c r="C237" s="37"/>
      <c r="D237" s="212" t="s">
        <v>294</v>
      </c>
      <c r="E237" s="37"/>
      <c r="F237" s="221" t="s">
        <v>5756</v>
      </c>
      <c r="G237" s="37"/>
      <c r="H237" s="37"/>
      <c r="I237" s="207"/>
      <c r="J237" s="37"/>
      <c r="K237" s="37"/>
      <c r="L237" s="40"/>
      <c r="M237" s="208"/>
      <c r="N237" s="209"/>
      <c r="O237" s="72"/>
      <c r="P237" s="72"/>
      <c r="Q237" s="72"/>
      <c r="R237" s="72"/>
      <c r="S237" s="72"/>
      <c r="T237" s="73"/>
      <c r="U237" s="35"/>
      <c r="V237" s="35"/>
      <c r="W237" s="35"/>
      <c r="X237" s="35"/>
      <c r="Y237" s="35"/>
      <c r="Z237" s="35"/>
      <c r="AA237" s="35"/>
      <c r="AB237" s="35"/>
      <c r="AC237" s="35"/>
      <c r="AD237" s="35"/>
      <c r="AE237" s="35"/>
      <c r="AT237" s="18" t="s">
        <v>294</v>
      </c>
      <c r="AU237" s="18" t="s">
        <v>84</v>
      </c>
    </row>
    <row r="238" spans="1:65" s="12" customFormat="1" ht="25.9" customHeight="1">
      <c r="B238" s="176"/>
      <c r="C238" s="177"/>
      <c r="D238" s="178" t="s">
        <v>75</v>
      </c>
      <c r="E238" s="179" t="s">
        <v>5567</v>
      </c>
      <c r="F238" s="179" t="s">
        <v>5568</v>
      </c>
      <c r="G238" s="177"/>
      <c r="H238" s="177"/>
      <c r="I238" s="180"/>
      <c r="J238" s="181">
        <f>BK238</f>
        <v>0</v>
      </c>
      <c r="K238" s="177"/>
      <c r="L238" s="182"/>
      <c r="M238" s="183"/>
      <c r="N238" s="184"/>
      <c r="O238" s="184"/>
      <c r="P238" s="185">
        <f>SUM(P239:P280)</f>
        <v>0</v>
      </c>
      <c r="Q238" s="184"/>
      <c r="R238" s="185">
        <f>SUM(R239:R280)</f>
        <v>0</v>
      </c>
      <c r="S238" s="184"/>
      <c r="T238" s="186">
        <f>SUM(T239:T280)</f>
        <v>0</v>
      </c>
      <c r="AR238" s="187" t="s">
        <v>84</v>
      </c>
      <c r="AT238" s="188" t="s">
        <v>75</v>
      </c>
      <c r="AU238" s="188" t="s">
        <v>76</v>
      </c>
      <c r="AY238" s="187" t="s">
        <v>239</v>
      </c>
      <c r="BK238" s="189">
        <f>SUM(BK239:BK280)</f>
        <v>0</v>
      </c>
    </row>
    <row r="239" spans="1:65" s="2" customFormat="1" ht="16.5" customHeight="1">
      <c r="A239" s="35"/>
      <c r="B239" s="36"/>
      <c r="C239" s="192" t="s">
        <v>665</v>
      </c>
      <c r="D239" s="192" t="s">
        <v>241</v>
      </c>
      <c r="E239" s="193" t="s">
        <v>5757</v>
      </c>
      <c r="F239" s="194" t="s">
        <v>5758</v>
      </c>
      <c r="G239" s="195" t="s">
        <v>251</v>
      </c>
      <c r="H239" s="196">
        <v>2</v>
      </c>
      <c r="I239" s="197"/>
      <c r="J239" s="198">
        <f>ROUND(I239*H239,2)</f>
        <v>0</v>
      </c>
      <c r="K239" s="194" t="s">
        <v>287</v>
      </c>
      <c r="L239" s="40"/>
      <c r="M239" s="199" t="s">
        <v>1</v>
      </c>
      <c r="N239" s="200" t="s">
        <v>41</v>
      </c>
      <c r="O239" s="72"/>
      <c r="P239" s="201">
        <f>O239*H239</f>
        <v>0</v>
      </c>
      <c r="Q239" s="201">
        <v>0</v>
      </c>
      <c r="R239" s="201">
        <f>Q239*H239</f>
        <v>0</v>
      </c>
      <c r="S239" s="201">
        <v>0</v>
      </c>
      <c r="T239" s="202">
        <f>S239*H239</f>
        <v>0</v>
      </c>
      <c r="U239" s="35"/>
      <c r="V239" s="35"/>
      <c r="W239" s="35"/>
      <c r="X239" s="35"/>
      <c r="Y239" s="35"/>
      <c r="Z239" s="35"/>
      <c r="AA239" s="35"/>
      <c r="AB239" s="35"/>
      <c r="AC239" s="35"/>
      <c r="AD239" s="35"/>
      <c r="AE239" s="35"/>
      <c r="AR239" s="203" t="s">
        <v>110</v>
      </c>
      <c r="AT239" s="203" t="s">
        <v>241</v>
      </c>
      <c r="AU239" s="203" t="s">
        <v>84</v>
      </c>
      <c r="AY239" s="18" t="s">
        <v>239</v>
      </c>
      <c r="BE239" s="204">
        <f>IF(N239="základní",J239,0)</f>
        <v>0</v>
      </c>
      <c r="BF239" s="204">
        <f>IF(N239="snížená",J239,0)</f>
        <v>0</v>
      </c>
      <c r="BG239" s="204">
        <f>IF(N239="zákl. přenesená",J239,0)</f>
        <v>0</v>
      </c>
      <c r="BH239" s="204">
        <f>IF(N239="sníž. přenesená",J239,0)</f>
        <v>0</v>
      </c>
      <c r="BI239" s="204">
        <f>IF(N239="nulová",J239,0)</f>
        <v>0</v>
      </c>
      <c r="BJ239" s="18" t="s">
        <v>84</v>
      </c>
      <c r="BK239" s="204">
        <f>ROUND(I239*H239,2)</f>
        <v>0</v>
      </c>
      <c r="BL239" s="18" t="s">
        <v>110</v>
      </c>
      <c r="BM239" s="203" t="s">
        <v>1060</v>
      </c>
    </row>
    <row r="240" spans="1:65" s="2" customFormat="1" ht="19.5">
      <c r="A240" s="35"/>
      <c r="B240" s="36"/>
      <c r="C240" s="37"/>
      <c r="D240" s="212" t="s">
        <v>294</v>
      </c>
      <c r="E240" s="37"/>
      <c r="F240" s="221" t="s">
        <v>5571</v>
      </c>
      <c r="G240" s="37"/>
      <c r="H240" s="37"/>
      <c r="I240" s="207"/>
      <c r="J240" s="37"/>
      <c r="K240" s="37"/>
      <c r="L240" s="40"/>
      <c r="M240" s="208"/>
      <c r="N240" s="209"/>
      <c r="O240" s="72"/>
      <c r="P240" s="72"/>
      <c r="Q240" s="72"/>
      <c r="R240" s="72"/>
      <c r="S240" s="72"/>
      <c r="T240" s="73"/>
      <c r="U240" s="35"/>
      <c r="V240" s="35"/>
      <c r="W240" s="35"/>
      <c r="X240" s="35"/>
      <c r="Y240" s="35"/>
      <c r="Z240" s="35"/>
      <c r="AA240" s="35"/>
      <c r="AB240" s="35"/>
      <c r="AC240" s="35"/>
      <c r="AD240" s="35"/>
      <c r="AE240" s="35"/>
      <c r="AT240" s="18" t="s">
        <v>294</v>
      </c>
      <c r="AU240" s="18" t="s">
        <v>84</v>
      </c>
    </row>
    <row r="241" spans="1:65" s="2" customFormat="1" ht="16.5" customHeight="1">
      <c r="A241" s="35"/>
      <c r="B241" s="36"/>
      <c r="C241" s="192" t="s">
        <v>670</v>
      </c>
      <c r="D241" s="192" t="s">
        <v>241</v>
      </c>
      <c r="E241" s="193" t="s">
        <v>5759</v>
      </c>
      <c r="F241" s="194" t="s">
        <v>5760</v>
      </c>
      <c r="G241" s="195" t="s">
        <v>251</v>
      </c>
      <c r="H241" s="196">
        <v>2</v>
      </c>
      <c r="I241" s="197"/>
      <c r="J241" s="198">
        <f>ROUND(I241*H241,2)</f>
        <v>0</v>
      </c>
      <c r="K241" s="194" t="s">
        <v>287</v>
      </c>
      <c r="L241" s="40"/>
      <c r="M241" s="199" t="s">
        <v>1</v>
      </c>
      <c r="N241" s="200" t="s">
        <v>41</v>
      </c>
      <c r="O241" s="72"/>
      <c r="P241" s="201">
        <f>O241*H241</f>
        <v>0</v>
      </c>
      <c r="Q241" s="201">
        <v>0</v>
      </c>
      <c r="R241" s="201">
        <f>Q241*H241</f>
        <v>0</v>
      </c>
      <c r="S241" s="201">
        <v>0</v>
      </c>
      <c r="T241" s="202">
        <f>S241*H241</f>
        <v>0</v>
      </c>
      <c r="U241" s="35"/>
      <c r="V241" s="35"/>
      <c r="W241" s="35"/>
      <c r="X241" s="35"/>
      <c r="Y241" s="35"/>
      <c r="Z241" s="35"/>
      <c r="AA241" s="35"/>
      <c r="AB241" s="35"/>
      <c r="AC241" s="35"/>
      <c r="AD241" s="35"/>
      <c r="AE241" s="35"/>
      <c r="AR241" s="203" t="s">
        <v>110</v>
      </c>
      <c r="AT241" s="203" t="s">
        <v>241</v>
      </c>
      <c r="AU241" s="203" t="s">
        <v>84</v>
      </c>
      <c r="AY241" s="18" t="s">
        <v>239</v>
      </c>
      <c r="BE241" s="204">
        <f>IF(N241="základní",J241,0)</f>
        <v>0</v>
      </c>
      <c r="BF241" s="204">
        <f>IF(N241="snížená",J241,0)</f>
        <v>0</v>
      </c>
      <c r="BG241" s="204">
        <f>IF(N241="zákl. přenesená",J241,0)</f>
        <v>0</v>
      </c>
      <c r="BH241" s="204">
        <f>IF(N241="sníž. přenesená",J241,0)</f>
        <v>0</v>
      </c>
      <c r="BI241" s="204">
        <f>IF(N241="nulová",J241,0)</f>
        <v>0</v>
      </c>
      <c r="BJ241" s="18" t="s">
        <v>84</v>
      </c>
      <c r="BK241" s="204">
        <f>ROUND(I241*H241,2)</f>
        <v>0</v>
      </c>
      <c r="BL241" s="18" t="s">
        <v>110</v>
      </c>
      <c r="BM241" s="203" t="s">
        <v>1073</v>
      </c>
    </row>
    <row r="242" spans="1:65" s="2" customFormat="1" ht="19.5">
      <c r="A242" s="35"/>
      <c r="B242" s="36"/>
      <c r="C242" s="37"/>
      <c r="D242" s="212" t="s">
        <v>294</v>
      </c>
      <c r="E242" s="37"/>
      <c r="F242" s="221" t="s">
        <v>5571</v>
      </c>
      <c r="G242" s="37"/>
      <c r="H242" s="37"/>
      <c r="I242" s="207"/>
      <c r="J242" s="37"/>
      <c r="K242" s="37"/>
      <c r="L242" s="40"/>
      <c r="M242" s="208"/>
      <c r="N242" s="209"/>
      <c r="O242" s="72"/>
      <c r="P242" s="72"/>
      <c r="Q242" s="72"/>
      <c r="R242" s="72"/>
      <c r="S242" s="72"/>
      <c r="T242" s="73"/>
      <c r="U242" s="35"/>
      <c r="V242" s="35"/>
      <c r="W242" s="35"/>
      <c r="X242" s="35"/>
      <c r="Y242" s="35"/>
      <c r="Z242" s="35"/>
      <c r="AA242" s="35"/>
      <c r="AB242" s="35"/>
      <c r="AC242" s="35"/>
      <c r="AD242" s="35"/>
      <c r="AE242" s="35"/>
      <c r="AT242" s="18" t="s">
        <v>294</v>
      </c>
      <c r="AU242" s="18" t="s">
        <v>84</v>
      </c>
    </row>
    <row r="243" spans="1:65" s="2" customFormat="1" ht="16.5" customHeight="1">
      <c r="A243" s="35"/>
      <c r="B243" s="36"/>
      <c r="C243" s="192" t="s">
        <v>676</v>
      </c>
      <c r="D243" s="192" t="s">
        <v>241</v>
      </c>
      <c r="E243" s="193" t="s">
        <v>5761</v>
      </c>
      <c r="F243" s="194" t="s">
        <v>5762</v>
      </c>
      <c r="G243" s="195" t="s">
        <v>251</v>
      </c>
      <c r="H243" s="196">
        <v>1</v>
      </c>
      <c r="I243" s="197"/>
      <c r="J243" s="198">
        <f>ROUND(I243*H243,2)</f>
        <v>0</v>
      </c>
      <c r="K243" s="194" t="s">
        <v>287</v>
      </c>
      <c r="L243" s="40"/>
      <c r="M243" s="199" t="s">
        <v>1</v>
      </c>
      <c r="N243" s="200" t="s">
        <v>41</v>
      </c>
      <c r="O243" s="72"/>
      <c r="P243" s="201">
        <f>O243*H243</f>
        <v>0</v>
      </c>
      <c r="Q243" s="201">
        <v>0</v>
      </c>
      <c r="R243" s="201">
        <f>Q243*H243</f>
        <v>0</v>
      </c>
      <c r="S243" s="201">
        <v>0</v>
      </c>
      <c r="T243" s="202">
        <f>S243*H243</f>
        <v>0</v>
      </c>
      <c r="U243" s="35"/>
      <c r="V243" s="35"/>
      <c r="W243" s="35"/>
      <c r="X243" s="35"/>
      <c r="Y243" s="35"/>
      <c r="Z243" s="35"/>
      <c r="AA243" s="35"/>
      <c r="AB243" s="35"/>
      <c r="AC243" s="35"/>
      <c r="AD243" s="35"/>
      <c r="AE243" s="35"/>
      <c r="AR243" s="203" t="s">
        <v>110</v>
      </c>
      <c r="AT243" s="203" t="s">
        <v>241</v>
      </c>
      <c r="AU243" s="203" t="s">
        <v>84</v>
      </c>
      <c r="AY243" s="18" t="s">
        <v>239</v>
      </c>
      <c r="BE243" s="204">
        <f>IF(N243="základní",J243,0)</f>
        <v>0</v>
      </c>
      <c r="BF243" s="204">
        <f>IF(N243="snížená",J243,0)</f>
        <v>0</v>
      </c>
      <c r="BG243" s="204">
        <f>IF(N243="zákl. přenesená",J243,0)</f>
        <v>0</v>
      </c>
      <c r="BH243" s="204">
        <f>IF(N243="sníž. přenesená",J243,0)</f>
        <v>0</v>
      </c>
      <c r="BI243" s="204">
        <f>IF(N243="nulová",J243,0)</f>
        <v>0</v>
      </c>
      <c r="BJ243" s="18" t="s">
        <v>84</v>
      </c>
      <c r="BK243" s="204">
        <f>ROUND(I243*H243,2)</f>
        <v>0</v>
      </c>
      <c r="BL243" s="18" t="s">
        <v>110</v>
      </c>
      <c r="BM243" s="203" t="s">
        <v>1086</v>
      </c>
    </row>
    <row r="244" spans="1:65" s="2" customFormat="1" ht="19.5">
      <c r="A244" s="35"/>
      <c r="B244" s="36"/>
      <c r="C244" s="37"/>
      <c r="D244" s="212" t="s">
        <v>294</v>
      </c>
      <c r="E244" s="37"/>
      <c r="F244" s="221" t="s">
        <v>5571</v>
      </c>
      <c r="G244" s="37"/>
      <c r="H244" s="37"/>
      <c r="I244" s="207"/>
      <c r="J244" s="37"/>
      <c r="K244" s="37"/>
      <c r="L244" s="40"/>
      <c r="M244" s="208"/>
      <c r="N244" s="209"/>
      <c r="O244" s="72"/>
      <c r="P244" s="72"/>
      <c r="Q244" s="72"/>
      <c r="R244" s="72"/>
      <c r="S244" s="72"/>
      <c r="T244" s="73"/>
      <c r="U244" s="35"/>
      <c r="V244" s="35"/>
      <c r="W244" s="35"/>
      <c r="X244" s="35"/>
      <c r="Y244" s="35"/>
      <c r="Z244" s="35"/>
      <c r="AA244" s="35"/>
      <c r="AB244" s="35"/>
      <c r="AC244" s="35"/>
      <c r="AD244" s="35"/>
      <c r="AE244" s="35"/>
      <c r="AT244" s="18" t="s">
        <v>294</v>
      </c>
      <c r="AU244" s="18" t="s">
        <v>84</v>
      </c>
    </row>
    <row r="245" spans="1:65" s="2" customFormat="1" ht="16.5" customHeight="1">
      <c r="A245" s="35"/>
      <c r="B245" s="36"/>
      <c r="C245" s="192" t="s">
        <v>678</v>
      </c>
      <c r="D245" s="192" t="s">
        <v>241</v>
      </c>
      <c r="E245" s="193" t="s">
        <v>5763</v>
      </c>
      <c r="F245" s="194" t="s">
        <v>5762</v>
      </c>
      <c r="G245" s="195" t="s">
        <v>251</v>
      </c>
      <c r="H245" s="196">
        <v>1</v>
      </c>
      <c r="I245" s="197"/>
      <c r="J245" s="198">
        <f>ROUND(I245*H245,2)</f>
        <v>0</v>
      </c>
      <c r="K245" s="194" t="s">
        <v>287</v>
      </c>
      <c r="L245" s="40"/>
      <c r="M245" s="199" t="s">
        <v>1</v>
      </c>
      <c r="N245" s="200" t="s">
        <v>41</v>
      </c>
      <c r="O245" s="72"/>
      <c r="P245" s="201">
        <f>O245*H245</f>
        <v>0</v>
      </c>
      <c r="Q245" s="201">
        <v>0</v>
      </c>
      <c r="R245" s="201">
        <f>Q245*H245</f>
        <v>0</v>
      </c>
      <c r="S245" s="201">
        <v>0</v>
      </c>
      <c r="T245" s="202">
        <f>S245*H245</f>
        <v>0</v>
      </c>
      <c r="U245" s="35"/>
      <c r="V245" s="35"/>
      <c r="W245" s="35"/>
      <c r="X245" s="35"/>
      <c r="Y245" s="35"/>
      <c r="Z245" s="35"/>
      <c r="AA245" s="35"/>
      <c r="AB245" s="35"/>
      <c r="AC245" s="35"/>
      <c r="AD245" s="35"/>
      <c r="AE245" s="35"/>
      <c r="AR245" s="203" t="s">
        <v>110</v>
      </c>
      <c r="AT245" s="203" t="s">
        <v>241</v>
      </c>
      <c r="AU245" s="203" t="s">
        <v>84</v>
      </c>
      <c r="AY245" s="18" t="s">
        <v>239</v>
      </c>
      <c r="BE245" s="204">
        <f>IF(N245="základní",J245,0)</f>
        <v>0</v>
      </c>
      <c r="BF245" s="204">
        <f>IF(N245="snížená",J245,0)</f>
        <v>0</v>
      </c>
      <c r="BG245" s="204">
        <f>IF(N245="zákl. přenesená",J245,0)</f>
        <v>0</v>
      </c>
      <c r="BH245" s="204">
        <f>IF(N245="sníž. přenesená",J245,0)</f>
        <v>0</v>
      </c>
      <c r="BI245" s="204">
        <f>IF(N245="nulová",J245,0)</f>
        <v>0</v>
      </c>
      <c r="BJ245" s="18" t="s">
        <v>84</v>
      </c>
      <c r="BK245" s="204">
        <f>ROUND(I245*H245,2)</f>
        <v>0</v>
      </c>
      <c r="BL245" s="18" t="s">
        <v>110</v>
      </c>
      <c r="BM245" s="203" t="s">
        <v>1096</v>
      </c>
    </row>
    <row r="246" spans="1:65" s="2" customFormat="1" ht="19.5">
      <c r="A246" s="35"/>
      <c r="B246" s="36"/>
      <c r="C246" s="37"/>
      <c r="D246" s="212" t="s">
        <v>294</v>
      </c>
      <c r="E246" s="37"/>
      <c r="F246" s="221" t="s">
        <v>5571</v>
      </c>
      <c r="G246" s="37"/>
      <c r="H246" s="37"/>
      <c r="I246" s="207"/>
      <c r="J246" s="37"/>
      <c r="K246" s="37"/>
      <c r="L246" s="40"/>
      <c r="M246" s="208"/>
      <c r="N246" s="209"/>
      <c r="O246" s="72"/>
      <c r="P246" s="72"/>
      <c r="Q246" s="72"/>
      <c r="R246" s="72"/>
      <c r="S246" s="72"/>
      <c r="T246" s="73"/>
      <c r="U246" s="35"/>
      <c r="V246" s="35"/>
      <c r="W246" s="35"/>
      <c r="X246" s="35"/>
      <c r="Y246" s="35"/>
      <c r="Z246" s="35"/>
      <c r="AA246" s="35"/>
      <c r="AB246" s="35"/>
      <c r="AC246" s="35"/>
      <c r="AD246" s="35"/>
      <c r="AE246" s="35"/>
      <c r="AT246" s="18" t="s">
        <v>294</v>
      </c>
      <c r="AU246" s="18" t="s">
        <v>84</v>
      </c>
    </row>
    <row r="247" spans="1:65" s="2" customFormat="1" ht="16.5" customHeight="1">
      <c r="A247" s="35"/>
      <c r="B247" s="36"/>
      <c r="C247" s="192" t="s">
        <v>681</v>
      </c>
      <c r="D247" s="192" t="s">
        <v>241</v>
      </c>
      <c r="E247" s="193" t="s">
        <v>5764</v>
      </c>
      <c r="F247" s="194" t="s">
        <v>5765</v>
      </c>
      <c r="G247" s="195" t="s">
        <v>251</v>
      </c>
      <c r="H247" s="196">
        <v>1</v>
      </c>
      <c r="I247" s="197"/>
      <c r="J247" s="198">
        <f>ROUND(I247*H247,2)</f>
        <v>0</v>
      </c>
      <c r="K247" s="194" t="s">
        <v>287</v>
      </c>
      <c r="L247" s="40"/>
      <c r="M247" s="199" t="s">
        <v>1</v>
      </c>
      <c r="N247" s="200" t="s">
        <v>41</v>
      </c>
      <c r="O247" s="72"/>
      <c r="P247" s="201">
        <f>O247*H247</f>
        <v>0</v>
      </c>
      <c r="Q247" s="201">
        <v>0</v>
      </c>
      <c r="R247" s="201">
        <f>Q247*H247</f>
        <v>0</v>
      </c>
      <c r="S247" s="201">
        <v>0</v>
      </c>
      <c r="T247" s="202">
        <f>S247*H247</f>
        <v>0</v>
      </c>
      <c r="U247" s="35"/>
      <c r="V247" s="35"/>
      <c r="W247" s="35"/>
      <c r="X247" s="35"/>
      <c r="Y247" s="35"/>
      <c r="Z247" s="35"/>
      <c r="AA247" s="35"/>
      <c r="AB247" s="35"/>
      <c r="AC247" s="35"/>
      <c r="AD247" s="35"/>
      <c r="AE247" s="35"/>
      <c r="AR247" s="203" t="s">
        <v>110</v>
      </c>
      <c r="AT247" s="203" t="s">
        <v>241</v>
      </c>
      <c r="AU247" s="203" t="s">
        <v>84</v>
      </c>
      <c r="AY247" s="18" t="s">
        <v>239</v>
      </c>
      <c r="BE247" s="204">
        <f>IF(N247="základní",J247,0)</f>
        <v>0</v>
      </c>
      <c r="BF247" s="204">
        <f>IF(N247="snížená",J247,0)</f>
        <v>0</v>
      </c>
      <c r="BG247" s="204">
        <f>IF(N247="zákl. přenesená",J247,0)</f>
        <v>0</v>
      </c>
      <c r="BH247" s="204">
        <f>IF(N247="sníž. přenesená",J247,0)</f>
        <v>0</v>
      </c>
      <c r="BI247" s="204">
        <f>IF(N247="nulová",J247,0)</f>
        <v>0</v>
      </c>
      <c r="BJ247" s="18" t="s">
        <v>84</v>
      </c>
      <c r="BK247" s="204">
        <f>ROUND(I247*H247,2)</f>
        <v>0</v>
      </c>
      <c r="BL247" s="18" t="s">
        <v>110</v>
      </c>
      <c r="BM247" s="203" t="s">
        <v>1106</v>
      </c>
    </row>
    <row r="248" spans="1:65" s="2" customFormat="1" ht="19.5">
      <c r="A248" s="35"/>
      <c r="B248" s="36"/>
      <c r="C248" s="37"/>
      <c r="D248" s="212" t="s">
        <v>294</v>
      </c>
      <c r="E248" s="37"/>
      <c r="F248" s="221" t="s">
        <v>5571</v>
      </c>
      <c r="G248" s="37"/>
      <c r="H248" s="37"/>
      <c r="I248" s="207"/>
      <c r="J248" s="37"/>
      <c r="K248" s="37"/>
      <c r="L248" s="40"/>
      <c r="M248" s="208"/>
      <c r="N248" s="209"/>
      <c r="O248" s="72"/>
      <c r="P248" s="72"/>
      <c r="Q248" s="72"/>
      <c r="R248" s="72"/>
      <c r="S248" s="72"/>
      <c r="T248" s="73"/>
      <c r="U248" s="35"/>
      <c r="V248" s="35"/>
      <c r="W248" s="35"/>
      <c r="X248" s="35"/>
      <c r="Y248" s="35"/>
      <c r="Z248" s="35"/>
      <c r="AA248" s="35"/>
      <c r="AB248" s="35"/>
      <c r="AC248" s="35"/>
      <c r="AD248" s="35"/>
      <c r="AE248" s="35"/>
      <c r="AT248" s="18" t="s">
        <v>294</v>
      </c>
      <c r="AU248" s="18" t="s">
        <v>84</v>
      </c>
    </row>
    <row r="249" spans="1:65" s="2" customFormat="1" ht="16.5" customHeight="1">
      <c r="A249" s="35"/>
      <c r="B249" s="36"/>
      <c r="C249" s="192" t="s">
        <v>684</v>
      </c>
      <c r="D249" s="192" t="s">
        <v>241</v>
      </c>
      <c r="E249" s="193" t="s">
        <v>5766</v>
      </c>
      <c r="F249" s="194" t="s">
        <v>5767</v>
      </c>
      <c r="G249" s="195" t="s">
        <v>251</v>
      </c>
      <c r="H249" s="196">
        <v>1</v>
      </c>
      <c r="I249" s="197"/>
      <c r="J249" s="198">
        <f>ROUND(I249*H249,2)</f>
        <v>0</v>
      </c>
      <c r="K249" s="194" t="s">
        <v>287</v>
      </c>
      <c r="L249" s="40"/>
      <c r="M249" s="199" t="s">
        <v>1</v>
      </c>
      <c r="N249" s="200" t="s">
        <v>41</v>
      </c>
      <c r="O249" s="72"/>
      <c r="P249" s="201">
        <f>O249*H249</f>
        <v>0</v>
      </c>
      <c r="Q249" s="201">
        <v>0</v>
      </c>
      <c r="R249" s="201">
        <f>Q249*H249</f>
        <v>0</v>
      </c>
      <c r="S249" s="201">
        <v>0</v>
      </c>
      <c r="T249" s="202">
        <f>S249*H249</f>
        <v>0</v>
      </c>
      <c r="U249" s="35"/>
      <c r="V249" s="35"/>
      <c r="W249" s="35"/>
      <c r="X249" s="35"/>
      <c r="Y249" s="35"/>
      <c r="Z249" s="35"/>
      <c r="AA249" s="35"/>
      <c r="AB249" s="35"/>
      <c r="AC249" s="35"/>
      <c r="AD249" s="35"/>
      <c r="AE249" s="35"/>
      <c r="AR249" s="203" t="s">
        <v>110</v>
      </c>
      <c r="AT249" s="203" t="s">
        <v>241</v>
      </c>
      <c r="AU249" s="203" t="s">
        <v>84</v>
      </c>
      <c r="AY249" s="18" t="s">
        <v>239</v>
      </c>
      <c r="BE249" s="204">
        <f>IF(N249="základní",J249,0)</f>
        <v>0</v>
      </c>
      <c r="BF249" s="204">
        <f>IF(N249="snížená",J249,0)</f>
        <v>0</v>
      </c>
      <c r="BG249" s="204">
        <f>IF(N249="zákl. přenesená",J249,0)</f>
        <v>0</v>
      </c>
      <c r="BH249" s="204">
        <f>IF(N249="sníž. přenesená",J249,0)</f>
        <v>0</v>
      </c>
      <c r="BI249" s="204">
        <f>IF(N249="nulová",J249,0)</f>
        <v>0</v>
      </c>
      <c r="BJ249" s="18" t="s">
        <v>84</v>
      </c>
      <c r="BK249" s="204">
        <f>ROUND(I249*H249,2)</f>
        <v>0</v>
      </c>
      <c r="BL249" s="18" t="s">
        <v>110</v>
      </c>
      <c r="BM249" s="203" t="s">
        <v>1116</v>
      </c>
    </row>
    <row r="250" spans="1:65" s="2" customFormat="1" ht="19.5">
      <c r="A250" s="35"/>
      <c r="B250" s="36"/>
      <c r="C250" s="37"/>
      <c r="D250" s="212" t="s">
        <v>294</v>
      </c>
      <c r="E250" s="37"/>
      <c r="F250" s="221" t="s">
        <v>5571</v>
      </c>
      <c r="G250" s="37"/>
      <c r="H250" s="37"/>
      <c r="I250" s="207"/>
      <c r="J250" s="37"/>
      <c r="K250" s="37"/>
      <c r="L250" s="40"/>
      <c r="M250" s="208"/>
      <c r="N250" s="209"/>
      <c r="O250" s="72"/>
      <c r="P250" s="72"/>
      <c r="Q250" s="72"/>
      <c r="R250" s="72"/>
      <c r="S250" s="72"/>
      <c r="T250" s="73"/>
      <c r="U250" s="35"/>
      <c r="V250" s="35"/>
      <c r="W250" s="35"/>
      <c r="X250" s="35"/>
      <c r="Y250" s="35"/>
      <c r="Z250" s="35"/>
      <c r="AA250" s="35"/>
      <c r="AB250" s="35"/>
      <c r="AC250" s="35"/>
      <c r="AD250" s="35"/>
      <c r="AE250" s="35"/>
      <c r="AT250" s="18" t="s">
        <v>294</v>
      </c>
      <c r="AU250" s="18" t="s">
        <v>84</v>
      </c>
    </row>
    <row r="251" spans="1:65" s="2" customFormat="1" ht="16.5" customHeight="1">
      <c r="A251" s="35"/>
      <c r="B251" s="36"/>
      <c r="C251" s="192" t="s">
        <v>686</v>
      </c>
      <c r="D251" s="192" t="s">
        <v>241</v>
      </c>
      <c r="E251" s="193" t="s">
        <v>5768</v>
      </c>
      <c r="F251" s="194" t="s">
        <v>5769</v>
      </c>
      <c r="G251" s="195" t="s">
        <v>251</v>
      </c>
      <c r="H251" s="196">
        <v>1</v>
      </c>
      <c r="I251" s="197"/>
      <c r="J251" s="198">
        <f>ROUND(I251*H251,2)</f>
        <v>0</v>
      </c>
      <c r="K251" s="194" t="s">
        <v>287</v>
      </c>
      <c r="L251" s="40"/>
      <c r="M251" s="199" t="s">
        <v>1</v>
      </c>
      <c r="N251" s="200" t="s">
        <v>41</v>
      </c>
      <c r="O251" s="72"/>
      <c r="P251" s="201">
        <f>O251*H251</f>
        <v>0</v>
      </c>
      <c r="Q251" s="201">
        <v>0</v>
      </c>
      <c r="R251" s="201">
        <f>Q251*H251</f>
        <v>0</v>
      </c>
      <c r="S251" s="201">
        <v>0</v>
      </c>
      <c r="T251" s="202">
        <f>S251*H251</f>
        <v>0</v>
      </c>
      <c r="U251" s="35"/>
      <c r="V251" s="35"/>
      <c r="W251" s="35"/>
      <c r="X251" s="35"/>
      <c r="Y251" s="35"/>
      <c r="Z251" s="35"/>
      <c r="AA251" s="35"/>
      <c r="AB251" s="35"/>
      <c r="AC251" s="35"/>
      <c r="AD251" s="35"/>
      <c r="AE251" s="35"/>
      <c r="AR251" s="203" t="s">
        <v>110</v>
      </c>
      <c r="AT251" s="203" t="s">
        <v>241</v>
      </c>
      <c r="AU251" s="203" t="s">
        <v>84</v>
      </c>
      <c r="AY251" s="18" t="s">
        <v>239</v>
      </c>
      <c r="BE251" s="204">
        <f>IF(N251="základní",J251,0)</f>
        <v>0</v>
      </c>
      <c r="BF251" s="204">
        <f>IF(N251="snížená",J251,0)</f>
        <v>0</v>
      </c>
      <c r="BG251" s="204">
        <f>IF(N251="zákl. přenesená",J251,0)</f>
        <v>0</v>
      </c>
      <c r="BH251" s="204">
        <f>IF(N251="sníž. přenesená",J251,0)</f>
        <v>0</v>
      </c>
      <c r="BI251" s="204">
        <f>IF(N251="nulová",J251,0)</f>
        <v>0</v>
      </c>
      <c r="BJ251" s="18" t="s">
        <v>84</v>
      </c>
      <c r="BK251" s="204">
        <f>ROUND(I251*H251,2)</f>
        <v>0</v>
      </c>
      <c r="BL251" s="18" t="s">
        <v>110</v>
      </c>
      <c r="BM251" s="203" t="s">
        <v>1128</v>
      </c>
    </row>
    <row r="252" spans="1:65" s="2" customFormat="1" ht="19.5">
      <c r="A252" s="35"/>
      <c r="B252" s="36"/>
      <c r="C252" s="37"/>
      <c r="D252" s="212" t="s">
        <v>294</v>
      </c>
      <c r="E252" s="37"/>
      <c r="F252" s="221" t="s">
        <v>5571</v>
      </c>
      <c r="G252" s="37"/>
      <c r="H252" s="37"/>
      <c r="I252" s="207"/>
      <c r="J252" s="37"/>
      <c r="K252" s="37"/>
      <c r="L252" s="40"/>
      <c r="M252" s="208"/>
      <c r="N252" s="209"/>
      <c r="O252" s="72"/>
      <c r="P252" s="72"/>
      <c r="Q252" s="72"/>
      <c r="R252" s="72"/>
      <c r="S252" s="72"/>
      <c r="T252" s="73"/>
      <c r="U252" s="35"/>
      <c r="V252" s="35"/>
      <c r="W252" s="35"/>
      <c r="X252" s="35"/>
      <c r="Y252" s="35"/>
      <c r="Z252" s="35"/>
      <c r="AA252" s="35"/>
      <c r="AB252" s="35"/>
      <c r="AC252" s="35"/>
      <c r="AD252" s="35"/>
      <c r="AE252" s="35"/>
      <c r="AT252" s="18" t="s">
        <v>294</v>
      </c>
      <c r="AU252" s="18" t="s">
        <v>84</v>
      </c>
    </row>
    <row r="253" spans="1:65" s="2" customFormat="1" ht="16.5" customHeight="1">
      <c r="A253" s="35"/>
      <c r="B253" s="36"/>
      <c r="C253" s="192" t="s">
        <v>688</v>
      </c>
      <c r="D253" s="192" t="s">
        <v>241</v>
      </c>
      <c r="E253" s="193" t="s">
        <v>5770</v>
      </c>
      <c r="F253" s="194" t="s">
        <v>5771</v>
      </c>
      <c r="G253" s="195" t="s">
        <v>251</v>
      </c>
      <c r="H253" s="196">
        <v>9</v>
      </c>
      <c r="I253" s="197"/>
      <c r="J253" s="198">
        <f>ROUND(I253*H253,2)</f>
        <v>0</v>
      </c>
      <c r="K253" s="194" t="s">
        <v>287</v>
      </c>
      <c r="L253" s="40"/>
      <c r="M253" s="199" t="s">
        <v>1</v>
      </c>
      <c r="N253" s="200" t="s">
        <v>41</v>
      </c>
      <c r="O253" s="72"/>
      <c r="P253" s="201">
        <f>O253*H253</f>
        <v>0</v>
      </c>
      <c r="Q253" s="201">
        <v>0</v>
      </c>
      <c r="R253" s="201">
        <f>Q253*H253</f>
        <v>0</v>
      </c>
      <c r="S253" s="201">
        <v>0</v>
      </c>
      <c r="T253" s="202">
        <f>S253*H253</f>
        <v>0</v>
      </c>
      <c r="U253" s="35"/>
      <c r="V253" s="35"/>
      <c r="W253" s="35"/>
      <c r="X253" s="35"/>
      <c r="Y253" s="35"/>
      <c r="Z253" s="35"/>
      <c r="AA253" s="35"/>
      <c r="AB253" s="35"/>
      <c r="AC253" s="35"/>
      <c r="AD253" s="35"/>
      <c r="AE253" s="35"/>
      <c r="AR253" s="203" t="s">
        <v>110</v>
      </c>
      <c r="AT253" s="203" t="s">
        <v>241</v>
      </c>
      <c r="AU253" s="203" t="s">
        <v>84</v>
      </c>
      <c r="AY253" s="18" t="s">
        <v>239</v>
      </c>
      <c r="BE253" s="204">
        <f>IF(N253="základní",J253,0)</f>
        <v>0</v>
      </c>
      <c r="BF253" s="204">
        <f>IF(N253="snížená",J253,0)</f>
        <v>0</v>
      </c>
      <c r="BG253" s="204">
        <f>IF(N253="zákl. přenesená",J253,0)</f>
        <v>0</v>
      </c>
      <c r="BH253" s="204">
        <f>IF(N253="sníž. přenesená",J253,0)</f>
        <v>0</v>
      </c>
      <c r="BI253" s="204">
        <f>IF(N253="nulová",J253,0)</f>
        <v>0</v>
      </c>
      <c r="BJ253" s="18" t="s">
        <v>84</v>
      </c>
      <c r="BK253" s="204">
        <f>ROUND(I253*H253,2)</f>
        <v>0</v>
      </c>
      <c r="BL253" s="18" t="s">
        <v>110</v>
      </c>
      <c r="BM253" s="203" t="s">
        <v>1139</v>
      </c>
    </row>
    <row r="254" spans="1:65" s="2" customFormat="1" ht="19.5">
      <c r="A254" s="35"/>
      <c r="B254" s="36"/>
      <c r="C254" s="37"/>
      <c r="D254" s="212" t="s">
        <v>294</v>
      </c>
      <c r="E254" s="37"/>
      <c r="F254" s="221" t="s">
        <v>5571</v>
      </c>
      <c r="G254" s="37"/>
      <c r="H254" s="37"/>
      <c r="I254" s="207"/>
      <c r="J254" s="37"/>
      <c r="K254" s="37"/>
      <c r="L254" s="40"/>
      <c r="M254" s="208"/>
      <c r="N254" s="209"/>
      <c r="O254" s="72"/>
      <c r="P254" s="72"/>
      <c r="Q254" s="72"/>
      <c r="R254" s="72"/>
      <c r="S254" s="72"/>
      <c r="T254" s="73"/>
      <c r="U254" s="35"/>
      <c r="V254" s="35"/>
      <c r="W254" s="35"/>
      <c r="X254" s="35"/>
      <c r="Y254" s="35"/>
      <c r="Z254" s="35"/>
      <c r="AA254" s="35"/>
      <c r="AB254" s="35"/>
      <c r="AC254" s="35"/>
      <c r="AD254" s="35"/>
      <c r="AE254" s="35"/>
      <c r="AT254" s="18" t="s">
        <v>294</v>
      </c>
      <c r="AU254" s="18" t="s">
        <v>84</v>
      </c>
    </row>
    <row r="255" spans="1:65" s="2" customFormat="1" ht="16.5" customHeight="1">
      <c r="A255" s="35"/>
      <c r="B255" s="36"/>
      <c r="C255" s="192" t="s">
        <v>691</v>
      </c>
      <c r="D255" s="192" t="s">
        <v>241</v>
      </c>
      <c r="E255" s="193" t="s">
        <v>5772</v>
      </c>
      <c r="F255" s="194" t="s">
        <v>5773</v>
      </c>
      <c r="G255" s="195" t="s">
        <v>251</v>
      </c>
      <c r="H255" s="196">
        <v>1</v>
      </c>
      <c r="I255" s="197"/>
      <c r="J255" s="198">
        <f>ROUND(I255*H255,2)</f>
        <v>0</v>
      </c>
      <c r="K255" s="194" t="s">
        <v>287</v>
      </c>
      <c r="L255" s="40"/>
      <c r="M255" s="199" t="s">
        <v>1</v>
      </c>
      <c r="N255" s="200" t="s">
        <v>41</v>
      </c>
      <c r="O255" s="72"/>
      <c r="P255" s="201">
        <f>O255*H255</f>
        <v>0</v>
      </c>
      <c r="Q255" s="201">
        <v>0</v>
      </c>
      <c r="R255" s="201">
        <f>Q255*H255</f>
        <v>0</v>
      </c>
      <c r="S255" s="201">
        <v>0</v>
      </c>
      <c r="T255" s="202">
        <f>S255*H255</f>
        <v>0</v>
      </c>
      <c r="U255" s="35"/>
      <c r="V255" s="35"/>
      <c r="W255" s="35"/>
      <c r="X255" s="35"/>
      <c r="Y255" s="35"/>
      <c r="Z255" s="35"/>
      <c r="AA255" s="35"/>
      <c r="AB255" s="35"/>
      <c r="AC255" s="35"/>
      <c r="AD255" s="35"/>
      <c r="AE255" s="35"/>
      <c r="AR255" s="203" t="s">
        <v>110</v>
      </c>
      <c r="AT255" s="203" t="s">
        <v>241</v>
      </c>
      <c r="AU255" s="203" t="s">
        <v>84</v>
      </c>
      <c r="AY255" s="18" t="s">
        <v>239</v>
      </c>
      <c r="BE255" s="204">
        <f>IF(N255="základní",J255,0)</f>
        <v>0</v>
      </c>
      <c r="BF255" s="204">
        <f>IF(N255="snížená",J255,0)</f>
        <v>0</v>
      </c>
      <c r="BG255" s="204">
        <f>IF(N255="zákl. přenesená",J255,0)</f>
        <v>0</v>
      </c>
      <c r="BH255" s="204">
        <f>IF(N255="sníž. přenesená",J255,0)</f>
        <v>0</v>
      </c>
      <c r="BI255" s="204">
        <f>IF(N255="nulová",J255,0)</f>
        <v>0</v>
      </c>
      <c r="BJ255" s="18" t="s">
        <v>84</v>
      </c>
      <c r="BK255" s="204">
        <f>ROUND(I255*H255,2)</f>
        <v>0</v>
      </c>
      <c r="BL255" s="18" t="s">
        <v>110</v>
      </c>
      <c r="BM255" s="203" t="s">
        <v>1150</v>
      </c>
    </row>
    <row r="256" spans="1:65" s="2" customFormat="1" ht="19.5">
      <c r="A256" s="35"/>
      <c r="B256" s="36"/>
      <c r="C256" s="37"/>
      <c r="D256" s="212" t="s">
        <v>294</v>
      </c>
      <c r="E256" s="37"/>
      <c r="F256" s="221" t="s">
        <v>5571</v>
      </c>
      <c r="G256" s="37"/>
      <c r="H256" s="37"/>
      <c r="I256" s="207"/>
      <c r="J256" s="37"/>
      <c r="K256" s="37"/>
      <c r="L256" s="40"/>
      <c r="M256" s="208"/>
      <c r="N256" s="209"/>
      <c r="O256" s="72"/>
      <c r="P256" s="72"/>
      <c r="Q256" s="72"/>
      <c r="R256" s="72"/>
      <c r="S256" s="72"/>
      <c r="T256" s="73"/>
      <c r="U256" s="35"/>
      <c r="V256" s="35"/>
      <c r="W256" s="35"/>
      <c r="X256" s="35"/>
      <c r="Y256" s="35"/>
      <c r="Z256" s="35"/>
      <c r="AA256" s="35"/>
      <c r="AB256" s="35"/>
      <c r="AC256" s="35"/>
      <c r="AD256" s="35"/>
      <c r="AE256" s="35"/>
      <c r="AT256" s="18" t="s">
        <v>294</v>
      </c>
      <c r="AU256" s="18" t="s">
        <v>84</v>
      </c>
    </row>
    <row r="257" spans="1:65" s="2" customFormat="1" ht="16.5" customHeight="1">
      <c r="A257" s="35"/>
      <c r="B257" s="36"/>
      <c r="C257" s="192" t="s">
        <v>696</v>
      </c>
      <c r="D257" s="192" t="s">
        <v>241</v>
      </c>
      <c r="E257" s="193" t="s">
        <v>5774</v>
      </c>
      <c r="F257" s="194" t="s">
        <v>5775</v>
      </c>
      <c r="G257" s="195" t="s">
        <v>251</v>
      </c>
      <c r="H257" s="196">
        <v>15</v>
      </c>
      <c r="I257" s="197"/>
      <c r="J257" s="198">
        <f>ROUND(I257*H257,2)</f>
        <v>0</v>
      </c>
      <c r="K257" s="194" t="s">
        <v>287</v>
      </c>
      <c r="L257" s="40"/>
      <c r="M257" s="199" t="s">
        <v>1</v>
      </c>
      <c r="N257" s="200" t="s">
        <v>41</v>
      </c>
      <c r="O257" s="72"/>
      <c r="P257" s="201">
        <f>O257*H257</f>
        <v>0</v>
      </c>
      <c r="Q257" s="201">
        <v>0</v>
      </c>
      <c r="R257" s="201">
        <f>Q257*H257</f>
        <v>0</v>
      </c>
      <c r="S257" s="201">
        <v>0</v>
      </c>
      <c r="T257" s="202">
        <f>S257*H257</f>
        <v>0</v>
      </c>
      <c r="U257" s="35"/>
      <c r="V257" s="35"/>
      <c r="W257" s="35"/>
      <c r="X257" s="35"/>
      <c r="Y257" s="35"/>
      <c r="Z257" s="35"/>
      <c r="AA257" s="35"/>
      <c r="AB257" s="35"/>
      <c r="AC257" s="35"/>
      <c r="AD257" s="35"/>
      <c r="AE257" s="35"/>
      <c r="AR257" s="203" t="s">
        <v>110</v>
      </c>
      <c r="AT257" s="203" t="s">
        <v>241</v>
      </c>
      <c r="AU257" s="203" t="s">
        <v>84</v>
      </c>
      <c r="AY257" s="18" t="s">
        <v>239</v>
      </c>
      <c r="BE257" s="204">
        <f>IF(N257="základní",J257,0)</f>
        <v>0</v>
      </c>
      <c r="BF257" s="204">
        <f>IF(N257="snížená",J257,0)</f>
        <v>0</v>
      </c>
      <c r="BG257" s="204">
        <f>IF(N257="zákl. přenesená",J257,0)</f>
        <v>0</v>
      </c>
      <c r="BH257" s="204">
        <f>IF(N257="sníž. přenesená",J257,0)</f>
        <v>0</v>
      </c>
      <c r="BI257" s="204">
        <f>IF(N257="nulová",J257,0)</f>
        <v>0</v>
      </c>
      <c r="BJ257" s="18" t="s">
        <v>84</v>
      </c>
      <c r="BK257" s="204">
        <f>ROUND(I257*H257,2)</f>
        <v>0</v>
      </c>
      <c r="BL257" s="18" t="s">
        <v>110</v>
      </c>
      <c r="BM257" s="203" t="s">
        <v>1167</v>
      </c>
    </row>
    <row r="258" spans="1:65" s="2" customFormat="1" ht="19.5">
      <c r="A258" s="35"/>
      <c r="B258" s="36"/>
      <c r="C258" s="37"/>
      <c r="D258" s="212" t="s">
        <v>294</v>
      </c>
      <c r="E258" s="37"/>
      <c r="F258" s="221" t="s">
        <v>5571</v>
      </c>
      <c r="G258" s="37"/>
      <c r="H258" s="37"/>
      <c r="I258" s="207"/>
      <c r="J258" s="37"/>
      <c r="K258" s="37"/>
      <c r="L258" s="40"/>
      <c r="M258" s="208"/>
      <c r="N258" s="209"/>
      <c r="O258" s="72"/>
      <c r="P258" s="72"/>
      <c r="Q258" s="72"/>
      <c r="R258" s="72"/>
      <c r="S258" s="72"/>
      <c r="T258" s="73"/>
      <c r="U258" s="35"/>
      <c r="V258" s="35"/>
      <c r="W258" s="35"/>
      <c r="X258" s="35"/>
      <c r="Y258" s="35"/>
      <c r="Z258" s="35"/>
      <c r="AA258" s="35"/>
      <c r="AB258" s="35"/>
      <c r="AC258" s="35"/>
      <c r="AD258" s="35"/>
      <c r="AE258" s="35"/>
      <c r="AT258" s="18" t="s">
        <v>294</v>
      </c>
      <c r="AU258" s="18" t="s">
        <v>84</v>
      </c>
    </row>
    <row r="259" spans="1:65" s="2" customFormat="1" ht="16.5" customHeight="1">
      <c r="A259" s="35"/>
      <c r="B259" s="36"/>
      <c r="C259" s="192" t="s">
        <v>698</v>
      </c>
      <c r="D259" s="192" t="s">
        <v>241</v>
      </c>
      <c r="E259" s="193" t="s">
        <v>5776</v>
      </c>
      <c r="F259" s="194" t="s">
        <v>5777</v>
      </c>
      <c r="G259" s="195" t="s">
        <v>251</v>
      </c>
      <c r="H259" s="196">
        <v>1</v>
      </c>
      <c r="I259" s="197"/>
      <c r="J259" s="198">
        <f>ROUND(I259*H259,2)</f>
        <v>0</v>
      </c>
      <c r="K259" s="194" t="s">
        <v>287</v>
      </c>
      <c r="L259" s="40"/>
      <c r="M259" s="199" t="s">
        <v>1</v>
      </c>
      <c r="N259" s="200" t="s">
        <v>41</v>
      </c>
      <c r="O259" s="72"/>
      <c r="P259" s="201">
        <f>O259*H259</f>
        <v>0</v>
      </c>
      <c r="Q259" s="201">
        <v>0</v>
      </c>
      <c r="R259" s="201">
        <f>Q259*H259</f>
        <v>0</v>
      </c>
      <c r="S259" s="201">
        <v>0</v>
      </c>
      <c r="T259" s="202">
        <f>S259*H259</f>
        <v>0</v>
      </c>
      <c r="U259" s="35"/>
      <c r="V259" s="35"/>
      <c r="W259" s="35"/>
      <c r="X259" s="35"/>
      <c r="Y259" s="35"/>
      <c r="Z259" s="35"/>
      <c r="AA259" s="35"/>
      <c r="AB259" s="35"/>
      <c r="AC259" s="35"/>
      <c r="AD259" s="35"/>
      <c r="AE259" s="35"/>
      <c r="AR259" s="203" t="s">
        <v>110</v>
      </c>
      <c r="AT259" s="203" t="s">
        <v>241</v>
      </c>
      <c r="AU259" s="203" t="s">
        <v>84</v>
      </c>
      <c r="AY259" s="18" t="s">
        <v>239</v>
      </c>
      <c r="BE259" s="204">
        <f>IF(N259="základní",J259,0)</f>
        <v>0</v>
      </c>
      <c r="BF259" s="204">
        <f>IF(N259="snížená",J259,0)</f>
        <v>0</v>
      </c>
      <c r="BG259" s="204">
        <f>IF(N259="zákl. přenesená",J259,0)</f>
        <v>0</v>
      </c>
      <c r="BH259" s="204">
        <f>IF(N259="sníž. přenesená",J259,0)</f>
        <v>0</v>
      </c>
      <c r="BI259" s="204">
        <f>IF(N259="nulová",J259,0)</f>
        <v>0</v>
      </c>
      <c r="BJ259" s="18" t="s">
        <v>84</v>
      </c>
      <c r="BK259" s="204">
        <f>ROUND(I259*H259,2)</f>
        <v>0</v>
      </c>
      <c r="BL259" s="18" t="s">
        <v>110</v>
      </c>
      <c r="BM259" s="203" t="s">
        <v>1179</v>
      </c>
    </row>
    <row r="260" spans="1:65" s="2" customFormat="1" ht="19.5">
      <c r="A260" s="35"/>
      <c r="B260" s="36"/>
      <c r="C260" s="37"/>
      <c r="D260" s="212" t="s">
        <v>294</v>
      </c>
      <c r="E260" s="37"/>
      <c r="F260" s="221" t="s">
        <v>5571</v>
      </c>
      <c r="G260" s="37"/>
      <c r="H260" s="37"/>
      <c r="I260" s="207"/>
      <c r="J260" s="37"/>
      <c r="K260" s="37"/>
      <c r="L260" s="40"/>
      <c r="M260" s="208"/>
      <c r="N260" s="209"/>
      <c r="O260" s="72"/>
      <c r="P260" s="72"/>
      <c r="Q260" s="72"/>
      <c r="R260" s="72"/>
      <c r="S260" s="72"/>
      <c r="T260" s="73"/>
      <c r="U260" s="35"/>
      <c r="V260" s="35"/>
      <c r="W260" s="35"/>
      <c r="X260" s="35"/>
      <c r="Y260" s="35"/>
      <c r="Z260" s="35"/>
      <c r="AA260" s="35"/>
      <c r="AB260" s="35"/>
      <c r="AC260" s="35"/>
      <c r="AD260" s="35"/>
      <c r="AE260" s="35"/>
      <c r="AT260" s="18" t="s">
        <v>294</v>
      </c>
      <c r="AU260" s="18" t="s">
        <v>84</v>
      </c>
    </row>
    <row r="261" spans="1:65" s="2" customFormat="1" ht="16.5" customHeight="1">
      <c r="A261" s="35"/>
      <c r="B261" s="36"/>
      <c r="C261" s="192" t="s">
        <v>703</v>
      </c>
      <c r="D261" s="192" t="s">
        <v>241</v>
      </c>
      <c r="E261" s="193" t="s">
        <v>5778</v>
      </c>
      <c r="F261" s="194" t="s">
        <v>5779</v>
      </c>
      <c r="G261" s="195" t="s">
        <v>251</v>
      </c>
      <c r="H261" s="196">
        <v>12</v>
      </c>
      <c r="I261" s="197"/>
      <c r="J261" s="198">
        <f>ROUND(I261*H261,2)</f>
        <v>0</v>
      </c>
      <c r="K261" s="194" t="s">
        <v>287</v>
      </c>
      <c r="L261" s="40"/>
      <c r="M261" s="199" t="s">
        <v>1</v>
      </c>
      <c r="N261" s="200" t="s">
        <v>41</v>
      </c>
      <c r="O261" s="72"/>
      <c r="P261" s="201">
        <f>O261*H261</f>
        <v>0</v>
      </c>
      <c r="Q261" s="201">
        <v>0</v>
      </c>
      <c r="R261" s="201">
        <f>Q261*H261</f>
        <v>0</v>
      </c>
      <c r="S261" s="201">
        <v>0</v>
      </c>
      <c r="T261" s="202">
        <f>S261*H261</f>
        <v>0</v>
      </c>
      <c r="U261" s="35"/>
      <c r="V261" s="35"/>
      <c r="W261" s="35"/>
      <c r="X261" s="35"/>
      <c r="Y261" s="35"/>
      <c r="Z261" s="35"/>
      <c r="AA261" s="35"/>
      <c r="AB261" s="35"/>
      <c r="AC261" s="35"/>
      <c r="AD261" s="35"/>
      <c r="AE261" s="35"/>
      <c r="AR261" s="203" t="s">
        <v>110</v>
      </c>
      <c r="AT261" s="203" t="s">
        <v>241</v>
      </c>
      <c r="AU261" s="203" t="s">
        <v>84</v>
      </c>
      <c r="AY261" s="18" t="s">
        <v>239</v>
      </c>
      <c r="BE261" s="204">
        <f>IF(N261="základní",J261,0)</f>
        <v>0</v>
      </c>
      <c r="BF261" s="204">
        <f>IF(N261="snížená",J261,0)</f>
        <v>0</v>
      </c>
      <c r="BG261" s="204">
        <f>IF(N261="zákl. přenesená",J261,0)</f>
        <v>0</v>
      </c>
      <c r="BH261" s="204">
        <f>IF(N261="sníž. přenesená",J261,0)</f>
        <v>0</v>
      </c>
      <c r="BI261" s="204">
        <f>IF(N261="nulová",J261,0)</f>
        <v>0</v>
      </c>
      <c r="BJ261" s="18" t="s">
        <v>84</v>
      </c>
      <c r="BK261" s="204">
        <f>ROUND(I261*H261,2)</f>
        <v>0</v>
      </c>
      <c r="BL261" s="18" t="s">
        <v>110</v>
      </c>
      <c r="BM261" s="203" t="s">
        <v>1197</v>
      </c>
    </row>
    <row r="262" spans="1:65" s="2" customFormat="1" ht="19.5">
      <c r="A262" s="35"/>
      <c r="B262" s="36"/>
      <c r="C262" s="37"/>
      <c r="D262" s="212" t="s">
        <v>294</v>
      </c>
      <c r="E262" s="37"/>
      <c r="F262" s="221" t="s">
        <v>5571</v>
      </c>
      <c r="G262" s="37"/>
      <c r="H262" s="37"/>
      <c r="I262" s="207"/>
      <c r="J262" s="37"/>
      <c r="K262" s="37"/>
      <c r="L262" s="40"/>
      <c r="M262" s="208"/>
      <c r="N262" s="209"/>
      <c r="O262" s="72"/>
      <c r="P262" s="72"/>
      <c r="Q262" s="72"/>
      <c r="R262" s="72"/>
      <c r="S262" s="72"/>
      <c r="T262" s="73"/>
      <c r="U262" s="35"/>
      <c r="V262" s="35"/>
      <c r="W262" s="35"/>
      <c r="X262" s="35"/>
      <c r="Y262" s="35"/>
      <c r="Z262" s="35"/>
      <c r="AA262" s="35"/>
      <c r="AB262" s="35"/>
      <c r="AC262" s="35"/>
      <c r="AD262" s="35"/>
      <c r="AE262" s="35"/>
      <c r="AT262" s="18" t="s">
        <v>294</v>
      </c>
      <c r="AU262" s="18" t="s">
        <v>84</v>
      </c>
    </row>
    <row r="263" spans="1:65" s="2" customFormat="1" ht="16.5" customHeight="1">
      <c r="A263" s="35"/>
      <c r="B263" s="36"/>
      <c r="C263" s="192" t="s">
        <v>708</v>
      </c>
      <c r="D263" s="192" t="s">
        <v>241</v>
      </c>
      <c r="E263" s="193" t="s">
        <v>5780</v>
      </c>
      <c r="F263" s="194" t="s">
        <v>5779</v>
      </c>
      <c r="G263" s="195" t="s">
        <v>251</v>
      </c>
      <c r="H263" s="196">
        <v>8</v>
      </c>
      <c r="I263" s="197"/>
      <c r="J263" s="198">
        <f>ROUND(I263*H263,2)</f>
        <v>0</v>
      </c>
      <c r="K263" s="194" t="s">
        <v>287</v>
      </c>
      <c r="L263" s="40"/>
      <c r="M263" s="199" t="s">
        <v>1</v>
      </c>
      <c r="N263" s="200" t="s">
        <v>41</v>
      </c>
      <c r="O263" s="72"/>
      <c r="P263" s="201">
        <f>O263*H263</f>
        <v>0</v>
      </c>
      <c r="Q263" s="201">
        <v>0</v>
      </c>
      <c r="R263" s="201">
        <f>Q263*H263</f>
        <v>0</v>
      </c>
      <c r="S263" s="201">
        <v>0</v>
      </c>
      <c r="T263" s="202">
        <f>S263*H263</f>
        <v>0</v>
      </c>
      <c r="U263" s="35"/>
      <c r="V263" s="35"/>
      <c r="W263" s="35"/>
      <c r="X263" s="35"/>
      <c r="Y263" s="35"/>
      <c r="Z263" s="35"/>
      <c r="AA263" s="35"/>
      <c r="AB263" s="35"/>
      <c r="AC263" s="35"/>
      <c r="AD263" s="35"/>
      <c r="AE263" s="35"/>
      <c r="AR263" s="203" t="s">
        <v>110</v>
      </c>
      <c r="AT263" s="203" t="s">
        <v>241</v>
      </c>
      <c r="AU263" s="203" t="s">
        <v>84</v>
      </c>
      <c r="AY263" s="18" t="s">
        <v>239</v>
      </c>
      <c r="BE263" s="204">
        <f>IF(N263="základní",J263,0)</f>
        <v>0</v>
      </c>
      <c r="BF263" s="204">
        <f>IF(N263="snížená",J263,0)</f>
        <v>0</v>
      </c>
      <c r="BG263" s="204">
        <f>IF(N263="zákl. přenesená",J263,0)</f>
        <v>0</v>
      </c>
      <c r="BH263" s="204">
        <f>IF(N263="sníž. přenesená",J263,0)</f>
        <v>0</v>
      </c>
      <c r="BI263" s="204">
        <f>IF(N263="nulová",J263,0)</f>
        <v>0</v>
      </c>
      <c r="BJ263" s="18" t="s">
        <v>84</v>
      </c>
      <c r="BK263" s="204">
        <f>ROUND(I263*H263,2)</f>
        <v>0</v>
      </c>
      <c r="BL263" s="18" t="s">
        <v>110</v>
      </c>
      <c r="BM263" s="203" t="s">
        <v>1208</v>
      </c>
    </row>
    <row r="264" spans="1:65" s="2" customFormat="1" ht="19.5">
      <c r="A264" s="35"/>
      <c r="B264" s="36"/>
      <c r="C264" s="37"/>
      <c r="D264" s="212" t="s">
        <v>294</v>
      </c>
      <c r="E264" s="37"/>
      <c r="F264" s="221" t="s">
        <v>5571</v>
      </c>
      <c r="G264" s="37"/>
      <c r="H264" s="37"/>
      <c r="I264" s="207"/>
      <c r="J264" s="37"/>
      <c r="K264" s="37"/>
      <c r="L264" s="40"/>
      <c r="M264" s="208"/>
      <c r="N264" s="209"/>
      <c r="O264" s="72"/>
      <c r="P264" s="72"/>
      <c r="Q264" s="72"/>
      <c r="R264" s="72"/>
      <c r="S264" s="72"/>
      <c r="T264" s="73"/>
      <c r="U264" s="35"/>
      <c r="V264" s="35"/>
      <c r="W264" s="35"/>
      <c r="X264" s="35"/>
      <c r="Y264" s="35"/>
      <c r="Z264" s="35"/>
      <c r="AA264" s="35"/>
      <c r="AB264" s="35"/>
      <c r="AC264" s="35"/>
      <c r="AD264" s="35"/>
      <c r="AE264" s="35"/>
      <c r="AT264" s="18" t="s">
        <v>294</v>
      </c>
      <c r="AU264" s="18" t="s">
        <v>84</v>
      </c>
    </row>
    <row r="265" spans="1:65" s="2" customFormat="1" ht="16.5" customHeight="1">
      <c r="A265" s="35"/>
      <c r="B265" s="36"/>
      <c r="C265" s="192" t="s">
        <v>713</v>
      </c>
      <c r="D265" s="192" t="s">
        <v>241</v>
      </c>
      <c r="E265" s="193" t="s">
        <v>5781</v>
      </c>
      <c r="F265" s="194" t="s">
        <v>5779</v>
      </c>
      <c r="G265" s="195" t="s">
        <v>251</v>
      </c>
      <c r="H265" s="196">
        <v>3</v>
      </c>
      <c r="I265" s="197"/>
      <c r="J265" s="198">
        <f>ROUND(I265*H265,2)</f>
        <v>0</v>
      </c>
      <c r="K265" s="194" t="s">
        <v>287</v>
      </c>
      <c r="L265" s="40"/>
      <c r="M265" s="199" t="s">
        <v>1</v>
      </c>
      <c r="N265" s="200" t="s">
        <v>41</v>
      </c>
      <c r="O265" s="72"/>
      <c r="P265" s="201">
        <f>O265*H265</f>
        <v>0</v>
      </c>
      <c r="Q265" s="201">
        <v>0</v>
      </c>
      <c r="R265" s="201">
        <f>Q265*H265</f>
        <v>0</v>
      </c>
      <c r="S265" s="201">
        <v>0</v>
      </c>
      <c r="T265" s="202">
        <f>S265*H265</f>
        <v>0</v>
      </c>
      <c r="U265" s="35"/>
      <c r="V265" s="35"/>
      <c r="W265" s="35"/>
      <c r="X265" s="35"/>
      <c r="Y265" s="35"/>
      <c r="Z265" s="35"/>
      <c r="AA265" s="35"/>
      <c r="AB265" s="35"/>
      <c r="AC265" s="35"/>
      <c r="AD265" s="35"/>
      <c r="AE265" s="35"/>
      <c r="AR265" s="203" t="s">
        <v>110</v>
      </c>
      <c r="AT265" s="203" t="s">
        <v>241</v>
      </c>
      <c r="AU265" s="203" t="s">
        <v>84</v>
      </c>
      <c r="AY265" s="18" t="s">
        <v>239</v>
      </c>
      <c r="BE265" s="204">
        <f>IF(N265="základní",J265,0)</f>
        <v>0</v>
      </c>
      <c r="BF265" s="204">
        <f>IF(N265="snížená",J265,0)</f>
        <v>0</v>
      </c>
      <c r="BG265" s="204">
        <f>IF(N265="zákl. přenesená",J265,0)</f>
        <v>0</v>
      </c>
      <c r="BH265" s="204">
        <f>IF(N265="sníž. přenesená",J265,0)</f>
        <v>0</v>
      </c>
      <c r="BI265" s="204">
        <f>IF(N265="nulová",J265,0)</f>
        <v>0</v>
      </c>
      <c r="BJ265" s="18" t="s">
        <v>84</v>
      </c>
      <c r="BK265" s="204">
        <f>ROUND(I265*H265,2)</f>
        <v>0</v>
      </c>
      <c r="BL265" s="18" t="s">
        <v>110</v>
      </c>
      <c r="BM265" s="203" t="s">
        <v>1218</v>
      </c>
    </row>
    <row r="266" spans="1:65" s="2" customFormat="1" ht="19.5">
      <c r="A266" s="35"/>
      <c r="B266" s="36"/>
      <c r="C266" s="37"/>
      <c r="D266" s="212" t="s">
        <v>294</v>
      </c>
      <c r="E266" s="37"/>
      <c r="F266" s="221" t="s">
        <v>5571</v>
      </c>
      <c r="G266" s="37"/>
      <c r="H266" s="37"/>
      <c r="I266" s="207"/>
      <c r="J266" s="37"/>
      <c r="K266" s="37"/>
      <c r="L266" s="40"/>
      <c r="M266" s="208"/>
      <c r="N266" s="209"/>
      <c r="O266" s="72"/>
      <c r="P266" s="72"/>
      <c r="Q266" s="72"/>
      <c r="R266" s="72"/>
      <c r="S266" s="72"/>
      <c r="T266" s="73"/>
      <c r="U266" s="35"/>
      <c r="V266" s="35"/>
      <c r="W266" s="35"/>
      <c r="X266" s="35"/>
      <c r="Y266" s="35"/>
      <c r="Z266" s="35"/>
      <c r="AA266" s="35"/>
      <c r="AB266" s="35"/>
      <c r="AC266" s="35"/>
      <c r="AD266" s="35"/>
      <c r="AE266" s="35"/>
      <c r="AT266" s="18" t="s">
        <v>294</v>
      </c>
      <c r="AU266" s="18" t="s">
        <v>84</v>
      </c>
    </row>
    <row r="267" spans="1:65" s="2" customFormat="1" ht="16.5" customHeight="1">
      <c r="A267" s="35"/>
      <c r="B267" s="36"/>
      <c r="C267" s="192" t="s">
        <v>718</v>
      </c>
      <c r="D267" s="192" t="s">
        <v>241</v>
      </c>
      <c r="E267" s="193" t="s">
        <v>5782</v>
      </c>
      <c r="F267" s="194" t="s">
        <v>5783</v>
      </c>
      <c r="G267" s="195" t="s">
        <v>251</v>
      </c>
      <c r="H267" s="196">
        <v>6</v>
      </c>
      <c r="I267" s="197"/>
      <c r="J267" s="198">
        <f>ROUND(I267*H267,2)</f>
        <v>0</v>
      </c>
      <c r="K267" s="194" t="s">
        <v>287</v>
      </c>
      <c r="L267" s="40"/>
      <c r="M267" s="199" t="s">
        <v>1</v>
      </c>
      <c r="N267" s="200" t="s">
        <v>41</v>
      </c>
      <c r="O267" s="72"/>
      <c r="P267" s="201">
        <f>O267*H267</f>
        <v>0</v>
      </c>
      <c r="Q267" s="201">
        <v>0</v>
      </c>
      <c r="R267" s="201">
        <f>Q267*H267</f>
        <v>0</v>
      </c>
      <c r="S267" s="201">
        <v>0</v>
      </c>
      <c r="T267" s="202">
        <f>S267*H267</f>
        <v>0</v>
      </c>
      <c r="U267" s="35"/>
      <c r="V267" s="35"/>
      <c r="W267" s="35"/>
      <c r="X267" s="35"/>
      <c r="Y267" s="35"/>
      <c r="Z267" s="35"/>
      <c r="AA267" s="35"/>
      <c r="AB267" s="35"/>
      <c r="AC267" s="35"/>
      <c r="AD267" s="35"/>
      <c r="AE267" s="35"/>
      <c r="AR267" s="203" t="s">
        <v>110</v>
      </c>
      <c r="AT267" s="203" t="s">
        <v>241</v>
      </c>
      <c r="AU267" s="203" t="s">
        <v>84</v>
      </c>
      <c r="AY267" s="18" t="s">
        <v>239</v>
      </c>
      <c r="BE267" s="204">
        <f>IF(N267="základní",J267,0)</f>
        <v>0</v>
      </c>
      <c r="BF267" s="204">
        <f>IF(N267="snížená",J267,0)</f>
        <v>0</v>
      </c>
      <c r="BG267" s="204">
        <f>IF(N267="zákl. přenesená",J267,0)</f>
        <v>0</v>
      </c>
      <c r="BH267" s="204">
        <f>IF(N267="sníž. přenesená",J267,0)</f>
        <v>0</v>
      </c>
      <c r="BI267" s="204">
        <f>IF(N267="nulová",J267,0)</f>
        <v>0</v>
      </c>
      <c r="BJ267" s="18" t="s">
        <v>84</v>
      </c>
      <c r="BK267" s="204">
        <f>ROUND(I267*H267,2)</f>
        <v>0</v>
      </c>
      <c r="BL267" s="18" t="s">
        <v>110</v>
      </c>
      <c r="BM267" s="203" t="s">
        <v>1229</v>
      </c>
    </row>
    <row r="268" spans="1:65" s="2" customFormat="1" ht="19.5">
      <c r="A268" s="35"/>
      <c r="B268" s="36"/>
      <c r="C268" s="37"/>
      <c r="D268" s="212" t="s">
        <v>294</v>
      </c>
      <c r="E268" s="37"/>
      <c r="F268" s="221" t="s">
        <v>5571</v>
      </c>
      <c r="G268" s="37"/>
      <c r="H268" s="37"/>
      <c r="I268" s="207"/>
      <c r="J268" s="37"/>
      <c r="K268" s="37"/>
      <c r="L268" s="40"/>
      <c r="M268" s="208"/>
      <c r="N268" s="209"/>
      <c r="O268" s="72"/>
      <c r="P268" s="72"/>
      <c r="Q268" s="72"/>
      <c r="R268" s="72"/>
      <c r="S268" s="72"/>
      <c r="T268" s="73"/>
      <c r="U268" s="35"/>
      <c r="V268" s="35"/>
      <c r="W268" s="35"/>
      <c r="X268" s="35"/>
      <c r="Y268" s="35"/>
      <c r="Z268" s="35"/>
      <c r="AA268" s="35"/>
      <c r="AB268" s="35"/>
      <c r="AC268" s="35"/>
      <c r="AD268" s="35"/>
      <c r="AE268" s="35"/>
      <c r="AT268" s="18" t="s">
        <v>294</v>
      </c>
      <c r="AU268" s="18" t="s">
        <v>84</v>
      </c>
    </row>
    <row r="269" spans="1:65" s="2" customFormat="1" ht="16.5" customHeight="1">
      <c r="A269" s="35"/>
      <c r="B269" s="36"/>
      <c r="C269" s="192" t="s">
        <v>724</v>
      </c>
      <c r="D269" s="192" t="s">
        <v>241</v>
      </c>
      <c r="E269" s="193" t="s">
        <v>5784</v>
      </c>
      <c r="F269" s="194" t="s">
        <v>5785</v>
      </c>
      <c r="G269" s="195" t="s">
        <v>251</v>
      </c>
      <c r="H269" s="196">
        <v>3</v>
      </c>
      <c r="I269" s="197"/>
      <c r="J269" s="198">
        <f>ROUND(I269*H269,2)</f>
        <v>0</v>
      </c>
      <c r="K269" s="194" t="s">
        <v>287</v>
      </c>
      <c r="L269" s="40"/>
      <c r="M269" s="199" t="s">
        <v>1</v>
      </c>
      <c r="N269" s="200" t="s">
        <v>41</v>
      </c>
      <c r="O269" s="72"/>
      <c r="P269" s="201">
        <f>O269*H269</f>
        <v>0</v>
      </c>
      <c r="Q269" s="201">
        <v>0</v>
      </c>
      <c r="R269" s="201">
        <f>Q269*H269</f>
        <v>0</v>
      </c>
      <c r="S269" s="201">
        <v>0</v>
      </c>
      <c r="T269" s="202">
        <f>S269*H269</f>
        <v>0</v>
      </c>
      <c r="U269" s="35"/>
      <c r="V269" s="35"/>
      <c r="W269" s="35"/>
      <c r="X269" s="35"/>
      <c r="Y269" s="35"/>
      <c r="Z269" s="35"/>
      <c r="AA269" s="35"/>
      <c r="AB269" s="35"/>
      <c r="AC269" s="35"/>
      <c r="AD269" s="35"/>
      <c r="AE269" s="35"/>
      <c r="AR269" s="203" t="s">
        <v>110</v>
      </c>
      <c r="AT269" s="203" t="s">
        <v>241</v>
      </c>
      <c r="AU269" s="203" t="s">
        <v>84</v>
      </c>
      <c r="AY269" s="18" t="s">
        <v>239</v>
      </c>
      <c r="BE269" s="204">
        <f>IF(N269="základní",J269,0)</f>
        <v>0</v>
      </c>
      <c r="BF269" s="204">
        <f>IF(N269="snížená",J269,0)</f>
        <v>0</v>
      </c>
      <c r="BG269" s="204">
        <f>IF(N269="zákl. přenesená",J269,0)</f>
        <v>0</v>
      </c>
      <c r="BH269" s="204">
        <f>IF(N269="sníž. přenesená",J269,0)</f>
        <v>0</v>
      </c>
      <c r="BI269" s="204">
        <f>IF(N269="nulová",J269,0)</f>
        <v>0</v>
      </c>
      <c r="BJ269" s="18" t="s">
        <v>84</v>
      </c>
      <c r="BK269" s="204">
        <f>ROUND(I269*H269,2)</f>
        <v>0</v>
      </c>
      <c r="BL269" s="18" t="s">
        <v>110</v>
      </c>
      <c r="BM269" s="203" t="s">
        <v>1237</v>
      </c>
    </row>
    <row r="270" spans="1:65" s="2" customFormat="1" ht="19.5">
      <c r="A270" s="35"/>
      <c r="B270" s="36"/>
      <c r="C270" s="37"/>
      <c r="D270" s="212" t="s">
        <v>294</v>
      </c>
      <c r="E270" s="37"/>
      <c r="F270" s="221" t="s">
        <v>5571</v>
      </c>
      <c r="G270" s="37"/>
      <c r="H270" s="37"/>
      <c r="I270" s="207"/>
      <c r="J270" s="37"/>
      <c r="K270" s="37"/>
      <c r="L270" s="40"/>
      <c r="M270" s="208"/>
      <c r="N270" s="209"/>
      <c r="O270" s="72"/>
      <c r="P270" s="72"/>
      <c r="Q270" s="72"/>
      <c r="R270" s="72"/>
      <c r="S270" s="72"/>
      <c r="T270" s="73"/>
      <c r="U270" s="35"/>
      <c r="V270" s="35"/>
      <c r="W270" s="35"/>
      <c r="X270" s="35"/>
      <c r="Y270" s="35"/>
      <c r="Z270" s="35"/>
      <c r="AA270" s="35"/>
      <c r="AB270" s="35"/>
      <c r="AC270" s="35"/>
      <c r="AD270" s="35"/>
      <c r="AE270" s="35"/>
      <c r="AT270" s="18" t="s">
        <v>294</v>
      </c>
      <c r="AU270" s="18" t="s">
        <v>84</v>
      </c>
    </row>
    <row r="271" spans="1:65" s="2" customFormat="1" ht="16.5" customHeight="1">
      <c r="A271" s="35"/>
      <c r="B271" s="36"/>
      <c r="C271" s="192" t="s">
        <v>729</v>
      </c>
      <c r="D271" s="192" t="s">
        <v>241</v>
      </c>
      <c r="E271" s="193" t="s">
        <v>5786</v>
      </c>
      <c r="F271" s="194" t="s">
        <v>5787</v>
      </c>
      <c r="G271" s="195" t="s">
        <v>251</v>
      </c>
      <c r="H271" s="196">
        <v>1</v>
      </c>
      <c r="I271" s="197"/>
      <c r="J271" s="198">
        <f>ROUND(I271*H271,2)</f>
        <v>0</v>
      </c>
      <c r="K271" s="194" t="s">
        <v>287</v>
      </c>
      <c r="L271" s="40"/>
      <c r="M271" s="199" t="s">
        <v>1</v>
      </c>
      <c r="N271" s="200" t="s">
        <v>41</v>
      </c>
      <c r="O271" s="72"/>
      <c r="P271" s="201">
        <f>O271*H271</f>
        <v>0</v>
      </c>
      <c r="Q271" s="201">
        <v>0</v>
      </c>
      <c r="R271" s="201">
        <f>Q271*H271</f>
        <v>0</v>
      </c>
      <c r="S271" s="201">
        <v>0</v>
      </c>
      <c r="T271" s="202">
        <f>S271*H271</f>
        <v>0</v>
      </c>
      <c r="U271" s="35"/>
      <c r="V271" s="35"/>
      <c r="W271" s="35"/>
      <c r="X271" s="35"/>
      <c r="Y271" s="35"/>
      <c r="Z271" s="35"/>
      <c r="AA271" s="35"/>
      <c r="AB271" s="35"/>
      <c r="AC271" s="35"/>
      <c r="AD271" s="35"/>
      <c r="AE271" s="35"/>
      <c r="AR271" s="203" t="s">
        <v>110</v>
      </c>
      <c r="AT271" s="203" t="s">
        <v>241</v>
      </c>
      <c r="AU271" s="203" t="s">
        <v>84</v>
      </c>
      <c r="AY271" s="18" t="s">
        <v>239</v>
      </c>
      <c r="BE271" s="204">
        <f>IF(N271="základní",J271,0)</f>
        <v>0</v>
      </c>
      <c r="BF271" s="204">
        <f>IF(N271="snížená",J271,0)</f>
        <v>0</v>
      </c>
      <c r="BG271" s="204">
        <f>IF(N271="zákl. přenesená",J271,0)</f>
        <v>0</v>
      </c>
      <c r="BH271" s="204">
        <f>IF(N271="sníž. přenesená",J271,0)</f>
        <v>0</v>
      </c>
      <c r="BI271" s="204">
        <f>IF(N271="nulová",J271,0)</f>
        <v>0</v>
      </c>
      <c r="BJ271" s="18" t="s">
        <v>84</v>
      </c>
      <c r="BK271" s="204">
        <f>ROUND(I271*H271,2)</f>
        <v>0</v>
      </c>
      <c r="BL271" s="18" t="s">
        <v>110</v>
      </c>
      <c r="BM271" s="203" t="s">
        <v>1244</v>
      </c>
    </row>
    <row r="272" spans="1:65" s="2" customFormat="1" ht="19.5">
      <c r="A272" s="35"/>
      <c r="B272" s="36"/>
      <c r="C272" s="37"/>
      <c r="D272" s="212" t="s">
        <v>294</v>
      </c>
      <c r="E272" s="37"/>
      <c r="F272" s="221" t="s">
        <v>5571</v>
      </c>
      <c r="G272" s="37"/>
      <c r="H272" s="37"/>
      <c r="I272" s="207"/>
      <c r="J272" s="37"/>
      <c r="K272" s="37"/>
      <c r="L272" s="40"/>
      <c r="M272" s="208"/>
      <c r="N272" s="209"/>
      <c r="O272" s="72"/>
      <c r="P272" s="72"/>
      <c r="Q272" s="72"/>
      <c r="R272" s="72"/>
      <c r="S272" s="72"/>
      <c r="T272" s="73"/>
      <c r="U272" s="35"/>
      <c r="V272" s="35"/>
      <c r="W272" s="35"/>
      <c r="X272" s="35"/>
      <c r="Y272" s="35"/>
      <c r="Z272" s="35"/>
      <c r="AA272" s="35"/>
      <c r="AB272" s="35"/>
      <c r="AC272" s="35"/>
      <c r="AD272" s="35"/>
      <c r="AE272" s="35"/>
      <c r="AT272" s="18" t="s">
        <v>294</v>
      </c>
      <c r="AU272" s="18" t="s">
        <v>84</v>
      </c>
    </row>
    <row r="273" spans="1:65" s="2" customFormat="1" ht="16.5" customHeight="1">
      <c r="A273" s="35"/>
      <c r="B273" s="36"/>
      <c r="C273" s="192" t="s">
        <v>734</v>
      </c>
      <c r="D273" s="192" t="s">
        <v>241</v>
      </c>
      <c r="E273" s="193" t="s">
        <v>5788</v>
      </c>
      <c r="F273" s="194" t="s">
        <v>5789</v>
      </c>
      <c r="G273" s="195" t="s">
        <v>251</v>
      </c>
      <c r="H273" s="196">
        <v>1</v>
      </c>
      <c r="I273" s="197"/>
      <c r="J273" s="198">
        <f>ROUND(I273*H273,2)</f>
        <v>0</v>
      </c>
      <c r="K273" s="194" t="s">
        <v>287</v>
      </c>
      <c r="L273" s="40"/>
      <c r="M273" s="199" t="s">
        <v>1</v>
      </c>
      <c r="N273" s="200" t="s">
        <v>41</v>
      </c>
      <c r="O273" s="72"/>
      <c r="P273" s="201">
        <f>O273*H273</f>
        <v>0</v>
      </c>
      <c r="Q273" s="201">
        <v>0</v>
      </c>
      <c r="R273" s="201">
        <f>Q273*H273</f>
        <v>0</v>
      </c>
      <c r="S273" s="201">
        <v>0</v>
      </c>
      <c r="T273" s="202">
        <f>S273*H273</f>
        <v>0</v>
      </c>
      <c r="U273" s="35"/>
      <c r="V273" s="35"/>
      <c r="W273" s="35"/>
      <c r="X273" s="35"/>
      <c r="Y273" s="35"/>
      <c r="Z273" s="35"/>
      <c r="AA273" s="35"/>
      <c r="AB273" s="35"/>
      <c r="AC273" s="35"/>
      <c r="AD273" s="35"/>
      <c r="AE273" s="35"/>
      <c r="AR273" s="203" t="s">
        <v>110</v>
      </c>
      <c r="AT273" s="203" t="s">
        <v>241</v>
      </c>
      <c r="AU273" s="203" t="s">
        <v>84</v>
      </c>
      <c r="AY273" s="18" t="s">
        <v>239</v>
      </c>
      <c r="BE273" s="204">
        <f>IF(N273="základní",J273,0)</f>
        <v>0</v>
      </c>
      <c r="BF273" s="204">
        <f>IF(N273="snížená",J273,0)</f>
        <v>0</v>
      </c>
      <c r="BG273" s="204">
        <f>IF(N273="zákl. přenesená",J273,0)</f>
        <v>0</v>
      </c>
      <c r="BH273" s="204">
        <f>IF(N273="sníž. přenesená",J273,0)</f>
        <v>0</v>
      </c>
      <c r="BI273" s="204">
        <f>IF(N273="nulová",J273,0)</f>
        <v>0</v>
      </c>
      <c r="BJ273" s="18" t="s">
        <v>84</v>
      </c>
      <c r="BK273" s="204">
        <f>ROUND(I273*H273,2)</f>
        <v>0</v>
      </c>
      <c r="BL273" s="18" t="s">
        <v>110</v>
      </c>
      <c r="BM273" s="203" t="s">
        <v>1255</v>
      </c>
    </row>
    <row r="274" spans="1:65" s="2" customFormat="1" ht="19.5">
      <c r="A274" s="35"/>
      <c r="B274" s="36"/>
      <c r="C274" s="37"/>
      <c r="D274" s="212" t="s">
        <v>294</v>
      </c>
      <c r="E274" s="37"/>
      <c r="F274" s="221" t="s">
        <v>5571</v>
      </c>
      <c r="G274" s="37"/>
      <c r="H274" s="37"/>
      <c r="I274" s="207"/>
      <c r="J274" s="37"/>
      <c r="K274" s="37"/>
      <c r="L274" s="40"/>
      <c r="M274" s="208"/>
      <c r="N274" s="209"/>
      <c r="O274" s="72"/>
      <c r="P274" s="72"/>
      <c r="Q274" s="72"/>
      <c r="R274" s="72"/>
      <c r="S274" s="72"/>
      <c r="T274" s="73"/>
      <c r="U274" s="35"/>
      <c r="V274" s="35"/>
      <c r="W274" s="35"/>
      <c r="X274" s="35"/>
      <c r="Y274" s="35"/>
      <c r="Z274" s="35"/>
      <c r="AA274" s="35"/>
      <c r="AB274" s="35"/>
      <c r="AC274" s="35"/>
      <c r="AD274" s="35"/>
      <c r="AE274" s="35"/>
      <c r="AT274" s="18" t="s">
        <v>294</v>
      </c>
      <c r="AU274" s="18" t="s">
        <v>84</v>
      </c>
    </row>
    <row r="275" spans="1:65" s="2" customFormat="1" ht="16.5" customHeight="1">
      <c r="A275" s="35"/>
      <c r="B275" s="36"/>
      <c r="C275" s="192" t="s">
        <v>739</v>
      </c>
      <c r="D275" s="192" t="s">
        <v>241</v>
      </c>
      <c r="E275" s="193" t="s">
        <v>5790</v>
      </c>
      <c r="F275" s="194" t="s">
        <v>5791</v>
      </c>
      <c r="G275" s="195" t="s">
        <v>251</v>
      </c>
      <c r="H275" s="196">
        <v>1</v>
      </c>
      <c r="I275" s="197"/>
      <c r="J275" s="198">
        <f>ROUND(I275*H275,2)</f>
        <v>0</v>
      </c>
      <c r="K275" s="194" t="s">
        <v>287</v>
      </c>
      <c r="L275" s="40"/>
      <c r="M275" s="199" t="s">
        <v>1</v>
      </c>
      <c r="N275" s="200" t="s">
        <v>41</v>
      </c>
      <c r="O275" s="72"/>
      <c r="P275" s="201">
        <f>O275*H275</f>
        <v>0</v>
      </c>
      <c r="Q275" s="201">
        <v>0</v>
      </c>
      <c r="R275" s="201">
        <f>Q275*H275</f>
        <v>0</v>
      </c>
      <c r="S275" s="201">
        <v>0</v>
      </c>
      <c r="T275" s="202">
        <f>S275*H275</f>
        <v>0</v>
      </c>
      <c r="U275" s="35"/>
      <c r="V275" s="35"/>
      <c r="W275" s="35"/>
      <c r="X275" s="35"/>
      <c r="Y275" s="35"/>
      <c r="Z275" s="35"/>
      <c r="AA275" s="35"/>
      <c r="AB275" s="35"/>
      <c r="AC275" s="35"/>
      <c r="AD275" s="35"/>
      <c r="AE275" s="35"/>
      <c r="AR275" s="203" t="s">
        <v>110</v>
      </c>
      <c r="AT275" s="203" t="s">
        <v>241</v>
      </c>
      <c r="AU275" s="203" t="s">
        <v>84</v>
      </c>
      <c r="AY275" s="18" t="s">
        <v>239</v>
      </c>
      <c r="BE275" s="204">
        <f>IF(N275="základní",J275,0)</f>
        <v>0</v>
      </c>
      <c r="BF275" s="204">
        <f>IF(N275="snížená",J275,0)</f>
        <v>0</v>
      </c>
      <c r="BG275" s="204">
        <f>IF(N275="zákl. přenesená",J275,0)</f>
        <v>0</v>
      </c>
      <c r="BH275" s="204">
        <f>IF(N275="sníž. přenesená",J275,0)</f>
        <v>0</v>
      </c>
      <c r="BI275" s="204">
        <f>IF(N275="nulová",J275,0)</f>
        <v>0</v>
      </c>
      <c r="BJ275" s="18" t="s">
        <v>84</v>
      </c>
      <c r="BK275" s="204">
        <f>ROUND(I275*H275,2)</f>
        <v>0</v>
      </c>
      <c r="BL275" s="18" t="s">
        <v>110</v>
      </c>
      <c r="BM275" s="203" t="s">
        <v>1265</v>
      </c>
    </row>
    <row r="276" spans="1:65" s="2" customFormat="1" ht="19.5">
      <c r="A276" s="35"/>
      <c r="B276" s="36"/>
      <c r="C276" s="37"/>
      <c r="D276" s="212" t="s">
        <v>294</v>
      </c>
      <c r="E276" s="37"/>
      <c r="F276" s="221" t="s">
        <v>5571</v>
      </c>
      <c r="G276" s="37"/>
      <c r="H276" s="37"/>
      <c r="I276" s="207"/>
      <c r="J276" s="37"/>
      <c r="K276" s="37"/>
      <c r="L276" s="40"/>
      <c r="M276" s="208"/>
      <c r="N276" s="209"/>
      <c r="O276" s="72"/>
      <c r="P276" s="72"/>
      <c r="Q276" s="72"/>
      <c r="R276" s="72"/>
      <c r="S276" s="72"/>
      <c r="T276" s="73"/>
      <c r="U276" s="35"/>
      <c r="V276" s="35"/>
      <c r="W276" s="35"/>
      <c r="X276" s="35"/>
      <c r="Y276" s="35"/>
      <c r="Z276" s="35"/>
      <c r="AA276" s="35"/>
      <c r="AB276" s="35"/>
      <c r="AC276" s="35"/>
      <c r="AD276" s="35"/>
      <c r="AE276" s="35"/>
      <c r="AT276" s="18" t="s">
        <v>294</v>
      </c>
      <c r="AU276" s="18" t="s">
        <v>84</v>
      </c>
    </row>
    <row r="277" spans="1:65" s="2" customFormat="1" ht="16.5" customHeight="1">
      <c r="A277" s="35"/>
      <c r="B277" s="36"/>
      <c r="C277" s="192" t="s">
        <v>741</v>
      </c>
      <c r="D277" s="192" t="s">
        <v>241</v>
      </c>
      <c r="E277" s="193" t="s">
        <v>5792</v>
      </c>
      <c r="F277" s="194" t="s">
        <v>5793</v>
      </c>
      <c r="G277" s="195" t="s">
        <v>251</v>
      </c>
      <c r="H277" s="196">
        <v>2</v>
      </c>
      <c r="I277" s="197"/>
      <c r="J277" s="198">
        <f>ROUND(I277*H277,2)</f>
        <v>0</v>
      </c>
      <c r="K277" s="194" t="s">
        <v>287</v>
      </c>
      <c r="L277" s="40"/>
      <c r="M277" s="199" t="s">
        <v>1</v>
      </c>
      <c r="N277" s="200" t="s">
        <v>41</v>
      </c>
      <c r="O277" s="72"/>
      <c r="P277" s="201">
        <f>O277*H277</f>
        <v>0</v>
      </c>
      <c r="Q277" s="201">
        <v>0</v>
      </c>
      <c r="R277" s="201">
        <f>Q277*H277</f>
        <v>0</v>
      </c>
      <c r="S277" s="201">
        <v>0</v>
      </c>
      <c r="T277" s="202">
        <f>S277*H277</f>
        <v>0</v>
      </c>
      <c r="U277" s="35"/>
      <c r="V277" s="35"/>
      <c r="W277" s="35"/>
      <c r="X277" s="35"/>
      <c r="Y277" s="35"/>
      <c r="Z277" s="35"/>
      <c r="AA277" s="35"/>
      <c r="AB277" s="35"/>
      <c r="AC277" s="35"/>
      <c r="AD277" s="35"/>
      <c r="AE277" s="35"/>
      <c r="AR277" s="203" t="s">
        <v>110</v>
      </c>
      <c r="AT277" s="203" t="s">
        <v>241</v>
      </c>
      <c r="AU277" s="203" t="s">
        <v>84</v>
      </c>
      <c r="AY277" s="18" t="s">
        <v>239</v>
      </c>
      <c r="BE277" s="204">
        <f>IF(N277="základní",J277,0)</f>
        <v>0</v>
      </c>
      <c r="BF277" s="204">
        <f>IF(N277="snížená",J277,0)</f>
        <v>0</v>
      </c>
      <c r="BG277" s="204">
        <f>IF(N277="zákl. přenesená",J277,0)</f>
        <v>0</v>
      </c>
      <c r="BH277" s="204">
        <f>IF(N277="sníž. přenesená",J277,0)</f>
        <v>0</v>
      </c>
      <c r="BI277" s="204">
        <f>IF(N277="nulová",J277,0)</f>
        <v>0</v>
      </c>
      <c r="BJ277" s="18" t="s">
        <v>84</v>
      </c>
      <c r="BK277" s="204">
        <f>ROUND(I277*H277,2)</f>
        <v>0</v>
      </c>
      <c r="BL277" s="18" t="s">
        <v>110</v>
      </c>
      <c r="BM277" s="203" t="s">
        <v>1274</v>
      </c>
    </row>
    <row r="278" spans="1:65" s="2" customFormat="1" ht="19.5">
      <c r="A278" s="35"/>
      <c r="B278" s="36"/>
      <c r="C278" s="37"/>
      <c r="D278" s="212" t="s">
        <v>294</v>
      </c>
      <c r="E278" s="37"/>
      <c r="F278" s="221" t="s">
        <v>5571</v>
      </c>
      <c r="G278" s="37"/>
      <c r="H278" s="37"/>
      <c r="I278" s="207"/>
      <c r="J278" s="37"/>
      <c r="K278" s="37"/>
      <c r="L278" s="40"/>
      <c r="M278" s="208"/>
      <c r="N278" s="209"/>
      <c r="O278" s="72"/>
      <c r="P278" s="72"/>
      <c r="Q278" s="72"/>
      <c r="R278" s="72"/>
      <c r="S278" s="72"/>
      <c r="T278" s="73"/>
      <c r="U278" s="35"/>
      <c r="V278" s="35"/>
      <c r="W278" s="35"/>
      <c r="X278" s="35"/>
      <c r="Y278" s="35"/>
      <c r="Z278" s="35"/>
      <c r="AA278" s="35"/>
      <c r="AB278" s="35"/>
      <c r="AC278" s="35"/>
      <c r="AD278" s="35"/>
      <c r="AE278" s="35"/>
      <c r="AT278" s="18" t="s">
        <v>294</v>
      </c>
      <c r="AU278" s="18" t="s">
        <v>84</v>
      </c>
    </row>
    <row r="279" spans="1:65" s="2" customFormat="1" ht="16.5" customHeight="1">
      <c r="A279" s="35"/>
      <c r="B279" s="36"/>
      <c r="C279" s="192" t="s">
        <v>746</v>
      </c>
      <c r="D279" s="192" t="s">
        <v>241</v>
      </c>
      <c r="E279" s="193" t="s">
        <v>5794</v>
      </c>
      <c r="F279" s="194" t="s">
        <v>5795</v>
      </c>
      <c r="G279" s="195" t="s">
        <v>251</v>
      </c>
      <c r="H279" s="196">
        <v>1</v>
      </c>
      <c r="I279" s="197"/>
      <c r="J279" s="198">
        <f>ROUND(I279*H279,2)</f>
        <v>0</v>
      </c>
      <c r="K279" s="194" t="s">
        <v>287</v>
      </c>
      <c r="L279" s="40"/>
      <c r="M279" s="199" t="s">
        <v>1</v>
      </c>
      <c r="N279" s="200" t="s">
        <v>41</v>
      </c>
      <c r="O279" s="72"/>
      <c r="P279" s="201">
        <f>O279*H279</f>
        <v>0</v>
      </c>
      <c r="Q279" s="201">
        <v>0</v>
      </c>
      <c r="R279" s="201">
        <f>Q279*H279</f>
        <v>0</v>
      </c>
      <c r="S279" s="201">
        <v>0</v>
      </c>
      <c r="T279" s="202">
        <f>S279*H279</f>
        <v>0</v>
      </c>
      <c r="U279" s="35"/>
      <c r="V279" s="35"/>
      <c r="W279" s="35"/>
      <c r="X279" s="35"/>
      <c r="Y279" s="35"/>
      <c r="Z279" s="35"/>
      <c r="AA279" s="35"/>
      <c r="AB279" s="35"/>
      <c r="AC279" s="35"/>
      <c r="AD279" s="35"/>
      <c r="AE279" s="35"/>
      <c r="AR279" s="203" t="s">
        <v>110</v>
      </c>
      <c r="AT279" s="203" t="s">
        <v>241</v>
      </c>
      <c r="AU279" s="203" t="s">
        <v>84</v>
      </c>
      <c r="AY279" s="18" t="s">
        <v>239</v>
      </c>
      <c r="BE279" s="204">
        <f>IF(N279="základní",J279,0)</f>
        <v>0</v>
      </c>
      <c r="BF279" s="204">
        <f>IF(N279="snížená",J279,0)</f>
        <v>0</v>
      </c>
      <c r="BG279" s="204">
        <f>IF(N279="zákl. přenesená",J279,0)</f>
        <v>0</v>
      </c>
      <c r="BH279" s="204">
        <f>IF(N279="sníž. přenesená",J279,0)</f>
        <v>0</v>
      </c>
      <c r="BI279" s="204">
        <f>IF(N279="nulová",J279,0)</f>
        <v>0</v>
      </c>
      <c r="BJ279" s="18" t="s">
        <v>84</v>
      </c>
      <c r="BK279" s="204">
        <f>ROUND(I279*H279,2)</f>
        <v>0</v>
      </c>
      <c r="BL279" s="18" t="s">
        <v>110</v>
      </c>
      <c r="BM279" s="203" t="s">
        <v>1286</v>
      </c>
    </row>
    <row r="280" spans="1:65" s="2" customFormat="1" ht="19.5">
      <c r="A280" s="35"/>
      <c r="B280" s="36"/>
      <c r="C280" s="37"/>
      <c r="D280" s="212" t="s">
        <v>294</v>
      </c>
      <c r="E280" s="37"/>
      <c r="F280" s="221" t="s">
        <v>5571</v>
      </c>
      <c r="G280" s="37"/>
      <c r="H280" s="37"/>
      <c r="I280" s="207"/>
      <c r="J280" s="37"/>
      <c r="K280" s="37"/>
      <c r="L280" s="40"/>
      <c r="M280" s="222"/>
      <c r="N280" s="223"/>
      <c r="O280" s="224"/>
      <c r="P280" s="224"/>
      <c r="Q280" s="224"/>
      <c r="R280" s="224"/>
      <c r="S280" s="224"/>
      <c r="T280" s="225"/>
      <c r="U280" s="35"/>
      <c r="V280" s="35"/>
      <c r="W280" s="35"/>
      <c r="X280" s="35"/>
      <c r="Y280" s="35"/>
      <c r="Z280" s="35"/>
      <c r="AA280" s="35"/>
      <c r="AB280" s="35"/>
      <c r="AC280" s="35"/>
      <c r="AD280" s="35"/>
      <c r="AE280" s="35"/>
      <c r="AT280" s="18" t="s">
        <v>294</v>
      </c>
      <c r="AU280" s="18" t="s">
        <v>84</v>
      </c>
    </row>
    <row r="281" spans="1:65" s="2" customFormat="1" ht="6.95" customHeight="1">
      <c r="A281" s="35"/>
      <c r="B281" s="55"/>
      <c r="C281" s="56"/>
      <c r="D281" s="56"/>
      <c r="E281" s="56"/>
      <c r="F281" s="56"/>
      <c r="G281" s="56"/>
      <c r="H281" s="56"/>
      <c r="I281" s="56"/>
      <c r="J281" s="56"/>
      <c r="K281" s="56"/>
      <c r="L281" s="40"/>
      <c r="M281" s="35"/>
      <c r="O281" s="35"/>
      <c r="P281" s="35"/>
      <c r="Q281" s="35"/>
      <c r="R281" s="35"/>
      <c r="S281" s="35"/>
      <c r="T281" s="35"/>
      <c r="U281" s="35"/>
      <c r="V281" s="35"/>
      <c r="W281" s="35"/>
      <c r="X281" s="35"/>
      <c r="Y281" s="35"/>
      <c r="Z281" s="35"/>
      <c r="AA281" s="35"/>
      <c r="AB281" s="35"/>
      <c r="AC281" s="35"/>
      <c r="AD281" s="35"/>
      <c r="AE281" s="35"/>
    </row>
  </sheetData>
  <sheetProtection algorithmName="SHA-512" hashValue="yyADTwIkbntyLpg7lY0LohgEpYqXWUQ96pBzlWYAPliGnh/DLPlUeNwG7EJFJ8FJcw+PK0JAWuOPfRXLmGSsQg==" saltValue="59/jS3WZvH7gLDmPy244eHCXDtHpeBqXSYiZRooY9Iu8wicvdTi6n9uBVYmIycsJg4sJ50sFf0ZqO/LlvcE3vw==" spinCount="100000" sheet="1" objects="1" scenarios="1" formatColumns="0" formatRows="0" autoFilter="0"/>
  <autoFilter ref="C129:K280" xr:uid="{00000000-0009-0000-0000-00001D000000}"/>
  <mergeCells count="15">
    <mergeCell ref="E116:H116"/>
    <mergeCell ref="E120:H120"/>
    <mergeCell ref="E118:H118"/>
    <mergeCell ref="E122:H122"/>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2:BM287"/>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179</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s="2" customFormat="1" ht="12" customHeight="1">
      <c r="A8" s="35"/>
      <c r="B8" s="40"/>
      <c r="C8" s="35"/>
      <c r="D8" s="120" t="s">
        <v>210</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327" t="s">
        <v>5796</v>
      </c>
      <c r="F9" s="328"/>
      <c r="G9" s="328"/>
      <c r="H9" s="328"/>
      <c r="I9" s="35"/>
      <c r="J9" s="35"/>
      <c r="K9" s="35"/>
      <c r="L9" s="52"/>
      <c r="S9" s="35"/>
      <c r="T9" s="35"/>
      <c r="U9" s="35"/>
      <c r="V9" s="35"/>
      <c r="W9" s="35"/>
      <c r="X9" s="35"/>
      <c r="Y9" s="35"/>
      <c r="Z9" s="35"/>
      <c r="AA9" s="35"/>
      <c r="AB9" s="35"/>
      <c r="AC9" s="35"/>
      <c r="AD9" s="35"/>
      <c r="AE9" s="35"/>
    </row>
    <row r="10" spans="1:46" s="2" customFormat="1" ht="11.25">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20" t="s">
        <v>18</v>
      </c>
      <c r="E11" s="35"/>
      <c r="F11" s="111" t="s">
        <v>1</v>
      </c>
      <c r="G11" s="35"/>
      <c r="H11" s="35"/>
      <c r="I11" s="120" t="s">
        <v>19</v>
      </c>
      <c r="J11" s="111" t="s">
        <v>1</v>
      </c>
      <c r="K11" s="35"/>
      <c r="L11" s="52"/>
      <c r="S11" s="35"/>
      <c r="T11" s="35"/>
      <c r="U11" s="35"/>
      <c r="V11" s="35"/>
      <c r="W11" s="35"/>
      <c r="X11" s="35"/>
      <c r="Y11" s="35"/>
      <c r="Z11" s="35"/>
      <c r="AA11" s="35"/>
      <c r="AB11" s="35"/>
      <c r="AC11" s="35"/>
      <c r="AD11" s="35"/>
      <c r="AE11" s="35"/>
    </row>
    <row r="12" spans="1:46" s="2" customFormat="1" ht="12" customHeight="1">
      <c r="A12" s="35"/>
      <c r="B12" s="40"/>
      <c r="C12" s="35"/>
      <c r="D12" s="120" t="s">
        <v>20</v>
      </c>
      <c r="E12" s="35"/>
      <c r="F12" s="111" t="s">
        <v>21</v>
      </c>
      <c r="G12" s="35"/>
      <c r="H12" s="35"/>
      <c r="I12" s="120" t="s">
        <v>22</v>
      </c>
      <c r="J12" s="121" t="str">
        <f>'Rekapitulace stavby'!AN8</f>
        <v>23. 6. 2025</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20" t="s">
        <v>24</v>
      </c>
      <c r="E14" s="35"/>
      <c r="F14" s="35"/>
      <c r="G14" s="35"/>
      <c r="H14" s="35"/>
      <c r="I14" s="120" t="s">
        <v>25</v>
      </c>
      <c r="J14" s="111"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1" t="s">
        <v>26</v>
      </c>
      <c r="F15" s="35"/>
      <c r="G15" s="35"/>
      <c r="H15" s="35"/>
      <c r="I15" s="120" t="s">
        <v>27</v>
      </c>
      <c r="J15" s="111"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20" t="s">
        <v>28</v>
      </c>
      <c r="E17" s="35"/>
      <c r="F17" s="35"/>
      <c r="G17" s="35"/>
      <c r="H17" s="35"/>
      <c r="I17" s="120" t="s">
        <v>25</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329" t="str">
        <f>'Rekapitulace stavby'!E14</f>
        <v>Vyplň údaj</v>
      </c>
      <c r="F18" s="330"/>
      <c r="G18" s="330"/>
      <c r="H18" s="330"/>
      <c r="I18" s="120"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20" t="s">
        <v>30</v>
      </c>
      <c r="E20" s="35"/>
      <c r="F20" s="35"/>
      <c r="G20" s="35"/>
      <c r="H20" s="35"/>
      <c r="I20" s="120" t="s">
        <v>25</v>
      </c>
      <c r="J20" s="111"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1" t="s">
        <v>31</v>
      </c>
      <c r="F21" s="35"/>
      <c r="G21" s="35"/>
      <c r="H21" s="35"/>
      <c r="I21" s="120" t="s">
        <v>27</v>
      </c>
      <c r="J21" s="111"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20" t="s">
        <v>33</v>
      </c>
      <c r="E23" s="35"/>
      <c r="F23" s="35"/>
      <c r="G23" s="35"/>
      <c r="H23" s="35"/>
      <c r="I23" s="120" t="s">
        <v>25</v>
      </c>
      <c r="J23" s="111" t="str">
        <f>IF('Rekapitulace stavby'!AN19="","",'Rekapitulace stavby'!AN19)</f>
        <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1" t="str">
        <f>IF('Rekapitulace stavby'!E20="","",'Rekapitulace stavby'!E20)</f>
        <v xml:space="preserve"> </v>
      </c>
      <c r="F24" s="35"/>
      <c r="G24" s="35"/>
      <c r="H24" s="35"/>
      <c r="I24" s="120" t="s">
        <v>27</v>
      </c>
      <c r="J24" s="111" t="str">
        <f>IF('Rekapitulace stavby'!AN20="","",'Rekapitulace stavby'!AN20)</f>
        <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20" t="s">
        <v>34</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19.25" customHeight="1">
      <c r="A27" s="122"/>
      <c r="B27" s="123"/>
      <c r="C27" s="122"/>
      <c r="D27" s="122"/>
      <c r="E27" s="331" t="s">
        <v>35</v>
      </c>
      <c r="F27" s="331"/>
      <c r="G27" s="331"/>
      <c r="H27" s="331"/>
      <c r="I27" s="122"/>
      <c r="J27" s="122"/>
      <c r="K27" s="122"/>
      <c r="L27" s="124"/>
      <c r="S27" s="122"/>
      <c r="T27" s="122"/>
      <c r="U27" s="122"/>
      <c r="V27" s="122"/>
      <c r="W27" s="122"/>
      <c r="X27" s="122"/>
      <c r="Y27" s="122"/>
      <c r="Z27" s="122"/>
      <c r="AA27" s="122"/>
      <c r="AB27" s="122"/>
      <c r="AC27" s="122"/>
      <c r="AD27" s="122"/>
      <c r="AE27" s="122"/>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5"/>
      <c r="E29" s="125"/>
      <c r="F29" s="125"/>
      <c r="G29" s="125"/>
      <c r="H29" s="125"/>
      <c r="I29" s="125"/>
      <c r="J29" s="125"/>
      <c r="K29" s="125"/>
      <c r="L29" s="52"/>
      <c r="S29" s="35"/>
      <c r="T29" s="35"/>
      <c r="U29" s="35"/>
      <c r="V29" s="35"/>
      <c r="W29" s="35"/>
      <c r="X29" s="35"/>
      <c r="Y29" s="35"/>
      <c r="Z29" s="35"/>
      <c r="AA29" s="35"/>
      <c r="AB29" s="35"/>
      <c r="AC29" s="35"/>
      <c r="AD29" s="35"/>
      <c r="AE29" s="35"/>
    </row>
    <row r="30" spans="1:31" s="2" customFormat="1" ht="25.35" customHeight="1">
      <c r="A30" s="35"/>
      <c r="B30" s="40"/>
      <c r="C30" s="35"/>
      <c r="D30" s="126" t="s">
        <v>36</v>
      </c>
      <c r="E30" s="35"/>
      <c r="F30" s="35"/>
      <c r="G30" s="35"/>
      <c r="H30" s="35"/>
      <c r="I30" s="35"/>
      <c r="J30" s="127">
        <f>ROUND(J125,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8" t="s">
        <v>38</v>
      </c>
      <c r="G32" s="35"/>
      <c r="H32" s="35"/>
      <c r="I32" s="128" t="s">
        <v>37</v>
      </c>
      <c r="J32" s="128" t="s">
        <v>39</v>
      </c>
      <c r="K32" s="35"/>
      <c r="L32" s="52"/>
      <c r="S32" s="35"/>
      <c r="T32" s="35"/>
      <c r="U32" s="35"/>
      <c r="V32" s="35"/>
      <c r="W32" s="35"/>
      <c r="X32" s="35"/>
      <c r="Y32" s="35"/>
      <c r="Z32" s="35"/>
      <c r="AA32" s="35"/>
      <c r="AB32" s="35"/>
      <c r="AC32" s="35"/>
      <c r="AD32" s="35"/>
      <c r="AE32" s="35"/>
    </row>
    <row r="33" spans="1:31" s="2" customFormat="1" ht="14.45" customHeight="1">
      <c r="A33" s="35"/>
      <c r="B33" s="40"/>
      <c r="C33" s="35"/>
      <c r="D33" s="129" t="s">
        <v>40</v>
      </c>
      <c r="E33" s="120" t="s">
        <v>41</v>
      </c>
      <c r="F33" s="130">
        <f>ROUND((SUM(BE125:BE286)),  2)</f>
        <v>0</v>
      </c>
      <c r="G33" s="35"/>
      <c r="H33" s="35"/>
      <c r="I33" s="131">
        <v>0.21</v>
      </c>
      <c r="J33" s="130">
        <f>ROUND(((SUM(BE125:BE286))*I33),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20" t="s">
        <v>42</v>
      </c>
      <c r="F34" s="130">
        <f>ROUND((SUM(BF125:BF286)),  2)</f>
        <v>0</v>
      </c>
      <c r="G34" s="35"/>
      <c r="H34" s="35"/>
      <c r="I34" s="131">
        <v>0.12</v>
      </c>
      <c r="J34" s="130">
        <f>ROUND(((SUM(BF125:BF286))*I34),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20" t="s">
        <v>43</v>
      </c>
      <c r="F35" s="130">
        <f>ROUND((SUM(BG125:BG286)),  2)</f>
        <v>0</v>
      </c>
      <c r="G35" s="35"/>
      <c r="H35" s="35"/>
      <c r="I35" s="131">
        <v>0.21</v>
      </c>
      <c r="J35" s="130">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20" t="s">
        <v>44</v>
      </c>
      <c r="F36" s="130">
        <f>ROUND((SUM(BH125:BH286)),  2)</f>
        <v>0</v>
      </c>
      <c r="G36" s="35"/>
      <c r="H36" s="35"/>
      <c r="I36" s="131">
        <v>0.12</v>
      </c>
      <c r="J36" s="130">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45</v>
      </c>
      <c r="F37" s="130">
        <f>ROUND((SUM(BI125:BI286)),  2)</f>
        <v>0</v>
      </c>
      <c r="G37" s="35"/>
      <c r="H37" s="35"/>
      <c r="I37" s="131">
        <v>0</v>
      </c>
      <c r="J37" s="130">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2"/>
      <c r="D39" s="133" t="s">
        <v>46</v>
      </c>
      <c r="E39" s="134"/>
      <c r="F39" s="134"/>
      <c r="G39" s="135" t="s">
        <v>47</v>
      </c>
      <c r="H39" s="136" t="s">
        <v>48</v>
      </c>
      <c r="I39" s="134"/>
      <c r="J39" s="137">
        <f>SUM(J30:J37)</f>
        <v>0</v>
      </c>
      <c r="K39" s="138"/>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47"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47"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210</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305" t="str">
        <f>E9</f>
        <v>SO 02 - Komunikace a zpevněné plochy</v>
      </c>
      <c r="F87" s="334"/>
      <c r="G87" s="334"/>
      <c r="H87" s="334"/>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 xml:space="preserve"> </v>
      </c>
      <c r="G89" s="37"/>
      <c r="H89" s="37"/>
      <c r="I89" s="30" t="s">
        <v>22</v>
      </c>
      <c r="J89" s="67" t="str">
        <f>IF(J12="","",J12)</f>
        <v>23. 6. 2025</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24</v>
      </c>
      <c r="D91" s="37"/>
      <c r="E91" s="37"/>
      <c r="F91" s="28" t="str">
        <f>E15</f>
        <v>NEMOCNICE TGM HODONÍN, p.o.</v>
      </c>
      <c r="G91" s="37"/>
      <c r="H91" s="37"/>
      <c r="I91" s="30" t="s">
        <v>30</v>
      </c>
      <c r="J91" s="33" t="str">
        <f>E21</f>
        <v>KANIA a.s.</v>
      </c>
      <c r="K91" s="37"/>
      <c r="L91" s="52"/>
      <c r="S91" s="35"/>
      <c r="T91" s="35"/>
      <c r="U91" s="35"/>
      <c r="V91" s="35"/>
      <c r="W91" s="35"/>
      <c r="X91" s="35"/>
      <c r="Y91" s="35"/>
      <c r="Z91" s="35"/>
      <c r="AA91" s="35"/>
      <c r="AB91" s="35"/>
      <c r="AC91" s="35"/>
      <c r="AD91" s="35"/>
      <c r="AE91" s="35"/>
    </row>
    <row r="92" spans="1:47" s="2" customFormat="1" ht="15.2" customHeight="1">
      <c r="A92" s="35"/>
      <c r="B92" s="36"/>
      <c r="C92" s="30" t="s">
        <v>28</v>
      </c>
      <c r="D92" s="37"/>
      <c r="E92" s="37"/>
      <c r="F92" s="28" t="str">
        <f>IF(E18="","",E18)</f>
        <v>Vyplň údaj</v>
      </c>
      <c r="G92" s="37"/>
      <c r="H92" s="37"/>
      <c r="I92" s="30" t="s">
        <v>33</v>
      </c>
      <c r="J92" s="33" t="str">
        <f>E24</f>
        <v xml:space="preserve"> </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50" t="s">
        <v>213</v>
      </c>
      <c r="D94" s="151"/>
      <c r="E94" s="151"/>
      <c r="F94" s="151"/>
      <c r="G94" s="151"/>
      <c r="H94" s="151"/>
      <c r="I94" s="151"/>
      <c r="J94" s="152" t="s">
        <v>214</v>
      </c>
      <c r="K94" s="151"/>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3" t="s">
        <v>215</v>
      </c>
      <c r="D96" s="37"/>
      <c r="E96" s="37"/>
      <c r="F96" s="37"/>
      <c r="G96" s="37"/>
      <c r="H96" s="37"/>
      <c r="I96" s="37"/>
      <c r="J96" s="85">
        <f>J125</f>
        <v>0</v>
      </c>
      <c r="K96" s="37"/>
      <c r="L96" s="52"/>
      <c r="S96" s="35"/>
      <c r="T96" s="35"/>
      <c r="U96" s="35"/>
      <c r="V96" s="35"/>
      <c r="W96" s="35"/>
      <c r="X96" s="35"/>
      <c r="Y96" s="35"/>
      <c r="Z96" s="35"/>
      <c r="AA96" s="35"/>
      <c r="AB96" s="35"/>
      <c r="AC96" s="35"/>
      <c r="AD96" s="35"/>
      <c r="AE96" s="35"/>
      <c r="AU96" s="18" t="s">
        <v>216</v>
      </c>
    </row>
    <row r="97" spans="1:31" s="9" customFormat="1" ht="24.95" customHeight="1">
      <c r="B97" s="154"/>
      <c r="C97" s="155"/>
      <c r="D97" s="156" t="s">
        <v>217</v>
      </c>
      <c r="E97" s="157"/>
      <c r="F97" s="157"/>
      <c r="G97" s="157"/>
      <c r="H97" s="157"/>
      <c r="I97" s="157"/>
      <c r="J97" s="158">
        <f>J126</f>
        <v>0</v>
      </c>
      <c r="K97" s="155"/>
      <c r="L97" s="159"/>
    </row>
    <row r="98" spans="1:31" s="10" customFormat="1" ht="19.899999999999999" customHeight="1">
      <c r="B98" s="160"/>
      <c r="C98" s="105"/>
      <c r="D98" s="161" t="s">
        <v>218</v>
      </c>
      <c r="E98" s="162"/>
      <c r="F98" s="162"/>
      <c r="G98" s="162"/>
      <c r="H98" s="162"/>
      <c r="I98" s="162"/>
      <c r="J98" s="163">
        <f>J127</f>
        <v>0</v>
      </c>
      <c r="K98" s="105"/>
      <c r="L98" s="164"/>
    </row>
    <row r="99" spans="1:31" s="10" customFormat="1" ht="14.85" customHeight="1">
      <c r="B99" s="160"/>
      <c r="C99" s="105"/>
      <c r="D99" s="161" t="s">
        <v>5797</v>
      </c>
      <c r="E99" s="162"/>
      <c r="F99" s="162"/>
      <c r="G99" s="162"/>
      <c r="H99" s="162"/>
      <c r="I99" s="162"/>
      <c r="J99" s="163">
        <f>J181</f>
        <v>0</v>
      </c>
      <c r="K99" s="105"/>
      <c r="L99" s="164"/>
    </row>
    <row r="100" spans="1:31" s="10" customFormat="1" ht="19.899999999999999" customHeight="1">
      <c r="B100" s="160"/>
      <c r="C100" s="105"/>
      <c r="D100" s="161" t="s">
        <v>365</v>
      </c>
      <c r="E100" s="162"/>
      <c r="F100" s="162"/>
      <c r="G100" s="162"/>
      <c r="H100" s="162"/>
      <c r="I100" s="162"/>
      <c r="J100" s="163">
        <f>J200</f>
        <v>0</v>
      </c>
      <c r="K100" s="105"/>
      <c r="L100" s="164"/>
    </row>
    <row r="101" spans="1:31" s="10" customFormat="1" ht="19.899999999999999" customHeight="1">
      <c r="B101" s="160"/>
      <c r="C101" s="105"/>
      <c r="D101" s="161" t="s">
        <v>5798</v>
      </c>
      <c r="E101" s="162"/>
      <c r="F101" s="162"/>
      <c r="G101" s="162"/>
      <c r="H101" s="162"/>
      <c r="I101" s="162"/>
      <c r="J101" s="163">
        <f>J209</f>
        <v>0</v>
      </c>
      <c r="K101" s="105"/>
      <c r="L101" s="164"/>
    </row>
    <row r="102" spans="1:31" s="10" customFormat="1" ht="19.899999999999999" customHeight="1">
      <c r="B102" s="160"/>
      <c r="C102" s="105"/>
      <c r="D102" s="161" t="s">
        <v>370</v>
      </c>
      <c r="E102" s="162"/>
      <c r="F102" s="162"/>
      <c r="G102" s="162"/>
      <c r="H102" s="162"/>
      <c r="I102" s="162"/>
      <c r="J102" s="163">
        <f>J250</f>
        <v>0</v>
      </c>
      <c r="K102" s="105"/>
      <c r="L102" s="164"/>
    </row>
    <row r="103" spans="1:31" s="10" customFormat="1" ht="19.899999999999999" customHeight="1">
      <c r="B103" s="160"/>
      <c r="C103" s="105"/>
      <c r="D103" s="161" t="s">
        <v>221</v>
      </c>
      <c r="E103" s="162"/>
      <c r="F103" s="162"/>
      <c r="G103" s="162"/>
      <c r="H103" s="162"/>
      <c r="I103" s="162"/>
      <c r="J103" s="163">
        <f>J253</f>
        <v>0</v>
      </c>
      <c r="K103" s="105"/>
      <c r="L103" s="164"/>
    </row>
    <row r="104" spans="1:31" s="10" customFormat="1" ht="19.899999999999999" customHeight="1">
      <c r="B104" s="160"/>
      <c r="C104" s="105"/>
      <c r="D104" s="161" t="s">
        <v>223</v>
      </c>
      <c r="E104" s="162"/>
      <c r="F104" s="162"/>
      <c r="G104" s="162"/>
      <c r="H104" s="162"/>
      <c r="I104" s="162"/>
      <c r="J104" s="163">
        <f>J274</f>
        <v>0</v>
      </c>
      <c r="K104" s="105"/>
      <c r="L104" s="164"/>
    </row>
    <row r="105" spans="1:31" s="10" customFormat="1" ht="19.899999999999999" customHeight="1">
      <c r="B105" s="160"/>
      <c r="C105" s="105"/>
      <c r="D105" s="161" t="s">
        <v>371</v>
      </c>
      <c r="E105" s="162"/>
      <c r="F105" s="162"/>
      <c r="G105" s="162"/>
      <c r="H105" s="162"/>
      <c r="I105" s="162"/>
      <c r="J105" s="163">
        <f>J284</f>
        <v>0</v>
      </c>
      <c r="K105" s="105"/>
      <c r="L105" s="164"/>
    </row>
    <row r="106" spans="1:31" s="2" customFormat="1" ht="21.75" customHeight="1">
      <c r="A106" s="35"/>
      <c r="B106" s="36"/>
      <c r="C106" s="37"/>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31" s="2" customFormat="1" ht="6.95" customHeight="1">
      <c r="A107" s="35"/>
      <c r="B107" s="55"/>
      <c r="C107" s="56"/>
      <c r="D107" s="56"/>
      <c r="E107" s="56"/>
      <c r="F107" s="56"/>
      <c r="G107" s="56"/>
      <c r="H107" s="56"/>
      <c r="I107" s="56"/>
      <c r="J107" s="56"/>
      <c r="K107" s="56"/>
      <c r="L107" s="52"/>
      <c r="S107" s="35"/>
      <c r="T107" s="35"/>
      <c r="U107" s="35"/>
      <c r="V107" s="35"/>
      <c r="W107" s="35"/>
      <c r="X107" s="35"/>
      <c r="Y107" s="35"/>
      <c r="Z107" s="35"/>
      <c r="AA107" s="35"/>
      <c r="AB107" s="35"/>
      <c r="AC107" s="35"/>
      <c r="AD107" s="35"/>
      <c r="AE107" s="35"/>
    </row>
    <row r="111" spans="1:31" s="2" customFormat="1" ht="6.95" customHeight="1">
      <c r="A111" s="35"/>
      <c r="B111" s="57"/>
      <c r="C111" s="58"/>
      <c r="D111" s="58"/>
      <c r="E111" s="58"/>
      <c r="F111" s="58"/>
      <c r="G111" s="58"/>
      <c r="H111" s="58"/>
      <c r="I111" s="58"/>
      <c r="J111" s="58"/>
      <c r="K111" s="58"/>
      <c r="L111" s="52"/>
      <c r="S111" s="35"/>
      <c r="T111" s="35"/>
      <c r="U111" s="35"/>
      <c r="V111" s="35"/>
      <c r="W111" s="35"/>
      <c r="X111" s="35"/>
      <c r="Y111" s="35"/>
      <c r="Z111" s="35"/>
      <c r="AA111" s="35"/>
      <c r="AB111" s="35"/>
      <c r="AC111" s="35"/>
      <c r="AD111" s="35"/>
      <c r="AE111" s="35"/>
    </row>
    <row r="112" spans="1:31" s="2" customFormat="1" ht="24.95" customHeight="1">
      <c r="A112" s="35"/>
      <c r="B112" s="36"/>
      <c r="C112" s="24" t="s">
        <v>224</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6.95" customHeight="1">
      <c r="A113" s="35"/>
      <c r="B113" s="36"/>
      <c r="C113" s="37"/>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5" s="2" customFormat="1" ht="12" customHeight="1">
      <c r="A114" s="35"/>
      <c r="B114" s="36"/>
      <c r="C114" s="30" t="s">
        <v>16</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6.5" customHeight="1">
      <c r="A115" s="35"/>
      <c r="B115" s="36"/>
      <c r="C115" s="37"/>
      <c r="D115" s="37"/>
      <c r="E115" s="332" t="str">
        <f>E7</f>
        <v>NEMOCNICE TGM HODONÍN – VÝSTAVBA PAVILONU URGENTNÍHO PŘÍJMU ETAPA II.</v>
      </c>
      <c r="F115" s="333"/>
      <c r="G115" s="333"/>
      <c r="H115" s="333"/>
      <c r="I115" s="37"/>
      <c r="J115" s="37"/>
      <c r="K115" s="37"/>
      <c r="L115" s="52"/>
      <c r="S115" s="35"/>
      <c r="T115" s="35"/>
      <c r="U115" s="35"/>
      <c r="V115" s="35"/>
      <c r="W115" s="35"/>
      <c r="X115" s="35"/>
      <c r="Y115" s="35"/>
      <c r="Z115" s="35"/>
      <c r="AA115" s="35"/>
      <c r="AB115" s="35"/>
      <c r="AC115" s="35"/>
      <c r="AD115" s="35"/>
      <c r="AE115" s="35"/>
    </row>
    <row r="116" spans="1:65" s="2" customFormat="1" ht="12" customHeight="1">
      <c r="A116" s="35"/>
      <c r="B116" s="36"/>
      <c r="C116" s="30" t="s">
        <v>210</v>
      </c>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6.5" customHeight="1">
      <c r="A117" s="35"/>
      <c r="B117" s="36"/>
      <c r="C117" s="37"/>
      <c r="D117" s="37"/>
      <c r="E117" s="305" t="str">
        <f>E9</f>
        <v>SO 02 - Komunikace a zpevněné plochy</v>
      </c>
      <c r="F117" s="334"/>
      <c r="G117" s="334"/>
      <c r="H117" s="334"/>
      <c r="I117" s="37"/>
      <c r="J117" s="37"/>
      <c r="K117" s="37"/>
      <c r="L117" s="52"/>
      <c r="S117" s="35"/>
      <c r="T117" s="35"/>
      <c r="U117" s="35"/>
      <c r="V117" s="35"/>
      <c r="W117" s="35"/>
      <c r="X117" s="35"/>
      <c r="Y117" s="35"/>
      <c r="Z117" s="35"/>
      <c r="AA117" s="35"/>
      <c r="AB117" s="35"/>
      <c r="AC117" s="35"/>
      <c r="AD117" s="35"/>
      <c r="AE117" s="35"/>
    </row>
    <row r="118" spans="1:65" s="2" customFormat="1" ht="6.95"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12" customHeight="1">
      <c r="A119" s="35"/>
      <c r="B119" s="36"/>
      <c r="C119" s="30" t="s">
        <v>20</v>
      </c>
      <c r="D119" s="37"/>
      <c r="E119" s="37"/>
      <c r="F119" s="28" t="str">
        <f>F12</f>
        <v xml:space="preserve"> </v>
      </c>
      <c r="G119" s="37"/>
      <c r="H119" s="37"/>
      <c r="I119" s="30" t="s">
        <v>22</v>
      </c>
      <c r="J119" s="67" t="str">
        <f>IF(J12="","",J12)</f>
        <v>23. 6. 2025</v>
      </c>
      <c r="K119" s="37"/>
      <c r="L119" s="52"/>
      <c r="S119" s="35"/>
      <c r="T119" s="35"/>
      <c r="U119" s="35"/>
      <c r="V119" s="35"/>
      <c r="W119" s="35"/>
      <c r="X119" s="35"/>
      <c r="Y119" s="35"/>
      <c r="Z119" s="35"/>
      <c r="AA119" s="35"/>
      <c r="AB119" s="35"/>
      <c r="AC119" s="35"/>
      <c r="AD119" s="35"/>
      <c r="AE119" s="35"/>
    </row>
    <row r="120" spans="1:65" s="2" customFormat="1" ht="6.9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5" s="2" customFormat="1" ht="15.2" customHeight="1">
      <c r="A121" s="35"/>
      <c r="B121" s="36"/>
      <c r="C121" s="30" t="s">
        <v>24</v>
      </c>
      <c r="D121" s="37"/>
      <c r="E121" s="37"/>
      <c r="F121" s="28" t="str">
        <f>E15</f>
        <v>NEMOCNICE TGM HODONÍN, p.o.</v>
      </c>
      <c r="G121" s="37"/>
      <c r="H121" s="37"/>
      <c r="I121" s="30" t="s">
        <v>30</v>
      </c>
      <c r="J121" s="33" t="str">
        <f>E21</f>
        <v>KANIA a.s.</v>
      </c>
      <c r="K121" s="37"/>
      <c r="L121" s="52"/>
      <c r="S121" s="35"/>
      <c r="T121" s="35"/>
      <c r="U121" s="35"/>
      <c r="V121" s="35"/>
      <c r="W121" s="35"/>
      <c r="X121" s="35"/>
      <c r="Y121" s="35"/>
      <c r="Z121" s="35"/>
      <c r="AA121" s="35"/>
      <c r="AB121" s="35"/>
      <c r="AC121" s="35"/>
      <c r="AD121" s="35"/>
      <c r="AE121" s="35"/>
    </row>
    <row r="122" spans="1:65" s="2" customFormat="1" ht="15.2" customHeight="1">
      <c r="A122" s="35"/>
      <c r="B122" s="36"/>
      <c r="C122" s="30" t="s">
        <v>28</v>
      </c>
      <c r="D122" s="37"/>
      <c r="E122" s="37"/>
      <c r="F122" s="28" t="str">
        <f>IF(E18="","",E18)</f>
        <v>Vyplň údaj</v>
      </c>
      <c r="G122" s="37"/>
      <c r="H122" s="37"/>
      <c r="I122" s="30" t="s">
        <v>33</v>
      </c>
      <c r="J122" s="33" t="str">
        <f>E24</f>
        <v xml:space="preserve"> </v>
      </c>
      <c r="K122" s="37"/>
      <c r="L122" s="52"/>
      <c r="S122" s="35"/>
      <c r="T122" s="35"/>
      <c r="U122" s="35"/>
      <c r="V122" s="35"/>
      <c r="W122" s="35"/>
      <c r="X122" s="35"/>
      <c r="Y122" s="35"/>
      <c r="Z122" s="35"/>
      <c r="AA122" s="35"/>
      <c r="AB122" s="35"/>
      <c r="AC122" s="35"/>
      <c r="AD122" s="35"/>
      <c r="AE122" s="35"/>
    </row>
    <row r="123" spans="1:65" s="2" customFormat="1" ht="10.3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65" s="11" customFormat="1" ht="29.25" customHeight="1">
      <c r="A124" s="165"/>
      <c r="B124" s="166"/>
      <c r="C124" s="167" t="s">
        <v>225</v>
      </c>
      <c r="D124" s="168" t="s">
        <v>61</v>
      </c>
      <c r="E124" s="168" t="s">
        <v>57</v>
      </c>
      <c r="F124" s="168" t="s">
        <v>58</v>
      </c>
      <c r="G124" s="168" t="s">
        <v>226</v>
      </c>
      <c r="H124" s="168" t="s">
        <v>227</v>
      </c>
      <c r="I124" s="168" t="s">
        <v>228</v>
      </c>
      <c r="J124" s="168" t="s">
        <v>214</v>
      </c>
      <c r="K124" s="169" t="s">
        <v>229</v>
      </c>
      <c r="L124" s="170"/>
      <c r="M124" s="76" t="s">
        <v>1</v>
      </c>
      <c r="N124" s="77" t="s">
        <v>40</v>
      </c>
      <c r="O124" s="77" t="s">
        <v>230</v>
      </c>
      <c r="P124" s="77" t="s">
        <v>231</v>
      </c>
      <c r="Q124" s="77" t="s">
        <v>232</v>
      </c>
      <c r="R124" s="77" t="s">
        <v>233</v>
      </c>
      <c r="S124" s="77" t="s">
        <v>234</v>
      </c>
      <c r="T124" s="78" t="s">
        <v>235</v>
      </c>
      <c r="U124" s="165"/>
      <c r="V124" s="165"/>
      <c r="W124" s="165"/>
      <c r="X124" s="165"/>
      <c r="Y124" s="165"/>
      <c r="Z124" s="165"/>
      <c r="AA124" s="165"/>
      <c r="AB124" s="165"/>
      <c r="AC124" s="165"/>
      <c r="AD124" s="165"/>
      <c r="AE124" s="165"/>
    </row>
    <row r="125" spans="1:65" s="2" customFormat="1" ht="22.9" customHeight="1">
      <c r="A125" s="35"/>
      <c r="B125" s="36"/>
      <c r="C125" s="83" t="s">
        <v>236</v>
      </c>
      <c r="D125" s="37"/>
      <c r="E125" s="37"/>
      <c r="F125" s="37"/>
      <c r="G125" s="37"/>
      <c r="H125" s="37"/>
      <c r="I125" s="37"/>
      <c r="J125" s="171">
        <f>BK125</f>
        <v>0</v>
      </c>
      <c r="K125" s="37"/>
      <c r="L125" s="40"/>
      <c r="M125" s="79"/>
      <c r="N125" s="172"/>
      <c r="O125" s="80"/>
      <c r="P125" s="173">
        <f>P126</f>
        <v>0</v>
      </c>
      <c r="Q125" s="80"/>
      <c r="R125" s="173">
        <f>R126</f>
        <v>567.46436459999995</v>
      </c>
      <c r="S125" s="80"/>
      <c r="T125" s="174">
        <f>T126</f>
        <v>54.704999999999998</v>
      </c>
      <c r="U125" s="35"/>
      <c r="V125" s="35"/>
      <c r="W125" s="35"/>
      <c r="X125" s="35"/>
      <c r="Y125" s="35"/>
      <c r="Z125" s="35"/>
      <c r="AA125" s="35"/>
      <c r="AB125" s="35"/>
      <c r="AC125" s="35"/>
      <c r="AD125" s="35"/>
      <c r="AE125" s="35"/>
      <c r="AT125" s="18" t="s">
        <v>75</v>
      </c>
      <c r="AU125" s="18" t="s">
        <v>216</v>
      </c>
      <c r="BK125" s="175">
        <f>BK126</f>
        <v>0</v>
      </c>
    </row>
    <row r="126" spans="1:65" s="12" customFormat="1" ht="25.9" customHeight="1">
      <c r="B126" s="176"/>
      <c r="C126" s="177"/>
      <c r="D126" s="178" t="s">
        <v>75</v>
      </c>
      <c r="E126" s="179" t="s">
        <v>237</v>
      </c>
      <c r="F126" s="179" t="s">
        <v>238</v>
      </c>
      <c r="G126" s="177"/>
      <c r="H126" s="177"/>
      <c r="I126" s="180"/>
      <c r="J126" s="181">
        <f>BK126</f>
        <v>0</v>
      </c>
      <c r="K126" s="177"/>
      <c r="L126" s="182"/>
      <c r="M126" s="183"/>
      <c r="N126" s="184"/>
      <c r="O126" s="184"/>
      <c r="P126" s="185">
        <f>P127+P200+P209+P250+P253+P274+P284</f>
        <v>0</v>
      </c>
      <c r="Q126" s="184"/>
      <c r="R126" s="185">
        <f>R127+R200+R209+R250+R253+R274+R284</f>
        <v>567.46436459999995</v>
      </c>
      <c r="S126" s="184"/>
      <c r="T126" s="186">
        <f>T127+T200+T209+T250+T253+T274+T284</f>
        <v>54.704999999999998</v>
      </c>
      <c r="AR126" s="187" t="s">
        <v>84</v>
      </c>
      <c r="AT126" s="188" t="s">
        <v>75</v>
      </c>
      <c r="AU126" s="188" t="s">
        <v>76</v>
      </c>
      <c r="AY126" s="187" t="s">
        <v>239</v>
      </c>
      <c r="BK126" s="189">
        <f>BK127+BK200+BK209+BK250+BK253+BK274+BK284</f>
        <v>0</v>
      </c>
    </row>
    <row r="127" spans="1:65" s="12" customFormat="1" ht="22.9" customHeight="1">
      <c r="B127" s="176"/>
      <c r="C127" s="177"/>
      <c r="D127" s="178" t="s">
        <v>75</v>
      </c>
      <c r="E127" s="190" t="s">
        <v>84</v>
      </c>
      <c r="F127" s="190" t="s">
        <v>240</v>
      </c>
      <c r="G127" s="177"/>
      <c r="H127" s="177"/>
      <c r="I127" s="180"/>
      <c r="J127" s="191">
        <f>BK127</f>
        <v>0</v>
      </c>
      <c r="K127" s="177"/>
      <c r="L127" s="182"/>
      <c r="M127" s="183"/>
      <c r="N127" s="184"/>
      <c r="O127" s="184"/>
      <c r="P127" s="185">
        <f>P128+SUM(P129:P181)</f>
        <v>0</v>
      </c>
      <c r="Q127" s="184"/>
      <c r="R127" s="185">
        <f>R128+SUM(R129:R181)</f>
        <v>1.83E-2</v>
      </c>
      <c r="S127" s="184"/>
      <c r="T127" s="186">
        <f>T128+SUM(T129:T181)</f>
        <v>54.704999999999998</v>
      </c>
      <c r="AR127" s="187" t="s">
        <v>84</v>
      </c>
      <c r="AT127" s="188" t="s">
        <v>75</v>
      </c>
      <c r="AU127" s="188" t="s">
        <v>84</v>
      </c>
      <c r="AY127" s="187" t="s">
        <v>239</v>
      </c>
      <c r="BK127" s="189">
        <f>BK128+SUM(BK129:BK181)</f>
        <v>0</v>
      </c>
    </row>
    <row r="128" spans="1:65" s="2" customFormat="1" ht="16.5" customHeight="1">
      <c r="A128" s="35"/>
      <c r="B128" s="36"/>
      <c r="C128" s="192" t="s">
        <v>84</v>
      </c>
      <c r="D128" s="192" t="s">
        <v>241</v>
      </c>
      <c r="E128" s="193" t="s">
        <v>5799</v>
      </c>
      <c r="F128" s="194" t="s">
        <v>5800</v>
      </c>
      <c r="G128" s="195" t="s">
        <v>244</v>
      </c>
      <c r="H128" s="196">
        <v>51</v>
      </c>
      <c r="I128" s="197"/>
      <c r="J128" s="198">
        <f>ROUND(I128*H128,2)</f>
        <v>0</v>
      </c>
      <c r="K128" s="194" t="s">
        <v>245</v>
      </c>
      <c r="L128" s="40"/>
      <c r="M128" s="199" t="s">
        <v>1</v>
      </c>
      <c r="N128" s="200" t="s">
        <v>41</v>
      </c>
      <c r="O128" s="72"/>
      <c r="P128" s="201">
        <f>O128*H128</f>
        <v>0</v>
      </c>
      <c r="Q128" s="201">
        <v>0</v>
      </c>
      <c r="R128" s="201">
        <f>Q128*H128</f>
        <v>0</v>
      </c>
      <c r="S128" s="201">
        <v>0.29499999999999998</v>
      </c>
      <c r="T128" s="202">
        <f>S128*H128</f>
        <v>15.045</v>
      </c>
      <c r="U128" s="35"/>
      <c r="V128" s="35"/>
      <c r="W128" s="35"/>
      <c r="X128" s="35"/>
      <c r="Y128" s="35"/>
      <c r="Z128" s="35"/>
      <c r="AA128" s="35"/>
      <c r="AB128" s="35"/>
      <c r="AC128" s="35"/>
      <c r="AD128" s="35"/>
      <c r="AE128" s="35"/>
      <c r="AR128" s="203" t="s">
        <v>110</v>
      </c>
      <c r="AT128" s="203" t="s">
        <v>241</v>
      </c>
      <c r="AU128" s="203" t="s">
        <v>86</v>
      </c>
      <c r="AY128" s="18" t="s">
        <v>239</v>
      </c>
      <c r="BE128" s="204">
        <f>IF(N128="základní",J128,0)</f>
        <v>0</v>
      </c>
      <c r="BF128" s="204">
        <f>IF(N128="snížená",J128,0)</f>
        <v>0</v>
      </c>
      <c r="BG128" s="204">
        <f>IF(N128="zákl. přenesená",J128,0)</f>
        <v>0</v>
      </c>
      <c r="BH128" s="204">
        <f>IF(N128="sníž. přenesená",J128,0)</f>
        <v>0</v>
      </c>
      <c r="BI128" s="204">
        <f>IF(N128="nulová",J128,0)</f>
        <v>0</v>
      </c>
      <c r="BJ128" s="18" t="s">
        <v>84</v>
      </c>
      <c r="BK128" s="204">
        <f>ROUND(I128*H128,2)</f>
        <v>0</v>
      </c>
      <c r="BL128" s="18" t="s">
        <v>110</v>
      </c>
      <c r="BM128" s="203" t="s">
        <v>5801</v>
      </c>
    </row>
    <row r="129" spans="1:65" s="2" customFormat="1" ht="11.25">
      <c r="A129" s="35"/>
      <c r="B129" s="36"/>
      <c r="C129" s="37"/>
      <c r="D129" s="205" t="s">
        <v>247</v>
      </c>
      <c r="E129" s="37"/>
      <c r="F129" s="206" t="s">
        <v>5802</v>
      </c>
      <c r="G129" s="37"/>
      <c r="H129" s="37"/>
      <c r="I129" s="207"/>
      <c r="J129" s="37"/>
      <c r="K129" s="37"/>
      <c r="L129" s="40"/>
      <c r="M129" s="208"/>
      <c r="N129" s="209"/>
      <c r="O129" s="72"/>
      <c r="P129" s="72"/>
      <c r="Q129" s="72"/>
      <c r="R129" s="72"/>
      <c r="S129" s="72"/>
      <c r="T129" s="73"/>
      <c r="U129" s="35"/>
      <c r="V129" s="35"/>
      <c r="W129" s="35"/>
      <c r="X129" s="35"/>
      <c r="Y129" s="35"/>
      <c r="Z129" s="35"/>
      <c r="AA129" s="35"/>
      <c r="AB129" s="35"/>
      <c r="AC129" s="35"/>
      <c r="AD129" s="35"/>
      <c r="AE129" s="35"/>
      <c r="AT129" s="18" t="s">
        <v>247</v>
      </c>
      <c r="AU129" s="18" t="s">
        <v>86</v>
      </c>
    </row>
    <row r="130" spans="1:65" s="2" customFormat="1" ht="16.5" customHeight="1">
      <c r="A130" s="35"/>
      <c r="B130" s="36"/>
      <c r="C130" s="192" t="s">
        <v>86</v>
      </c>
      <c r="D130" s="192" t="s">
        <v>241</v>
      </c>
      <c r="E130" s="193" t="s">
        <v>5803</v>
      </c>
      <c r="F130" s="194" t="s">
        <v>5804</v>
      </c>
      <c r="G130" s="195" t="s">
        <v>244</v>
      </c>
      <c r="H130" s="196">
        <v>51</v>
      </c>
      <c r="I130" s="197"/>
      <c r="J130" s="198">
        <f>ROUND(I130*H130,2)</f>
        <v>0</v>
      </c>
      <c r="K130" s="194" t="s">
        <v>245</v>
      </c>
      <c r="L130" s="40"/>
      <c r="M130" s="199" t="s">
        <v>1</v>
      </c>
      <c r="N130" s="200" t="s">
        <v>41</v>
      </c>
      <c r="O130" s="72"/>
      <c r="P130" s="201">
        <f>O130*H130</f>
        <v>0</v>
      </c>
      <c r="Q130" s="201">
        <v>0</v>
      </c>
      <c r="R130" s="201">
        <f>Q130*H130</f>
        <v>0</v>
      </c>
      <c r="S130" s="201">
        <v>0.44</v>
      </c>
      <c r="T130" s="202">
        <f>S130*H130</f>
        <v>22.44</v>
      </c>
      <c r="U130" s="35"/>
      <c r="V130" s="35"/>
      <c r="W130" s="35"/>
      <c r="X130" s="35"/>
      <c r="Y130" s="35"/>
      <c r="Z130" s="35"/>
      <c r="AA130" s="35"/>
      <c r="AB130" s="35"/>
      <c r="AC130" s="35"/>
      <c r="AD130" s="35"/>
      <c r="AE130" s="35"/>
      <c r="AR130" s="203" t="s">
        <v>110</v>
      </c>
      <c r="AT130" s="203" t="s">
        <v>241</v>
      </c>
      <c r="AU130" s="203" t="s">
        <v>86</v>
      </c>
      <c r="AY130" s="18" t="s">
        <v>239</v>
      </c>
      <c r="BE130" s="204">
        <f>IF(N130="základní",J130,0)</f>
        <v>0</v>
      </c>
      <c r="BF130" s="204">
        <f>IF(N130="snížená",J130,0)</f>
        <v>0</v>
      </c>
      <c r="BG130" s="204">
        <f>IF(N130="zákl. přenesená",J130,0)</f>
        <v>0</v>
      </c>
      <c r="BH130" s="204">
        <f>IF(N130="sníž. přenesená",J130,0)</f>
        <v>0</v>
      </c>
      <c r="BI130" s="204">
        <f>IF(N130="nulová",J130,0)</f>
        <v>0</v>
      </c>
      <c r="BJ130" s="18" t="s">
        <v>84</v>
      </c>
      <c r="BK130" s="204">
        <f>ROUND(I130*H130,2)</f>
        <v>0</v>
      </c>
      <c r="BL130" s="18" t="s">
        <v>110</v>
      </c>
      <c r="BM130" s="203" t="s">
        <v>5805</v>
      </c>
    </row>
    <row r="131" spans="1:65" s="2" customFormat="1" ht="11.25">
      <c r="A131" s="35"/>
      <c r="B131" s="36"/>
      <c r="C131" s="37"/>
      <c r="D131" s="205" t="s">
        <v>247</v>
      </c>
      <c r="E131" s="37"/>
      <c r="F131" s="206" t="s">
        <v>5806</v>
      </c>
      <c r="G131" s="37"/>
      <c r="H131" s="37"/>
      <c r="I131" s="207"/>
      <c r="J131" s="37"/>
      <c r="K131" s="37"/>
      <c r="L131" s="40"/>
      <c r="M131" s="208"/>
      <c r="N131" s="209"/>
      <c r="O131" s="72"/>
      <c r="P131" s="72"/>
      <c r="Q131" s="72"/>
      <c r="R131" s="72"/>
      <c r="S131" s="72"/>
      <c r="T131" s="73"/>
      <c r="U131" s="35"/>
      <c r="V131" s="35"/>
      <c r="W131" s="35"/>
      <c r="X131" s="35"/>
      <c r="Y131" s="35"/>
      <c r="Z131" s="35"/>
      <c r="AA131" s="35"/>
      <c r="AB131" s="35"/>
      <c r="AC131" s="35"/>
      <c r="AD131" s="35"/>
      <c r="AE131" s="35"/>
      <c r="AT131" s="18" t="s">
        <v>247</v>
      </c>
      <c r="AU131" s="18" t="s">
        <v>86</v>
      </c>
    </row>
    <row r="132" spans="1:65" s="2" customFormat="1" ht="16.5" customHeight="1">
      <c r="A132" s="35"/>
      <c r="B132" s="36"/>
      <c r="C132" s="192" t="s">
        <v>108</v>
      </c>
      <c r="D132" s="192" t="s">
        <v>241</v>
      </c>
      <c r="E132" s="193" t="s">
        <v>5807</v>
      </c>
      <c r="F132" s="194" t="s">
        <v>5808</v>
      </c>
      <c r="G132" s="195" t="s">
        <v>513</v>
      </c>
      <c r="H132" s="196">
        <v>84</v>
      </c>
      <c r="I132" s="197"/>
      <c r="J132" s="198">
        <f>ROUND(I132*H132,2)</f>
        <v>0</v>
      </c>
      <c r="K132" s="194" t="s">
        <v>245</v>
      </c>
      <c r="L132" s="40"/>
      <c r="M132" s="199" t="s">
        <v>1</v>
      </c>
      <c r="N132" s="200" t="s">
        <v>41</v>
      </c>
      <c r="O132" s="72"/>
      <c r="P132" s="201">
        <f>O132*H132</f>
        <v>0</v>
      </c>
      <c r="Q132" s="201">
        <v>0</v>
      </c>
      <c r="R132" s="201">
        <f>Q132*H132</f>
        <v>0</v>
      </c>
      <c r="S132" s="201">
        <v>0.20499999999999999</v>
      </c>
      <c r="T132" s="202">
        <f>S132*H132</f>
        <v>17.22</v>
      </c>
      <c r="U132" s="35"/>
      <c r="V132" s="35"/>
      <c r="W132" s="35"/>
      <c r="X132" s="35"/>
      <c r="Y132" s="35"/>
      <c r="Z132" s="35"/>
      <c r="AA132" s="35"/>
      <c r="AB132" s="35"/>
      <c r="AC132" s="35"/>
      <c r="AD132" s="35"/>
      <c r="AE132" s="35"/>
      <c r="AR132" s="203" t="s">
        <v>110</v>
      </c>
      <c r="AT132" s="203" t="s">
        <v>241</v>
      </c>
      <c r="AU132" s="203" t="s">
        <v>86</v>
      </c>
      <c r="AY132" s="18" t="s">
        <v>239</v>
      </c>
      <c r="BE132" s="204">
        <f>IF(N132="základní",J132,0)</f>
        <v>0</v>
      </c>
      <c r="BF132" s="204">
        <f>IF(N132="snížená",J132,0)</f>
        <v>0</v>
      </c>
      <c r="BG132" s="204">
        <f>IF(N132="zákl. přenesená",J132,0)</f>
        <v>0</v>
      </c>
      <c r="BH132" s="204">
        <f>IF(N132="sníž. přenesená",J132,0)</f>
        <v>0</v>
      </c>
      <c r="BI132" s="204">
        <f>IF(N132="nulová",J132,0)</f>
        <v>0</v>
      </c>
      <c r="BJ132" s="18" t="s">
        <v>84</v>
      </c>
      <c r="BK132" s="204">
        <f>ROUND(I132*H132,2)</f>
        <v>0</v>
      </c>
      <c r="BL132" s="18" t="s">
        <v>110</v>
      </c>
      <c r="BM132" s="203" t="s">
        <v>5809</v>
      </c>
    </row>
    <row r="133" spans="1:65" s="2" customFormat="1" ht="11.25">
      <c r="A133" s="35"/>
      <c r="B133" s="36"/>
      <c r="C133" s="37"/>
      <c r="D133" s="205" t="s">
        <v>247</v>
      </c>
      <c r="E133" s="37"/>
      <c r="F133" s="206" t="s">
        <v>5810</v>
      </c>
      <c r="G133" s="37"/>
      <c r="H133" s="37"/>
      <c r="I133" s="207"/>
      <c r="J133" s="37"/>
      <c r="K133" s="37"/>
      <c r="L133" s="40"/>
      <c r="M133" s="208"/>
      <c r="N133" s="209"/>
      <c r="O133" s="72"/>
      <c r="P133" s="72"/>
      <c r="Q133" s="72"/>
      <c r="R133" s="72"/>
      <c r="S133" s="72"/>
      <c r="T133" s="73"/>
      <c r="U133" s="35"/>
      <c r="V133" s="35"/>
      <c r="W133" s="35"/>
      <c r="X133" s="35"/>
      <c r="Y133" s="35"/>
      <c r="Z133" s="35"/>
      <c r="AA133" s="35"/>
      <c r="AB133" s="35"/>
      <c r="AC133" s="35"/>
      <c r="AD133" s="35"/>
      <c r="AE133" s="35"/>
      <c r="AT133" s="18" t="s">
        <v>247</v>
      </c>
      <c r="AU133" s="18" t="s">
        <v>86</v>
      </c>
    </row>
    <row r="134" spans="1:65" s="2" customFormat="1" ht="16.5" customHeight="1">
      <c r="A134" s="35"/>
      <c r="B134" s="36"/>
      <c r="C134" s="192" t="s">
        <v>110</v>
      </c>
      <c r="D134" s="192" t="s">
        <v>241</v>
      </c>
      <c r="E134" s="193" t="s">
        <v>5811</v>
      </c>
      <c r="F134" s="194" t="s">
        <v>5812</v>
      </c>
      <c r="G134" s="195" t="s">
        <v>244</v>
      </c>
      <c r="H134" s="196">
        <v>1060</v>
      </c>
      <c r="I134" s="197"/>
      <c r="J134" s="198">
        <f>ROUND(I134*H134,2)</f>
        <v>0</v>
      </c>
      <c r="K134" s="194" t="s">
        <v>245</v>
      </c>
      <c r="L134" s="40"/>
      <c r="M134" s="199" t="s">
        <v>1</v>
      </c>
      <c r="N134" s="200" t="s">
        <v>41</v>
      </c>
      <c r="O134" s="72"/>
      <c r="P134" s="201">
        <f>O134*H134</f>
        <v>0</v>
      </c>
      <c r="Q134" s="201">
        <v>0</v>
      </c>
      <c r="R134" s="201">
        <f>Q134*H134</f>
        <v>0</v>
      </c>
      <c r="S134" s="201">
        <v>0</v>
      </c>
      <c r="T134" s="202">
        <f>S134*H134</f>
        <v>0</v>
      </c>
      <c r="U134" s="35"/>
      <c r="V134" s="35"/>
      <c r="W134" s="35"/>
      <c r="X134" s="35"/>
      <c r="Y134" s="35"/>
      <c r="Z134" s="35"/>
      <c r="AA134" s="35"/>
      <c r="AB134" s="35"/>
      <c r="AC134" s="35"/>
      <c r="AD134" s="35"/>
      <c r="AE134" s="35"/>
      <c r="AR134" s="203" t="s">
        <v>110</v>
      </c>
      <c r="AT134" s="203" t="s">
        <v>241</v>
      </c>
      <c r="AU134" s="203" t="s">
        <v>86</v>
      </c>
      <c r="AY134" s="18" t="s">
        <v>239</v>
      </c>
      <c r="BE134" s="204">
        <f>IF(N134="základní",J134,0)</f>
        <v>0</v>
      </c>
      <c r="BF134" s="204">
        <f>IF(N134="snížená",J134,0)</f>
        <v>0</v>
      </c>
      <c r="BG134" s="204">
        <f>IF(N134="zákl. přenesená",J134,0)</f>
        <v>0</v>
      </c>
      <c r="BH134" s="204">
        <f>IF(N134="sníž. přenesená",J134,0)</f>
        <v>0</v>
      </c>
      <c r="BI134" s="204">
        <f>IF(N134="nulová",J134,0)</f>
        <v>0</v>
      </c>
      <c r="BJ134" s="18" t="s">
        <v>84</v>
      </c>
      <c r="BK134" s="204">
        <f>ROUND(I134*H134,2)</f>
        <v>0</v>
      </c>
      <c r="BL134" s="18" t="s">
        <v>110</v>
      </c>
      <c r="BM134" s="203" t="s">
        <v>5813</v>
      </c>
    </row>
    <row r="135" spans="1:65" s="2" customFormat="1" ht="11.25">
      <c r="A135" s="35"/>
      <c r="B135" s="36"/>
      <c r="C135" s="37"/>
      <c r="D135" s="205" t="s">
        <v>247</v>
      </c>
      <c r="E135" s="37"/>
      <c r="F135" s="206" t="s">
        <v>5814</v>
      </c>
      <c r="G135" s="37"/>
      <c r="H135" s="37"/>
      <c r="I135" s="207"/>
      <c r="J135" s="37"/>
      <c r="K135" s="37"/>
      <c r="L135" s="40"/>
      <c r="M135" s="208"/>
      <c r="N135" s="209"/>
      <c r="O135" s="72"/>
      <c r="P135" s="72"/>
      <c r="Q135" s="72"/>
      <c r="R135" s="72"/>
      <c r="S135" s="72"/>
      <c r="T135" s="73"/>
      <c r="U135" s="35"/>
      <c r="V135" s="35"/>
      <c r="W135" s="35"/>
      <c r="X135" s="35"/>
      <c r="Y135" s="35"/>
      <c r="Z135" s="35"/>
      <c r="AA135" s="35"/>
      <c r="AB135" s="35"/>
      <c r="AC135" s="35"/>
      <c r="AD135" s="35"/>
      <c r="AE135" s="35"/>
      <c r="AT135" s="18" t="s">
        <v>247</v>
      </c>
      <c r="AU135" s="18" t="s">
        <v>86</v>
      </c>
    </row>
    <row r="136" spans="1:65" s="2" customFormat="1" ht="21.75" customHeight="1">
      <c r="A136" s="35"/>
      <c r="B136" s="36"/>
      <c r="C136" s="192" t="s">
        <v>134</v>
      </c>
      <c r="D136" s="192" t="s">
        <v>241</v>
      </c>
      <c r="E136" s="193" t="s">
        <v>5815</v>
      </c>
      <c r="F136" s="194" t="s">
        <v>5816</v>
      </c>
      <c r="G136" s="195" t="s">
        <v>319</v>
      </c>
      <c r="H136" s="196">
        <v>330</v>
      </c>
      <c r="I136" s="197"/>
      <c r="J136" s="198">
        <f>ROUND(I136*H136,2)</f>
        <v>0</v>
      </c>
      <c r="K136" s="194" t="s">
        <v>245</v>
      </c>
      <c r="L136" s="40"/>
      <c r="M136" s="199" t="s">
        <v>1</v>
      </c>
      <c r="N136" s="200" t="s">
        <v>41</v>
      </c>
      <c r="O136" s="72"/>
      <c r="P136" s="201">
        <f>O136*H136</f>
        <v>0</v>
      </c>
      <c r="Q136" s="201">
        <v>0</v>
      </c>
      <c r="R136" s="201">
        <f>Q136*H136</f>
        <v>0</v>
      </c>
      <c r="S136" s="201">
        <v>0</v>
      </c>
      <c r="T136" s="202">
        <f>S136*H136</f>
        <v>0</v>
      </c>
      <c r="U136" s="35"/>
      <c r="V136" s="35"/>
      <c r="W136" s="35"/>
      <c r="X136" s="35"/>
      <c r="Y136" s="35"/>
      <c r="Z136" s="35"/>
      <c r="AA136" s="35"/>
      <c r="AB136" s="35"/>
      <c r="AC136" s="35"/>
      <c r="AD136" s="35"/>
      <c r="AE136" s="35"/>
      <c r="AR136" s="203" t="s">
        <v>110</v>
      </c>
      <c r="AT136" s="203" t="s">
        <v>241</v>
      </c>
      <c r="AU136" s="203" t="s">
        <v>86</v>
      </c>
      <c r="AY136" s="18" t="s">
        <v>239</v>
      </c>
      <c r="BE136" s="204">
        <f>IF(N136="základní",J136,0)</f>
        <v>0</v>
      </c>
      <c r="BF136" s="204">
        <f>IF(N136="snížená",J136,0)</f>
        <v>0</v>
      </c>
      <c r="BG136" s="204">
        <f>IF(N136="zákl. přenesená",J136,0)</f>
        <v>0</v>
      </c>
      <c r="BH136" s="204">
        <f>IF(N136="sníž. přenesená",J136,0)</f>
        <v>0</v>
      </c>
      <c r="BI136" s="204">
        <f>IF(N136="nulová",J136,0)</f>
        <v>0</v>
      </c>
      <c r="BJ136" s="18" t="s">
        <v>84</v>
      </c>
      <c r="BK136" s="204">
        <f>ROUND(I136*H136,2)</f>
        <v>0</v>
      </c>
      <c r="BL136" s="18" t="s">
        <v>110</v>
      </c>
      <c r="BM136" s="203" t="s">
        <v>5817</v>
      </c>
    </row>
    <row r="137" spans="1:65" s="2" customFormat="1" ht="11.25">
      <c r="A137" s="35"/>
      <c r="B137" s="36"/>
      <c r="C137" s="37"/>
      <c r="D137" s="205" t="s">
        <v>247</v>
      </c>
      <c r="E137" s="37"/>
      <c r="F137" s="206" t="s">
        <v>5818</v>
      </c>
      <c r="G137" s="37"/>
      <c r="H137" s="37"/>
      <c r="I137" s="207"/>
      <c r="J137" s="37"/>
      <c r="K137" s="37"/>
      <c r="L137" s="40"/>
      <c r="M137" s="208"/>
      <c r="N137" s="209"/>
      <c r="O137" s="72"/>
      <c r="P137" s="72"/>
      <c r="Q137" s="72"/>
      <c r="R137" s="72"/>
      <c r="S137" s="72"/>
      <c r="T137" s="73"/>
      <c r="U137" s="35"/>
      <c r="V137" s="35"/>
      <c r="W137" s="35"/>
      <c r="X137" s="35"/>
      <c r="Y137" s="35"/>
      <c r="Z137" s="35"/>
      <c r="AA137" s="35"/>
      <c r="AB137" s="35"/>
      <c r="AC137" s="35"/>
      <c r="AD137" s="35"/>
      <c r="AE137" s="35"/>
      <c r="AT137" s="18" t="s">
        <v>247</v>
      </c>
      <c r="AU137" s="18" t="s">
        <v>86</v>
      </c>
    </row>
    <row r="138" spans="1:65" s="13" customFormat="1" ht="11.25">
      <c r="B138" s="210"/>
      <c r="C138" s="211"/>
      <c r="D138" s="212" t="s">
        <v>274</v>
      </c>
      <c r="E138" s="226" t="s">
        <v>1</v>
      </c>
      <c r="F138" s="213" t="s">
        <v>5819</v>
      </c>
      <c r="G138" s="211"/>
      <c r="H138" s="214">
        <v>330</v>
      </c>
      <c r="I138" s="215"/>
      <c r="J138" s="211"/>
      <c r="K138" s="211"/>
      <c r="L138" s="216"/>
      <c r="M138" s="217"/>
      <c r="N138" s="218"/>
      <c r="O138" s="218"/>
      <c r="P138" s="218"/>
      <c r="Q138" s="218"/>
      <c r="R138" s="218"/>
      <c r="S138" s="218"/>
      <c r="T138" s="219"/>
      <c r="AT138" s="220" t="s">
        <v>274</v>
      </c>
      <c r="AU138" s="220" t="s">
        <v>86</v>
      </c>
      <c r="AV138" s="13" t="s">
        <v>86</v>
      </c>
      <c r="AW138" s="13" t="s">
        <v>32</v>
      </c>
      <c r="AX138" s="13" t="s">
        <v>76</v>
      </c>
      <c r="AY138" s="220" t="s">
        <v>239</v>
      </c>
    </row>
    <row r="139" spans="1:65" s="14" customFormat="1" ht="11.25">
      <c r="B139" s="227"/>
      <c r="C139" s="228"/>
      <c r="D139" s="212" t="s">
        <v>274</v>
      </c>
      <c r="E139" s="229" t="s">
        <v>1</v>
      </c>
      <c r="F139" s="230" t="s">
        <v>401</v>
      </c>
      <c r="G139" s="228"/>
      <c r="H139" s="231">
        <v>330</v>
      </c>
      <c r="I139" s="232"/>
      <c r="J139" s="228"/>
      <c r="K139" s="228"/>
      <c r="L139" s="233"/>
      <c r="M139" s="234"/>
      <c r="N139" s="235"/>
      <c r="O139" s="235"/>
      <c r="P139" s="235"/>
      <c r="Q139" s="235"/>
      <c r="R139" s="235"/>
      <c r="S139" s="235"/>
      <c r="T139" s="236"/>
      <c r="AT139" s="237" t="s">
        <v>274</v>
      </c>
      <c r="AU139" s="237" t="s">
        <v>86</v>
      </c>
      <c r="AV139" s="14" t="s">
        <v>110</v>
      </c>
      <c r="AW139" s="14" t="s">
        <v>32</v>
      </c>
      <c r="AX139" s="14" t="s">
        <v>84</v>
      </c>
      <c r="AY139" s="237" t="s">
        <v>239</v>
      </c>
    </row>
    <row r="140" spans="1:65" s="2" customFormat="1" ht="21.75" customHeight="1">
      <c r="A140" s="35"/>
      <c r="B140" s="36"/>
      <c r="C140" s="192" t="s">
        <v>150</v>
      </c>
      <c r="D140" s="192" t="s">
        <v>241</v>
      </c>
      <c r="E140" s="193" t="s">
        <v>432</v>
      </c>
      <c r="F140" s="194" t="s">
        <v>433</v>
      </c>
      <c r="G140" s="195" t="s">
        <v>319</v>
      </c>
      <c r="H140" s="196">
        <v>250.5</v>
      </c>
      <c r="I140" s="197"/>
      <c r="J140" s="198">
        <f>ROUND(I140*H140,2)</f>
        <v>0</v>
      </c>
      <c r="K140" s="194" t="s">
        <v>245</v>
      </c>
      <c r="L140" s="40"/>
      <c r="M140" s="199" t="s">
        <v>1</v>
      </c>
      <c r="N140" s="200" t="s">
        <v>41</v>
      </c>
      <c r="O140" s="72"/>
      <c r="P140" s="201">
        <f>O140*H140</f>
        <v>0</v>
      </c>
      <c r="Q140" s="201">
        <v>0</v>
      </c>
      <c r="R140" s="201">
        <f>Q140*H140</f>
        <v>0</v>
      </c>
      <c r="S140" s="201">
        <v>0</v>
      </c>
      <c r="T140" s="202">
        <f>S140*H140</f>
        <v>0</v>
      </c>
      <c r="U140" s="35"/>
      <c r="V140" s="35"/>
      <c r="W140" s="35"/>
      <c r="X140" s="35"/>
      <c r="Y140" s="35"/>
      <c r="Z140" s="35"/>
      <c r="AA140" s="35"/>
      <c r="AB140" s="35"/>
      <c r="AC140" s="35"/>
      <c r="AD140" s="35"/>
      <c r="AE140" s="35"/>
      <c r="AR140" s="203" t="s">
        <v>110</v>
      </c>
      <c r="AT140" s="203" t="s">
        <v>241</v>
      </c>
      <c r="AU140" s="203" t="s">
        <v>86</v>
      </c>
      <c r="AY140" s="18" t="s">
        <v>239</v>
      </c>
      <c r="BE140" s="204">
        <f>IF(N140="základní",J140,0)</f>
        <v>0</v>
      </c>
      <c r="BF140" s="204">
        <f>IF(N140="snížená",J140,0)</f>
        <v>0</v>
      </c>
      <c r="BG140" s="204">
        <f>IF(N140="zákl. přenesená",J140,0)</f>
        <v>0</v>
      </c>
      <c r="BH140" s="204">
        <f>IF(N140="sníž. přenesená",J140,0)</f>
        <v>0</v>
      </c>
      <c r="BI140" s="204">
        <f>IF(N140="nulová",J140,0)</f>
        <v>0</v>
      </c>
      <c r="BJ140" s="18" t="s">
        <v>84</v>
      </c>
      <c r="BK140" s="204">
        <f>ROUND(I140*H140,2)</f>
        <v>0</v>
      </c>
      <c r="BL140" s="18" t="s">
        <v>110</v>
      </c>
      <c r="BM140" s="203" t="s">
        <v>5820</v>
      </c>
    </row>
    <row r="141" spans="1:65" s="2" customFormat="1" ht="11.25">
      <c r="A141" s="35"/>
      <c r="B141" s="36"/>
      <c r="C141" s="37"/>
      <c r="D141" s="205" t="s">
        <v>247</v>
      </c>
      <c r="E141" s="37"/>
      <c r="F141" s="206" t="s">
        <v>435</v>
      </c>
      <c r="G141" s="37"/>
      <c r="H141" s="37"/>
      <c r="I141" s="207"/>
      <c r="J141" s="37"/>
      <c r="K141" s="37"/>
      <c r="L141" s="40"/>
      <c r="M141" s="208"/>
      <c r="N141" s="209"/>
      <c r="O141" s="72"/>
      <c r="P141" s="72"/>
      <c r="Q141" s="72"/>
      <c r="R141" s="72"/>
      <c r="S141" s="72"/>
      <c r="T141" s="73"/>
      <c r="U141" s="35"/>
      <c r="V141" s="35"/>
      <c r="W141" s="35"/>
      <c r="X141" s="35"/>
      <c r="Y141" s="35"/>
      <c r="Z141" s="35"/>
      <c r="AA141" s="35"/>
      <c r="AB141" s="35"/>
      <c r="AC141" s="35"/>
      <c r="AD141" s="35"/>
      <c r="AE141" s="35"/>
      <c r="AT141" s="18" t="s">
        <v>247</v>
      </c>
      <c r="AU141" s="18" t="s">
        <v>86</v>
      </c>
    </row>
    <row r="142" spans="1:65" s="13" customFormat="1" ht="11.25">
      <c r="B142" s="210"/>
      <c r="C142" s="211"/>
      <c r="D142" s="212" t="s">
        <v>274</v>
      </c>
      <c r="E142" s="226" t="s">
        <v>1</v>
      </c>
      <c r="F142" s="213" t="s">
        <v>5821</v>
      </c>
      <c r="G142" s="211"/>
      <c r="H142" s="214">
        <v>159</v>
      </c>
      <c r="I142" s="215"/>
      <c r="J142" s="211"/>
      <c r="K142" s="211"/>
      <c r="L142" s="216"/>
      <c r="M142" s="217"/>
      <c r="N142" s="218"/>
      <c r="O142" s="218"/>
      <c r="P142" s="218"/>
      <c r="Q142" s="218"/>
      <c r="R142" s="218"/>
      <c r="S142" s="218"/>
      <c r="T142" s="219"/>
      <c r="AT142" s="220" t="s">
        <v>274</v>
      </c>
      <c r="AU142" s="220" t="s">
        <v>86</v>
      </c>
      <c r="AV142" s="13" t="s">
        <v>86</v>
      </c>
      <c r="AW142" s="13" t="s">
        <v>32</v>
      </c>
      <c r="AX142" s="13" t="s">
        <v>76</v>
      </c>
      <c r="AY142" s="220" t="s">
        <v>239</v>
      </c>
    </row>
    <row r="143" spans="1:65" s="13" customFormat="1" ht="11.25">
      <c r="B143" s="210"/>
      <c r="C143" s="211"/>
      <c r="D143" s="212" t="s">
        <v>274</v>
      </c>
      <c r="E143" s="226" t="s">
        <v>1</v>
      </c>
      <c r="F143" s="213" t="s">
        <v>5822</v>
      </c>
      <c r="G143" s="211"/>
      <c r="H143" s="214">
        <v>91.5</v>
      </c>
      <c r="I143" s="215"/>
      <c r="J143" s="211"/>
      <c r="K143" s="211"/>
      <c r="L143" s="216"/>
      <c r="M143" s="217"/>
      <c r="N143" s="218"/>
      <c r="O143" s="218"/>
      <c r="P143" s="218"/>
      <c r="Q143" s="218"/>
      <c r="R143" s="218"/>
      <c r="S143" s="218"/>
      <c r="T143" s="219"/>
      <c r="AT143" s="220" t="s">
        <v>274</v>
      </c>
      <c r="AU143" s="220" t="s">
        <v>86</v>
      </c>
      <c r="AV143" s="13" t="s">
        <v>86</v>
      </c>
      <c r="AW143" s="13" t="s">
        <v>32</v>
      </c>
      <c r="AX143" s="13" t="s">
        <v>76</v>
      </c>
      <c r="AY143" s="220" t="s">
        <v>239</v>
      </c>
    </row>
    <row r="144" spans="1:65" s="14" customFormat="1" ht="11.25">
      <c r="B144" s="227"/>
      <c r="C144" s="228"/>
      <c r="D144" s="212" t="s">
        <v>274</v>
      </c>
      <c r="E144" s="229" t="s">
        <v>1</v>
      </c>
      <c r="F144" s="230" t="s">
        <v>401</v>
      </c>
      <c r="G144" s="228"/>
      <c r="H144" s="231">
        <v>250.5</v>
      </c>
      <c r="I144" s="232"/>
      <c r="J144" s="228"/>
      <c r="K144" s="228"/>
      <c r="L144" s="233"/>
      <c r="M144" s="234"/>
      <c r="N144" s="235"/>
      <c r="O144" s="235"/>
      <c r="P144" s="235"/>
      <c r="Q144" s="235"/>
      <c r="R144" s="235"/>
      <c r="S144" s="235"/>
      <c r="T144" s="236"/>
      <c r="AT144" s="237" t="s">
        <v>274</v>
      </c>
      <c r="AU144" s="237" t="s">
        <v>86</v>
      </c>
      <c r="AV144" s="14" t="s">
        <v>110</v>
      </c>
      <c r="AW144" s="14" t="s">
        <v>32</v>
      </c>
      <c r="AX144" s="14" t="s">
        <v>84</v>
      </c>
      <c r="AY144" s="237" t="s">
        <v>239</v>
      </c>
    </row>
    <row r="145" spans="1:65" s="2" customFormat="1" ht="21.75" customHeight="1">
      <c r="A145" s="35"/>
      <c r="B145" s="36"/>
      <c r="C145" s="192" t="s">
        <v>153</v>
      </c>
      <c r="D145" s="192" t="s">
        <v>241</v>
      </c>
      <c r="E145" s="193" t="s">
        <v>441</v>
      </c>
      <c r="F145" s="194" t="s">
        <v>442</v>
      </c>
      <c r="G145" s="195" t="s">
        <v>319</v>
      </c>
      <c r="H145" s="196">
        <v>556</v>
      </c>
      <c r="I145" s="197"/>
      <c r="J145" s="198">
        <f>ROUND(I145*H145,2)</f>
        <v>0</v>
      </c>
      <c r="K145" s="194" t="s">
        <v>245</v>
      </c>
      <c r="L145" s="40"/>
      <c r="M145" s="199" t="s">
        <v>1</v>
      </c>
      <c r="N145" s="200" t="s">
        <v>41</v>
      </c>
      <c r="O145" s="72"/>
      <c r="P145" s="201">
        <f>O145*H145</f>
        <v>0</v>
      </c>
      <c r="Q145" s="201">
        <v>0</v>
      </c>
      <c r="R145" s="201">
        <f>Q145*H145</f>
        <v>0</v>
      </c>
      <c r="S145" s="201">
        <v>0</v>
      </c>
      <c r="T145" s="202">
        <f>S145*H145</f>
        <v>0</v>
      </c>
      <c r="U145" s="35"/>
      <c r="V145" s="35"/>
      <c r="W145" s="35"/>
      <c r="X145" s="35"/>
      <c r="Y145" s="35"/>
      <c r="Z145" s="35"/>
      <c r="AA145" s="35"/>
      <c r="AB145" s="35"/>
      <c r="AC145" s="35"/>
      <c r="AD145" s="35"/>
      <c r="AE145" s="35"/>
      <c r="AR145" s="203" t="s">
        <v>110</v>
      </c>
      <c r="AT145" s="203" t="s">
        <v>241</v>
      </c>
      <c r="AU145" s="203" t="s">
        <v>86</v>
      </c>
      <c r="AY145" s="18" t="s">
        <v>239</v>
      </c>
      <c r="BE145" s="204">
        <f>IF(N145="základní",J145,0)</f>
        <v>0</v>
      </c>
      <c r="BF145" s="204">
        <f>IF(N145="snížená",J145,0)</f>
        <v>0</v>
      </c>
      <c r="BG145" s="204">
        <f>IF(N145="zákl. přenesená",J145,0)</f>
        <v>0</v>
      </c>
      <c r="BH145" s="204">
        <f>IF(N145="sníž. přenesená",J145,0)</f>
        <v>0</v>
      </c>
      <c r="BI145" s="204">
        <f>IF(N145="nulová",J145,0)</f>
        <v>0</v>
      </c>
      <c r="BJ145" s="18" t="s">
        <v>84</v>
      </c>
      <c r="BK145" s="204">
        <f>ROUND(I145*H145,2)</f>
        <v>0</v>
      </c>
      <c r="BL145" s="18" t="s">
        <v>110</v>
      </c>
      <c r="BM145" s="203" t="s">
        <v>5823</v>
      </c>
    </row>
    <row r="146" spans="1:65" s="2" customFormat="1" ht="11.25">
      <c r="A146" s="35"/>
      <c r="B146" s="36"/>
      <c r="C146" s="37"/>
      <c r="D146" s="205" t="s">
        <v>247</v>
      </c>
      <c r="E146" s="37"/>
      <c r="F146" s="206" t="s">
        <v>444</v>
      </c>
      <c r="G146" s="37"/>
      <c r="H146" s="37"/>
      <c r="I146" s="207"/>
      <c r="J146" s="37"/>
      <c r="K146" s="37"/>
      <c r="L146" s="40"/>
      <c r="M146" s="208"/>
      <c r="N146" s="209"/>
      <c r="O146" s="72"/>
      <c r="P146" s="72"/>
      <c r="Q146" s="72"/>
      <c r="R146" s="72"/>
      <c r="S146" s="72"/>
      <c r="T146" s="73"/>
      <c r="U146" s="35"/>
      <c r="V146" s="35"/>
      <c r="W146" s="35"/>
      <c r="X146" s="35"/>
      <c r="Y146" s="35"/>
      <c r="Z146" s="35"/>
      <c r="AA146" s="35"/>
      <c r="AB146" s="35"/>
      <c r="AC146" s="35"/>
      <c r="AD146" s="35"/>
      <c r="AE146" s="35"/>
      <c r="AT146" s="18" t="s">
        <v>247</v>
      </c>
      <c r="AU146" s="18" t="s">
        <v>86</v>
      </c>
    </row>
    <row r="147" spans="1:65" s="13" customFormat="1" ht="11.25">
      <c r="B147" s="210"/>
      <c r="C147" s="211"/>
      <c r="D147" s="212" t="s">
        <v>274</v>
      </c>
      <c r="E147" s="226" t="s">
        <v>1</v>
      </c>
      <c r="F147" s="213" t="s">
        <v>5824</v>
      </c>
      <c r="G147" s="211"/>
      <c r="H147" s="214">
        <v>330</v>
      </c>
      <c r="I147" s="215"/>
      <c r="J147" s="211"/>
      <c r="K147" s="211"/>
      <c r="L147" s="216"/>
      <c r="M147" s="217"/>
      <c r="N147" s="218"/>
      <c r="O147" s="218"/>
      <c r="P147" s="218"/>
      <c r="Q147" s="218"/>
      <c r="R147" s="218"/>
      <c r="S147" s="218"/>
      <c r="T147" s="219"/>
      <c r="AT147" s="220" t="s">
        <v>274</v>
      </c>
      <c r="AU147" s="220" t="s">
        <v>86</v>
      </c>
      <c r="AV147" s="13" t="s">
        <v>86</v>
      </c>
      <c r="AW147" s="13" t="s">
        <v>32</v>
      </c>
      <c r="AX147" s="13" t="s">
        <v>76</v>
      </c>
      <c r="AY147" s="220" t="s">
        <v>239</v>
      </c>
    </row>
    <row r="148" spans="1:65" s="13" customFormat="1" ht="11.25">
      <c r="B148" s="210"/>
      <c r="C148" s="211"/>
      <c r="D148" s="212" t="s">
        <v>274</v>
      </c>
      <c r="E148" s="226" t="s">
        <v>1</v>
      </c>
      <c r="F148" s="213" t="s">
        <v>5825</v>
      </c>
      <c r="G148" s="211"/>
      <c r="H148" s="214">
        <v>226</v>
      </c>
      <c r="I148" s="215"/>
      <c r="J148" s="211"/>
      <c r="K148" s="211"/>
      <c r="L148" s="216"/>
      <c r="M148" s="217"/>
      <c r="N148" s="218"/>
      <c r="O148" s="218"/>
      <c r="P148" s="218"/>
      <c r="Q148" s="218"/>
      <c r="R148" s="218"/>
      <c r="S148" s="218"/>
      <c r="T148" s="219"/>
      <c r="AT148" s="220" t="s">
        <v>274</v>
      </c>
      <c r="AU148" s="220" t="s">
        <v>86</v>
      </c>
      <c r="AV148" s="13" t="s">
        <v>86</v>
      </c>
      <c r="AW148" s="13" t="s">
        <v>32</v>
      </c>
      <c r="AX148" s="13" t="s">
        <v>76</v>
      </c>
      <c r="AY148" s="220" t="s">
        <v>239</v>
      </c>
    </row>
    <row r="149" spans="1:65" s="14" customFormat="1" ht="11.25">
      <c r="B149" s="227"/>
      <c r="C149" s="228"/>
      <c r="D149" s="212" t="s">
        <v>274</v>
      </c>
      <c r="E149" s="229" t="s">
        <v>1</v>
      </c>
      <c r="F149" s="230" t="s">
        <v>401</v>
      </c>
      <c r="G149" s="228"/>
      <c r="H149" s="231">
        <v>556</v>
      </c>
      <c r="I149" s="232"/>
      <c r="J149" s="228"/>
      <c r="K149" s="228"/>
      <c r="L149" s="233"/>
      <c r="M149" s="234"/>
      <c r="N149" s="235"/>
      <c r="O149" s="235"/>
      <c r="P149" s="235"/>
      <c r="Q149" s="235"/>
      <c r="R149" s="235"/>
      <c r="S149" s="235"/>
      <c r="T149" s="236"/>
      <c r="AT149" s="237" t="s">
        <v>274</v>
      </c>
      <c r="AU149" s="237" t="s">
        <v>86</v>
      </c>
      <c r="AV149" s="14" t="s">
        <v>110</v>
      </c>
      <c r="AW149" s="14" t="s">
        <v>32</v>
      </c>
      <c r="AX149" s="14" t="s">
        <v>84</v>
      </c>
      <c r="AY149" s="237" t="s">
        <v>239</v>
      </c>
    </row>
    <row r="150" spans="1:65" s="2" customFormat="1" ht="24.2" customHeight="1">
      <c r="A150" s="35"/>
      <c r="B150" s="36"/>
      <c r="C150" s="192" t="s">
        <v>156</v>
      </c>
      <c r="D150" s="192" t="s">
        <v>241</v>
      </c>
      <c r="E150" s="193" t="s">
        <v>447</v>
      </c>
      <c r="F150" s="194" t="s">
        <v>448</v>
      </c>
      <c r="G150" s="195" t="s">
        <v>319</v>
      </c>
      <c r="H150" s="196">
        <v>5560</v>
      </c>
      <c r="I150" s="197"/>
      <c r="J150" s="198">
        <f>ROUND(I150*H150,2)</f>
        <v>0</v>
      </c>
      <c r="K150" s="194" t="s">
        <v>245</v>
      </c>
      <c r="L150" s="40"/>
      <c r="M150" s="199" t="s">
        <v>1</v>
      </c>
      <c r="N150" s="200" t="s">
        <v>41</v>
      </c>
      <c r="O150" s="72"/>
      <c r="P150" s="201">
        <f>O150*H150</f>
        <v>0</v>
      </c>
      <c r="Q150" s="201">
        <v>0</v>
      </c>
      <c r="R150" s="201">
        <f>Q150*H150</f>
        <v>0</v>
      </c>
      <c r="S150" s="201">
        <v>0</v>
      </c>
      <c r="T150" s="202">
        <f>S150*H150</f>
        <v>0</v>
      </c>
      <c r="U150" s="35"/>
      <c r="V150" s="35"/>
      <c r="W150" s="35"/>
      <c r="X150" s="35"/>
      <c r="Y150" s="35"/>
      <c r="Z150" s="35"/>
      <c r="AA150" s="35"/>
      <c r="AB150" s="35"/>
      <c r="AC150" s="35"/>
      <c r="AD150" s="35"/>
      <c r="AE150" s="35"/>
      <c r="AR150" s="203" t="s">
        <v>110</v>
      </c>
      <c r="AT150" s="203" t="s">
        <v>241</v>
      </c>
      <c r="AU150" s="203" t="s">
        <v>86</v>
      </c>
      <c r="AY150" s="18" t="s">
        <v>239</v>
      </c>
      <c r="BE150" s="204">
        <f>IF(N150="základní",J150,0)</f>
        <v>0</v>
      </c>
      <c r="BF150" s="204">
        <f>IF(N150="snížená",J150,0)</f>
        <v>0</v>
      </c>
      <c r="BG150" s="204">
        <f>IF(N150="zákl. přenesená",J150,0)</f>
        <v>0</v>
      </c>
      <c r="BH150" s="204">
        <f>IF(N150="sníž. přenesená",J150,0)</f>
        <v>0</v>
      </c>
      <c r="BI150" s="204">
        <f>IF(N150="nulová",J150,0)</f>
        <v>0</v>
      </c>
      <c r="BJ150" s="18" t="s">
        <v>84</v>
      </c>
      <c r="BK150" s="204">
        <f>ROUND(I150*H150,2)</f>
        <v>0</v>
      </c>
      <c r="BL150" s="18" t="s">
        <v>110</v>
      </c>
      <c r="BM150" s="203" t="s">
        <v>5826</v>
      </c>
    </row>
    <row r="151" spans="1:65" s="2" customFormat="1" ht="11.25">
      <c r="A151" s="35"/>
      <c r="B151" s="36"/>
      <c r="C151" s="37"/>
      <c r="D151" s="205" t="s">
        <v>247</v>
      </c>
      <c r="E151" s="37"/>
      <c r="F151" s="206" t="s">
        <v>450</v>
      </c>
      <c r="G151" s="37"/>
      <c r="H151" s="37"/>
      <c r="I151" s="207"/>
      <c r="J151" s="37"/>
      <c r="K151" s="37"/>
      <c r="L151" s="40"/>
      <c r="M151" s="208"/>
      <c r="N151" s="209"/>
      <c r="O151" s="72"/>
      <c r="P151" s="72"/>
      <c r="Q151" s="72"/>
      <c r="R151" s="72"/>
      <c r="S151" s="72"/>
      <c r="T151" s="73"/>
      <c r="U151" s="35"/>
      <c r="V151" s="35"/>
      <c r="W151" s="35"/>
      <c r="X151" s="35"/>
      <c r="Y151" s="35"/>
      <c r="Z151" s="35"/>
      <c r="AA151" s="35"/>
      <c r="AB151" s="35"/>
      <c r="AC151" s="35"/>
      <c r="AD151" s="35"/>
      <c r="AE151" s="35"/>
      <c r="AT151" s="18" t="s">
        <v>247</v>
      </c>
      <c r="AU151" s="18" t="s">
        <v>86</v>
      </c>
    </row>
    <row r="152" spans="1:65" s="13" customFormat="1" ht="11.25">
      <c r="B152" s="210"/>
      <c r="C152" s="211"/>
      <c r="D152" s="212" t="s">
        <v>274</v>
      </c>
      <c r="E152" s="211"/>
      <c r="F152" s="213" t="s">
        <v>5827</v>
      </c>
      <c r="G152" s="211"/>
      <c r="H152" s="214">
        <v>5560</v>
      </c>
      <c r="I152" s="215"/>
      <c r="J152" s="211"/>
      <c r="K152" s="211"/>
      <c r="L152" s="216"/>
      <c r="M152" s="217"/>
      <c r="N152" s="218"/>
      <c r="O152" s="218"/>
      <c r="P152" s="218"/>
      <c r="Q152" s="218"/>
      <c r="R152" s="218"/>
      <c r="S152" s="218"/>
      <c r="T152" s="219"/>
      <c r="AT152" s="220" t="s">
        <v>274</v>
      </c>
      <c r="AU152" s="220" t="s">
        <v>86</v>
      </c>
      <c r="AV152" s="13" t="s">
        <v>86</v>
      </c>
      <c r="AW152" s="13" t="s">
        <v>4</v>
      </c>
      <c r="AX152" s="13" t="s">
        <v>84</v>
      </c>
      <c r="AY152" s="220" t="s">
        <v>239</v>
      </c>
    </row>
    <row r="153" spans="1:65" s="2" customFormat="1" ht="16.5" customHeight="1">
      <c r="A153" s="35"/>
      <c r="B153" s="36"/>
      <c r="C153" s="192" t="s">
        <v>159</v>
      </c>
      <c r="D153" s="192" t="s">
        <v>241</v>
      </c>
      <c r="E153" s="193" t="s">
        <v>5828</v>
      </c>
      <c r="F153" s="194" t="s">
        <v>5829</v>
      </c>
      <c r="G153" s="195" t="s">
        <v>319</v>
      </c>
      <c r="H153" s="196">
        <v>975</v>
      </c>
      <c r="I153" s="197"/>
      <c r="J153" s="198">
        <f>ROUND(I153*H153,2)</f>
        <v>0</v>
      </c>
      <c r="K153" s="194" t="s">
        <v>245</v>
      </c>
      <c r="L153" s="40"/>
      <c r="M153" s="199" t="s">
        <v>1</v>
      </c>
      <c r="N153" s="200" t="s">
        <v>41</v>
      </c>
      <c r="O153" s="72"/>
      <c r="P153" s="201">
        <f>O153*H153</f>
        <v>0</v>
      </c>
      <c r="Q153" s="201">
        <v>0</v>
      </c>
      <c r="R153" s="201">
        <f>Q153*H153</f>
        <v>0</v>
      </c>
      <c r="S153" s="201">
        <v>0</v>
      </c>
      <c r="T153" s="202">
        <f>S153*H153</f>
        <v>0</v>
      </c>
      <c r="U153" s="35"/>
      <c r="V153" s="35"/>
      <c r="W153" s="35"/>
      <c r="X153" s="35"/>
      <c r="Y153" s="35"/>
      <c r="Z153" s="35"/>
      <c r="AA153" s="35"/>
      <c r="AB153" s="35"/>
      <c r="AC153" s="35"/>
      <c r="AD153" s="35"/>
      <c r="AE153" s="35"/>
      <c r="AR153" s="203" t="s">
        <v>110</v>
      </c>
      <c r="AT153" s="203" t="s">
        <v>241</v>
      </c>
      <c r="AU153" s="203" t="s">
        <v>86</v>
      </c>
      <c r="AY153" s="18" t="s">
        <v>239</v>
      </c>
      <c r="BE153" s="204">
        <f>IF(N153="základní",J153,0)</f>
        <v>0</v>
      </c>
      <c r="BF153" s="204">
        <f>IF(N153="snížená",J153,0)</f>
        <v>0</v>
      </c>
      <c r="BG153" s="204">
        <f>IF(N153="zákl. přenesená",J153,0)</f>
        <v>0</v>
      </c>
      <c r="BH153" s="204">
        <f>IF(N153="sníž. přenesená",J153,0)</f>
        <v>0</v>
      </c>
      <c r="BI153" s="204">
        <f>IF(N153="nulová",J153,0)</f>
        <v>0</v>
      </c>
      <c r="BJ153" s="18" t="s">
        <v>84</v>
      </c>
      <c r="BK153" s="204">
        <f>ROUND(I153*H153,2)</f>
        <v>0</v>
      </c>
      <c r="BL153" s="18" t="s">
        <v>110</v>
      </c>
      <c r="BM153" s="203" t="s">
        <v>5830</v>
      </c>
    </row>
    <row r="154" spans="1:65" s="2" customFormat="1" ht="11.25">
      <c r="A154" s="35"/>
      <c r="B154" s="36"/>
      <c r="C154" s="37"/>
      <c r="D154" s="205" t="s">
        <v>247</v>
      </c>
      <c r="E154" s="37"/>
      <c r="F154" s="206" t="s">
        <v>5831</v>
      </c>
      <c r="G154" s="37"/>
      <c r="H154" s="37"/>
      <c r="I154" s="207"/>
      <c r="J154" s="37"/>
      <c r="K154" s="37"/>
      <c r="L154" s="40"/>
      <c r="M154" s="208"/>
      <c r="N154" s="209"/>
      <c r="O154" s="72"/>
      <c r="P154" s="72"/>
      <c r="Q154" s="72"/>
      <c r="R154" s="72"/>
      <c r="S154" s="72"/>
      <c r="T154" s="73"/>
      <c r="U154" s="35"/>
      <c r="V154" s="35"/>
      <c r="W154" s="35"/>
      <c r="X154" s="35"/>
      <c r="Y154" s="35"/>
      <c r="Z154" s="35"/>
      <c r="AA154" s="35"/>
      <c r="AB154" s="35"/>
      <c r="AC154" s="35"/>
      <c r="AD154" s="35"/>
      <c r="AE154" s="35"/>
      <c r="AT154" s="18" t="s">
        <v>247</v>
      </c>
      <c r="AU154" s="18" t="s">
        <v>86</v>
      </c>
    </row>
    <row r="155" spans="1:65" s="13" customFormat="1" ht="11.25">
      <c r="B155" s="210"/>
      <c r="C155" s="211"/>
      <c r="D155" s="212" t="s">
        <v>274</v>
      </c>
      <c r="E155" s="226" t="s">
        <v>1</v>
      </c>
      <c r="F155" s="213" t="s">
        <v>5832</v>
      </c>
      <c r="G155" s="211"/>
      <c r="H155" s="214">
        <v>975</v>
      </c>
      <c r="I155" s="215"/>
      <c r="J155" s="211"/>
      <c r="K155" s="211"/>
      <c r="L155" s="216"/>
      <c r="M155" s="217"/>
      <c r="N155" s="218"/>
      <c r="O155" s="218"/>
      <c r="P155" s="218"/>
      <c r="Q155" s="218"/>
      <c r="R155" s="218"/>
      <c r="S155" s="218"/>
      <c r="T155" s="219"/>
      <c r="AT155" s="220" t="s">
        <v>274</v>
      </c>
      <c r="AU155" s="220" t="s">
        <v>86</v>
      </c>
      <c r="AV155" s="13" t="s">
        <v>86</v>
      </c>
      <c r="AW155" s="13" t="s">
        <v>32</v>
      </c>
      <c r="AX155" s="13" t="s">
        <v>76</v>
      </c>
      <c r="AY155" s="220" t="s">
        <v>239</v>
      </c>
    </row>
    <row r="156" spans="1:65" s="14" customFormat="1" ht="11.25">
      <c r="B156" s="227"/>
      <c r="C156" s="228"/>
      <c r="D156" s="212" t="s">
        <v>274</v>
      </c>
      <c r="E156" s="229" t="s">
        <v>1</v>
      </c>
      <c r="F156" s="230" t="s">
        <v>401</v>
      </c>
      <c r="G156" s="228"/>
      <c r="H156" s="231">
        <v>975</v>
      </c>
      <c r="I156" s="232"/>
      <c r="J156" s="228"/>
      <c r="K156" s="228"/>
      <c r="L156" s="233"/>
      <c r="M156" s="234"/>
      <c r="N156" s="235"/>
      <c r="O156" s="235"/>
      <c r="P156" s="235"/>
      <c r="Q156" s="235"/>
      <c r="R156" s="235"/>
      <c r="S156" s="235"/>
      <c r="T156" s="236"/>
      <c r="AT156" s="237" t="s">
        <v>274</v>
      </c>
      <c r="AU156" s="237" t="s">
        <v>86</v>
      </c>
      <c r="AV156" s="14" t="s">
        <v>110</v>
      </c>
      <c r="AW156" s="14" t="s">
        <v>32</v>
      </c>
      <c r="AX156" s="14" t="s">
        <v>84</v>
      </c>
      <c r="AY156" s="237" t="s">
        <v>239</v>
      </c>
    </row>
    <row r="157" spans="1:65" s="2" customFormat="1" ht="21.75" customHeight="1">
      <c r="A157" s="35"/>
      <c r="B157" s="36"/>
      <c r="C157" s="248" t="s">
        <v>162</v>
      </c>
      <c r="D157" s="248" t="s">
        <v>469</v>
      </c>
      <c r="E157" s="249" t="s">
        <v>5833</v>
      </c>
      <c r="F157" s="250" t="s">
        <v>5834</v>
      </c>
      <c r="G157" s="251" t="s">
        <v>319</v>
      </c>
      <c r="H157" s="252">
        <v>1072.5</v>
      </c>
      <c r="I157" s="253"/>
      <c r="J157" s="254">
        <f>ROUND(I157*H157,2)</f>
        <v>0</v>
      </c>
      <c r="K157" s="250" t="s">
        <v>287</v>
      </c>
      <c r="L157" s="255"/>
      <c r="M157" s="256" t="s">
        <v>1</v>
      </c>
      <c r="N157" s="257" t="s">
        <v>41</v>
      </c>
      <c r="O157" s="72"/>
      <c r="P157" s="201">
        <f>O157*H157</f>
        <v>0</v>
      </c>
      <c r="Q157" s="201">
        <v>0</v>
      </c>
      <c r="R157" s="201">
        <f>Q157*H157</f>
        <v>0</v>
      </c>
      <c r="S157" s="201">
        <v>0</v>
      </c>
      <c r="T157" s="202">
        <f>S157*H157</f>
        <v>0</v>
      </c>
      <c r="U157" s="35"/>
      <c r="V157" s="35"/>
      <c r="W157" s="35"/>
      <c r="X157" s="35"/>
      <c r="Y157" s="35"/>
      <c r="Z157" s="35"/>
      <c r="AA157" s="35"/>
      <c r="AB157" s="35"/>
      <c r="AC157" s="35"/>
      <c r="AD157" s="35"/>
      <c r="AE157" s="35"/>
      <c r="AR157" s="203" t="s">
        <v>156</v>
      </c>
      <c r="AT157" s="203" t="s">
        <v>469</v>
      </c>
      <c r="AU157" s="203" t="s">
        <v>86</v>
      </c>
      <c r="AY157" s="18" t="s">
        <v>239</v>
      </c>
      <c r="BE157" s="204">
        <f>IF(N157="základní",J157,0)</f>
        <v>0</v>
      </c>
      <c r="BF157" s="204">
        <f>IF(N157="snížená",J157,0)</f>
        <v>0</v>
      </c>
      <c r="BG157" s="204">
        <f>IF(N157="zákl. přenesená",J157,0)</f>
        <v>0</v>
      </c>
      <c r="BH157" s="204">
        <f>IF(N157="sníž. přenesená",J157,0)</f>
        <v>0</v>
      </c>
      <c r="BI157" s="204">
        <f>IF(N157="nulová",J157,0)</f>
        <v>0</v>
      </c>
      <c r="BJ157" s="18" t="s">
        <v>84</v>
      </c>
      <c r="BK157" s="204">
        <f>ROUND(I157*H157,2)</f>
        <v>0</v>
      </c>
      <c r="BL157" s="18" t="s">
        <v>110</v>
      </c>
      <c r="BM157" s="203" t="s">
        <v>5835</v>
      </c>
    </row>
    <row r="158" spans="1:65" s="13" customFormat="1" ht="11.25">
      <c r="B158" s="210"/>
      <c r="C158" s="211"/>
      <c r="D158" s="212" t="s">
        <v>274</v>
      </c>
      <c r="E158" s="211"/>
      <c r="F158" s="213" t="s">
        <v>5836</v>
      </c>
      <c r="G158" s="211"/>
      <c r="H158" s="214">
        <v>1072.5</v>
      </c>
      <c r="I158" s="215"/>
      <c r="J158" s="211"/>
      <c r="K158" s="211"/>
      <c r="L158" s="216"/>
      <c r="M158" s="217"/>
      <c r="N158" s="218"/>
      <c r="O158" s="218"/>
      <c r="P158" s="218"/>
      <c r="Q158" s="218"/>
      <c r="R158" s="218"/>
      <c r="S158" s="218"/>
      <c r="T158" s="219"/>
      <c r="AT158" s="220" t="s">
        <v>274</v>
      </c>
      <c r="AU158" s="220" t="s">
        <v>86</v>
      </c>
      <c r="AV158" s="13" t="s">
        <v>86</v>
      </c>
      <c r="AW158" s="13" t="s">
        <v>4</v>
      </c>
      <c r="AX158" s="13" t="s">
        <v>84</v>
      </c>
      <c r="AY158" s="220" t="s">
        <v>239</v>
      </c>
    </row>
    <row r="159" spans="1:65" s="2" customFormat="1" ht="16.5" customHeight="1">
      <c r="A159" s="35"/>
      <c r="B159" s="36"/>
      <c r="C159" s="192" t="s">
        <v>165</v>
      </c>
      <c r="D159" s="192" t="s">
        <v>241</v>
      </c>
      <c r="E159" s="193" t="s">
        <v>5828</v>
      </c>
      <c r="F159" s="194" t="s">
        <v>5829</v>
      </c>
      <c r="G159" s="195" t="s">
        <v>319</v>
      </c>
      <c r="H159" s="196">
        <v>234</v>
      </c>
      <c r="I159" s="197"/>
      <c r="J159" s="198">
        <f>ROUND(I159*H159,2)</f>
        <v>0</v>
      </c>
      <c r="K159" s="194" t="s">
        <v>245</v>
      </c>
      <c r="L159" s="40"/>
      <c r="M159" s="199" t="s">
        <v>1</v>
      </c>
      <c r="N159" s="200" t="s">
        <v>41</v>
      </c>
      <c r="O159" s="72"/>
      <c r="P159" s="201">
        <f>O159*H159</f>
        <v>0</v>
      </c>
      <c r="Q159" s="201">
        <v>0</v>
      </c>
      <c r="R159" s="201">
        <f>Q159*H159</f>
        <v>0</v>
      </c>
      <c r="S159" s="201">
        <v>0</v>
      </c>
      <c r="T159" s="202">
        <f>S159*H159</f>
        <v>0</v>
      </c>
      <c r="U159" s="35"/>
      <c r="V159" s="35"/>
      <c r="W159" s="35"/>
      <c r="X159" s="35"/>
      <c r="Y159" s="35"/>
      <c r="Z159" s="35"/>
      <c r="AA159" s="35"/>
      <c r="AB159" s="35"/>
      <c r="AC159" s="35"/>
      <c r="AD159" s="35"/>
      <c r="AE159" s="35"/>
      <c r="AR159" s="203" t="s">
        <v>110</v>
      </c>
      <c r="AT159" s="203" t="s">
        <v>241</v>
      </c>
      <c r="AU159" s="203" t="s">
        <v>86</v>
      </c>
      <c r="AY159" s="18" t="s">
        <v>239</v>
      </c>
      <c r="BE159" s="204">
        <f>IF(N159="základní",J159,0)</f>
        <v>0</v>
      </c>
      <c r="BF159" s="204">
        <f>IF(N159="snížená",J159,0)</f>
        <v>0</v>
      </c>
      <c r="BG159" s="204">
        <f>IF(N159="zákl. přenesená",J159,0)</f>
        <v>0</v>
      </c>
      <c r="BH159" s="204">
        <f>IF(N159="sníž. přenesená",J159,0)</f>
        <v>0</v>
      </c>
      <c r="BI159" s="204">
        <f>IF(N159="nulová",J159,0)</f>
        <v>0</v>
      </c>
      <c r="BJ159" s="18" t="s">
        <v>84</v>
      </c>
      <c r="BK159" s="204">
        <f>ROUND(I159*H159,2)</f>
        <v>0</v>
      </c>
      <c r="BL159" s="18" t="s">
        <v>110</v>
      </c>
      <c r="BM159" s="203" t="s">
        <v>5837</v>
      </c>
    </row>
    <row r="160" spans="1:65" s="2" customFormat="1" ht="11.25">
      <c r="A160" s="35"/>
      <c r="B160" s="36"/>
      <c r="C160" s="37"/>
      <c r="D160" s="205" t="s">
        <v>247</v>
      </c>
      <c r="E160" s="37"/>
      <c r="F160" s="206" t="s">
        <v>5831</v>
      </c>
      <c r="G160" s="37"/>
      <c r="H160" s="37"/>
      <c r="I160" s="207"/>
      <c r="J160" s="37"/>
      <c r="K160" s="37"/>
      <c r="L160" s="40"/>
      <c r="M160" s="208"/>
      <c r="N160" s="209"/>
      <c r="O160" s="72"/>
      <c r="P160" s="72"/>
      <c r="Q160" s="72"/>
      <c r="R160" s="72"/>
      <c r="S160" s="72"/>
      <c r="T160" s="73"/>
      <c r="U160" s="35"/>
      <c r="V160" s="35"/>
      <c r="W160" s="35"/>
      <c r="X160" s="35"/>
      <c r="Y160" s="35"/>
      <c r="Z160" s="35"/>
      <c r="AA160" s="35"/>
      <c r="AB160" s="35"/>
      <c r="AC160" s="35"/>
      <c r="AD160" s="35"/>
      <c r="AE160" s="35"/>
      <c r="AT160" s="18" t="s">
        <v>247</v>
      </c>
      <c r="AU160" s="18" t="s">
        <v>86</v>
      </c>
    </row>
    <row r="161" spans="1:65" s="2" customFormat="1" ht="16.5" customHeight="1">
      <c r="A161" s="35"/>
      <c r="B161" s="36"/>
      <c r="C161" s="248" t="s">
        <v>8</v>
      </c>
      <c r="D161" s="248" t="s">
        <v>469</v>
      </c>
      <c r="E161" s="249" t="s">
        <v>5838</v>
      </c>
      <c r="F161" s="250" t="s">
        <v>5839</v>
      </c>
      <c r="G161" s="251" t="s">
        <v>319</v>
      </c>
      <c r="H161" s="252">
        <v>257.39999999999998</v>
      </c>
      <c r="I161" s="253"/>
      <c r="J161" s="254">
        <f>ROUND(I161*H161,2)</f>
        <v>0</v>
      </c>
      <c r="K161" s="250" t="s">
        <v>287</v>
      </c>
      <c r="L161" s="255"/>
      <c r="M161" s="256" t="s">
        <v>1</v>
      </c>
      <c r="N161" s="257" t="s">
        <v>41</v>
      </c>
      <c r="O161" s="72"/>
      <c r="P161" s="201">
        <f>O161*H161</f>
        <v>0</v>
      </c>
      <c r="Q161" s="201">
        <v>0</v>
      </c>
      <c r="R161" s="201">
        <f>Q161*H161</f>
        <v>0</v>
      </c>
      <c r="S161" s="201">
        <v>0</v>
      </c>
      <c r="T161" s="202">
        <f>S161*H161</f>
        <v>0</v>
      </c>
      <c r="U161" s="35"/>
      <c r="V161" s="35"/>
      <c r="W161" s="35"/>
      <c r="X161" s="35"/>
      <c r="Y161" s="35"/>
      <c r="Z161" s="35"/>
      <c r="AA161" s="35"/>
      <c r="AB161" s="35"/>
      <c r="AC161" s="35"/>
      <c r="AD161" s="35"/>
      <c r="AE161" s="35"/>
      <c r="AR161" s="203" t="s">
        <v>156</v>
      </c>
      <c r="AT161" s="203" t="s">
        <v>469</v>
      </c>
      <c r="AU161" s="203" t="s">
        <v>86</v>
      </c>
      <c r="AY161" s="18" t="s">
        <v>239</v>
      </c>
      <c r="BE161" s="204">
        <f>IF(N161="základní",J161,0)</f>
        <v>0</v>
      </c>
      <c r="BF161" s="204">
        <f>IF(N161="snížená",J161,0)</f>
        <v>0</v>
      </c>
      <c r="BG161" s="204">
        <f>IF(N161="zákl. přenesená",J161,0)</f>
        <v>0</v>
      </c>
      <c r="BH161" s="204">
        <f>IF(N161="sníž. přenesená",J161,0)</f>
        <v>0</v>
      </c>
      <c r="BI161" s="204">
        <f>IF(N161="nulová",J161,0)</f>
        <v>0</v>
      </c>
      <c r="BJ161" s="18" t="s">
        <v>84</v>
      </c>
      <c r="BK161" s="204">
        <f>ROUND(I161*H161,2)</f>
        <v>0</v>
      </c>
      <c r="BL161" s="18" t="s">
        <v>110</v>
      </c>
      <c r="BM161" s="203" t="s">
        <v>5840</v>
      </c>
    </row>
    <row r="162" spans="1:65" s="13" customFormat="1" ht="11.25">
      <c r="B162" s="210"/>
      <c r="C162" s="211"/>
      <c r="D162" s="212" t="s">
        <v>274</v>
      </c>
      <c r="E162" s="211"/>
      <c r="F162" s="213" t="s">
        <v>5841</v>
      </c>
      <c r="G162" s="211"/>
      <c r="H162" s="214">
        <v>257.39999999999998</v>
      </c>
      <c r="I162" s="215"/>
      <c r="J162" s="211"/>
      <c r="K162" s="211"/>
      <c r="L162" s="216"/>
      <c r="M162" s="217"/>
      <c r="N162" s="218"/>
      <c r="O162" s="218"/>
      <c r="P162" s="218"/>
      <c r="Q162" s="218"/>
      <c r="R162" s="218"/>
      <c r="S162" s="218"/>
      <c r="T162" s="219"/>
      <c r="AT162" s="220" t="s">
        <v>274</v>
      </c>
      <c r="AU162" s="220" t="s">
        <v>86</v>
      </c>
      <c r="AV162" s="13" t="s">
        <v>86</v>
      </c>
      <c r="AW162" s="13" t="s">
        <v>4</v>
      </c>
      <c r="AX162" s="13" t="s">
        <v>84</v>
      </c>
      <c r="AY162" s="220" t="s">
        <v>239</v>
      </c>
    </row>
    <row r="163" spans="1:65" s="2" customFormat="1" ht="16.5" customHeight="1">
      <c r="A163" s="35"/>
      <c r="B163" s="36"/>
      <c r="C163" s="192" t="s">
        <v>302</v>
      </c>
      <c r="D163" s="192" t="s">
        <v>241</v>
      </c>
      <c r="E163" s="193" t="s">
        <v>5842</v>
      </c>
      <c r="F163" s="194" t="s">
        <v>5843</v>
      </c>
      <c r="G163" s="195" t="s">
        <v>344</v>
      </c>
      <c r="H163" s="196">
        <v>1112</v>
      </c>
      <c r="I163" s="197"/>
      <c r="J163" s="198">
        <f>ROUND(I163*H163,2)</f>
        <v>0</v>
      </c>
      <c r="K163" s="194" t="s">
        <v>245</v>
      </c>
      <c r="L163" s="40"/>
      <c r="M163" s="199" t="s">
        <v>1</v>
      </c>
      <c r="N163" s="200" t="s">
        <v>41</v>
      </c>
      <c r="O163" s="72"/>
      <c r="P163" s="201">
        <f>O163*H163</f>
        <v>0</v>
      </c>
      <c r="Q163" s="201">
        <v>0</v>
      </c>
      <c r="R163" s="201">
        <f>Q163*H163</f>
        <v>0</v>
      </c>
      <c r="S163" s="201">
        <v>0</v>
      </c>
      <c r="T163" s="202">
        <f>S163*H163</f>
        <v>0</v>
      </c>
      <c r="U163" s="35"/>
      <c r="V163" s="35"/>
      <c r="W163" s="35"/>
      <c r="X163" s="35"/>
      <c r="Y163" s="35"/>
      <c r="Z163" s="35"/>
      <c r="AA163" s="35"/>
      <c r="AB163" s="35"/>
      <c r="AC163" s="35"/>
      <c r="AD163" s="35"/>
      <c r="AE163" s="35"/>
      <c r="AR163" s="203" t="s">
        <v>110</v>
      </c>
      <c r="AT163" s="203" t="s">
        <v>241</v>
      </c>
      <c r="AU163" s="203" t="s">
        <v>86</v>
      </c>
      <c r="AY163" s="18" t="s">
        <v>239</v>
      </c>
      <c r="BE163" s="204">
        <f>IF(N163="základní",J163,0)</f>
        <v>0</v>
      </c>
      <c r="BF163" s="204">
        <f>IF(N163="snížená",J163,0)</f>
        <v>0</v>
      </c>
      <c r="BG163" s="204">
        <f>IF(N163="zákl. přenesená",J163,0)</f>
        <v>0</v>
      </c>
      <c r="BH163" s="204">
        <f>IF(N163="sníž. přenesená",J163,0)</f>
        <v>0</v>
      </c>
      <c r="BI163" s="204">
        <f>IF(N163="nulová",J163,0)</f>
        <v>0</v>
      </c>
      <c r="BJ163" s="18" t="s">
        <v>84</v>
      </c>
      <c r="BK163" s="204">
        <f>ROUND(I163*H163,2)</f>
        <v>0</v>
      </c>
      <c r="BL163" s="18" t="s">
        <v>110</v>
      </c>
      <c r="BM163" s="203" t="s">
        <v>5844</v>
      </c>
    </row>
    <row r="164" spans="1:65" s="2" customFormat="1" ht="11.25">
      <c r="A164" s="35"/>
      <c r="B164" s="36"/>
      <c r="C164" s="37"/>
      <c r="D164" s="205" t="s">
        <v>247</v>
      </c>
      <c r="E164" s="37"/>
      <c r="F164" s="206" t="s">
        <v>5845</v>
      </c>
      <c r="G164" s="37"/>
      <c r="H164" s="37"/>
      <c r="I164" s="207"/>
      <c r="J164" s="37"/>
      <c r="K164" s="37"/>
      <c r="L164" s="40"/>
      <c r="M164" s="208"/>
      <c r="N164" s="209"/>
      <c r="O164" s="72"/>
      <c r="P164" s="72"/>
      <c r="Q164" s="72"/>
      <c r="R164" s="72"/>
      <c r="S164" s="72"/>
      <c r="T164" s="73"/>
      <c r="U164" s="35"/>
      <c r="V164" s="35"/>
      <c r="W164" s="35"/>
      <c r="X164" s="35"/>
      <c r="Y164" s="35"/>
      <c r="Z164" s="35"/>
      <c r="AA164" s="35"/>
      <c r="AB164" s="35"/>
      <c r="AC164" s="35"/>
      <c r="AD164" s="35"/>
      <c r="AE164" s="35"/>
      <c r="AT164" s="18" t="s">
        <v>247</v>
      </c>
      <c r="AU164" s="18" t="s">
        <v>86</v>
      </c>
    </row>
    <row r="165" spans="1:65" s="13" customFormat="1" ht="11.25">
      <c r="B165" s="210"/>
      <c r="C165" s="211"/>
      <c r="D165" s="212" t="s">
        <v>274</v>
      </c>
      <c r="E165" s="211"/>
      <c r="F165" s="213" t="s">
        <v>5846</v>
      </c>
      <c r="G165" s="211"/>
      <c r="H165" s="214">
        <v>1112</v>
      </c>
      <c r="I165" s="215"/>
      <c r="J165" s="211"/>
      <c r="K165" s="211"/>
      <c r="L165" s="216"/>
      <c r="M165" s="217"/>
      <c r="N165" s="218"/>
      <c r="O165" s="218"/>
      <c r="P165" s="218"/>
      <c r="Q165" s="218"/>
      <c r="R165" s="218"/>
      <c r="S165" s="218"/>
      <c r="T165" s="219"/>
      <c r="AT165" s="220" t="s">
        <v>274</v>
      </c>
      <c r="AU165" s="220" t="s">
        <v>86</v>
      </c>
      <c r="AV165" s="13" t="s">
        <v>86</v>
      </c>
      <c r="AW165" s="13" t="s">
        <v>4</v>
      </c>
      <c r="AX165" s="13" t="s">
        <v>84</v>
      </c>
      <c r="AY165" s="220" t="s">
        <v>239</v>
      </c>
    </row>
    <row r="166" spans="1:65" s="2" customFormat="1" ht="16.5" customHeight="1">
      <c r="A166" s="35"/>
      <c r="B166" s="36"/>
      <c r="C166" s="192" t="s">
        <v>306</v>
      </c>
      <c r="D166" s="192" t="s">
        <v>241</v>
      </c>
      <c r="E166" s="193" t="s">
        <v>459</v>
      </c>
      <c r="F166" s="194" t="s">
        <v>460</v>
      </c>
      <c r="G166" s="195" t="s">
        <v>319</v>
      </c>
      <c r="H166" s="196">
        <v>556</v>
      </c>
      <c r="I166" s="197"/>
      <c r="J166" s="198">
        <f>ROUND(I166*H166,2)</f>
        <v>0</v>
      </c>
      <c r="K166" s="194" t="s">
        <v>245</v>
      </c>
      <c r="L166" s="40"/>
      <c r="M166" s="199" t="s">
        <v>1</v>
      </c>
      <c r="N166" s="200" t="s">
        <v>41</v>
      </c>
      <c r="O166" s="72"/>
      <c r="P166" s="201">
        <f>O166*H166</f>
        <v>0</v>
      </c>
      <c r="Q166" s="201">
        <v>0</v>
      </c>
      <c r="R166" s="201">
        <f>Q166*H166</f>
        <v>0</v>
      </c>
      <c r="S166" s="201">
        <v>0</v>
      </c>
      <c r="T166" s="202">
        <f>S166*H166</f>
        <v>0</v>
      </c>
      <c r="U166" s="35"/>
      <c r="V166" s="35"/>
      <c r="W166" s="35"/>
      <c r="X166" s="35"/>
      <c r="Y166" s="35"/>
      <c r="Z166" s="35"/>
      <c r="AA166" s="35"/>
      <c r="AB166" s="35"/>
      <c r="AC166" s="35"/>
      <c r="AD166" s="35"/>
      <c r="AE166" s="35"/>
      <c r="AR166" s="203" t="s">
        <v>110</v>
      </c>
      <c r="AT166" s="203" t="s">
        <v>241</v>
      </c>
      <c r="AU166" s="203" t="s">
        <v>86</v>
      </c>
      <c r="AY166" s="18" t="s">
        <v>239</v>
      </c>
      <c r="BE166" s="204">
        <f>IF(N166="základní",J166,0)</f>
        <v>0</v>
      </c>
      <c r="BF166" s="204">
        <f>IF(N166="snížená",J166,0)</f>
        <v>0</v>
      </c>
      <c r="BG166" s="204">
        <f>IF(N166="zákl. přenesená",J166,0)</f>
        <v>0</v>
      </c>
      <c r="BH166" s="204">
        <f>IF(N166="sníž. přenesená",J166,0)</f>
        <v>0</v>
      </c>
      <c r="BI166" s="204">
        <f>IF(N166="nulová",J166,0)</f>
        <v>0</v>
      </c>
      <c r="BJ166" s="18" t="s">
        <v>84</v>
      </c>
      <c r="BK166" s="204">
        <f>ROUND(I166*H166,2)</f>
        <v>0</v>
      </c>
      <c r="BL166" s="18" t="s">
        <v>110</v>
      </c>
      <c r="BM166" s="203" t="s">
        <v>5847</v>
      </c>
    </row>
    <row r="167" spans="1:65" s="2" customFormat="1" ht="11.25">
      <c r="A167" s="35"/>
      <c r="B167" s="36"/>
      <c r="C167" s="37"/>
      <c r="D167" s="205" t="s">
        <v>247</v>
      </c>
      <c r="E167" s="37"/>
      <c r="F167" s="206" t="s">
        <v>462</v>
      </c>
      <c r="G167" s="37"/>
      <c r="H167" s="37"/>
      <c r="I167" s="207"/>
      <c r="J167" s="37"/>
      <c r="K167" s="37"/>
      <c r="L167" s="40"/>
      <c r="M167" s="208"/>
      <c r="N167" s="209"/>
      <c r="O167" s="72"/>
      <c r="P167" s="72"/>
      <c r="Q167" s="72"/>
      <c r="R167" s="72"/>
      <c r="S167" s="72"/>
      <c r="T167" s="73"/>
      <c r="U167" s="35"/>
      <c r="V167" s="35"/>
      <c r="W167" s="35"/>
      <c r="X167" s="35"/>
      <c r="Y167" s="35"/>
      <c r="Z167" s="35"/>
      <c r="AA167" s="35"/>
      <c r="AB167" s="35"/>
      <c r="AC167" s="35"/>
      <c r="AD167" s="35"/>
      <c r="AE167" s="35"/>
      <c r="AT167" s="18" t="s">
        <v>247</v>
      </c>
      <c r="AU167" s="18" t="s">
        <v>86</v>
      </c>
    </row>
    <row r="168" spans="1:65" s="2" customFormat="1" ht="16.5" customHeight="1">
      <c r="A168" s="35"/>
      <c r="B168" s="36"/>
      <c r="C168" s="192" t="s">
        <v>311</v>
      </c>
      <c r="D168" s="192" t="s">
        <v>241</v>
      </c>
      <c r="E168" s="193" t="s">
        <v>481</v>
      </c>
      <c r="F168" s="194" t="s">
        <v>482</v>
      </c>
      <c r="G168" s="195" t="s">
        <v>244</v>
      </c>
      <c r="H168" s="196">
        <v>25.2</v>
      </c>
      <c r="I168" s="197"/>
      <c r="J168" s="198">
        <f>ROUND(I168*H168,2)</f>
        <v>0</v>
      </c>
      <c r="K168" s="194" t="s">
        <v>245</v>
      </c>
      <c r="L168" s="40"/>
      <c r="M168" s="199" t="s">
        <v>1</v>
      </c>
      <c r="N168" s="200" t="s">
        <v>41</v>
      </c>
      <c r="O168" s="72"/>
      <c r="P168" s="201">
        <f>O168*H168</f>
        <v>0</v>
      </c>
      <c r="Q168" s="201">
        <v>0</v>
      </c>
      <c r="R168" s="201">
        <f>Q168*H168</f>
        <v>0</v>
      </c>
      <c r="S168" s="201">
        <v>0</v>
      </c>
      <c r="T168" s="202">
        <f>S168*H168</f>
        <v>0</v>
      </c>
      <c r="U168" s="35"/>
      <c r="V168" s="35"/>
      <c r="W168" s="35"/>
      <c r="X168" s="35"/>
      <c r="Y168" s="35"/>
      <c r="Z168" s="35"/>
      <c r="AA168" s="35"/>
      <c r="AB168" s="35"/>
      <c r="AC168" s="35"/>
      <c r="AD168" s="35"/>
      <c r="AE168" s="35"/>
      <c r="AR168" s="203" t="s">
        <v>110</v>
      </c>
      <c r="AT168" s="203" t="s">
        <v>241</v>
      </c>
      <c r="AU168" s="203" t="s">
        <v>86</v>
      </c>
      <c r="AY168" s="18" t="s">
        <v>239</v>
      </c>
      <c r="BE168" s="204">
        <f>IF(N168="základní",J168,0)</f>
        <v>0</v>
      </c>
      <c r="BF168" s="204">
        <f>IF(N168="snížená",J168,0)</f>
        <v>0</v>
      </c>
      <c r="BG168" s="204">
        <f>IF(N168="zákl. přenesená",J168,0)</f>
        <v>0</v>
      </c>
      <c r="BH168" s="204">
        <f>IF(N168="sníž. přenesená",J168,0)</f>
        <v>0</v>
      </c>
      <c r="BI168" s="204">
        <f>IF(N168="nulová",J168,0)</f>
        <v>0</v>
      </c>
      <c r="BJ168" s="18" t="s">
        <v>84</v>
      </c>
      <c r="BK168" s="204">
        <f>ROUND(I168*H168,2)</f>
        <v>0</v>
      </c>
      <c r="BL168" s="18" t="s">
        <v>110</v>
      </c>
      <c r="BM168" s="203" t="s">
        <v>5848</v>
      </c>
    </row>
    <row r="169" spans="1:65" s="2" customFormat="1" ht="11.25">
      <c r="A169" s="35"/>
      <c r="B169" s="36"/>
      <c r="C169" s="37"/>
      <c r="D169" s="205" t="s">
        <v>247</v>
      </c>
      <c r="E169" s="37"/>
      <c r="F169" s="206" t="s">
        <v>484</v>
      </c>
      <c r="G169" s="37"/>
      <c r="H169" s="37"/>
      <c r="I169" s="207"/>
      <c r="J169" s="37"/>
      <c r="K169" s="37"/>
      <c r="L169" s="40"/>
      <c r="M169" s="208"/>
      <c r="N169" s="209"/>
      <c r="O169" s="72"/>
      <c r="P169" s="72"/>
      <c r="Q169" s="72"/>
      <c r="R169" s="72"/>
      <c r="S169" s="72"/>
      <c r="T169" s="73"/>
      <c r="U169" s="35"/>
      <c r="V169" s="35"/>
      <c r="W169" s="35"/>
      <c r="X169" s="35"/>
      <c r="Y169" s="35"/>
      <c r="Z169" s="35"/>
      <c r="AA169" s="35"/>
      <c r="AB169" s="35"/>
      <c r="AC169" s="35"/>
      <c r="AD169" s="35"/>
      <c r="AE169" s="35"/>
      <c r="AT169" s="18" t="s">
        <v>247</v>
      </c>
      <c r="AU169" s="18" t="s">
        <v>86</v>
      </c>
    </row>
    <row r="170" spans="1:65" s="13" customFormat="1" ht="11.25">
      <c r="B170" s="210"/>
      <c r="C170" s="211"/>
      <c r="D170" s="212" t="s">
        <v>274</v>
      </c>
      <c r="E170" s="226" t="s">
        <v>1</v>
      </c>
      <c r="F170" s="213" t="s">
        <v>5849</v>
      </c>
      <c r="G170" s="211"/>
      <c r="H170" s="214">
        <v>25.2</v>
      </c>
      <c r="I170" s="215"/>
      <c r="J170" s="211"/>
      <c r="K170" s="211"/>
      <c r="L170" s="216"/>
      <c r="M170" s="217"/>
      <c r="N170" s="218"/>
      <c r="O170" s="218"/>
      <c r="P170" s="218"/>
      <c r="Q170" s="218"/>
      <c r="R170" s="218"/>
      <c r="S170" s="218"/>
      <c r="T170" s="219"/>
      <c r="AT170" s="220" t="s">
        <v>274</v>
      </c>
      <c r="AU170" s="220" t="s">
        <v>86</v>
      </c>
      <c r="AV170" s="13" t="s">
        <v>86</v>
      </c>
      <c r="AW170" s="13" t="s">
        <v>32</v>
      </c>
      <c r="AX170" s="13" t="s">
        <v>76</v>
      </c>
      <c r="AY170" s="220" t="s">
        <v>239</v>
      </c>
    </row>
    <row r="171" spans="1:65" s="14" customFormat="1" ht="11.25">
      <c r="B171" s="227"/>
      <c r="C171" s="228"/>
      <c r="D171" s="212" t="s">
        <v>274</v>
      </c>
      <c r="E171" s="229" t="s">
        <v>1</v>
      </c>
      <c r="F171" s="230" t="s">
        <v>401</v>
      </c>
      <c r="G171" s="228"/>
      <c r="H171" s="231">
        <v>25.2</v>
      </c>
      <c r="I171" s="232"/>
      <c r="J171" s="228"/>
      <c r="K171" s="228"/>
      <c r="L171" s="233"/>
      <c r="M171" s="234"/>
      <c r="N171" s="235"/>
      <c r="O171" s="235"/>
      <c r="P171" s="235"/>
      <c r="Q171" s="235"/>
      <c r="R171" s="235"/>
      <c r="S171" s="235"/>
      <c r="T171" s="236"/>
      <c r="AT171" s="237" t="s">
        <v>274</v>
      </c>
      <c r="AU171" s="237" t="s">
        <v>86</v>
      </c>
      <c r="AV171" s="14" t="s">
        <v>110</v>
      </c>
      <c r="AW171" s="14" t="s">
        <v>32</v>
      </c>
      <c r="AX171" s="14" t="s">
        <v>84</v>
      </c>
      <c r="AY171" s="237" t="s">
        <v>239</v>
      </c>
    </row>
    <row r="172" spans="1:65" s="2" customFormat="1" ht="16.5" customHeight="1">
      <c r="A172" s="35"/>
      <c r="B172" s="36"/>
      <c r="C172" s="192" t="s">
        <v>316</v>
      </c>
      <c r="D172" s="192" t="s">
        <v>241</v>
      </c>
      <c r="E172" s="193" t="s">
        <v>485</v>
      </c>
      <c r="F172" s="194" t="s">
        <v>486</v>
      </c>
      <c r="G172" s="195" t="s">
        <v>244</v>
      </c>
      <c r="H172" s="196">
        <v>927</v>
      </c>
      <c r="I172" s="197"/>
      <c r="J172" s="198">
        <f>ROUND(I172*H172,2)</f>
        <v>0</v>
      </c>
      <c r="K172" s="194" t="s">
        <v>245</v>
      </c>
      <c r="L172" s="40"/>
      <c r="M172" s="199" t="s">
        <v>1</v>
      </c>
      <c r="N172" s="200" t="s">
        <v>41</v>
      </c>
      <c r="O172" s="72"/>
      <c r="P172" s="201">
        <f>O172*H172</f>
        <v>0</v>
      </c>
      <c r="Q172" s="201">
        <v>0</v>
      </c>
      <c r="R172" s="201">
        <f>Q172*H172</f>
        <v>0</v>
      </c>
      <c r="S172" s="201">
        <v>0</v>
      </c>
      <c r="T172" s="202">
        <f>S172*H172</f>
        <v>0</v>
      </c>
      <c r="U172" s="35"/>
      <c r="V172" s="35"/>
      <c r="W172" s="35"/>
      <c r="X172" s="35"/>
      <c r="Y172" s="35"/>
      <c r="Z172" s="35"/>
      <c r="AA172" s="35"/>
      <c r="AB172" s="35"/>
      <c r="AC172" s="35"/>
      <c r="AD172" s="35"/>
      <c r="AE172" s="35"/>
      <c r="AR172" s="203" t="s">
        <v>110</v>
      </c>
      <c r="AT172" s="203" t="s">
        <v>241</v>
      </c>
      <c r="AU172" s="203" t="s">
        <v>86</v>
      </c>
      <c r="AY172" s="18" t="s">
        <v>239</v>
      </c>
      <c r="BE172" s="204">
        <f>IF(N172="základní",J172,0)</f>
        <v>0</v>
      </c>
      <c r="BF172" s="204">
        <f>IF(N172="snížená",J172,0)</f>
        <v>0</v>
      </c>
      <c r="BG172" s="204">
        <f>IF(N172="zákl. přenesená",J172,0)</f>
        <v>0</v>
      </c>
      <c r="BH172" s="204">
        <f>IF(N172="sníž. přenesená",J172,0)</f>
        <v>0</v>
      </c>
      <c r="BI172" s="204">
        <f>IF(N172="nulová",J172,0)</f>
        <v>0</v>
      </c>
      <c r="BJ172" s="18" t="s">
        <v>84</v>
      </c>
      <c r="BK172" s="204">
        <f>ROUND(I172*H172,2)</f>
        <v>0</v>
      </c>
      <c r="BL172" s="18" t="s">
        <v>110</v>
      </c>
      <c r="BM172" s="203" t="s">
        <v>5850</v>
      </c>
    </row>
    <row r="173" spans="1:65" s="2" customFormat="1" ht="11.25">
      <c r="A173" s="35"/>
      <c r="B173" s="36"/>
      <c r="C173" s="37"/>
      <c r="D173" s="205" t="s">
        <v>247</v>
      </c>
      <c r="E173" s="37"/>
      <c r="F173" s="206" t="s">
        <v>488</v>
      </c>
      <c r="G173" s="37"/>
      <c r="H173" s="37"/>
      <c r="I173" s="207"/>
      <c r="J173" s="37"/>
      <c r="K173" s="37"/>
      <c r="L173" s="40"/>
      <c r="M173" s="208"/>
      <c r="N173" s="209"/>
      <c r="O173" s="72"/>
      <c r="P173" s="72"/>
      <c r="Q173" s="72"/>
      <c r="R173" s="72"/>
      <c r="S173" s="72"/>
      <c r="T173" s="73"/>
      <c r="U173" s="35"/>
      <c r="V173" s="35"/>
      <c r="W173" s="35"/>
      <c r="X173" s="35"/>
      <c r="Y173" s="35"/>
      <c r="Z173" s="35"/>
      <c r="AA173" s="35"/>
      <c r="AB173" s="35"/>
      <c r="AC173" s="35"/>
      <c r="AD173" s="35"/>
      <c r="AE173" s="35"/>
      <c r="AT173" s="18" t="s">
        <v>247</v>
      </c>
      <c r="AU173" s="18" t="s">
        <v>86</v>
      </c>
    </row>
    <row r="174" spans="1:65" s="13" customFormat="1" ht="11.25">
      <c r="B174" s="210"/>
      <c r="C174" s="211"/>
      <c r="D174" s="212" t="s">
        <v>274</v>
      </c>
      <c r="E174" s="226" t="s">
        <v>1</v>
      </c>
      <c r="F174" s="213" t="s">
        <v>5851</v>
      </c>
      <c r="G174" s="211"/>
      <c r="H174" s="214">
        <v>475</v>
      </c>
      <c r="I174" s="215"/>
      <c r="J174" s="211"/>
      <c r="K174" s="211"/>
      <c r="L174" s="216"/>
      <c r="M174" s="217"/>
      <c r="N174" s="218"/>
      <c r="O174" s="218"/>
      <c r="P174" s="218"/>
      <c r="Q174" s="218"/>
      <c r="R174" s="218"/>
      <c r="S174" s="218"/>
      <c r="T174" s="219"/>
      <c r="AT174" s="220" t="s">
        <v>274</v>
      </c>
      <c r="AU174" s="220" t="s">
        <v>86</v>
      </c>
      <c r="AV174" s="13" t="s">
        <v>86</v>
      </c>
      <c r="AW174" s="13" t="s">
        <v>32</v>
      </c>
      <c r="AX174" s="13" t="s">
        <v>76</v>
      </c>
      <c r="AY174" s="220" t="s">
        <v>239</v>
      </c>
    </row>
    <row r="175" spans="1:65" s="13" customFormat="1" ht="11.25">
      <c r="B175" s="210"/>
      <c r="C175" s="211"/>
      <c r="D175" s="212" t="s">
        <v>274</v>
      </c>
      <c r="E175" s="226" t="s">
        <v>1</v>
      </c>
      <c r="F175" s="213" t="s">
        <v>5852</v>
      </c>
      <c r="G175" s="211"/>
      <c r="H175" s="214">
        <v>452</v>
      </c>
      <c r="I175" s="215"/>
      <c r="J175" s="211"/>
      <c r="K175" s="211"/>
      <c r="L175" s="216"/>
      <c r="M175" s="217"/>
      <c r="N175" s="218"/>
      <c r="O175" s="218"/>
      <c r="P175" s="218"/>
      <c r="Q175" s="218"/>
      <c r="R175" s="218"/>
      <c r="S175" s="218"/>
      <c r="T175" s="219"/>
      <c r="AT175" s="220" t="s">
        <v>274</v>
      </c>
      <c r="AU175" s="220" t="s">
        <v>86</v>
      </c>
      <c r="AV175" s="13" t="s">
        <v>86</v>
      </c>
      <c r="AW175" s="13" t="s">
        <v>32</v>
      </c>
      <c r="AX175" s="13" t="s">
        <v>76</v>
      </c>
      <c r="AY175" s="220" t="s">
        <v>239</v>
      </c>
    </row>
    <row r="176" spans="1:65" s="14" customFormat="1" ht="11.25">
      <c r="B176" s="227"/>
      <c r="C176" s="228"/>
      <c r="D176" s="212" t="s">
        <v>274</v>
      </c>
      <c r="E176" s="229" t="s">
        <v>1</v>
      </c>
      <c r="F176" s="230" t="s">
        <v>401</v>
      </c>
      <c r="G176" s="228"/>
      <c r="H176" s="231">
        <v>927</v>
      </c>
      <c r="I176" s="232"/>
      <c r="J176" s="228"/>
      <c r="K176" s="228"/>
      <c r="L176" s="233"/>
      <c r="M176" s="234"/>
      <c r="N176" s="235"/>
      <c r="O176" s="235"/>
      <c r="P176" s="235"/>
      <c r="Q176" s="235"/>
      <c r="R176" s="235"/>
      <c r="S176" s="235"/>
      <c r="T176" s="236"/>
      <c r="AT176" s="237" t="s">
        <v>274</v>
      </c>
      <c r="AU176" s="237" t="s">
        <v>86</v>
      </c>
      <c r="AV176" s="14" t="s">
        <v>110</v>
      </c>
      <c r="AW176" s="14" t="s">
        <v>32</v>
      </c>
      <c r="AX176" s="14" t="s">
        <v>84</v>
      </c>
      <c r="AY176" s="237" t="s">
        <v>239</v>
      </c>
    </row>
    <row r="177" spans="1:65" s="2" customFormat="1" ht="16.5" customHeight="1">
      <c r="A177" s="35"/>
      <c r="B177" s="36"/>
      <c r="C177" s="192" t="s">
        <v>323</v>
      </c>
      <c r="D177" s="192" t="s">
        <v>241</v>
      </c>
      <c r="E177" s="193" t="s">
        <v>5853</v>
      </c>
      <c r="F177" s="194" t="s">
        <v>5854</v>
      </c>
      <c r="G177" s="195" t="s">
        <v>319</v>
      </c>
      <c r="H177" s="196">
        <v>91.5</v>
      </c>
      <c r="I177" s="197"/>
      <c r="J177" s="198">
        <f>ROUND(I177*H177,2)</f>
        <v>0</v>
      </c>
      <c r="K177" s="194" t="s">
        <v>245</v>
      </c>
      <c r="L177" s="40"/>
      <c r="M177" s="199" t="s">
        <v>1</v>
      </c>
      <c r="N177" s="200" t="s">
        <v>41</v>
      </c>
      <c r="O177" s="72"/>
      <c r="P177" s="201">
        <f>O177*H177</f>
        <v>0</v>
      </c>
      <c r="Q177" s="201">
        <v>0</v>
      </c>
      <c r="R177" s="201">
        <f>Q177*H177</f>
        <v>0</v>
      </c>
      <c r="S177" s="201">
        <v>0</v>
      </c>
      <c r="T177" s="202">
        <f>S177*H177</f>
        <v>0</v>
      </c>
      <c r="U177" s="35"/>
      <c r="V177" s="35"/>
      <c r="W177" s="35"/>
      <c r="X177" s="35"/>
      <c r="Y177" s="35"/>
      <c r="Z177" s="35"/>
      <c r="AA177" s="35"/>
      <c r="AB177" s="35"/>
      <c r="AC177" s="35"/>
      <c r="AD177" s="35"/>
      <c r="AE177" s="35"/>
      <c r="AR177" s="203" t="s">
        <v>110</v>
      </c>
      <c r="AT177" s="203" t="s">
        <v>241</v>
      </c>
      <c r="AU177" s="203" t="s">
        <v>86</v>
      </c>
      <c r="AY177" s="18" t="s">
        <v>239</v>
      </c>
      <c r="BE177" s="204">
        <f>IF(N177="základní",J177,0)</f>
        <v>0</v>
      </c>
      <c r="BF177" s="204">
        <f>IF(N177="snížená",J177,0)</f>
        <v>0</v>
      </c>
      <c r="BG177" s="204">
        <f>IF(N177="zákl. přenesená",J177,0)</f>
        <v>0</v>
      </c>
      <c r="BH177" s="204">
        <f>IF(N177="sníž. přenesená",J177,0)</f>
        <v>0</v>
      </c>
      <c r="BI177" s="204">
        <f>IF(N177="nulová",J177,0)</f>
        <v>0</v>
      </c>
      <c r="BJ177" s="18" t="s">
        <v>84</v>
      </c>
      <c r="BK177" s="204">
        <f>ROUND(I177*H177,2)</f>
        <v>0</v>
      </c>
      <c r="BL177" s="18" t="s">
        <v>110</v>
      </c>
      <c r="BM177" s="203" t="s">
        <v>5855</v>
      </c>
    </row>
    <row r="178" spans="1:65" s="2" customFormat="1" ht="11.25">
      <c r="A178" s="35"/>
      <c r="B178" s="36"/>
      <c r="C178" s="37"/>
      <c r="D178" s="205" t="s">
        <v>247</v>
      </c>
      <c r="E178" s="37"/>
      <c r="F178" s="206" t="s">
        <v>5856</v>
      </c>
      <c r="G178" s="37"/>
      <c r="H178" s="37"/>
      <c r="I178" s="207"/>
      <c r="J178" s="37"/>
      <c r="K178" s="37"/>
      <c r="L178" s="40"/>
      <c r="M178" s="208"/>
      <c r="N178" s="209"/>
      <c r="O178" s="72"/>
      <c r="P178" s="72"/>
      <c r="Q178" s="72"/>
      <c r="R178" s="72"/>
      <c r="S178" s="72"/>
      <c r="T178" s="73"/>
      <c r="U178" s="35"/>
      <c r="V178" s="35"/>
      <c r="W178" s="35"/>
      <c r="X178" s="35"/>
      <c r="Y178" s="35"/>
      <c r="Z178" s="35"/>
      <c r="AA178" s="35"/>
      <c r="AB178" s="35"/>
      <c r="AC178" s="35"/>
      <c r="AD178" s="35"/>
      <c r="AE178" s="35"/>
      <c r="AT178" s="18" t="s">
        <v>247</v>
      </c>
      <c r="AU178" s="18" t="s">
        <v>86</v>
      </c>
    </row>
    <row r="179" spans="1:65" s="13" customFormat="1" ht="11.25">
      <c r="B179" s="210"/>
      <c r="C179" s="211"/>
      <c r="D179" s="212" t="s">
        <v>274</v>
      </c>
      <c r="E179" s="226" t="s">
        <v>1</v>
      </c>
      <c r="F179" s="213" t="s">
        <v>5822</v>
      </c>
      <c r="G179" s="211"/>
      <c r="H179" s="214">
        <v>91.5</v>
      </c>
      <c r="I179" s="215"/>
      <c r="J179" s="211"/>
      <c r="K179" s="211"/>
      <c r="L179" s="216"/>
      <c r="M179" s="217"/>
      <c r="N179" s="218"/>
      <c r="O179" s="218"/>
      <c r="P179" s="218"/>
      <c r="Q179" s="218"/>
      <c r="R179" s="218"/>
      <c r="S179" s="218"/>
      <c r="T179" s="219"/>
      <c r="AT179" s="220" t="s">
        <v>274</v>
      </c>
      <c r="AU179" s="220" t="s">
        <v>86</v>
      </c>
      <c r="AV179" s="13" t="s">
        <v>86</v>
      </c>
      <c r="AW179" s="13" t="s">
        <v>32</v>
      </c>
      <c r="AX179" s="13" t="s">
        <v>76</v>
      </c>
      <c r="AY179" s="220" t="s">
        <v>239</v>
      </c>
    </row>
    <row r="180" spans="1:65" s="14" customFormat="1" ht="11.25">
      <c r="B180" s="227"/>
      <c r="C180" s="228"/>
      <c r="D180" s="212" t="s">
        <v>274</v>
      </c>
      <c r="E180" s="229" t="s">
        <v>1</v>
      </c>
      <c r="F180" s="230" t="s">
        <v>401</v>
      </c>
      <c r="G180" s="228"/>
      <c r="H180" s="231">
        <v>91.5</v>
      </c>
      <c r="I180" s="232"/>
      <c r="J180" s="228"/>
      <c r="K180" s="228"/>
      <c r="L180" s="233"/>
      <c r="M180" s="234"/>
      <c r="N180" s="235"/>
      <c r="O180" s="235"/>
      <c r="P180" s="235"/>
      <c r="Q180" s="235"/>
      <c r="R180" s="235"/>
      <c r="S180" s="235"/>
      <c r="T180" s="236"/>
      <c r="AT180" s="237" t="s">
        <v>274</v>
      </c>
      <c r="AU180" s="237" t="s">
        <v>86</v>
      </c>
      <c r="AV180" s="14" t="s">
        <v>110</v>
      </c>
      <c r="AW180" s="14" t="s">
        <v>32</v>
      </c>
      <c r="AX180" s="14" t="s">
        <v>84</v>
      </c>
      <c r="AY180" s="237" t="s">
        <v>239</v>
      </c>
    </row>
    <row r="181" spans="1:65" s="12" customFormat="1" ht="20.85" customHeight="1">
      <c r="B181" s="176"/>
      <c r="C181" s="177"/>
      <c r="D181" s="178" t="s">
        <v>75</v>
      </c>
      <c r="E181" s="190" t="s">
        <v>289</v>
      </c>
      <c r="F181" s="190" t="s">
        <v>5857</v>
      </c>
      <c r="G181" s="177"/>
      <c r="H181" s="177"/>
      <c r="I181" s="180"/>
      <c r="J181" s="191">
        <f>BK181</f>
        <v>0</v>
      </c>
      <c r="K181" s="177"/>
      <c r="L181" s="182"/>
      <c r="M181" s="183"/>
      <c r="N181" s="184"/>
      <c r="O181" s="184"/>
      <c r="P181" s="185">
        <f>SUM(P182:P199)</f>
        <v>0</v>
      </c>
      <c r="Q181" s="184"/>
      <c r="R181" s="185">
        <f>SUM(R182:R199)</f>
        <v>1.83E-2</v>
      </c>
      <c r="S181" s="184"/>
      <c r="T181" s="186">
        <f>SUM(T182:T199)</f>
        <v>0</v>
      </c>
      <c r="AR181" s="187" t="s">
        <v>84</v>
      </c>
      <c r="AT181" s="188" t="s">
        <v>75</v>
      </c>
      <c r="AU181" s="188" t="s">
        <v>86</v>
      </c>
      <c r="AY181" s="187" t="s">
        <v>239</v>
      </c>
      <c r="BK181" s="189">
        <f>SUM(BK182:BK199)</f>
        <v>0</v>
      </c>
    </row>
    <row r="182" spans="1:65" s="2" customFormat="1" ht="24.2" customHeight="1">
      <c r="A182" s="35"/>
      <c r="B182" s="36"/>
      <c r="C182" s="192" t="s">
        <v>289</v>
      </c>
      <c r="D182" s="192" t="s">
        <v>241</v>
      </c>
      <c r="E182" s="193" t="s">
        <v>5858</v>
      </c>
      <c r="F182" s="194" t="s">
        <v>5859</v>
      </c>
      <c r="G182" s="195" t="s">
        <v>244</v>
      </c>
      <c r="H182" s="196">
        <v>610</v>
      </c>
      <c r="I182" s="197"/>
      <c r="J182" s="198">
        <f>ROUND(I182*H182,2)</f>
        <v>0</v>
      </c>
      <c r="K182" s="194" t="s">
        <v>245</v>
      </c>
      <c r="L182" s="40"/>
      <c r="M182" s="199" t="s">
        <v>1</v>
      </c>
      <c r="N182" s="200" t="s">
        <v>41</v>
      </c>
      <c r="O182" s="72"/>
      <c r="P182" s="201">
        <f>O182*H182</f>
        <v>0</v>
      </c>
      <c r="Q182" s="201">
        <v>0</v>
      </c>
      <c r="R182" s="201">
        <f>Q182*H182</f>
        <v>0</v>
      </c>
      <c r="S182" s="201">
        <v>0</v>
      </c>
      <c r="T182" s="202">
        <f>S182*H182</f>
        <v>0</v>
      </c>
      <c r="U182" s="35"/>
      <c r="V182" s="35"/>
      <c r="W182" s="35"/>
      <c r="X182" s="35"/>
      <c r="Y182" s="35"/>
      <c r="Z182" s="35"/>
      <c r="AA182" s="35"/>
      <c r="AB182" s="35"/>
      <c r="AC182" s="35"/>
      <c r="AD182" s="35"/>
      <c r="AE182" s="35"/>
      <c r="AR182" s="203" t="s">
        <v>110</v>
      </c>
      <c r="AT182" s="203" t="s">
        <v>241</v>
      </c>
      <c r="AU182" s="203" t="s">
        <v>108</v>
      </c>
      <c r="AY182" s="18" t="s">
        <v>239</v>
      </c>
      <c r="BE182" s="204">
        <f>IF(N182="základní",J182,0)</f>
        <v>0</v>
      </c>
      <c r="BF182" s="204">
        <f>IF(N182="snížená",J182,0)</f>
        <v>0</v>
      </c>
      <c r="BG182" s="204">
        <f>IF(N182="zákl. přenesená",J182,0)</f>
        <v>0</v>
      </c>
      <c r="BH182" s="204">
        <f>IF(N182="sníž. přenesená",J182,0)</f>
        <v>0</v>
      </c>
      <c r="BI182" s="204">
        <f>IF(N182="nulová",J182,0)</f>
        <v>0</v>
      </c>
      <c r="BJ182" s="18" t="s">
        <v>84</v>
      </c>
      <c r="BK182" s="204">
        <f>ROUND(I182*H182,2)</f>
        <v>0</v>
      </c>
      <c r="BL182" s="18" t="s">
        <v>110</v>
      </c>
      <c r="BM182" s="203" t="s">
        <v>5860</v>
      </c>
    </row>
    <row r="183" spans="1:65" s="2" customFormat="1" ht="11.25">
      <c r="A183" s="35"/>
      <c r="B183" s="36"/>
      <c r="C183" s="37"/>
      <c r="D183" s="205" t="s">
        <v>247</v>
      </c>
      <c r="E183" s="37"/>
      <c r="F183" s="206" t="s">
        <v>5861</v>
      </c>
      <c r="G183" s="37"/>
      <c r="H183" s="37"/>
      <c r="I183" s="207"/>
      <c r="J183" s="37"/>
      <c r="K183" s="37"/>
      <c r="L183" s="40"/>
      <c r="M183" s="208"/>
      <c r="N183" s="209"/>
      <c r="O183" s="72"/>
      <c r="P183" s="72"/>
      <c r="Q183" s="72"/>
      <c r="R183" s="72"/>
      <c r="S183" s="72"/>
      <c r="T183" s="73"/>
      <c r="U183" s="35"/>
      <c r="V183" s="35"/>
      <c r="W183" s="35"/>
      <c r="X183" s="35"/>
      <c r="Y183" s="35"/>
      <c r="Z183" s="35"/>
      <c r="AA183" s="35"/>
      <c r="AB183" s="35"/>
      <c r="AC183" s="35"/>
      <c r="AD183" s="35"/>
      <c r="AE183" s="35"/>
      <c r="AT183" s="18" t="s">
        <v>247</v>
      </c>
      <c r="AU183" s="18" t="s">
        <v>108</v>
      </c>
    </row>
    <row r="184" spans="1:65" s="2" customFormat="1" ht="21.75" customHeight="1">
      <c r="A184" s="35"/>
      <c r="B184" s="36"/>
      <c r="C184" s="192" t="s">
        <v>334</v>
      </c>
      <c r="D184" s="192" t="s">
        <v>241</v>
      </c>
      <c r="E184" s="193" t="s">
        <v>5862</v>
      </c>
      <c r="F184" s="194" t="s">
        <v>5863</v>
      </c>
      <c r="G184" s="195" t="s">
        <v>244</v>
      </c>
      <c r="H184" s="196">
        <v>610</v>
      </c>
      <c r="I184" s="197"/>
      <c r="J184" s="198">
        <f>ROUND(I184*H184,2)</f>
        <v>0</v>
      </c>
      <c r="K184" s="194" t="s">
        <v>245</v>
      </c>
      <c r="L184" s="40"/>
      <c r="M184" s="199" t="s">
        <v>1</v>
      </c>
      <c r="N184" s="200" t="s">
        <v>41</v>
      </c>
      <c r="O184" s="72"/>
      <c r="P184" s="201">
        <f>O184*H184</f>
        <v>0</v>
      </c>
      <c r="Q184" s="201">
        <v>0</v>
      </c>
      <c r="R184" s="201">
        <f>Q184*H184</f>
        <v>0</v>
      </c>
      <c r="S184" s="201">
        <v>0</v>
      </c>
      <c r="T184" s="202">
        <f>S184*H184</f>
        <v>0</v>
      </c>
      <c r="U184" s="35"/>
      <c r="V184" s="35"/>
      <c r="W184" s="35"/>
      <c r="X184" s="35"/>
      <c r="Y184" s="35"/>
      <c r="Z184" s="35"/>
      <c r="AA184" s="35"/>
      <c r="AB184" s="35"/>
      <c r="AC184" s="35"/>
      <c r="AD184" s="35"/>
      <c r="AE184" s="35"/>
      <c r="AR184" s="203" t="s">
        <v>110</v>
      </c>
      <c r="AT184" s="203" t="s">
        <v>241</v>
      </c>
      <c r="AU184" s="203" t="s">
        <v>108</v>
      </c>
      <c r="AY184" s="18" t="s">
        <v>239</v>
      </c>
      <c r="BE184" s="204">
        <f>IF(N184="základní",J184,0)</f>
        <v>0</v>
      </c>
      <c r="BF184" s="204">
        <f>IF(N184="snížená",J184,0)</f>
        <v>0</v>
      </c>
      <c r="BG184" s="204">
        <f>IF(N184="zákl. přenesená",J184,0)</f>
        <v>0</v>
      </c>
      <c r="BH184" s="204">
        <f>IF(N184="sníž. přenesená",J184,0)</f>
        <v>0</v>
      </c>
      <c r="BI184" s="204">
        <f>IF(N184="nulová",J184,0)</f>
        <v>0</v>
      </c>
      <c r="BJ184" s="18" t="s">
        <v>84</v>
      </c>
      <c r="BK184" s="204">
        <f>ROUND(I184*H184,2)</f>
        <v>0</v>
      </c>
      <c r="BL184" s="18" t="s">
        <v>110</v>
      </c>
      <c r="BM184" s="203" t="s">
        <v>5864</v>
      </c>
    </row>
    <row r="185" spans="1:65" s="2" customFormat="1" ht="11.25">
      <c r="A185" s="35"/>
      <c r="B185" s="36"/>
      <c r="C185" s="37"/>
      <c r="D185" s="205" t="s">
        <v>247</v>
      </c>
      <c r="E185" s="37"/>
      <c r="F185" s="206" t="s">
        <v>5865</v>
      </c>
      <c r="G185" s="37"/>
      <c r="H185" s="37"/>
      <c r="I185" s="207"/>
      <c r="J185" s="37"/>
      <c r="K185" s="37"/>
      <c r="L185" s="40"/>
      <c r="M185" s="208"/>
      <c r="N185" s="209"/>
      <c r="O185" s="72"/>
      <c r="P185" s="72"/>
      <c r="Q185" s="72"/>
      <c r="R185" s="72"/>
      <c r="S185" s="72"/>
      <c r="T185" s="73"/>
      <c r="U185" s="35"/>
      <c r="V185" s="35"/>
      <c r="W185" s="35"/>
      <c r="X185" s="35"/>
      <c r="Y185" s="35"/>
      <c r="Z185" s="35"/>
      <c r="AA185" s="35"/>
      <c r="AB185" s="35"/>
      <c r="AC185" s="35"/>
      <c r="AD185" s="35"/>
      <c r="AE185" s="35"/>
      <c r="AT185" s="18" t="s">
        <v>247</v>
      </c>
      <c r="AU185" s="18" t="s">
        <v>108</v>
      </c>
    </row>
    <row r="186" spans="1:65" s="2" customFormat="1" ht="16.5" customHeight="1">
      <c r="A186" s="35"/>
      <c r="B186" s="36"/>
      <c r="C186" s="192" t="s">
        <v>341</v>
      </c>
      <c r="D186" s="192" t="s">
        <v>241</v>
      </c>
      <c r="E186" s="193" t="s">
        <v>5866</v>
      </c>
      <c r="F186" s="194" t="s">
        <v>5867</v>
      </c>
      <c r="G186" s="195" t="s">
        <v>244</v>
      </c>
      <c r="H186" s="196">
        <v>610</v>
      </c>
      <c r="I186" s="197"/>
      <c r="J186" s="198">
        <f>ROUND(I186*H186,2)</f>
        <v>0</v>
      </c>
      <c r="K186" s="194" t="s">
        <v>245</v>
      </c>
      <c r="L186" s="40"/>
      <c r="M186" s="199" t="s">
        <v>1</v>
      </c>
      <c r="N186" s="200" t="s">
        <v>41</v>
      </c>
      <c r="O186" s="72"/>
      <c r="P186" s="201">
        <f>O186*H186</f>
        <v>0</v>
      </c>
      <c r="Q186" s="201">
        <v>0</v>
      </c>
      <c r="R186" s="201">
        <f>Q186*H186</f>
        <v>0</v>
      </c>
      <c r="S186" s="201">
        <v>0</v>
      </c>
      <c r="T186" s="202">
        <f>S186*H186</f>
        <v>0</v>
      </c>
      <c r="U186" s="35"/>
      <c r="V186" s="35"/>
      <c r="W186" s="35"/>
      <c r="X186" s="35"/>
      <c r="Y186" s="35"/>
      <c r="Z186" s="35"/>
      <c r="AA186" s="35"/>
      <c r="AB186" s="35"/>
      <c r="AC186" s="35"/>
      <c r="AD186" s="35"/>
      <c r="AE186" s="35"/>
      <c r="AR186" s="203" t="s">
        <v>110</v>
      </c>
      <c r="AT186" s="203" t="s">
        <v>241</v>
      </c>
      <c r="AU186" s="203" t="s">
        <v>108</v>
      </c>
      <c r="AY186" s="18" t="s">
        <v>239</v>
      </c>
      <c r="BE186" s="204">
        <f>IF(N186="základní",J186,0)</f>
        <v>0</v>
      </c>
      <c r="BF186" s="204">
        <f>IF(N186="snížená",J186,0)</f>
        <v>0</v>
      </c>
      <c r="BG186" s="204">
        <f>IF(N186="zákl. přenesená",J186,0)</f>
        <v>0</v>
      </c>
      <c r="BH186" s="204">
        <f>IF(N186="sníž. přenesená",J186,0)</f>
        <v>0</v>
      </c>
      <c r="BI186" s="204">
        <f>IF(N186="nulová",J186,0)</f>
        <v>0</v>
      </c>
      <c r="BJ186" s="18" t="s">
        <v>84</v>
      </c>
      <c r="BK186" s="204">
        <f>ROUND(I186*H186,2)</f>
        <v>0</v>
      </c>
      <c r="BL186" s="18" t="s">
        <v>110</v>
      </c>
      <c r="BM186" s="203" t="s">
        <v>5868</v>
      </c>
    </row>
    <row r="187" spans="1:65" s="2" customFormat="1" ht="11.25">
      <c r="A187" s="35"/>
      <c r="B187" s="36"/>
      <c r="C187" s="37"/>
      <c r="D187" s="205" t="s">
        <v>247</v>
      </c>
      <c r="E187" s="37"/>
      <c r="F187" s="206" t="s">
        <v>5869</v>
      </c>
      <c r="G187" s="37"/>
      <c r="H187" s="37"/>
      <c r="I187" s="207"/>
      <c r="J187" s="37"/>
      <c r="K187" s="37"/>
      <c r="L187" s="40"/>
      <c r="M187" s="208"/>
      <c r="N187" s="209"/>
      <c r="O187" s="72"/>
      <c r="P187" s="72"/>
      <c r="Q187" s="72"/>
      <c r="R187" s="72"/>
      <c r="S187" s="72"/>
      <c r="T187" s="73"/>
      <c r="U187" s="35"/>
      <c r="V187" s="35"/>
      <c r="W187" s="35"/>
      <c r="X187" s="35"/>
      <c r="Y187" s="35"/>
      <c r="Z187" s="35"/>
      <c r="AA187" s="35"/>
      <c r="AB187" s="35"/>
      <c r="AC187" s="35"/>
      <c r="AD187" s="35"/>
      <c r="AE187" s="35"/>
      <c r="AT187" s="18" t="s">
        <v>247</v>
      </c>
      <c r="AU187" s="18" t="s">
        <v>108</v>
      </c>
    </row>
    <row r="188" spans="1:65" s="2" customFormat="1" ht="16.5" customHeight="1">
      <c r="A188" s="35"/>
      <c r="B188" s="36"/>
      <c r="C188" s="248" t="s">
        <v>7</v>
      </c>
      <c r="D188" s="248" t="s">
        <v>469</v>
      </c>
      <c r="E188" s="249" t="s">
        <v>5870</v>
      </c>
      <c r="F188" s="250" t="s">
        <v>5871</v>
      </c>
      <c r="G188" s="251" t="s">
        <v>655</v>
      </c>
      <c r="H188" s="252">
        <v>18.3</v>
      </c>
      <c r="I188" s="253"/>
      <c r="J188" s="254">
        <f>ROUND(I188*H188,2)</f>
        <v>0</v>
      </c>
      <c r="K188" s="250" t="s">
        <v>287</v>
      </c>
      <c r="L188" s="255"/>
      <c r="M188" s="256" t="s">
        <v>1</v>
      </c>
      <c r="N188" s="257" t="s">
        <v>41</v>
      </c>
      <c r="O188" s="72"/>
      <c r="P188" s="201">
        <f>O188*H188</f>
        <v>0</v>
      </c>
      <c r="Q188" s="201">
        <v>1E-3</v>
      </c>
      <c r="R188" s="201">
        <f>Q188*H188</f>
        <v>1.83E-2</v>
      </c>
      <c r="S188" s="201">
        <v>0</v>
      </c>
      <c r="T188" s="202">
        <f>S188*H188</f>
        <v>0</v>
      </c>
      <c r="U188" s="35"/>
      <c r="V188" s="35"/>
      <c r="W188" s="35"/>
      <c r="X188" s="35"/>
      <c r="Y188" s="35"/>
      <c r="Z188" s="35"/>
      <c r="AA188" s="35"/>
      <c r="AB188" s="35"/>
      <c r="AC188" s="35"/>
      <c r="AD188" s="35"/>
      <c r="AE188" s="35"/>
      <c r="AR188" s="203" t="s">
        <v>156</v>
      </c>
      <c r="AT188" s="203" t="s">
        <v>469</v>
      </c>
      <c r="AU188" s="203" t="s">
        <v>108</v>
      </c>
      <c r="AY188" s="18" t="s">
        <v>239</v>
      </c>
      <c r="BE188" s="204">
        <f>IF(N188="základní",J188,0)</f>
        <v>0</v>
      </c>
      <c r="BF188" s="204">
        <f>IF(N188="snížená",J188,0)</f>
        <v>0</v>
      </c>
      <c r="BG188" s="204">
        <f>IF(N188="zákl. přenesená",J188,0)</f>
        <v>0</v>
      </c>
      <c r="BH188" s="204">
        <f>IF(N188="sníž. přenesená",J188,0)</f>
        <v>0</v>
      </c>
      <c r="BI188" s="204">
        <f>IF(N188="nulová",J188,0)</f>
        <v>0</v>
      </c>
      <c r="BJ188" s="18" t="s">
        <v>84</v>
      </c>
      <c r="BK188" s="204">
        <f>ROUND(I188*H188,2)</f>
        <v>0</v>
      </c>
      <c r="BL188" s="18" t="s">
        <v>110</v>
      </c>
      <c r="BM188" s="203" t="s">
        <v>5872</v>
      </c>
    </row>
    <row r="189" spans="1:65" s="13" customFormat="1" ht="11.25">
      <c r="B189" s="210"/>
      <c r="C189" s="211"/>
      <c r="D189" s="212" t="s">
        <v>274</v>
      </c>
      <c r="E189" s="211"/>
      <c r="F189" s="213" t="s">
        <v>5873</v>
      </c>
      <c r="G189" s="211"/>
      <c r="H189" s="214">
        <v>18.3</v>
      </c>
      <c r="I189" s="215"/>
      <c r="J189" s="211"/>
      <c r="K189" s="211"/>
      <c r="L189" s="216"/>
      <c r="M189" s="217"/>
      <c r="N189" s="218"/>
      <c r="O189" s="218"/>
      <c r="P189" s="218"/>
      <c r="Q189" s="218"/>
      <c r="R189" s="218"/>
      <c r="S189" s="218"/>
      <c r="T189" s="219"/>
      <c r="AT189" s="220" t="s">
        <v>274</v>
      </c>
      <c r="AU189" s="220" t="s">
        <v>108</v>
      </c>
      <c r="AV189" s="13" t="s">
        <v>86</v>
      </c>
      <c r="AW189" s="13" t="s">
        <v>4</v>
      </c>
      <c r="AX189" s="13" t="s">
        <v>84</v>
      </c>
      <c r="AY189" s="220" t="s">
        <v>239</v>
      </c>
    </row>
    <row r="190" spans="1:65" s="2" customFormat="1" ht="16.5" customHeight="1">
      <c r="A190" s="35"/>
      <c r="B190" s="36"/>
      <c r="C190" s="192" t="s">
        <v>351</v>
      </c>
      <c r="D190" s="192" t="s">
        <v>241</v>
      </c>
      <c r="E190" s="193" t="s">
        <v>5874</v>
      </c>
      <c r="F190" s="194" t="s">
        <v>5875</v>
      </c>
      <c r="G190" s="195" t="s">
        <v>244</v>
      </c>
      <c r="H190" s="196">
        <v>610</v>
      </c>
      <c r="I190" s="197"/>
      <c r="J190" s="198">
        <f>ROUND(I190*H190,2)</f>
        <v>0</v>
      </c>
      <c r="K190" s="194" t="s">
        <v>245</v>
      </c>
      <c r="L190" s="40"/>
      <c r="M190" s="199" t="s">
        <v>1</v>
      </c>
      <c r="N190" s="200" t="s">
        <v>41</v>
      </c>
      <c r="O190" s="72"/>
      <c r="P190" s="201">
        <f>O190*H190</f>
        <v>0</v>
      </c>
      <c r="Q190" s="201">
        <v>0</v>
      </c>
      <c r="R190" s="201">
        <f>Q190*H190</f>
        <v>0</v>
      </c>
      <c r="S190" s="201">
        <v>0</v>
      </c>
      <c r="T190" s="202">
        <f>S190*H190</f>
        <v>0</v>
      </c>
      <c r="U190" s="35"/>
      <c r="V190" s="35"/>
      <c r="W190" s="35"/>
      <c r="X190" s="35"/>
      <c r="Y190" s="35"/>
      <c r="Z190" s="35"/>
      <c r="AA190" s="35"/>
      <c r="AB190" s="35"/>
      <c r="AC190" s="35"/>
      <c r="AD190" s="35"/>
      <c r="AE190" s="35"/>
      <c r="AR190" s="203" t="s">
        <v>110</v>
      </c>
      <c r="AT190" s="203" t="s">
        <v>241</v>
      </c>
      <c r="AU190" s="203" t="s">
        <v>108</v>
      </c>
      <c r="AY190" s="18" t="s">
        <v>239</v>
      </c>
      <c r="BE190" s="204">
        <f>IF(N190="základní",J190,0)</f>
        <v>0</v>
      </c>
      <c r="BF190" s="204">
        <f>IF(N190="snížená",J190,0)</f>
        <v>0</v>
      </c>
      <c r="BG190" s="204">
        <f>IF(N190="zákl. přenesená",J190,0)</f>
        <v>0</v>
      </c>
      <c r="BH190" s="204">
        <f>IF(N190="sníž. přenesená",J190,0)</f>
        <v>0</v>
      </c>
      <c r="BI190" s="204">
        <f>IF(N190="nulová",J190,0)</f>
        <v>0</v>
      </c>
      <c r="BJ190" s="18" t="s">
        <v>84</v>
      </c>
      <c r="BK190" s="204">
        <f>ROUND(I190*H190,2)</f>
        <v>0</v>
      </c>
      <c r="BL190" s="18" t="s">
        <v>110</v>
      </c>
      <c r="BM190" s="203" t="s">
        <v>5876</v>
      </c>
    </row>
    <row r="191" spans="1:65" s="2" customFormat="1" ht="11.25">
      <c r="A191" s="35"/>
      <c r="B191" s="36"/>
      <c r="C191" s="37"/>
      <c r="D191" s="205" t="s">
        <v>247</v>
      </c>
      <c r="E191" s="37"/>
      <c r="F191" s="206" t="s">
        <v>5877</v>
      </c>
      <c r="G191" s="37"/>
      <c r="H191" s="37"/>
      <c r="I191" s="207"/>
      <c r="J191" s="37"/>
      <c r="K191" s="37"/>
      <c r="L191" s="40"/>
      <c r="M191" s="208"/>
      <c r="N191" s="209"/>
      <c r="O191" s="72"/>
      <c r="P191" s="72"/>
      <c r="Q191" s="72"/>
      <c r="R191" s="72"/>
      <c r="S191" s="72"/>
      <c r="T191" s="73"/>
      <c r="U191" s="35"/>
      <c r="V191" s="35"/>
      <c r="W191" s="35"/>
      <c r="X191" s="35"/>
      <c r="Y191" s="35"/>
      <c r="Z191" s="35"/>
      <c r="AA191" s="35"/>
      <c r="AB191" s="35"/>
      <c r="AC191" s="35"/>
      <c r="AD191" s="35"/>
      <c r="AE191" s="35"/>
      <c r="AT191" s="18" t="s">
        <v>247</v>
      </c>
      <c r="AU191" s="18" t="s">
        <v>108</v>
      </c>
    </row>
    <row r="192" spans="1:65" s="2" customFormat="1" ht="16.5" customHeight="1">
      <c r="A192" s="35"/>
      <c r="B192" s="36"/>
      <c r="C192" s="192" t="s">
        <v>357</v>
      </c>
      <c r="D192" s="192" t="s">
        <v>241</v>
      </c>
      <c r="E192" s="193" t="s">
        <v>5878</v>
      </c>
      <c r="F192" s="194" t="s">
        <v>5879</v>
      </c>
      <c r="G192" s="195" t="s">
        <v>244</v>
      </c>
      <c r="H192" s="196">
        <v>610</v>
      </c>
      <c r="I192" s="197"/>
      <c r="J192" s="198">
        <f>ROUND(I192*H192,2)</f>
        <v>0</v>
      </c>
      <c r="K192" s="194" t="s">
        <v>245</v>
      </c>
      <c r="L192" s="40"/>
      <c r="M192" s="199" t="s">
        <v>1</v>
      </c>
      <c r="N192" s="200" t="s">
        <v>41</v>
      </c>
      <c r="O192" s="72"/>
      <c r="P192" s="201">
        <f>O192*H192</f>
        <v>0</v>
      </c>
      <c r="Q192" s="201">
        <v>0</v>
      </c>
      <c r="R192" s="201">
        <f>Q192*H192</f>
        <v>0</v>
      </c>
      <c r="S192" s="201">
        <v>0</v>
      </c>
      <c r="T192" s="202">
        <f>S192*H192</f>
        <v>0</v>
      </c>
      <c r="U192" s="35"/>
      <c r="V192" s="35"/>
      <c r="W192" s="35"/>
      <c r="X192" s="35"/>
      <c r="Y192" s="35"/>
      <c r="Z192" s="35"/>
      <c r="AA192" s="35"/>
      <c r="AB192" s="35"/>
      <c r="AC192" s="35"/>
      <c r="AD192" s="35"/>
      <c r="AE192" s="35"/>
      <c r="AR192" s="203" t="s">
        <v>110</v>
      </c>
      <c r="AT192" s="203" t="s">
        <v>241</v>
      </c>
      <c r="AU192" s="203" t="s">
        <v>108</v>
      </c>
      <c r="AY192" s="18" t="s">
        <v>239</v>
      </c>
      <c r="BE192" s="204">
        <f>IF(N192="základní",J192,0)</f>
        <v>0</v>
      </c>
      <c r="BF192" s="204">
        <f>IF(N192="snížená",J192,0)</f>
        <v>0</v>
      </c>
      <c r="BG192" s="204">
        <f>IF(N192="zákl. přenesená",J192,0)</f>
        <v>0</v>
      </c>
      <c r="BH192" s="204">
        <f>IF(N192="sníž. přenesená",J192,0)</f>
        <v>0</v>
      </c>
      <c r="BI192" s="204">
        <f>IF(N192="nulová",J192,0)</f>
        <v>0</v>
      </c>
      <c r="BJ192" s="18" t="s">
        <v>84</v>
      </c>
      <c r="BK192" s="204">
        <f>ROUND(I192*H192,2)</f>
        <v>0</v>
      </c>
      <c r="BL192" s="18" t="s">
        <v>110</v>
      </c>
      <c r="BM192" s="203" t="s">
        <v>5880</v>
      </c>
    </row>
    <row r="193" spans="1:65" s="2" customFormat="1" ht="11.25">
      <c r="A193" s="35"/>
      <c r="B193" s="36"/>
      <c r="C193" s="37"/>
      <c r="D193" s="205" t="s">
        <v>247</v>
      </c>
      <c r="E193" s="37"/>
      <c r="F193" s="206" t="s">
        <v>5881</v>
      </c>
      <c r="G193" s="37"/>
      <c r="H193" s="37"/>
      <c r="I193" s="207"/>
      <c r="J193" s="37"/>
      <c r="K193" s="37"/>
      <c r="L193" s="40"/>
      <c r="M193" s="208"/>
      <c r="N193" s="209"/>
      <c r="O193" s="72"/>
      <c r="P193" s="72"/>
      <c r="Q193" s="72"/>
      <c r="R193" s="72"/>
      <c r="S193" s="72"/>
      <c r="T193" s="73"/>
      <c r="U193" s="35"/>
      <c r="V193" s="35"/>
      <c r="W193" s="35"/>
      <c r="X193" s="35"/>
      <c r="Y193" s="35"/>
      <c r="Z193" s="35"/>
      <c r="AA193" s="35"/>
      <c r="AB193" s="35"/>
      <c r="AC193" s="35"/>
      <c r="AD193" s="35"/>
      <c r="AE193" s="35"/>
      <c r="AT193" s="18" t="s">
        <v>247</v>
      </c>
      <c r="AU193" s="18" t="s">
        <v>108</v>
      </c>
    </row>
    <row r="194" spans="1:65" s="2" customFormat="1" ht="16.5" customHeight="1">
      <c r="A194" s="35"/>
      <c r="B194" s="36"/>
      <c r="C194" s="192" t="s">
        <v>499</v>
      </c>
      <c r="D194" s="192" t="s">
        <v>241</v>
      </c>
      <c r="E194" s="193" t="s">
        <v>5882</v>
      </c>
      <c r="F194" s="194" t="s">
        <v>5883</v>
      </c>
      <c r="G194" s="195" t="s">
        <v>244</v>
      </c>
      <c r="H194" s="196">
        <v>610</v>
      </c>
      <c r="I194" s="197"/>
      <c r="J194" s="198">
        <f>ROUND(I194*H194,2)</f>
        <v>0</v>
      </c>
      <c r="K194" s="194" t="s">
        <v>245</v>
      </c>
      <c r="L194" s="40"/>
      <c r="M194" s="199" t="s">
        <v>1</v>
      </c>
      <c r="N194" s="200" t="s">
        <v>41</v>
      </c>
      <c r="O194" s="72"/>
      <c r="P194" s="201">
        <f>O194*H194</f>
        <v>0</v>
      </c>
      <c r="Q194" s="201">
        <v>0</v>
      </c>
      <c r="R194" s="201">
        <f>Q194*H194</f>
        <v>0</v>
      </c>
      <c r="S194" s="201">
        <v>0</v>
      </c>
      <c r="T194" s="202">
        <f>S194*H194</f>
        <v>0</v>
      </c>
      <c r="U194" s="35"/>
      <c r="V194" s="35"/>
      <c r="W194" s="35"/>
      <c r="X194" s="35"/>
      <c r="Y194" s="35"/>
      <c r="Z194" s="35"/>
      <c r="AA194" s="35"/>
      <c r="AB194" s="35"/>
      <c r="AC194" s="35"/>
      <c r="AD194" s="35"/>
      <c r="AE194" s="35"/>
      <c r="AR194" s="203" t="s">
        <v>110</v>
      </c>
      <c r="AT194" s="203" t="s">
        <v>241</v>
      </c>
      <c r="AU194" s="203" t="s">
        <v>108</v>
      </c>
      <c r="AY194" s="18" t="s">
        <v>239</v>
      </c>
      <c r="BE194" s="204">
        <f>IF(N194="základní",J194,0)</f>
        <v>0</v>
      </c>
      <c r="BF194" s="204">
        <f>IF(N194="snížená",J194,0)</f>
        <v>0</v>
      </c>
      <c r="BG194" s="204">
        <f>IF(N194="zákl. přenesená",J194,0)</f>
        <v>0</v>
      </c>
      <c r="BH194" s="204">
        <f>IF(N194="sníž. přenesená",J194,0)</f>
        <v>0</v>
      </c>
      <c r="BI194" s="204">
        <f>IF(N194="nulová",J194,0)</f>
        <v>0</v>
      </c>
      <c r="BJ194" s="18" t="s">
        <v>84</v>
      </c>
      <c r="BK194" s="204">
        <f>ROUND(I194*H194,2)</f>
        <v>0</v>
      </c>
      <c r="BL194" s="18" t="s">
        <v>110</v>
      </c>
      <c r="BM194" s="203" t="s">
        <v>5884</v>
      </c>
    </row>
    <row r="195" spans="1:65" s="2" customFormat="1" ht="11.25">
      <c r="A195" s="35"/>
      <c r="B195" s="36"/>
      <c r="C195" s="37"/>
      <c r="D195" s="205" t="s">
        <v>247</v>
      </c>
      <c r="E195" s="37"/>
      <c r="F195" s="206" t="s">
        <v>5885</v>
      </c>
      <c r="G195" s="37"/>
      <c r="H195" s="37"/>
      <c r="I195" s="207"/>
      <c r="J195" s="37"/>
      <c r="K195" s="37"/>
      <c r="L195" s="40"/>
      <c r="M195" s="208"/>
      <c r="N195" s="209"/>
      <c r="O195" s="72"/>
      <c r="P195" s="72"/>
      <c r="Q195" s="72"/>
      <c r="R195" s="72"/>
      <c r="S195" s="72"/>
      <c r="T195" s="73"/>
      <c r="U195" s="35"/>
      <c r="V195" s="35"/>
      <c r="W195" s="35"/>
      <c r="X195" s="35"/>
      <c r="Y195" s="35"/>
      <c r="Z195" s="35"/>
      <c r="AA195" s="35"/>
      <c r="AB195" s="35"/>
      <c r="AC195" s="35"/>
      <c r="AD195" s="35"/>
      <c r="AE195" s="35"/>
      <c r="AT195" s="18" t="s">
        <v>247</v>
      </c>
      <c r="AU195" s="18" t="s">
        <v>108</v>
      </c>
    </row>
    <row r="196" spans="1:65" s="2" customFormat="1" ht="16.5" customHeight="1">
      <c r="A196" s="35"/>
      <c r="B196" s="36"/>
      <c r="C196" s="192" t="s">
        <v>505</v>
      </c>
      <c r="D196" s="192" t="s">
        <v>241</v>
      </c>
      <c r="E196" s="193" t="s">
        <v>5886</v>
      </c>
      <c r="F196" s="194" t="s">
        <v>5887</v>
      </c>
      <c r="G196" s="195" t="s">
        <v>244</v>
      </c>
      <c r="H196" s="196">
        <v>610</v>
      </c>
      <c r="I196" s="197"/>
      <c r="J196" s="198">
        <f>ROUND(I196*H196,2)</f>
        <v>0</v>
      </c>
      <c r="K196" s="194" t="s">
        <v>245</v>
      </c>
      <c r="L196" s="40"/>
      <c r="M196" s="199" t="s">
        <v>1</v>
      </c>
      <c r="N196" s="200" t="s">
        <v>41</v>
      </c>
      <c r="O196" s="72"/>
      <c r="P196" s="201">
        <f>O196*H196</f>
        <v>0</v>
      </c>
      <c r="Q196" s="201">
        <v>0</v>
      </c>
      <c r="R196" s="201">
        <f>Q196*H196</f>
        <v>0</v>
      </c>
      <c r="S196" s="201">
        <v>0</v>
      </c>
      <c r="T196" s="202">
        <f>S196*H196</f>
        <v>0</v>
      </c>
      <c r="U196" s="35"/>
      <c r="V196" s="35"/>
      <c r="W196" s="35"/>
      <c r="X196" s="35"/>
      <c r="Y196" s="35"/>
      <c r="Z196" s="35"/>
      <c r="AA196" s="35"/>
      <c r="AB196" s="35"/>
      <c r="AC196" s="35"/>
      <c r="AD196" s="35"/>
      <c r="AE196" s="35"/>
      <c r="AR196" s="203" t="s">
        <v>110</v>
      </c>
      <c r="AT196" s="203" t="s">
        <v>241</v>
      </c>
      <c r="AU196" s="203" t="s">
        <v>108</v>
      </c>
      <c r="AY196" s="18" t="s">
        <v>239</v>
      </c>
      <c r="BE196" s="204">
        <f>IF(N196="základní",J196,0)</f>
        <v>0</v>
      </c>
      <c r="BF196" s="204">
        <f>IF(N196="snížená",J196,0)</f>
        <v>0</v>
      </c>
      <c r="BG196" s="204">
        <f>IF(N196="zákl. přenesená",J196,0)</f>
        <v>0</v>
      </c>
      <c r="BH196" s="204">
        <f>IF(N196="sníž. přenesená",J196,0)</f>
        <v>0</v>
      </c>
      <c r="BI196" s="204">
        <f>IF(N196="nulová",J196,0)</f>
        <v>0</v>
      </c>
      <c r="BJ196" s="18" t="s">
        <v>84</v>
      </c>
      <c r="BK196" s="204">
        <f>ROUND(I196*H196,2)</f>
        <v>0</v>
      </c>
      <c r="BL196" s="18" t="s">
        <v>110</v>
      </c>
      <c r="BM196" s="203" t="s">
        <v>5888</v>
      </c>
    </row>
    <row r="197" spans="1:65" s="2" customFormat="1" ht="11.25">
      <c r="A197" s="35"/>
      <c r="B197" s="36"/>
      <c r="C197" s="37"/>
      <c r="D197" s="205" t="s">
        <v>247</v>
      </c>
      <c r="E197" s="37"/>
      <c r="F197" s="206" t="s">
        <v>5889</v>
      </c>
      <c r="G197" s="37"/>
      <c r="H197" s="37"/>
      <c r="I197" s="207"/>
      <c r="J197" s="37"/>
      <c r="K197" s="37"/>
      <c r="L197" s="40"/>
      <c r="M197" s="208"/>
      <c r="N197" s="209"/>
      <c r="O197" s="72"/>
      <c r="P197" s="72"/>
      <c r="Q197" s="72"/>
      <c r="R197" s="72"/>
      <c r="S197" s="72"/>
      <c r="T197" s="73"/>
      <c r="U197" s="35"/>
      <c r="V197" s="35"/>
      <c r="W197" s="35"/>
      <c r="X197" s="35"/>
      <c r="Y197" s="35"/>
      <c r="Z197" s="35"/>
      <c r="AA197" s="35"/>
      <c r="AB197" s="35"/>
      <c r="AC197" s="35"/>
      <c r="AD197" s="35"/>
      <c r="AE197" s="35"/>
      <c r="AT197" s="18" t="s">
        <v>247</v>
      </c>
      <c r="AU197" s="18" t="s">
        <v>108</v>
      </c>
    </row>
    <row r="198" spans="1:65" s="2" customFormat="1" ht="16.5" customHeight="1">
      <c r="A198" s="35"/>
      <c r="B198" s="36"/>
      <c r="C198" s="192" t="s">
        <v>510</v>
      </c>
      <c r="D198" s="192" t="s">
        <v>241</v>
      </c>
      <c r="E198" s="193" t="s">
        <v>5890</v>
      </c>
      <c r="F198" s="194" t="s">
        <v>5891</v>
      </c>
      <c r="G198" s="195" t="s">
        <v>244</v>
      </c>
      <c r="H198" s="196">
        <v>610</v>
      </c>
      <c r="I198" s="197"/>
      <c r="J198" s="198">
        <f>ROUND(I198*H198,2)</f>
        <v>0</v>
      </c>
      <c r="K198" s="194" t="s">
        <v>245</v>
      </c>
      <c r="L198" s="40"/>
      <c r="M198" s="199" t="s">
        <v>1</v>
      </c>
      <c r="N198" s="200" t="s">
        <v>41</v>
      </c>
      <c r="O198" s="72"/>
      <c r="P198" s="201">
        <f>O198*H198</f>
        <v>0</v>
      </c>
      <c r="Q198" s="201">
        <v>0</v>
      </c>
      <c r="R198" s="201">
        <f>Q198*H198</f>
        <v>0</v>
      </c>
      <c r="S198" s="201">
        <v>0</v>
      </c>
      <c r="T198" s="202">
        <f>S198*H198</f>
        <v>0</v>
      </c>
      <c r="U198" s="35"/>
      <c r="V198" s="35"/>
      <c r="W198" s="35"/>
      <c r="X198" s="35"/>
      <c r="Y198" s="35"/>
      <c r="Z198" s="35"/>
      <c r="AA198" s="35"/>
      <c r="AB198" s="35"/>
      <c r="AC198" s="35"/>
      <c r="AD198" s="35"/>
      <c r="AE198" s="35"/>
      <c r="AR198" s="203" t="s">
        <v>110</v>
      </c>
      <c r="AT198" s="203" t="s">
        <v>241</v>
      </c>
      <c r="AU198" s="203" t="s">
        <v>108</v>
      </c>
      <c r="AY198" s="18" t="s">
        <v>239</v>
      </c>
      <c r="BE198" s="204">
        <f>IF(N198="základní",J198,0)</f>
        <v>0</v>
      </c>
      <c r="BF198" s="204">
        <f>IF(N198="snížená",J198,0)</f>
        <v>0</v>
      </c>
      <c r="BG198" s="204">
        <f>IF(N198="zákl. přenesená",J198,0)</f>
        <v>0</v>
      </c>
      <c r="BH198" s="204">
        <f>IF(N198="sníž. přenesená",J198,0)</f>
        <v>0</v>
      </c>
      <c r="BI198" s="204">
        <f>IF(N198="nulová",J198,0)</f>
        <v>0</v>
      </c>
      <c r="BJ198" s="18" t="s">
        <v>84</v>
      </c>
      <c r="BK198" s="204">
        <f>ROUND(I198*H198,2)</f>
        <v>0</v>
      </c>
      <c r="BL198" s="18" t="s">
        <v>110</v>
      </c>
      <c r="BM198" s="203" t="s">
        <v>5892</v>
      </c>
    </row>
    <row r="199" spans="1:65" s="2" customFormat="1" ht="11.25">
      <c r="A199" s="35"/>
      <c r="B199" s="36"/>
      <c r="C199" s="37"/>
      <c r="D199" s="205" t="s">
        <v>247</v>
      </c>
      <c r="E199" s="37"/>
      <c r="F199" s="206" t="s">
        <v>5893</v>
      </c>
      <c r="G199" s="37"/>
      <c r="H199" s="37"/>
      <c r="I199" s="207"/>
      <c r="J199" s="37"/>
      <c r="K199" s="37"/>
      <c r="L199" s="40"/>
      <c r="M199" s="208"/>
      <c r="N199" s="209"/>
      <c r="O199" s="72"/>
      <c r="P199" s="72"/>
      <c r="Q199" s="72"/>
      <c r="R199" s="72"/>
      <c r="S199" s="72"/>
      <c r="T199" s="73"/>
      <c r="U199" s="35"/>
      <c r="V199" s="35"/>
      <c r="W199" s="35"/>
      <c r="X199" s="35"/>
      <c r="Y199" s="35"/>
      <c r="Z199" s="35"/>
      <c r="AA199" s="35"/>
      <c r="AB199" s="35"/>
      <c r="AC199" s="35"/>
      <c r="AD199" s="35"/>
      <c r="AE199" s="35"/>
      <c r="AT199" s="18" t="s">
        <v>247</v>
      </c>
      <c r="AU199" s="18" t="s">
        <v>108</v>
      </c>
    </row>
    <row r="200" spans="1:65" s="12" customFormat="1" ht="22.9" customHeight="1">
      <c r="B200" s="176"/>
      <c r="C200" s="177"/>
      <c r="D200" s="178" t="s">
        <v>75</v>
      </c>
      <c r="E200" s="190" t="s">
        <v>86</v>
      </c>
      <c r="F200" s="190" t="s">
        <v>493</v>
      </c>
      <c r="G200" s="177"/>
      <c r="H200" s="177"/>
      <c r="I200" s="180"/>
      <c r="J200" s="191">
        <f>BK200</f>
        <v>0</v>
      </c>
      <c r="K200" s="177"/>
      <c r="L200" s="182"/>
      <c r="M200" s="183"/>
      <c r="N200" s="184"/>
      <c r="O200" s="184"/>
      <c r="P200" s="185">
        <f>SUM(P201:P208)</f>
        <v>0</v>
      </c>
      <c r="Q200" s="184"/>
      <c r="R200" s="185">
        <f>SUM(R201:R208)</f>
        <v>63.565944599999995</v>
      </c>
      <c r="S200" s="184"/>
      <c r="T200" s="186">
        <f>SUM(T201:T208)</f>
        <v>0</v>
      </c>
      <c r="AR200" s="187" t="s">
        <v>84</v>
      </c>
      <c r="AT200" s="188" t="s">
        <v>75</v>
      </c>
      <c r="AU200" s="188" t="s">
        <v>84</v>
      </c>
      <c r="AY200" s="187" t="s">
        <v>239</v>
      </c>
      <c r="BK200" s="189">
        <f>SUM(BK201:BK208)</f>
        <v>0</v>
      </c>
    </row>
    <row r="201" spans="1:65" s="2" customFormat="1" ht="16.5" customHeight="1">
      <c r="A201" s="35"/>
      <c r="B201" s="36"/>
      <c r="C201" s="192" t="s">
        <v>517</v>
      </c>
      <c r="D201" s="192" t="s">
        <v>241</v>
      </c>
      <c r="E201" s="193" t="s">
        <v>494</v>
      </c>
      <c r="F201" s="194" t="s">
        <v>495</v>
      </c>
      <c r="G201" s="195" t="s">
        <v>319</v>
      </c>
      <c r="H201" s="196">
        <v>38.9</v>
      </c>
      <c r="I201" s="197"/>
      <c r="J201" s="198">
        <f>ROUND(I201*H201,2)</f>
        <v>0</v>
      </c>
      <c r="K201" s="194" t="s">
        <v>245</v>
      </c>
      <c r="L201" s="40"/>
      <c r="M201" s="199" t="s">
        <v>1</v>
      </c>
      <c r="N201" s="200" t="s">
        <v>41</v>
      </c>
      <c r="O201" s="72"/>
      <c r="P201" s="201">
        <f>O201*H201</f>
        <v>0</v>
      </c>
      <c r="Q201" s="201">
        <v>1.63</v>
      </c>
      <c r="R201" s="201">
        <f>Q201*H201</f>
        <v>63.406999999999996</v>
      </c>
      <c r="S201" s="201">
        <v>0</v>
      </c>
      <c r="T201" s="202">
        <f>S201*H201</f>
        <v>0</v>
      </c>
      <c r="U201" s="35"/>
      <c r="V201" s="35"/>
      <c r="W201" s="35"/>
      <c r="X201" s="35"/>
      <c r="Y201" s="35"/>
      <c r="Z201" s="35"/>
      <c r="AA201" s="35"/>
      <c r="AB201" s="35"/>
      <c r="AC201" s="35"/>
      <c r="AD201" s="35"/>
      <c r="AE201" s="35"/>
      <c r="AR201" s="203" t="s">
        <v>110</v>
      </c>
      <c r="AT201" s="203" t="s">
        <v>241</v>
      </c>
      <c r="AU201" s="203" t="s">
        <v>86</v>
      </c>
      <c r="AY201" s="18" t="s">
        <v>239</v>
      </c>
      <c r="BE201" s="204">
        <f>IF(N201="základní",J201,0)</f>
        <v>0</v>
      </c>
      <c r="BF201" s="204">
        <f>IF(N201="snížená",J201,0)</f>
        <v>0</v>
      </c>
      <c r="BG201" s="204">
        <f>IF(N201="zákl. přenesená",J201,0)</f>
        <v>0</v>
      </c>
      <c r="BH201" s="204">
        <f>IF(N201="sníž. přenesená",J201,0)</f>
        <v>0</v>
      </c>
      <c r="BI201" s="204">
        <f>IF(N201="nulová",J201,0)</f>
        <v>0</v>
      </c>
      <c r="BJ201" s="18" t="s">
        <v>84</v>
      </c>
      <c r="BK201" s="204">
        <f>ROUND(I201*H201,2)</f>
        <v>0</v>
      </c>
      <c r="BL201" s="18" t="s">
        <v>110</v>
      </c>
      <c r="BM201" s="203" t="s">
        <v>5894</v>
      </c>
    </row>
    <row r="202" spans="1:65" s="2" customFormat="1" ht="11.25">
      <c r="A202" s="35"/>
      <c r="B202" s="36"/>
      <c r="C202" s="37"/>
      <c r="D202" s="205" t="s">
        <v>247</v>
      </c>
      <c r="E202" s="37"/>
      <c r="F202" s="206" t="s">
        <v>497</v>
      </c>
      <c r="G202" s="37"/>
      <c r="H202" s="37"/>
      <c r="I202" s="207"/>
      <c r="J202" s="37"/>
      <c r="K202" s="37"/>
      <c r="L202" s="40"/>
      <c r="M202" s="208"/>
      <c r="N202" s="209"/>
      <c r="O202" s="72"/>
      <c r="P202" s="72"/>
      <c r="Q202" s="72"/>
      <c r="R202" s="72"/>
      <c r="S202" s="72"/>
      <c r="T202" s="73"/>
      <c r="U202" s="35"/>
      <c r="V202" s="35"/>
      <c r="W202" s="35"/>
      <c r="X202" s="35"/>
      <c r="Y202" s="35"/>
      <c r="Z202" s="35"/>
      <c r="AA202" s="35"/>
      <c r="AB202" s="35"/>
      <c r="AC202" s="35"/>
      <c r="AD202" s="35"/>
      <c r="AE202" s="35"/>
      <c r="AT202" s="18" t="s">
        <v>247</v>
      </c>
      <c r="AU202" s="18" t="s">
        <v>86</v>
      </c>
    </row>
    <row r="203" spans="1:65" s="2" customFormat="1" ht="16.5" customHeight="1">
      <c r="A203" s="35"/>
      <c r="B203" s="36"/>
      <c r="C203" s="192" t="s">
        <v>523</v>
      </c>
      <c r="D203" s="192" t="s">
        <v>241</v>
      </c>
      <c r="E203" s="193" t="s">
        <v>500</v>
      </c>
      <c r="F203" s="194" t="s">
        <v>501</v>
      </c>
      <c r="G203" s="195" t="s">
        <v>244</v>
      </c>
      <c r="H203" s="196">
        <v>227</v>
      </c>
      <c r="I203" s="197"/>
      <c r="J203" s="198">
        <f>ROUND(I203*H203,2)</f>
        <v>0</v>
      </c>
      <c r="K203" s="194" t="s">
        <v>245</v>
      </c>
      <c r="L203" s="40"/>
      <c r="M203" s="199" t="s">
        <v>1</v>
      </c>
      <c r="N203" s="200" t="s">
        <v>41</v>
      </c>
      <c r="O203" s="72"/>
      <c r="P203" s="201">
        <f>O203*H203</f>
        <v>0</v>
      </c>
      <c r="Q203" s="201">
        <v>1.7000000000000001E-4</v>
      </c>
      <c r="R203" s="201">
        <f>Q203*H203</f>
        <v>3.8589999999999999E-2</v>
      </c>
      <c r="S203" s="201">
        <v>0</v>
      </c>
      <c r="T203" s="202">
        <f>S203*H203</f>
        <v>0</v>
      </c>
      <c r="U203" s="35"/>
      <c r="V203" s="35"/>
      <c r="W203" s="35"/>
      <c r="X203" s="35"/>
      <c r="Y203" s="35"/>
      <c r="Z203" s="35"/>
      <c r="AA203" s="35"/>
      <c r="AB203" s="35"/>
      <c r="AC203" s="35"/>
      <c r="AD203" s="35"/>
      <c r="AE203" s="35"/>
      <c r="AR203" s="203" t="s">
        <v>110</v>
      </c>
      <c r="AT203" s="203" t="s">
        <v>241</v>
      </c>
      <c r="AU203" s="203" t="s">
        <v>86</v>
      </c>
      <c r="AY203" s="18" t="s">
        <v>239</v>
      </c>
      <c r="BE203" s="204">
        <f>IF(N203="základní",J203,0)</f>
        <v>0</v>
      </c>
      <c r="BF203" s="204">
        <f>IF(N203="snížená",J203,0)</f>
        <v>0</v>
      </c>
      <c r="BG203" s="204">
        <f>IF(N203="zákl. přenesená",J203,0)</f>
        <v>0</v>
      </c>
      <c r="BH203" s="204">
        <f>IF(N203="sníž. přenesená",J203,0)</f>
        <v>0</v>
      </c>
      <c r="BI203" s="204">
        <f>IF(N203="nulová",J203,0)</f>
        <v>0</v>
      </c>
      <c r="BJ203" s="18" t="s">
        <v>84</v>
      </c>
      <c r="BK203" s="204">
        <f>ROUND(I203*H203,2)</f>
        <v>0</v>
      </c>
      <c r="BL203" s="18" t="s">
        <v>110</v>
      </c>
      <c r="BM203" s="203" t="s">
        <v>5895</v>
      </c>
    </row>
    <row r="204" spans="1:65" s="2" customFormat="1" ht="11.25">
      <c r="A204" s="35"/>
      <c r="B204" s="36"/>
      <c r="C204" s="37"/>
      <c r="D204" s="205" t="s">
        <v>247</v>
      </c>
      <c r="E204" s="37"/>
      <c r="F204" s="206" t="s">
        <v>503</v>
      </c>
      <c r="G204" s="37"/>
      <c r="H204" s="37"/>
      <c r="I204" s="207"/>
      <c r="J204" s="37"/>
      <c r="K204" s="37"/>
      <c r="L204" s="40"/>
      <c r="M204" s="208"/>
      <c r="N204" s="209"/>
      <c r="O204" s="72"/>
      <c r="P204" s="72"/>
      <c r="Q204" s="72"/>
      <c r="R204" s="72"/>
      <c r="S204" s="72"/>
      <c r="T204" s="73"/>
      <c r="U204" s="35"/>
      <c r="V204" s="35"/>
      <c r="W204" s="35"/>
      <c r="X204" s="35"/>
      <c r="Y204" s="35"/>
      <c r="Z204" s="35"/>
      <c r="AA204" s="35"/>
      <c r="AB204" s="35"/>
      <c r="AC204" s="35"/>
      <c r="AD204" s="35"/>
      <c r="AE204" s="35"/>
      <c r="AT204" s="18" t="s">
        <v>247</v>
      </c>
      <c r="AU204" s="18" t="s">
        <v>86</v>
      </c>
    </row>
    <row r="205" spans="1:65" s="2" customFormat="1" ht="16.5" customHeight="1">
      <c r="A205" s="35"/>
      <c r="B205" s="36"/>
      <c r="C205" s="248" t="s">
        <v>530</v>
      </c>
      <c r="D205" s="248" t="s">
        <v>469</v>
      </c>
      <c r="E205" s="249" t="s">
        <v>506</v>
      </c>
      <c r="F205" s="250" t="s">
        <v>507</v>
      </c>
      <c r="G205" s="251" t="s">
        <v>244</v>
      </c>
      <c r="H205" s="252">
        <v>268.88200000000001</v>
      </c>
      <c r="I205" s="253"/>
      <c r="J205" s="254">
        <f>ROUND(I205*H205,2)</f>
        <v>0</v>
      </c>
      <c r="K205" s="250" t="s">
        <v>245</v>
      </c>
      <c r="L205" s="255"/>
      <c r="M205" s="256" t="s">
        <v>1</v>
      </c>
      <c r="N205" s="257" t="s">
        <v>41</v>
      </c>
      <c r="O205" s="72"/>
      <c r="P205" s="201">
        <f>O205*H205</f>
        <v>0</v>
      </c>
      <c r="Q205" s="201">
        <v>2.9999999999999997E-4</v>
      </c>
      <c r="R205" s="201">
        <f>Q205*H205</f>
        <v>8.0664599999999989E-2</v>
      </c>
      <c r="S205" s="201">
        <v>0</v>
      </c>
      <c r="T205" s="202">
        <f>S205*H205</f>
        <v>0</v>
      </c>
      <c r="U205" s="35"/>
      <c r="V205" s="35"/>
      <c r="W205" s="35"/>
      <c r="X205" s="35"/>
      <c r="Y205" s="35"/>
      <c r="Z205" s="35"/>
      <c r="AA205" s="35"/>
      <c r="AB205" s="35"/>
      <c r="AC205" s="35"/>
      <c r="AD205" s="35"/>
      <c r="AE205" s="35"/>
      <c r="AR205" s="203" t="s">
        <v>156</v>
      </c>
      <c r="AT205" s="203" t="s">
        <v>469</v>
      </c>
      <c r="AU205" s="203" t="s">
        <v>86</v>
      </c>
      <c r="AY205" s="18" t="s">
        <v>239</v>
      </c>
      <c r="BE205" s="204">
        <f>IF(N205="základní",J205,0)</f>
        <v>0</v>
      </c>
      <c r="BF205" s="204">
        <f>IF(N205="snížená",J205,0)</f>
        <v>0</v>
      </c>
      <c r="BG205" s="204">
        <f>IF(N205="zákl. přenesená",J205,0)</f>
        <v>0</v>
      </c>
      <c r="BH205" s="204">
        <f>IF(N205="sníž. přenesená",J205,0)</f>
        <v>0</v>
      </c>
      <c r="BI205" s="204">
        <f>IF(N205="nulová",J205,0)</f>
        <v>0</v>
      </c>
      <c r="BJ205" s="18" t="s">
        <v>84</v>
      </c>
      <c r="BK205" s="204">
        <f>ROUND(I205*H205,2)</f>
        <v>0</v>
      </c>
      <c r="BL205" s="18" t="s">
        <v>110</v>
      </c>
      <c r="BM205" s="203" t="s">
        <v>5896</v>
      </c>
    </row>
    <row r="206" spans="1:65" s="13" customFormat="1" ht="11.25">
      <c r="B206" s="210"/>
      <c r="C206" s="211"/>
      <c r="D206" s="212" t="s">
        <v>274</v>
      </c>
      <c r="E206" s="211"/>
      <c r="F206" s="213" t="s">
        <v>5897</v>
      </c>
      <c r="G206" s="211"/>
      <c r="H206" s="214">
        <v>268.88200000000001</v>
      </c>
      <c r="I206" s="215"/>
      <c r="J206" s="211"/>
      <c r="K206" s="211"/>
      <c r="L206" s="216"/>
      <c r="M206" s="217"/>
      <c r="N206" s="218"/>
      <c r="O206" s="218"/>
      <c r="P206" s="218"/>
      <c r="Q206" s="218"/>
      <c r="R206" s="218"/>
      <c r="S206" s="218"/>
      <c r="T206" s="219"/>
      <c r="AT206" s="220" t="s">
        <v>274</v>
      </c>
      <c r="AU206" s="220" t="s">
        <v>86</v>
      </c>
      <c r="AV206" s="13" t="s">
        <v>86</v>
      </c>
      <c r="AW206" s="13" t="s">
        <v>4</v>
      </c>
      <c r="AX206" s="13" t="s">
        <v>84</v>
      </c>
      <c r="AY206" s="220" t="s">
        <v>239</v>
      </c>
    </row>
    <row r="207" spans="1:65" s="2" customFormat="1" ht="16.5" customHeight="1">
      <c r="A207" s="35"/>
      <c r="B207" s="36"/>
      <c r="C207" s="192" t="s">
        <v>536</v>
      </c>
      <c r="D207" s="192" t="s">
        <v>241</v>
      </c>
      <c r="E207" s="193" t="s">
        <v>5898</v>
      </c>
      <c r="F207" s="194" t="s">
        <v>5899</v>
      </c>
      <c r="G207" s="195" t="s">
        <v>513</v>
      </c>
      <c r="H207" s="196">
        <v>81</v>
      </c>
      <c r="I207" s="197"/>
      <c r="J207" s="198">
        <f>ROUND(I207*H207,2)</f>
        <v>0</v>
      </c>
      <c r="K207" s="194" t="s">
        <v>245</v>
      </c>
      <c r="L207" s="40"/>
      <c r="M207" s="199" t="s">
        <v>1</v>
      </c>
      <c r="N207" s="200" t="s">
        <v>41</v>
      </c>
      <c r="O207" s="72"/>
      <c r="P207" s="201">
        <f>O207*H207</f>
        <v>0</v>
      </c>
      <c r="Q207" s="201">
        <v>4.8999999999999998E-4</v>
      </c>
      <c r="R207" s="201">
        <f>Q207*H207</f>
        <v>3.9689999999999996E-2</v>
      </c>
      <c r="S207" s="201">
        <v>0</v>
      </c>
      <c r="T207" s="202">
        <f>S207*H207</f>
        <v>0</v>
      </c>
      <c r="U207" s="35"/>
      <c r="V207" s="35"/>
      <c r="W207" s="35"/>
      <c r="X207" s="35"/>
      <c r="Y207" s="35"/>
      <c r="Z207" s="35"/>
      <c r="AA207" s="35"/>
      <c r="AB207" s="35"/>
      <c r="AC207" s="35"/>
      <c r="AD207" s="35"/>
      <c r="AE207" s="35"/>
      <c r="AR207" s="203" t="s">
        <v>110</v>
      </c>
      <c r="AT207" s="203" t="s">
        <v>241</v>
      </c>
      <c r="AU207" s="203" t="s">
        <v>86</v>
      </c>
      <c r="AY207" s="18" t="s">
        <v>239</v>
      </c>
      <c r="BE207" s="204">
        <f>IF(N207="základní",J207,0)</f>
        <v>0</v>
      </c>
      <c r="BF207" s="204">
        <f>IF(N207="snížená",J207,0)</f>
        <v>0</v>
      </c>
      <c r="BG207" s="204">
        <f>IF(N207="zákl. přenesená",J207,0)</f>
        <v>0</v>
      </c>
      <c r="BH207" s="204">
        <f>IF(N207="sníž. přenesená",J207,0)</f>
        <v>0</v>
      </c>
      <c r="BI207" s="204">
        <f>IF(N207="nulová",J207,0)</f>
        <v>0</v>
      </c>
      <c r="BJ207" s="18" t="s">
        <v>84</v>
      </c>
      <c r="BK207" s="204">
        <f>ROUND(I207*H207,2)</f>
        <v>0</v>
      </c>
      <c r="BL207" s="18" t="s">
        <v>110</v>
      </c>
      <c r="BM207" s="203" t="s">
        <v>5900</v>
      </c>
    </row>
    <row r="208" spans="1:65" s="2" customFormat="1" ht="11.25">
      <c r="A208" s="35"/>
      <c r="B208" s="36"/>
      <c r="C208" s="37"/>
      <c r="D208" s="205" t="s">
        <v>247</v>
      </c>
      <c r="E208" s="37"/>
      <c r="F208" s="206" t="s">
        <v>5901</v>
      </c>
      <c r="G208" s="37"/>
      <c r="H208" s="37"/>
      <c r="I208" s="207"/>
      <c r="J208" s="37"/>
      <c r="K208" s="37"/>
      <c r="L208" s="40"/>
      <c r="M208" s="208"/>
      <c r="N208" s="209"/>
      <c r="O208" s="72"/>
      <c r="P208" s="72"/>
      <c r="Q208" s="72"/>
      <c r="R208" s="72"/>
      <c r="S208" s="72"/>
      <c r="T208" s="73"/>
      <c r="U208" s="35"/>
      <c r="V208" s="35"/>
      <c r="W208" s="35"/>
      <c r="X208" s="35"/>
      <c r="Y208" s="35"/>
      <c r="Z208" s="35"/>
      <c r="AA208" s="35"/>
      <c r="AB208" s="35"/>
      <c r="AC208" s="35"/>
      <c r="AD208" s="35"/>
      <c r="AE208" s="35"/>
      <c r="AT208" s="18" t="s">
        <v>247</v>
      </c>
      <c r="AU208" s="18" t="s">
        <v>86</v>
      </c>
    </row>
    <row r="209" spans="1:65" s="12" customFormat="1" ht="22.9" customHeight="1">
      <c r="B209" s="176"/>
      <c r="C209" s="177"/>
      <c r="D209" s="178" t="s">
        <v>75</v>
      </c>
      <c r="E209" s="190" t="s">
        <v>134</v>
      </c>
      <c r="F209" s="190" t="s">
        <v>5902</v>
      </c>
      <c r="G209" s="177"/>
      <c r="H209" s="177"/>
      <c r="I209" s="180"/>
      <c r="J209" s="191">
        <f>BK209</f>
        <v>0</v>
      </c>
      <c r="K209" s="177"/>
      <c r="L209" s="182"/>
      <c r="M209" s="183"/>
      <c r="N209" s="184"/>
      <c r="O209" s="184"/>
      <c r="P209" s="185">
        <f>SUM(P210:P249)</f>
        <v>0</v>
      </c>
      <c r="Q209" s="184"/>
      <c r="R209" s="185">
        <f>SUM(R210:R249)</f>
        <v>469.20788999999996</v>
      </c>
      <c r="S209" s="184"/>
      <c r="T209" s="186">
        <f>SUM(T210:T249)</f>
        <v>0</v>
      </c>
      <c r="AR209" s="187" t="s">
        <v>84</v>
      </c>
      <c r="AT209" s="188" t="s">
        <v>75</v>
      </c>
      <c r="AU209" s="188" t="s">
        <v>84</v>
      </c>
      <c r="AY209" s="187" t="s">
        <v>239</v>
      </c>
      <c r="BK209" s="189">
        <f>SUM(BK210:BK249)</f>
        <v>0</v>
      </c>
    </row>
    <row r="210" spans="1:65" s="2" customFormat="1" ht="16.5" customHeight="1">
      <c r="A210" s="35"/>
      <c r="B210" s="36"/>
      <c r="C210" s="192" t="s">
        <v>541</v>
      </c>
      <c r="D210" s="192" t="s">
        <v>241</v>
      </c>
      <c r="E210" s="193" t="s">
        <v>5903</v>
      </c>
      <c r="F210" s="194" t="s">
        <v>5904</v>
      </c>
      <c r="G210" s="195" t="s">
        <v>244</v>
      </c>
      <c r="H210" s="196">
        <v>21</v>
      </c>
      <c r="I210" s="197"/>
      <c r="J210" s="198">
        <f>ROUND(I210*H210,2)</f>
        <v>0</v>
      </c>
      <c r="K210" s="194" t="s">
        <v>245</v>
      </c>
      <c r="L210" s="40"/>
      <c r="M210" s="199" t="s">
        <v>1</v>
      </c>
      <c r="N210" s="200" t="s">
        <v>41</v>
      </c>
      <c r="O210" s="72"/>
      <c r="P210" s="201">
        <f>O210*H210</f>
        <v>0</v>
      </c>
      <c r="Q210" s="201">
        <v>9.1999999999999998E-2</v>
      </c>
      <c r="R210" s="201">
        <f>Q210*H210</f>
        <v>1.9319999999999999</v>
      </c>
      <c r="S210" s="201">
        <v>0</v>
      </c>
      <c r="T210" s="202">
        <f>S210*H210</f>
        <v>0</v>
      </c>
      <c r="U210" s="35"/>
      <c r="V210" s="35"/>
      <c r="W210" s="35"/>
      <c r="X210" s="35"/>
      <c r="Y210" s="35"/>
      <c r="Z210" s="35"/>
      <c r="AA210" s="35"/>
      <c r="AB210" s="35"/>
      <c r="AC210" s="35"/>
      <c r="AD210" s="35"/>
      <c r="AE210" s="35"/>
      <c r="AR210" s="203" t="s">
        <v>110</v>
      </c>
      <c r="AT210" s="203" t="s">
        <v>241</v>
      </c>
      <c r="AU210" s="203" t="s">
        <v>86</v>
      </c>
      <c r="AY210" s="18" t="s">
        <v>239</v>
      </c>
      <c r="BE210" s="204">
        <f>IF(N210="základní",J210,0)</f>
        <v>0</v>
      </c>
      <c r="BF210" s="204">
        <f>IF(N210="snížená",J210,0)</f>
        <v>0</v>
      </c>
      <c r="BG210" s="204">
        <f>IF(N210="zákl. přenesená",J210,0)</f>
        <v>0</v>
      </c>
      <c r="BH210" s="204">
        <f>IF(N210="sníž. přenesená",J210,0)</f>
        <v>0</v>
      </c>
      <c r="BI210" s="204">
        <f>IF(N210="nulová",J210,0)</f>
        <v>0</v>
      </c>
      <c r="BJ210" s="18" t="s">
        <v>84</v>
      </c>
      <c r="BK210" s="204">
        <f>ROUND(I210*H210,2)</f>
        <v>0</v>
      </c>
      <c r="BL210" s="18" t="s">
        <v>110</v>
      </c>
      <c r="BM210" s="203" t="s">
        <v>5905</v>
      </c>
    </row>
    <row r="211" spans="1:65" s="2" customFormat="1" ht="11.25">
      <c r="A211" s="35"/>
      <c r="B211" s="36"/>
      <c r="C211" s="37"/>
      <c r="D211" s="205" t="s">
        <v>247</v>
      </c>
      <c r="E211" s="37"/>
      <c r="F211" s="206" t="s">
        <v>5906</v>
      </c>
      <c r="G211" s="37"/>
      <c r="H211" s="37"/>
      <c r="I211" s="207"/>
      <c r="J211" s="37"/>
      <c r="K211" s="37"/>
      <c r="L211" s="40"/>
      <c r="M211" s="208"/>
      <c r="N211" s="209"/>
      <c r="O211" s="72"/>
      <c r="P211" s="72"/>
      <c r="Q211" s="72"/>
      <c r="R211" s="72"/>
      <c r="S211" s="72"/>
      <c r="T211" s="73"/>
      <c r="U211" s="35"/>
      <c r="V211" s="35"/>
      <c r="W211" s="35"/>
      <c r="X211" s="35"/>
      <c r="Y211" s="35"/>
      <c r="Z211" s="35"/>
      <c r="AA211" s="35"/>
      <c r="AB211" s="35"/>
      <c r="AC211" s="35"/>
      <c r="AD211" s="35"/>
      <c r="AE211" s="35"/>
      <c r="AT211" s="18" t="s">
        <v>247</v>
      </c>
      <c r="AU211" s="18" t="s">
        <v>86</v>
      </c>
    </row>
    <row r="212" spans="1:65" s="13" customFormat="1" ht="11.25">
      <c r="B212" s="210"/>
      <c r="C212" s="211"/>
      <c r="D212" s="212" t="s">
        <v>274</v>
      </c>
      <c r="E212" s="226" t="s">
        <v>1</v>
      </c>
      <c r="F212" s="213" t="s">
        <v>5907</v>
      </c>
      <c r="G212" s="211"/>
      <c r="H212" s="214">
        <v>21</v>
      </c>
      <c r="I212" s="215"/>
      <c r="J212" s="211"/>
      <c r="K212" s="211"/>
      <c r="L212" s="216"/>
      <c r="M212" s="217"/>
      <c r="N212" s="218"/>
      <c r="O212" s="218"/>
      <c r="P212" s="218"/>
      <c r="Q212" s="218"/>
      <c r="R212" s="218"/>
      <c r="S212" s="218"/>
      <c r="T212" s="219"/>
      <c r="AT212" s="220" t="s">
        <v>274</v>
      </c>
      <c r="AU212" s="220" t="s">
        <v>86</v>
      </c>
      <c r="AV212" s="13" t="s">
        <v>86</v>
      </c>
      <c r="AW212" s="13" t="s">
        <v>32</v>
      </c>
      <c r="AX212" s="13" t="s">
        <v>76</v>
      </c>
      <c r="AY212" s="220" t="s">
        <v>239</v>
      </c>
    </row>
    <row r="213" spans="1:65" s="14" customFormat="1" ht="11.25">
      <c r="B213" s="227"/>
      <c r="C213" s="228"/>
      <c r="D213" s="212" t="s">
        <v>274</v>
      </c>
      <c r="E213" s="229" t="s">
        <v>1</v>
      </c>
      <c r="F213" s="230" t="s">
        <v>401</v>
      </c>
      <c r="G213" s="228"/>
      <c r="H213" s="231">
        <v>21</v>
      </c>
      <c r="I213" s="232"/>
      <c r="J213" s="228"/>
      <c r="K213" s="228"/>
      <c r="L213" s="233"/>
      <c r="M213" s="234"/>
      <c r="N213" s="235"/>
      <c r="O213" s="235"/>
      <c r="P213" s="235"/>
      <c r="Q213" s="235"/>
      <c r="R213" s="235"/>
      <c r="S213" s="235"/>
      <c r="T213" s="236"/>
      <c r="AT213" s="237" t="s">
        <v>274</v>
      </c>
      <c r="AU213" s="237" t="s">
        <v>86</v>
      </c>
      <c r="AV213" s="14" t="s">
        <v>110</v>
      </c>
      <c r="AW213" s="14" t="s">
        <v>32</v>
      </c>
      <c r="AX213" s="14" t="s">
        <v>84</v>
      </c>
      <c r="AY213" s="237" t="s">
        <v>239</v>
      </c>
    </row>
    <row r="214" spans="1:65" s="2" customFormat="1" ht="16.5" customHeight="1">
      <c r="A214" s="35"/>
      <c r="B214" s="36"/>
      <c r="C214" s="192" t="s">
        <v>549</v>
      </c>
      <c r="D214" s="192" t="s">
        <v>241</v>
      </c>
      <c r="E214" s="193" t="s">
        <v>5908</v>
      </c>
      <c r="F214" s="194" t="s">
        <v>5909</v>
      </c>
      <c r="G214" s="195" t="s">
        <v>244</v>
      </c>
      <c r="H214" s="196">
        <v>25.2</v>
      </c>
      <c r="I214" s="197"/>
      <c r="J214" s="198">
        <f>ROUND(I214*H214,2)</f>
        <v>0</v>
      </c>
      <c r="K214" s="194" t="s">
        <v>245</v>
      </c>
      <c r="L214" s="40"/>
      <c r="M214" s="199" t="s">
        <v>1</v>
      </c>
      <c r="N214" s="200" t="s">
        <v>41</v>
      </c>
      <c r="O214" s="72"/>
      <c r="P214" s="201">
        <f>O214*H214</f>
        <v>0</v>
      </c>
      <c r="Q214" s="201">
        <v>0.34499999999999997</v>
      </c>
      <c r="R214" s="201">
        <f>Q214*H214</f>
        <v>8.6939999999999991</v>
      </c>
      <c r="S214" s="201">
        <v>0</v>
      </c>
      <c r="T214" s="202">
        <f>S214*H214</f>
        <v>0</v>
      </c>
      <c r="U214" s="35"/>
      <c r="V214" s="35"/>
      <c r="W214" s="35"/>
      <c r="X214" s="35"/>
      <c r="Y214" s="35"/>
      <c r="Z214" s="35"/>
      <c r="AA214" s="35"/>
      <c r="AB214" s="35"/>
      <c r="AC214" s="35"/>
      <c r="AD214" s="35"/>
      <c r="AE214" s="35"/>
      <c r="AR214" s="203" t="s">
        <v>110</v>
      </c>
      <c r="AT214" s="203" t="s">
        <v>241</v>
      </c>
      <c r="AU214" s="203" t="s">
        <v>86</v>
      </c>
      <c r="AY214" s="18" t="s">
        <v>239</v>
      </c>
      <c r="BE214" s="204">
        <f>IF(N214="základní",J214,0)</f>
        <v>0</v>
      </c>
      <c r="BF214" s="204">
        <f>IF(N214="snížená",J214,0)</f>
        <v>0</v>
      </c>
      <c r="BG214" s="204">
        <f>IF(N214="zákl. přenesená",J214,0)</f>
        <v>0</v>
      </c>
      <c r="BH214" s="204">
        <f>IF(N214="sníž. přenesená",J214,0)</f>
        <v>0</v>
      </c>
      <c r="BI214" s="204">
        <f>IF(N214="nulová",J214,0)</f>
        <v>0</v>
      </c>
      <c r="BJ214" s="18" t="s">
        <v>84</v>
      </c>
      <c r="BK214" s="204">
        <f>ROUND(I214*H214,2)</f>
        <v>0</v>
      </c>
      <c r="BL214" s="18" t="s">
        <v>110</v>
      </c>
      <c r="BM214" s="203" t="s">
        <v>5910</v>
      </c>
    </row>
    <row r="215" spans="1:65" s="2" customFormat="1" ht="11.25">
      <c r="A215" s="35"/>
      <c r="B215" s="36"/>
      <c r="C215" s="37"/>
      <c r="D215" s="205" t="s">
        <v>247</v>
      </c>
      <c r="E215" s="37"/>
      <c r="F215" s="206" t="s">
        <v>5911</v>
      </c>
      <c r="G215" s="37"/>
      <c r="H215" s="37"/>
      <c r="I215" s="207"/>
      <c r="J215" s="37"/>
      <c r="K215" s="37"/>
      <c r="L215" s="40"/>
      <c r="M215" s="208"/>
      <c r="N215" s="209"/>
      <c r="O215" s="72"/>
      <c r="P215" s="72"/>
      <c r="Q215" s="72"/>
      <c r="R215" s="72"/>
      <c r="S215" s="72"/>
      <c r="T215" s="73"/>
      <c r="U215" s="35"/>
      <c r="V215" s="35"/>
      <c r="W215" s="35"/>
      <c r="X215" s="35"/>
      <c r="Y215" s="35"/>
      <c r="Z215" s="35"/>
      <c r="AA215" s="35"/>
      <c r="AB215" s="35"/>
      <c r="AC215" s="35"/>
      <c r="AD215" s="35"/>
      <c r="AE215" s="35"/>
      <c r="AT215" s="18" t="s">
        <v>247</v>
      </c>
      <c r="AU215" s="18" t="s">
        <v>86</v>
      </c>
    </row>
    <row r="216" spans="1:65" s="13" customFormat="1" ht="11.25">
      <c r="B216" s="210"/>
      <c r="C216" s="211"/>
      <c r="D216" s="212" t="s">
        <v>274</v>
      </c>
      <c r="E216" s="226" t="s">
        <v>1</v>
      </c>
      <c r="F216" s="213" t="s">
        <v>5849</v>
      </c>
      <c r="G216" s="211"/>
      <c r="H216" s="214">
        <v>25.2</v>
      </c>
      <c r="I216" s="215"/>
      <c r="J216" s="211"/>
      <c r="K216" s="211"/>
      <c r="L216" s="216"/>
      <c r="M216" s="217"/>
      <c r="N216" s="218"/>
      <c r="O216" s="218"/>
      <c r="P216" s="218"/>
      <c r="Q216" s="218"/>
      <c r="R216" s="218"/>
      <c r="S216" s="218"/>
      <c r="T216" s="219"/>
      <c r="AT216" s="220" t="s">
        <v>274</v>
      </c>
      <c r="AU216" s="220" t="s">
        <v>86</v>
      </c>
      <c r="AV216" s="13" t="s">
        <v>86</v>
      </c>
      <c r="AW216" s="13" t="s">
        <v>32</v>
      </c>
      <c r="AX216" s="13" t="s">
        <v>76</v>
      </c>
      <c r="AY216" s="220" t="s">
        <v>239</v>
      </c>
    </row>
    <row r="217" spans="1:65" s="14" customFormat="1" ht="11.25">
      <c r="B217" s="227"/>
      <c r="C217" s="228"/>
      <c r="D217" s="212" t="s">
        <v>274</v>
      </c>
      <c r="E217" s="229" t="s">
        <v>1</v>
      </c>
      <c r="F217" s="230" t="s">
        <v>401</v>
      </c>
      <c r="G217" s="228"/>
      <c r="H217" s="231">
        <v>25.2</v>
      </c>
      <c r="I217" s="232"/>
      <c r="J217" s="228"/>
      <c r="K217" s="228"/>
      <c r="L217" s="233"/>
      <c r="M217" s="234"/>
      <c r="N217" s="235"/>
      <c r="O217" s="235"/>
      <c r="P217" s="235"/>
      <c r="Q217" s="235"/>
      <c r="R217" s="235"/>
      <c r="S217" s="235"/>
      <c r="T217" s="236"/>
      <c r="AT217" s="237" t="s">
        <v>274</v>
      </c>
      <c r="AU217" s="237" t="s">
        <v>86</v>
      </c>
      <c r="AV217" s="14" t="s">
        <v>110</v>
      </c>
      <c r="AW217" s="14" t="s">
        <v>32</v>
      </c>
      <c r="AX217" s="14" t="s">
        <v>84</v>
      </c>
      <c r="AY217" s="237" t="s">
        <v>239</v>
      </c>
    </row>
    <row r="218" spans="1:65" s="2" customFormat="1" ht="16.5" customHeight="1">
      <c r="A218" s="35"/>
      <c r="B218" s="36"/>
      <c r="C218" s="192" t="s">
        <v>557</v>
      </c>
      <c r="D218" s="192" t="s">
        <v>241</v>
      </c>
      <c r="E218" s="193" t="s">
        <v>5912</v>
      </c>
      <c r="F218" s="194" t="s">
        <v>5913</v>
      </c>
      <c r="G218" s="195" t="s">
        <v>244</v>
      </c>
      <c r="H218" s="196">
        <v>950</v>
      </c>
      <c r="I218" s="197"/>
      <c r="J218" s="198">
        <f>ROUND(I218*H218,2)</f>
        <v>0</v>
      </c>
      <c r="K218" s="194" t="s">
        <v>245</v>
      </c>
      <c r="L218" s="40"/>
      <c r="M218" s="199" t="s">
        <v>1</v>
      </c>
      <c r="N218" s="200" t="s">
        <v>41</v>
      </c>
      <c r="O218" s="72"/>
      <c r="P218" s="201">
        <f>O218*H218</f>
        <v>0</v>
      </c>
      <c r="Q218" s="201">
        <v>0.34499999999999997</v>
      </c>
      <c r="R218" s="201">
        <f>Q218*H218</f>
        <v>327.75</v>
      </c>
      <c r="S218" s="201">
        <v>0</v>
      </c>
      <c r="T218" s="202">
        <f>S218*H218</f>
        <v>0</v>
      </c>
      <c r="U218" s="35"/>
      <c r="V218" s="35"/>
      <c r="W218" s="35"/>
      <c r="X218" s="35"/>
      <c r="Y218" s="35"/>
      <c r="Z218" s="35"/>
      <c r="AA218" s="35"/>
      <c r="AB218" s="35"/>
      <c r="AC218" s="35"/>
      <c r="AD218" s="35"/>
      <c r="AE218" s="35"/>
      <c r="AR218" s="203" t="s">
        <v>110</v>
      </c>
      <c r="AT218" s="203" t="s">
        <v>241</v>
      </c>
      <c r="AU218" s="203" t="s">
        <v>86</v>
      </c>
      <c r="AY218" s="18" t="s">
        <v>239</v>
      </c>
      <c r="BE218" s="204">
        <f>IF(N218="základní",J218,0)</f>
        <v>0</v>
      </c>
      <c r="BF218" s="204">
        <f>IF(N218="snížená",J218,0)</f>
        <v>0</v>
      </c>
      <c r="BG218" s="204">
        <f>IF(N218="zákl. přenesená",J218,0)</f>
        <v>0</v>
      </c>
      <c r="BH218" s="204">
        <f>IF(N218="sníž. přenesená",J218,0)</f>
        <v>0</v>
      </c>
      <c r="BI218" s="204">
        <f>IF(N218="nulová",J218,0)</f>
        <v>0</v>
      </c>
      <c r="BJ218" s="18" t="s">
        <v>84</v>
      </c>
      <c r="BK218" s="204">
        <f>ROUND(I218*H218,2)</f>
        <v>0</v>
      </c>
      <c r="BL218" s="18" t="s">
        <v>110</v>
      </c>
      <c r="BM218" s="203" t="s">
        <v>5914</v>
      </c>
    </row>
    <row r="219" spans="1:65" s="2" customFormat="1" ht="11.25">
      <c r="A219" s="35"/>
      <c r="B219" s="36"/>
      <c r="C219" s="37"/>
      <c r="D219" s="205" t="s">
        <v>247</v>
      </c>
      <c r="E219" s="37"/>
      <c r="F219" s="206" t="s">
        <v>5915</v>
      </c>
      <c r="G219" s="37"/>
      <c r="H219" s="37"/>
      <c r="I219" s="207"/>
      <c r="J219" s="37"/>
      <c r="K219" s="37"/>
      <c r="L219" s="40"/>
      <c r="M219" s="208"/>
      <c r="N219" s="209"/>
      <c r="O219" s="72"/>
      <c r="P219" s="72"/>
      <c r="Q219" s="72"/>
      <c r="R219" s="72"/>
      <c r="S219" s="72"/>
      <c r="T219" s="73"/>
      <c r="U219" s="35"/>
      <c r="V219" s="35"/>
      <c r="W219" s="35"/>
      <c r="X219" s="35"/>
      <c r="Y219" s="35"/>
      <c r="Z219" s="35"/>
      <c r="AA219" s="35"/>
      <c r="AB219" s="35"/>
      <c r="AC219" s="35"/>
      <c r="AD219" s="35"/>
      <c r="AE219" s="35"/>
      <c r="AT219" s="18" t="s">
        <v>247</v>
      </c>
      <c r="AU219" s="18" t="s">
        <v>86</v>
      </c>
    </row>
    <row r="220" spans="1:65" s="13" customFormat="1" ht="11.25">
      <c r="B220" s="210"/>
      <c r="C220" s="211"/>
      <c r="D220" s="212" t="s">
        <v>274</v>
      </c>
      <c r="E220" s="226" t="s">
        <v>1</v>
      </c>
      <c r="F220" s="213" t="s">
        <v>5916</v>
      </c>
      <c r="G220" s="211"/>
      <c r="H220" s="214">
        <v>950</v>
      </c>
      <c r="I220" s="215"/>
      <c r="J220" s="211"/>
      <c r="K220" s="211"/>
      <c r="L220" s="216"/>
      <c r="M220" s="217"/>
      <c r="N220" s="218"/>
      <c r="O220" s="218"/>
      <c r="P220" s="218"/>
      <c r="Q220" s="218"/>
      <c r="R220" s="218"/>
      <c r="S220" s="218"/>
      <c r="T220" s="219"/>
      <c r="AT220" s="220" t="s">
        <v>274</v>
      </c>
      <c r="AU220" s="220" t="s">
        <v>86</v>
      </c>
      <c r="AV220" s="13" t="s">
        <v>86</v>
      </c>
      <c r="AW220" s="13" t="s">
        <v>32</v>
      </c>
      <c r="AX220" s="13" t="s">
        <v>76</v>
      </c>
      <c r="AY220" s="220" t="s">
        <v>239</v>
      </c>
    </row>
    <row r="221" spans="1:65" s="14" customFormat="1" ht="11.25">
      <c r="B221" s="227"/>
      <c r="C221" s="228"/>
      <c r="D221" s="212" t="s">
        <v>274</v>
      </c>
      <c r="E221" s="229" t="s">
        <v>1</v>
      </c>
      <c r="F221" s="230" t="s">
        <v>401</v>
      </c>
      <c r="G221" s="228"/>
      <c r="H221" s="231">
        <v>950</v>
      </c>
      <c r="I221" s="232"/>
      <c r="J221" s="228"/>
      <c r="K221" s="228"/>
      <c r="L221" s="233"/>
      <c r="M221" s="234"/>
      <c r="N221" s="235"/>
      <c r="O221" s="235"/>
      <c r="P221" s="235"/>
      <c r="Q221" s="235"/>
      <c r="R221" s="235"/>
      <c r="S221" s="235"/>
      <c r="T221" s="236"/>
      <c r="AT221" s="237" t="s">
        <v>274</v>
      </c>
      <c r="AU221" s="237" t="s">
        <v>86</v>
      </c>
      <c r="AV221" s="14" t="s">
        <v>110</v>
      </c>
      <c r="AW221" s="14" t="s">
        <v>32</v>
      </c>
      <c r="AX221" s="14" t="s">
        <v>84</v>
      </c>
      <c r="AY221" s="237" t="s">
        <v>239</v>
      </c>
    </row>
    <row r="222" spans="1:65" s="2" customFormat="1" ht="16.5" customHeight="1">
      <c r="A222" s="35"/>
      <c r="B222" s="36"/>
      <c r="C222" s="192" t="s">
        <v>562</v>
      </c>
      <c r="D222" s="192" t="s">
        <v>241</v>
      </c>
      <c r="E222" s="193" t="s">
        <v>5917</v>
      </c>
      <c r="F222" s="194" t="s">
        <v>5918</v>
      </c>
      <c r="G222" s="195" t="s">
        <v>244</v>
      </c>
      <c r="H222" s="196">
        <v>904</v>
      </c>
      <c r="I222" s="197"/>
      <c r="J222" s="198">
        <f>ROUND(I222*H222,2)</f>
        <v>0</v>
      </c>
      <c r="K222" s="194" t="s">
        <v>245</v>
      </c>
      <c r="L222" s="40"/>
      <c r="M222" s="199" t="s">
        <v>1</v>
      </c>
      <c r="N222" s="200" t="s">
        <v>41</v>
      </c>
      <c r="O222" s="72"/>
      <c r="P222" s="201">
        <f>O222*H222</f>
        <v>0</v>
      </c>
      <c r="Q222" s="201">
        <v>0</v>
      </c>
      <c r="R222" s="201">
        <f>Q222*H222</f>
        <v>0</v>
      </c>
      <c r="S222" s="201">
        <v>0</v>
      </c>
      <c r="T222" s="202">
        <f>S222*H222</f>
        <v>0</v>
      </c>
      <c r="U222" s="35"/>
      <c r="V222" s="35"/>
      <c r="W222" s="35"/>
      <c r="X222" s="35"/>
      <c r="Y222" s="35"/>
      <c r="Z222" s="35"/>
      <c r="AA222" s="35"/>
      <c r="AB222" s="35"/>
      <c r="AC222" s="35"/>
      <c r="AD222" s="35"/>
      <c r="AE222" s="35"/>
      <c r="AR222" s="203" t="s">
        <v>110</v>
      </c>
      <c r="AT222" s="203" t="s">
        <v>241</v>
      </c>
      <c r="AU222" s="203" t="s">
        <v>86</v>
      </c>
      <c r="AY222" s="18" t="s">
        <v>239</v>
      </c>
      <c r="BE222" s="204">
        <f>IF(N222="základní",J222,0)</f>
        <v>0</v>
      </c>
      <c r="BF222" s="204">
        <f>IF(N222="snížená",J222,0)</f>
        <v>0</v>
      </c>
      <c r="BG222" s="204">
        <f>IF(N222="zákl. přenesená",J222,0)</f>
        <v>0</v>
      </c>
      <c r="BH222" s="204">
        <f>IF(N222="sníž. přenesená",J222,0)</f>
        <v>0</v>
      </c>
      <c r="BI222" s="204">
        <f>IF(N222="nulová",J222,0)</f>
        <v>0</v>
      </c>
      <c r="BJ222" s="18" t="s">
        <v>84</v>
      </c>
      <c r="BK222" s="204">
        <f>ROUND(I222*H222,2)</f>
        <v>0</v>
      </c>
      <c r="BL222" s="18" t="s">
        <v>110</v>
      </c>
      <c r="BM222" s="203" t="s">
        <v>5919</v>
      </c>
    </row>
    <row r="223" spans="1:65" s="2" customFormat="1" ht="11.25">
      <c r="A223" s="35"/>
      <c r="B223" s="36"/>
      <c r="C223" s="37"/>
      <c r="D223" s="205" t="s">
        <v>247</v>
      </c>
      <c r="E223" s="37"/>
      <c r="F223" s="206" t="s">
        <v>5920</v>
      </c>
      <c r="G223" s="37"/>
      <c r="H223" s="37"/>
      <c r="I223" s="207"/>
      <c r="J223" s="37"/>
      <c r="K223" s="37"/>
      <c r="L223" s="40"/>
      <c r="M223" s="208"/>
      <c r="N223" s="209"/>
      <c r="O223" s="72"/>
      <c r="P223" s="72"/>
      <c r="Q223" s="72"/>
      <c r="R223" s="72"/>
      <c r="S223" s="72"/>
      <c r="T223" s="73"/>
      <c r="U223" s="35"/>
      <c r="V223" s="35"/>
      <c r="W223" s="35"/>
      <c r="X223" s="35"/>
      <c r="Y223" s="35"/>
      <c r="Z223" s="35"/>
      <c r="AA223" s="35"/>
      <c r="AB223" s="35"/>
      <c r="AC223" s="35"/>
      <c r="AD223" s="35"/>
      <c r="AE223" s="35"/>
      <c r="AT223" s="18" t="s">
        <v>247</v>
      </c>
      <c r="AU223" s="18" t="s">
        <v>86</v>
      </c>
    </row>
    <row r="224" spans="1:65" s="13" customFormat="1" ht="11.25">
      <c r="B224" s="210"/>
      <c r="C224" s="211"/>
      <c r="D224" s="212" t="s">
        <v>274</v>
      </c>
      <c r="E224" s="226" t="s">
        <v>1</v>
      </c>
      <c r="F224" s="213" t="s">
        <v>5921</v>
      </c>
      <c r="G224" s="211"/>
      <c r="H224" s="214">
        <v>904</v>
      </c>
      <c r="I224" s="215"/>
      <c r="J224" s="211"/>
      <c r="K224" s="211"/>
      <c r="L224" s="216"/>
      <c r="M224" s="217"/>
      <c r="N224" s="218"/>
      <c r="O224" s="218"/>
      <c r="P224" s="218"/>
      <c r="Q224" s="218"/>
      <c r="R224" s="218"/>
      <c r="S224" s="218"/>
      <c r="T224" s="219"/>
      <c r="AT224" s="220" t="s">
        <v>274</v>
      </c>
      <c r="AU224" s="220" t="s">
        <v>86</v>
      </c>
      <c r="AV224" s="13" t="s">
        <v>86</v>
      </c>
      <c r="AW224" s="13" t="s">
        <v>32</v>
      </c>
      <c r="AX224" s="13" t="s">
        <v>76</v>
      </c>
      <c r="AY224" s="220" t="s">
        <v>239</v>
      </c>
    </row>
    <row r="225" spans="1:65" s="14" customFormat="1" ht="11.25">
      <c r="B225" s="227"/>
      <c r="C225" s="228"/>
      <c r="D225" s="212" t="s">
        <v>274</v>
      </c>
      <c r="E225" s="229" t="s">
        <v>1</v>
      </c>
      <c r="F225" s="230" t="s">
        <v>401</v>
      </c>
      <c r="G225" s="228"/>
      <c r="H225" s="231">
        <v>904</v>
      </c>
      <c r="I225" s="232"/>
      <c r="J225" s="228"/>
      <c r="K225" s="228"/>
      <c r="L225" s="233"/>
      <c r="M225" s="234"/>
      <c r="N225" s="235"/>
      <c r="O225" s="235"/>
      <c r="P225" s="235"/>
      <c r="Q225" s="235"/>
      <c r="R225" s="235"/>
      <c r="S225" s="235"/>
      <c r="T225" s="236"/>
      <c r="AT225" s="237" t="s">
        <v>274</v>
      </c>
      <c r="AU225" s="237" t="s">
        <v>86</v>
      </c>
      <c r="AV225" s="14" t="s">
        <v>110</v>
      </c>
      <c r="AW225" s="14" t="s">
        <v>32</v>
      </c>
      <c r="AX225" s="14" t="s">
        <v>84</v>
      </c>
      <c r="AY225" s="237" t="s">
        <v>239</v>
      </c>
    </row>
    <row r="226" spans="1:65" s="2" customFormat="1" ht="16.5" customHeight="1">
      <c r="A226" s="35"/>
      <c r="B226" s="36"/>
      <c r="C226" s="192" t="s">
        <v>567</v>
      </c>
      <c r="D226" s="192" t="s">
        <v>241</v>
      </c>
      <c r="E226" s="193" t="s">
        <v>5922</v>
      </c>
      <c r="F226" s="194" t="s">
        <v>5923</v>
      </c>
      <c r="G226" s="195" t="s">
        <v>244</v>
      </c>
      <c r="H226" s="196">
        <v>431</v>
      </c>
      <c r="I226" s="197"/>
      <c r="J226" s="198">
        <f>ROUND(I226*H226,2)</f>
        <v>0</v>
      </c>
      <c r="K226" s="194" t="s">
        <v>245</v>
      </c>
      <c r="L226" s="40"/>
      <c r="M226" s="199" t="s">
        <v>1</v>
      </c>
      <c r="N226" s="200" t="s">
        <v>41</v>
      </c>
      <c r="O226" s="72"/>
      <c r="P226" s="201">
        <f>O226*H226</f>
        <v>0</v>
      </c>
      <c r="Q226" s="201">
        <v>6.0099999999999997E-3</v>
      </c>
      <c r="R226" s="201">
        <f>Q226*H226</f>
        <v>2.5903099999999997</v>
      </c>
      <c r="S226" s="201">
        <v>0</v>
      </c>
      <c r="T226" s="202">
        <f>S226*H226</f>
        <v>0</v>
      </c>
      <c r="U226" s="35"/>
      <c r="V226" s="35"/>
      <c r="W226" s="35"/>
      <c r="X226" s="35"/>
      <c r="Y226" s="35"/>
      <c r="Z226" s="35"/>
      <c r="AA226" s="35"/>
      <c r="AB226" s="35"/>
      <c r="AC226" s="35"/>
      <c r="AD226" s="35"/>
      <c r="AE226" s="35"/>
      <c r="AR226" s="203" t="s">
        <v>110</v>
      </c>
      <c r="AT226" s="203" t="s">
        <v>241</v>
      </c>
      <c r="AU226" s="203" t="s">
        <v>86</v>
      </c>
      <c r="AY226" s="18" t="s">
        <v>239</v>
      </c>
      <c r="BE226" s="204">
        <f>IF(N226="základní",J226,0)</f>
        <v>0</v>
      </c>
      <c r="BF226" s="204">
        <f>IF(N226="snížená",J226,0)</f>
        <v>0</v>
      </c>
      <c r="BG226" s="204">
        <f>IF(N226="zákl. přenesená",J226,0)</f>
        <v>0</v>
      </c>
      <c r="BH226" s="204">
        <f>IF(N226="sníž. přenesená",J226,0)</f>
        <v>0</v>
      </c>
      <c r="BI226" s="204">
        <f>IF(N226="nulová",J226,0)</f>
        <v>0</v>
      </c>
      <c r="BJ226" s="18" t="s">
        <v>84</v>
      </c>
      <c r="BK226" s="204">
        <f>ROUND(I226*H226,2)</f>
        <v>0</v>
      </c>
      <c r="BL226" s="18" t="s">
        <v>110</v>
      </c>
      <c r="BM226" s="203" t="s">
        <v>5924</v>
      </c>
    </row>
    <row r="227" spans="1:65" s="2" customFormat="1" ht="11.25">
      <c r="A227" s="35"/>
      <c r="B227" s="36"/>
      <c r="C227" s="37"/>
      <c r="D227" s="205" t="s">
        <v>247</v>
      </c>
      <c r="E227" s="37"/>
      <c r="F227" s="206" t="s">
        <v>5925</v>
      </c>
      <c r="G227" s="37"/>
      <c r="H227" s="37"/>
      <c r="I227" s="207"/>
      <c r="J227" s="37"/>
      <c r="K227" s="37"/>
      <c r="L227" s="40"/>
      <c r="M227" s="208"/>
      <c r="N227" s="209"/>
      <c r="O227" s="72"/>
      <c r="P227" s="72"/>
      <c r="Q227" s="72"/>
      <c r="R227" s="72"/>
      <c r="S227" s="72"/>
      <c r="T227" s="73"/>
      <c r="U227" s="35"/>
      <c r="V227" s="35"/>
      <c r="W227" s="35"/>
      <c r="X227" s="35"/>
      <c r="Y227" s="35"/>
      <c r="Z227" s="35"/>
      <c r="AA227" s="35"/>
      <c r="AB227" s="35"/>
      <c r="AC227" s="35"/>
      <c r="AD227" s="35"/>
      <c r="AE227" s="35"/>
      <c r="AT227" s="18" t="s">
        <v>247</v>
      </c>
      <c r="AU227" s="18" t="s">
        <v>86</v>
      </c>
    </row>
    <row r="228" spans="1:65" s="13" customFormat="1" ht="11.25">
      <c r="B228" s="210"/>
      <c r="C228" s="211"/>
      <c r="D228" s="212" t="s">
        <v>274</v>
      </c>
      <c r="E228" s="226" t="s">
        <v>1</v>
      </c>
      <c r="F228" s="213" t="s">
        <v>5926</v>
      </c>
      <c r="G228" s="211"/>
      <c r="H228" s="214">
        <v>431</v>
      </c>
      <c r="I228" s="215"/>
      <c r="J228" s="211"/>
      <c r="K228" s="211"/>
      <c r="L228" s="216"/>
      <c r="M228" s="217"/>
      <c r="N228" s="218"/>
      <c r="O228" s="218"/>
      <c r="P228" s="218"/>
      <c r="Q228" s="218"/>
      <c r="R228" s="218"/>
      <c r="S228" s="218"/>
      <c r="T228" s="219"/>
      <c r="AT228" s="220" t="s">
        <v>274</v>
      </c>
      <c r="AU228" s="220" t="s">
        <v>86</v>
      </c>
      <c r="AV228" s="13" t="s">
        <v>86</v>
      </c>
      <c r="AW228" s="13" t="s">
        <v>32</v>
      </c>
      <c r="AX228" s="13" t="s">
        <v>76</v>
      </c>
      <c r="AY228" s="220" t="s">
        <v>239</v>
      </c>
    </row>
    <row r="229" spans="1:65" s="14" customFormat="1" ht="11.25">
      <c r="B229" s="227"/>
      <c r="C229" s="228"/>
      <c r="D229" s="212" t="s">
        <v>274</v>
      </c>
      <c r="E229" s="229" t="s">
        <v>1</v>
      </c>
      <c r="F229" s="230" t="s">
        <v>401</v>
      </c>
      <c r="G229" s="228"/>
      <c r="H229" s="231">
        <v>431</v>
      </c>
      <c r="I229" s="232"/>
      <c r="J229" s="228"/>
      <c r="K229" s="228"/>
      <c r="L229" s="233"/>
      <c r="M229" s="234"/>
      <c r="N229" s="235"/>
      <c r="O229" s="235"/>
      <c r="P229" s="235"/>
      <c r="Q229" s="235"/>
      <c r="R229" s="235"/>
      <c r="S229" s="235"/>
      <c r="T229" s="236"/>
      <c r="AT229" s="237" t="s">
        <v>274</v>
      </c>
      <c r="AU229" s="237" t="s">
        <v>86</v>
      </c>
      <c r="AV229" s="14" t="s">
        <v>110</v>
      </c>
      <c r="AW229" s="14" t="s">
        <v>32</v>
      </c>
      <c r="AX229" s="14" t="s">
        <v>84</v>
      </c>
      <c r="AY229" s="237" t="s">
        <v>239</v>
      </c>
    </row>
    <row r="230" spans="1:65" s="2" customFormat="1" ht="16.5" customHeight="1">
      <c r="A230" s="35"/>
      <c r="B230" s="36"/>
      <c r="C230" s="192" t="s">
        <v>572</v>
      </c>
      <c r="D230" s="192" t="s">
        <v>241</v>
      </c>
      <c r="E230" s="193" t="s">
        <v>5927</v>
      </c>
      <c r="F230" s="194" t="s">
        <v>5928</v>
      </c>
      <c r="G230" s="195" t="s">
        <v>244</v>
      </c>
      <c r="H230" s="196">
        <v>431</v>
      </c>
      <c r="I230" s="197"/>
      <c r="J230" s="198">
        <f>ROUND(I230*H230,2)</f>
        <v>0</v>
      </c>
      <c r="K230" s="194" t="s">
        <v>245</v>
      </c>
      <c r="L230" s="40"/>
      <c r="M230" s="199" t="s">
        <v>1</v>
      </c>
      <c r="N230" s="200" t="s">
        <v>41</v>
      </c>
      <c r="O230" s="72"/>
      <c r="P230" s="201">
        <f>O230*H230</f>
        <v>0</v>
      </c>
      <c r="Q230" s="201">
        <v>7.1000000000000002E-4</v>
      </c>
      <c r="R230" s="201">
        <f>Q230*H230</f>
        <v>0.30601</v>
      </c>
      <c r="S230" s="201">
        <v>0</v>
      </c>
      <c r="T230" s="202">
        <f>S230*H230</f>
        <v>0</v>
      </c>
      <c r="U230" s="35"/>
      <c r="V230" s="35"/>
      <c r="W230" s="35"/>
      <c r="X230" s="35"/>
      <c r="Y230" s="35"/>
      <c r="Z230" s="35"/>
      <c r="AA230" s="35"/>
      <c r="AB230" s="35"/>
      <c r="AC230" s="35"/>
      <c r="AD230" s="35"/>
      <c r="AE230" s="35"/>
      <c r="AR230" s="203" t="s">
        <v>110</v>
      </c>
      <c r="AT230" s="203" t="s">
        <v>241</v>
      </c>
      <c r="AU230" s="203" t="s">
        <v>86</v>
      </c>
      <c r="AY230" s="18" t="s">
        <v>239</v>
      </c>
      <c r="BE230" s="204">
        <f>IF(N230="základní",J230,0)</f>
        <v>0</v>
      </c>
      <c r="BF230" s="204">
        <f>IF(N230="snížená",J230,0)</f>
        <v>0</v>
      </c>
      <c r="BG230" s="204">
        <f>IF(N230="zákl. přenesená",J230,0)</f>
        <v>0</v>
      </c>
      <c r="BH230" s="204">
        <f>IF(N230="sníž. přenesená",J230,0)</f>
        <v>0</v>
      </c>
      <c r="BI230" s="204">
        <f>IF(N230="nulová",J230,0)</f>
        <v>0</v>
      </c>
      <c r="BJ230" s="18" t="s">
        <v>84</v>
      </c>
      <c r="BK230" s="204">
        <f>ROUND(I230*H230,2)</f>
        <v>0</v>
      </c>
      <c r="BL230" s="18" t="s">
        <v>110</v>
      </c>
      <c r="BM230" s="203" t="s">
        <v>5929</v>
      </c>
    </row>
    <row r="231" spans="1:65" s="2" customFormat="1" ht="11.25">
      <c r="A231" s="35"/>
      <c r="B231" s="36"/>
      <c r="C231" s="37"/>
      <c r="D231" s="205" t="s">
        <v>247</v>
      </c>
      <c r="E231" s="37"/>
      <c r="F231" s="206" t="s">
        <v>5930</v>
      </c>
      <c r="G231" s="37"/>
      <c r="H231" s="37"/>
      <c r="I231" s="207"/>
      <c r="J231" s="37"/>
      <c r="K231" s="37"/>
      <c r="L231" s="40"/>
      <c r="M231" s="208"/>
      <c r="N231" s="209"/>
      <c r="O231" s="72"/>
      <c r="P231" s="72"/>
      <c r="Q231" s="72"/>
      <c r="R231" s="72"/>
      <c r="S231" s="72"/>
      <c r="T231" s="73"/>
      <c r="U231" s="35"/>
      <c r="V231" s="35"/>
      <c r="W231" s="35"/>
      <c r="X231" s="35"/>
      <c r="Y231" s="35"/>
      <c r="Z231" s="35"/>
      <c r="AA231" s="35"/>
      <c r="AB231" s="35"/>
      <c r="AC231" s="35"/>
      <c r="AD231" s="35"/>
      <c r="AE231" s="35"/>
      <c r="AT231" s="18" t="s">
        <v>247</v>
      </c>
      <c r="AU231" s="18" t="s">
        <v>86</v>
      </c>
    </row>
    <row r="232" spans="1:65" s="13" customFormat="1" ht="11.25">
      <c r="B232" s="210"/>
      <c r="C232" s="211"/>
      <c r="D232" s="212" t="s">
        <v>274</v>
      </c>
      <c r="E232" s="226" t="s">
        <v>1</v>
      </c>
      <c r="F232" s="213" t="s">
        <v>5926</v>
      </c>
      <c r="G232" s="211"/>
      <c r="H232" s="214">
        <v>431</v>
      </c>
      <c r="I232" s="215"/>
      <c r="J232" s="211"/>
      <c r="K232" s="211"/>
      <c r="L232" s="216"/>
      <c r="M232" s="217"/>
      <c r="N232" s="218"/>
      <c r="O232" s="218"/>
      <c r="P232" s="218"/>
      <c r="Q232" s="218"/>
      <c r="R232" s="218"/>
      <c r="S232" s="218"/>
      <c r="T232" s="219"/>
      <c r="AT232" s="220" t="s">
        <v>274</v>
      </c>
      <c r="AU232" s="220" t="s">
        <v>86</v>
      </c>
      <c r="AV232" s="13" t="s">
        <v>86</v>
      </c>
      <c r="AW232" s="13" t="s">
        <v>32</v>
      </c>
      <c r="AX232" s="13" t="s">
        <v>76</v>
      </c>
      <c r="AY232" s="220" t="s">
        <v>239</v>
      </c>
    </row>
    <row r="233" spans="1:65" s="14" customFormat="1" ht="11.25">
      <c r="B233" s="227"/>
      <c r="C233" s="228"/>
      <c r="D233" s="212" t="s">
        <v>274</v>
      </c>
      <c r="E233" s="229" t="s">
        <v>1</v>
      </c>
      <c r="F233" s="230" t="s">
        <v>401</v>
      </c>
      <c r="G233" s="228"/>
      <c r="H233" s="231">
        <v>431</v>
      </c>
      <c r="I233" s="232"/>
      <c r="J233" s="228"/>
      <c r="K233" s="228"/>
      <c r="L233" s="233"/>
      <c r="M233" s="234"/>
      <c r="N233" s="235"/>
      <c r="O233" s="235"/>
      <c r="P233" s="235"/>
      <c r="Q233" s="235"/>
      <c r="R233" s="235"/>
      <c r="S233" s="235"/>
      <c r="T233" s="236"/>
      <c r="AT233" s="237" t="s">
        <v>274</v>
      </c>
      <c r="AU233" s="237" t="s">
        <v>86</v>
      </c>
      <c r="AV233" s="14" t="s">
        <v>110</v>
      </c>
      <c r="AW233" s="14" t="s">
        <v>32</v>
      </c>
      <c r="AX233" s="14" t="s">
        <v>84</v>
      </c>
      <c r="AY233" s="237" t="s">
        <v>239</v>
      </c>
    </row>
    <row r="234" spans="1:65" s="2" customFormat="1" ht="16.5" customHeight="1">
      <c r="A234" s="35"/>
      <c r="B234" s="36"/>
      <c r="C234" s="192" t="s">
        <v>577</v>
      </c>
      <c r="D234" s="192" t="s">
        <v>241</v>
      </c>
      <c r="E234" s="193" t="s">
        <v>5931</v>
      </c>
      <c r="F234" s="194" t="s">
        <v>5932</v>
      </c>
      <c r="G234" s="195" t="s">
        <v>244</v>
      </c>
      <c r="H234" s="196">
        <v>431</v>
      </c>
      <c r="I234" s="197"/>
      <c r="J234" s="198">
        <f>ROUND(I234*H234,2)</f>
        <v>0</v>
      </c>
      <c r="K234" s="194" t="s">
        <v>245</v>
      </c>
      <c r="L234" s="40"/>
      <c r="M234" s="199" t="s">
        <v>1</v>
      </c>
      <c r="N234" s="200" t="s">
        <v>41</v>
      </c>
      <c r="O234" s="72"/>
      <c r="P234" s="201">
        <f>O234*H234</f>
        <v>0</v>
      </c>
      <c r="Q234" s="201">
        <v>0.10373</v>
      </c>
      <c r="R234" s="201">
        <f>Q234*H234</f>
        <v>44.707630000000002</v>
      </c>
      <c r="S234" s="201">
        <v>0</v>
      </c>
      <c r="T234" s="202">
        <f>S234*H234</f>
        <v>0</v>
      </c>
      <c r="U234" s="35"/>
      <c r="V234" s="35"/>
      <c r="W234" s="35"/>
      <c r="X234" s="35"/>
      <c r="Y234" s="35"/>
      <c r="Z234" s="35"/>
      <c r="AA234" s="35"/>
      <c r="AB234" s="35"/>
      <c r="AC234" s="35"/>
      <c r="AD234" s="35"/>
      <c r="AE234" s="35"/>
      <c r="AR234" s="203" t="s">
        <v>110</v>
      </c>
      <c r="AT234" s="203" t="s">
        <v>241</v>
      </c>
      <c r="AU234" s="203" t="s">
        <v>86</v>
      </c>
      <c r="AY234" s="18" t="s">
        <v>239</v>
      </c>
      <c r="BE234" s="204">
        <f>IF(N234="základní",J234,0)</f>
        <v>0</v>
      </c>
      <c r="BF234" s="204">
        <f>IF(N234="snížená",J234,0)</f>
        <v>0</v>
      </c>
      <c r="BG234" s="204">
        <f>IF(N234="zákl. přenesená",J234,0)</f>
        <v>0</v>
      </c>
      <c r="BH234" s="204">
        <f>IF(N234="sníž. přenesená",J234,0)</f>
        <v>0</v>
      </c>
      <c r="BI234" s="204">
        <f>IF(N234="nulová",J234,0)</f>
        <v>0</v>
      </c>
      <c r="BJ234" s="18" t="s">
        <v>84</v>
      </c>
      <c r="BK234" s="204">
        <f>ROUND(I234*H234,2)</f>
        <v>0</v>
      </c>
      <c r="BL234" s="18" t="s">
        <v>110</v>
      </c>
      <c r="BM234" s="203" t="s">
        <v>5933</v>
      </c>
    </row>
    <row r="235" spans="1:65" s="2" customFormat="1" ht="11.25">
      <c r="A235" s="35"/>
      <c r="B235" s="36"/>
      <c r="C235" s="37"/>
      <c r="D235" s="205" t="s">
        <v>247</v>
      </c>
      <c r="E235" s="37"/>
      <c r="F235" s="206" t="s">
        <v>5934</v>
      </c>
      <c r="G235" s="37"/>
      <c r="H235" s="37"/>
      <c r="I235" s="207"/>
      <c r="J235" s="37"/>
      <c r="K235" s="37"/>
      <c r="L235" s="40"/>
      <c r="M235" s="208"/>
      <c r="N235" s="209"/>
      <c r="O235" s="72"/>
      <c r="P235" s="72"/>
      <c r="Q235" s="72"/>
      <c r="R235" s="72"/>
      <c r="S235" s="72"/>
      <c r="T235" s="73"/>
      <c r="U235" s="35"/>
      <c r="V235" s="35"/>
      <c r="W235" s="35"/>
      <c r="X235" s="35"/>
      <c r="Y235" s="35"/>
      <c r="Z235" s="35"/>
      <c r="AA235" s="35"/>
      <c r="AB235" s="35"/>
      <c r="AC235" s="35"/>
      <c r="AD235" s="35"/>
      <c r="AE235" s="35"/>
      <c r="AT235" s="18" t="s">
        <v>247</v>
      </c>
      <c r="AU235" s="18" t="s">
        <v>86</v>
      </c>
    </row>
    <row r="236" spans="1:65" s="13" customFormat="1" ht="11.25">
      <c r="B236" s="210"/>
      <c r="C236" s="211"/>
      <c r="D236" s="212" t="s">
        <v>274</v>
      </c>
      <c r="E236" s="226" t="s">
        <v>1</v>
      </c>
      <c r="F236" s="213" t="s">
        <v>5926</v>
      </c>
      <c r="G236" s="211"/>
      <c r="H236" s="214">
        <v>431</v>
      </c>
      <c r="I236" s="215"/>
      <c r="J236" s="211"/>
      <c r="K236" s="211"/>
      <c r="L236" s="216"/>
      <c r="M236" s="217"/>
      <c r="N236" s="218"/>
      <c r="O236" s="218"/>
      <c r="P236" s="218"/>
      <c r="Q236" s="218"/>
      <c r="R236" s="218"/>
      <c r="S236" s="218"/>
      <c r="T236" s="219"/>
      <c r="AT236" s="220" t="s">
        <v>274</v>
      </c>
      <c r="AU236" s="220" t="s">
        <v>86</v>
      </c>
      <c r="AV236" s="13" t="s">
        <v>86</v>
      </c>
      <c r="AW236" s="13" t="s">
        <v>32</v>
      </c>
      <c r="AX236" s="13" t="s">
        <v>76</v>
      </c>
      <c r="AY236" s="220" t="s">
        <v>239</v>
      </c>
    </row>
    <row r="237" spans="1:65" s="14" customFormat="1" ht="11.25">
      <c r="B237" s="227"/>
      <c r="C237" s="228"/>
      <c r="D237" s="212" t="s">
        <v>274</v>
      </c>
      <c r="E237" s="229" t="s">
        <v>1</v>
      </c>
      <c r="F237" s="230" t="s">
        <v>401</v>
      </c>
      <c r="G237" s="228"/>
      <c r="H237" s="231">
        <v>431</v>
      </c>
      <c r="I237" s="232"/>
      <c r="J237" s="228"/>
      <c r="K237" s="228"/>
      <c r="L237" s="233"/>
      <c r="M237" s="234"/>
      <c r="N237" s="235"/>
      <c r="O237" s="235"/>
      <c r="P237" s="235"/>
      <c r="Q237" s="235"/>
      <c r="R237" s="235"/>
      <c r="S237" s="235"/>
      <c r="T237" s="236"/>
      <c r="AT237" s="237" t="s">
        <v>274</v>
      </c>
      <c r="AU237" s="237" t="s">
        <v>86</v>
      </c>
      <c r="AV237" s="14" t="s">
        <v>110</v>
      </c>
      <c r="AW237" s="14" t="s">
        <v>32</v>
      </c>
      <c r="AX237" s="14" t="s">
        <v>84</v>
      </c>
      <c r="AY237" s="237" t="s">
        <v>239</v>
      </c>
    </row>
    <row r="238" spans="1:65" s="2" customFormat="1" ht="16.5" customHeight="1">
      <c r="A238" s="35"/>
      <c r="B238" s="36"/>
      <c r="C238" s="192" t="s">
        <v>582</v>
      </c>
      <c r="D238" s="192" t="s">
        <v>241</v>
      </c>
      <c r="E238" s="193" t="s">
        <v>5935</v>
      </c>
      <c r="F238" s="194" t="s">
        <v>5936</v>
      </c>
      <c r="G238" s="195" t="s">
        <v>244</v>
      </c>
      <c r="H238" s="196">
        <v>431</v>
      </c>
      <c r="I238" s="197"/>
      <c r="J238" s="198">
        <f>ROUND(I238*H238,2)</f>
        <v>0</v>
      </c>
      <c r="K238" s="194" t="s">
        <v>245</v>
      </c>
      <c r="L238" s="40"/>
      <c r="M238" s="199" t="s">
        <v>1</v>
      </c>
      <c r="N238" s="200" t="s">
        <v>41</v>
      </c>
      <c r="O238" s="72"/>
      <c r="P238" s="201">
        <f>O238*H238</f>
        <v>0</v>
      </c>
      <c r="Q238" s="201">
        <v>0.18151999999999999</v>
      </c>
      <c r="R238" s="201">
        <f>Q238*H238</f>
        <v>78.235119999999995</v>
      </c>
      <c r="S238" s="201">
        <v>0</v>
      </c>
      <c r="T238" s="202">
        <f>S238*H238</f>
        <v>0</v>
      </c>
      <c r="U238" s="35"/>
      <c r="V238" s="35"/>
      <c r="W238" s="35"/>
      <c r="X238" s="35"/>
      <c r="Y238" s="35"/>
      <c r="Z238" s="35"/>
      <c r="AA238" s="35"/>
      <c r="AB238" s="35"/>
      <c r="AC238" s="35"/>
      <c r="AD238" s="35"/>
      <c r="AE238" s="35"/>
      <c r="AR238" s="203" t="s">
        <v>110</v>
      </c>
      <c r="AT238" s="203" t="s">
        <v>241</v>
      </c>
      <c r="AU238" s="203" t="s">
        <v>86</v>
      </c>
      <c r="AY238" s="18" t="s">
        <v>239</v>
      </c>
      <c r="BE238" s="204">
        <f>IF(N238="základní",J238,0)</f>
        <v>0</v>
      </c>
      <c r="BF238" s="204">
        <f>IF(N238="snížená",J238,0)</f>
        <v>0</v>
      </c>
      <c r="BG238" s="204">
        <f>IF(N238="zákl. přenesená",J238,0)</f>
        <v>0</v>
      </c>
      <c r="BH238" s="204">
        <f>IF(N238="sníž. přenesená",J238,0)</f>
        <v>0</v>
      </c>
      <c r="BI238" s="204">
        <f>IF(N238="nulová",J238,0)</f>
        <v>0</v>
      </c>
      <c r="BJ238" s="18" t="s">
        <v>84</v>
      </c>
      <c r="BK238" s="204">
        <f>ROUND(I238*H238,2)</f>
        <v>0</v>
      </c>
      <c r="BL238" s="18" t="s">
        <v>110</v>
      </c>
      <c r="BM238" s="203" t="s">
        <v>5937</v>
      </c>
    </row>
    <row r="239" spans="1:65" s="2" customFormat="1" ht="11.25">
      <c r="A239" s="35"/>
      <c r="B239" s="36"/>
      <c r="C239" s="37"/>
      <c r="D239" s="205" t="s">
        <v>247</v>
      </c>
      <c r="E239" s="37"/>
      <c r="F239" s="206" t="s">
        <v>5938</v>
      </c>
      <c r="G239" s="37"/>
      <c r="H239" s="37"/>
      <c r="I239" s="207"/>
      <c r="J239" s="37"/>
      <c r="K239" s="37"/>
      <c r="L239" s="40"/>
      <c r="M239" s="208"/>
      <c r="N239" s="209"/>
      <c r="O239" s="72"/>
      <c r="P239" s="72"/>
      <c r="Q239" s="72"/>
      <c r="R239" s="72"/>
      <c r="S239" s="72"/>
      <c r="T239" s="73"/>
      <c r="U239" s="35"/>
      <c r="V239" s="35"/>
      <c r="W239" s="35"/>
      <c r="X239" s="35"/>
      <c r="Y239" s="35"/>
      <c r="Z239" s="35"/>
      <c r="AA239" s="35"/>
      <c r="AB239" s="35"/>
      <c r="AC239" s="35"/>
      <c r="AD239" s="35"/>
      <c r="AE239" s="35"/>
      <c r="AT239" s="18" t="s">
        <v>247</v>
      </c>
      <c r="AU239" s="18" t="s">
        <v>86</v>
      </c>
    </row>
    <row r="240" spans="1:65" s="13" customFormat="1" ht="11.25">
      <c r="B240" s="210"/>
      <c r="C240" s="211"/>
      <c r="D240" s="212" t="s">
        <v>274</v>
      </c>
      <c r="E240" s="226" t="s">
        <v>1</v>
      </c>
      <c r="F240" s="213" t="s">
        <v>5926</v>
      </c>
      <c r="G240" s="211"/>
      <c r="H240" s="214">
        <v>431</v>
      </c>
      <c r="I240" s="215"/>
      <c r="J240" s="211"/>
      <c r="K240" s="211"/>
      <c r="L240" s="216"/>
      <c r="M240" s="217"/>
      <c r="N240" s="218"/>
      <c r="O240" s="218"/>
      <c r="P240" s="218"/>
      <c r="Q240" s="218"/>
      <c r="R240" s="218"/>
      <c r="S240" s="218"/>
      <c r="T240" s="219"/>
      <c r="AT240" s="220" t="s">
        <v>274</v>
      </c>
      <c r="AU240" s="220" t="s">
        <v>86</v>
      </c>
      <c r="AV240" s="13" t="s">
        <v>86</v>
      </c>
      <c r="AW240" s="13" t="s">
        <v>32</v>
      </c>
      <c r="AX240" s="13" t="s">
        <v>76</v>
      </c>
      <c r="AY240" s="220" t="s">
        <v>239</v>
      </c>
    </row>
    <row r="241" spans="1:65" s="14" customFormat="1" ht="11.25">
      <c r="B241" s="227"/>
      <c r="C241" s="228"/>
      <c r="D241" s="212" t="s">
        <v>274</v>
      </c>
      <c r="E241" s="229" t="s">
        <v>1</v>
      </c>
      <c r="F241" s="230" t="s">
        <v>401</v>
      </c>
      <c r="G241" s="228"/>
      <c r="H241" s="231">
        <v>431</v>
      </c>
      <c r="I241" s="232"/>
      <c r="J241" s="228"/>
      <c r="K241" s="228"/>
      <c r="L241" s="233"/>
      <c r="M241" s="234"/>
      <c r="N241" s="235"/>
      <c r="O241" s="235"/>
      <c r="P241" s="235"/>
      <c r="Q241" s="235"/>
      <c r="R241" s="235"/>
      <c r="S241" s="235"/>
      <c r="T241" s="236"/>
      <c r="AT241" s="237" t="s">
        <v>274</v>
      </c>
      <c r="AU241" s="237" t="s">
        <v>86</v>
      </c>
      <c r="AV241" s="14" t="s">
        <v>110</v>
      </c>
      <c r="AW241" s="14" t="s">
        <v>32</v>
      </c>
      <c r="AX241" s="14" t="s">
        <v>84</v>
      </c>
      <c r="AY241" s="237" t="s">
        <v>239</v>
      </c>
    </row>
    <row r="242" spans="1:65" s="2" customFormat="1" ht="16.5" customHeight="1">
      <c r="A242" s="35"/>
      <c r="B242" s="36"/>
      <c r="C242" s="192" t="s">
        <v>587</v>
      </c>
      <c r="D242" s="192" t="s">
        <v>241</v>
      </c>
      <c r="E242" s="193" t="s">
        <v>5939</v>
      </c>
      <c r="F242" s="194" t="s">
        <v>5940</v>
      </c>
      <c r="G242" s="195" t="s">
        <v>244</v>
      </c>
      <c r="H242" s="196">
        <v>21</v>
      </c>
      <c r="I242" s="197"/>
      <c r="J242" s="198">
        <f>ROUND(I242*H242,2)</f>
        <v>0</v>
      </c>
      <c r="K242" s="194" t="s">
        <v>245</v>
      </c>
      <c r="L242" s="40"/>
      <c r="M242" s="199" t="s">
        <v>1</v>
      </c>
      <c r="N242" s="200" t="s">
        <v>41</v>
      </c>
      <c r="O242" s="72"/>
      <c r="P242" s="201">
        <f>O242*H242</f>
        <v>0</v>
      </c>
      <c r="Q242" s="201">
        <v>8.9219999999999994E-2</v>
      </c>
      <c r="R242" s="201">
        <f>Q242*H242</f>
        <v>1.8736199999999998</v>
      </c>
      <c r="S242" s="201">
        <v>0</v>
      </c>
      <c r="T242" s="202">
        <f>S242*H242</f>
        <v>0</v>
      </c>
      <c r="U242" s="35"/>
      <c r="V242" s="35"/>
      <c r="W242" s="35"/>
      <c r="X242" s="35"/>
      <c r="Y242" s="35"/>
      <c r="Z242" s="35"/>
      <c r="AA242" s="35"/>
      <c r="AB242" s="35"/>
      <c r="AC242" s="35"/>
      <c r="AD242" s="35"/>
      <c r="AE242" s="35"/>
      <c r="AR242" s="203" t="s">
        <v>110</v>
      </c>
      <c r="AT242" s="203" t="s">
        <v>241</v>
      </c>
      <c r="AU242" s="203" t="s">
        <v>86</v>
      </c>
      <c r="AY242" s="18" t="s">
        <v>239</v>
      </c>
      <c r="BE242" s="204">
        <f>IF(N242="základní",J242,0)</f>
        <v>0</v>
      </c>
      <c r="BF242" s="204">
        <f>IF(N242="snížená",J242,0)</f>
        <v>0</v>
      </c>
      <c r="BG242" s="204">
        <f>IF(N242="zákl. přenesená",J242,0)</f>
        <v>0</v>
      </c>
      <c r="BH242" s="204">
        <f>IF(N242="sníž. přenesená",J242,0)</f>
        <v>0</v>
      </c>
      <c r="BI242" s="204">
        <f>IF(N242="nulová",J242,0)</f>
        <v>0</v>
      </c>
      <c r="BJ242" s="18" t="s">
        <v>84</v>
      </c>
      <c r="BK242" s="204">
        <f>ROUND(I242*H242,2)</f>
        <v>0</v>
      </c>
      <c r="BL242" s="18" t="s">
        <v>110</v>
      </c>
      <c r="BM242" s="203" t="s">
        <v>5941</v>
      </c>
    </row>
    <row r="243" spans="1:65" s="2" customFormat="1" ht="11.25">
      <c r="A243" s="35"/>
      <c r="B243" s="36"/>
      <c r="C243" s="37"/>
      <c r="D243" s="205" t="s">
        <v>247</v>
      </c>
      <c r="E243" s="37"/>
      <c r="F243" s="206" t="s">
        <v>5942</v>
      </c>
      <c r="G243" s="37"/>
      <c r="H243" s="37"/>
      <c r="I243" s="207"/>
      <c r="J243" s="37"/>
      <c r="K243" s="37"/>
      <c r="L243" s="40"/>
      <c r="M243" s="208"/>
      <c r="N243" s="209"/>
      <c r="O243" s="72"/>
      <c r="P243" s="72"/>
      <c r="Q243" s="72"/>
      <c r="R243" s="72"/>
      <c r="S243" s="72"/>
      <c r="T243" s="73"/>
      <c r="U243" s="35"/>
      <c r="V243" s="35"/>
      <c r="W243" s="35"/>
      <c r="X243" s="35"/>
      <c r="Y243" s="35"/>
      <c r="Z243" s="35"/>
      <c r="AA243" s="35"/>
      <c r="AB243" s="35"/>
      <c r="AC243" s="35"/>
      <c r="AD243" s="35"/>
      <c r="AE243" s="35"/>
      <c r="AT243" s="18" t="s">
        <v>247</v>
      </c>
      <c r="AU243" s="18" t="s">
        <v>86</v>
      </c>
    </row>
    <row r="244" spans="1:65" s="13" customFormat="1" ht="11.25">
      <c r="B244" s="210"/>
      <c r="C244" s="211"/>
      <c r="D244" s="212" t="s">
        <v>274</v>
      </c>
      <c r="E244" s="226" t="s">
        <v>1</v>
      </c>
      <c r="F244" s="213" t="s">
        <v>5907</v>
      </c>
      <c r="G244" s="211"/>
      <c r="H244" s="214">
        <v>21</v>
      </c>
      <c r="I244" s="215"/>
      <c r="J244" s="211"/>
      <c r="K244" s="211"/>
      <c r="L244" s="216"/>
      <c r="M244" s="217"/>
      <c r="N244" s="218"/>
      <c r="O244" s="218"/>
      <c r="P244" s="218"/>
      <c r="Q244" s="218"/>
      <c r="R244" s="218"/>
      <c r="S244" s="218"/>
      <c r="T244" s="219"/>
      <c r="AT244" s="220" t="s">
        <v>274</v>
      </c>
      <c r="AU244" s="220" t="s">
        <v>86</v>
      </c>
      <c r="AV244" s="13" t="s">
        <v>86</v>
      </c>
      <c r="AW244" s="13" t="s">
        <v>32</v>
      </c>
      <c r="AX244" s="13" t="s">
        <v>76</v>
      </c>
      <c r="AY244" s="220" t="s">
        <v>239</v>
      </c>
    </row>
    <row r="245" spans="1:65" s="14" customFormat="1" ht="11.25">
      <c r="B245" s="227"/>
      <c r="C245" s="228"/>
      <c r="D245" s="212" t="s">
        <v>274</v>
      </c>
      <c r="E245" s="229" t="s">
        <v>1</v>
      </c>
      <c r="F245" s="230" t="s">
        <v>401</v>
      </c>
      <c r="G245" s="228"/>
      <c r="H245" s="231">
        <v>21</v>
      </c>
      <c r="I245" s="232"/>
      <c r="J245" s="228"/>
      <c r="K245" s="228"/>
      <c r="L245" s="233"/>
      <c r="M245" s="234"/>
      <c r="N245" s="235"/>
      <c r="O245" s="235"/>
      <c r="P245" s="235"/>
      <c r="Q245" s="235"/>
      <c r="R245" s="235"/>
      <c r="S245" s="235"/>
      <c r="T245" s="236"/>
      <c r="AT245" s="237" t="s">
        <v>274</v>
      </c>
      <c r="AU245" s="237" t="s">
        <v>86</v>
      </c>
      <c r="AV245" s="14" t="s">
        <v>110</v>
      </c>
      <c r="AW245" s="14" t="s">
        <v>32</v>
      </c>
      <c r="AX245" s="14" t="s">
        <v>84</v>
      </c>
      <c r="AY245" s="237" t="s">
        <v>239</v>
      </c>
    </row>
    <row r="246" spans="1:65" s="2" customFormat="1" ht="16.5" customHeight="1">
      <c r="A246" s="35"/>
      <c r="B246" s="36"/>
      <c r="C246" s="248" t="s">
        <v>592</v>
      </c>
      <c r="D246" s="248" t="s">
        <v>469</v>
      </c>
      <c r="E246" s="249" t="s">
        <v>5943</v>
      </c>
      <c r="F246" s="250" t="s">
        <v>5944</v>
      </c>
      <c r="G246" s="251" t="s">
        <v>244</v>
      </c>
      <c r="H246" s="252">
        <v>15.4</v>
      </c>
      <c r="I246" s="253"/>
      <c r="J246" s="254">
        <f>ROUND(I246*H246,2)</f>
        <v>0</v>
      </c>
      <c r="K246" s="250" t="s">
        <v>287</v>
      </c>
      <c r="L246" s="255"/>
      <c r="M246" s="256" t="s">
        <v>1</v>
      </c>
      <c r="N246" s="257" t="s">
        <v>41</v>
      </c>
      <c r="O246" s="72"/>
      <c r="P246" s="201">
        <f>O246*H246</f>
        <v>0</v>
      </c>
      <c r="Q246" s="201">
        <v>0.113</v>
      </c>
      <c r="R246" s="201">
        <f>Q246*H246</f>
        <v>1.7402000000000002</v>
      </c>
      <c r="S246" s="201">
        <v>0</v>
      </c>
      <c r="T246" s="202">
        <f>S246*H246</f>
        <v>0</v>
      </c>
      <c r="U246" s="35"/>
      <c r="V246" s="35"/>
      <c r="W246" s="35"/>
      <c r="X246" s="35"/>
      <c r="Y246" s="35"/>
      <c r="Z246" s="35"/>
      <c r="AA246" s="35"/>
      <c r="AB246" s="35"/>
      <c r="AC246" s="35"/>
      <c r="AD246" s="35"/>
      <c r="AE246" s="35"/>
      <c r="AR246" s="203" t="s">
        <v>156</v>
      </c>
      <c r="AT246" s="203" t="s">
        <v>469</v>
      </c>
      <c r="AU246" s="203" t="s">
        <v>86</v>
      </c>
      <c r="AY246" s="18" t="s">
        <v>239</v>
      </c>
      <c r="BE246" s="204">
        <f>IF(N246="základní",J246,0)</f>
        <v>0</v>
      </c>
      <c r="BF246" s="204">
        <f>IF(N246="snížená",J246,0)</f>
        <v>0</v>
      </c>
      <c r="BG246" s="204">
        <f>IF(N246="zákl. přenesená",J246,0)</f>
        <v>0</v>
      </c>
      <c r="BH246" s="204">
        <f>IF(N246="sníž. přenesená",J246,0)</f>
        <v>0</v>
      </c>
      <c r="BI246" s="204">
        <f>IF(N246="nulová",J246,0)</f>
        <v>0</v>
      </c>
      <c r="BJ246" s="18" t="s">
        <v>84</v>
      </c>
      <c r="BK246" s="204">
        <f>ROUND(I246*H246,2)</f>
        <v>0</v>
      </c>
      <c r="BL246" s="18" t="s">
        <v>110</v>
      </c>
      <c r="BM246" s="203" t="s">
        <v>5945</v>
      </c>
    </row>
    <row r="247" spans="1:65" s="2" customFormat="1" ht="16.5" customHeight="1">
      <c r="A247" s="35"/>
      <c r="B247" s="36"/>
      <c r="C247" s="248" t="s">
        <v>598</v>
      </c>
      <c r="D247" s="248" t="s">
        <v>469</v>
      </c>
      <c r="E247" s="249" t="s">
        <v>5946</v>
      </c>
      <c r="F247" s="250" t="s">
        <v>5947</v>
      </c>
      <c r="G247" s="251" t="s">
        <v>244</v>
      </c>
      <c r="H247" s="252">
        <v>7.7</v>
      </c>
      <c r="I247" s="253"/>
      <c r="J247" s="254">
        <f>ROUND(I247*H247,2)</f>
        <v>0</v>
      </c>
      <c r="K247" s="250" t="s">
        <v>287</v>
      </c>
      <c r="L247" s="255"/>
      <c r="M247" s="256" t="s">
        <v>1</v>
      </c>
      <c r="N247" s="257" t="s">
        <v>41</v>
      </c>
      <c r="O247" s="72"/>
      <c r="P247" s="201">
        <f>O247*H247</f>
        <v>0</v>
      </c>
      <c r="Q247" s="201">
        <v>0.13</v>
      </c>
      <c r="R247" s="201">
        <f>Q247*H247</f>
        <v>1.0010000000000001</v>
      </c>
      <c r="S247" s="201">
        <v>0</v>
      </c>
      <c r="T247" s="202">
        <f>S247*H247</f>
        <v>0</v>
      </c>
      <c r="U247" s="35"/>
      <c r="V247" s="35"/>
      <c r="W247" s="35"/>
      <c r="X247" s="35"/>
      <c r="Y247" s="35"/>
      <c r="Z247" s="35"/>
      <c r="AA247" s="35"/>
      <c r="AB247" s="35"/>
      <c r="AC247" s="35"/>
      <c r="AD247" s="35"/>
      <c r="AE247" s="35"/>
      <c r="AR247" s="203" t="s">
        <v>156</v>
      </c>
      <c r="AT247" s="203" t="s">
        <v>469</v>
      </c>
      <c r="AU247" s="203" t="s">
        <v>86</v>
      </c>
      <c r="AY247" s="18" t="s">
        <v>239</v>
      </c>
      <c r="BE247" s="204">
        <f>IF(N247="základní",J247,0)</f>
        <v>0</v>
      </c>
      <c r="BF247" s="204">
        <f>IF(N247="snížená",J247,0)</f>
        <v>0</v>
      </c>
      <c r="BG247" s="204">
        <f>IF(N247="zákl. přenesená",J247,0)</f>
        <v>0</v>
      </c>
      <c r="BH247" s="204">
        <f>IF(N247="sníž. přenesená",J247,0)</f>
        <v>0</v>
      </c>
      <c r="BI247" s="204">
        <f>IF(N247="nulová",J247,0)</f>
        <v>0</v>
      </c>
      <c r="BJ247" s="18" t="s">
        <v>84</v>
      </c>
      <c r="BK247" s="204">
        <f>ROUND(I247*H247,2)</f>
        <v>0</v>
      </c>
      <c r="BL247" s="18" t="s">
        <v>110</v>
      </c>
      <c r="BM247" s="203" t="s">
        <v>5948</v>
      </c>
    </row>
    <row r="248" spans="1:65" s="2" customFormat="1" ht="16.5" customHeight="1">
      <c r="A248" s="35"/>
      <c r="B248" s="36"/>
      <c r="C248" s="192" t="s">
        <v>604</v>
      </c>
      <c r="D248" s="192" t="s">
        <v>241</v>
      </c>
      <c r="E248" s="193" t="s">
        <v>5949</v>
      </c>
      <c r="F248" s="194" t="s">
        <v>5950</v>
      </c>
      <c r="G248" s="195" t="s">
        <v>513</v>
      </c>
      <c r="H248" s="196">
        <v>105</v>
      </c>
      <c r="I248" s="197"/>
      <c r="J248" s="198">
        <f>ROUND(I248*H248,2)</f>
        <v>0</v>
      </c>
      <c r="K248" s="194" t="s">
        <v>245</v>
      </c>
      <c r="L248" s="40"/>
      <c r="M248" s="199" t="s">
        <v>1</v>
      </c>
      <c r="N248" s="200" t="s">
        <v>41</v>
      </c>
      <c r="O248" s="72"/>
      <c r="P248" s="201">
        <f>O248*H248</f>
        <v>0</v>
      </c>
      <c r="Q248" s="201">
        <v>3.5999999999999999E-3</v>
      </c>
      <c r="R248" s="201">
        <f>Q248*H248</f>
        <v>0.378</v>
      </c>
      <c r="S248" s="201">
        <v>0</v>
      </c>
      <c r="T248" s="202">
        <f>S248*H248</f>
        <v>0</v>
      </c>
      <c r="U248" s="35"/>
      <c r="V248" s="35"/>
      <c r="W248" s="35"/>
      <c r="X248" s="35"/>
      <c r="Y248" s="35"/>
      <c r="Z248" s="35"/>
      <c r="AA248" s="35"/>
      <c r="AB248" s="35"/>
      <c r="AC248" s="35"/>
      <c r="AD248" s="35"/>
      <c r="AE248" s="35"/>
      <c r="AR248" s="203" t="s">
        <v>110</v>
      </c>
      <c r="AT248" s="203" t="s">
        <v>241</v>
      </c>
      <c r="AU248" s="203" t="s">
        <v>86</v>
      </c>
      <c r="AY248" s="18" t="s">
        <v>239</v>
      </c>
      <c r="BE248" s="204">
        <f>IF(N248="základní",J248,0)</f>
        <v>0</v>
      </c>
      <c r="BF248" s="204">
        <f>IF(N248="snížená",J248,0)</f>
        <v>0</v>
      </c>
      <c r="BG248" s="204">
        <f>IF(N248="zákl. přenesená",J248,0)</f>
        <v>0</v>
      </c>
      <c r="BH248" s="204">
        <f>IF(N248="sníž. přenesená",J248,0)</f>
        <v>0</v>
      </c>
      <c r="BI248" s="204">
        <f>IF(N248="nulová",J248,0)</f>
        <v>0</v>
      </c>
      <c r="BJ248" s="18" t="s">
        <v>84</v>
      </c>
      <c r="BK248" s="204">
        <f>ROUND(I248*H248,2)</f>
        <v>0</v>
      </c>
      <c r="BL248" s="18" t="s">
        <v>110</v>
      </c>
      <c r="BM248" s="203" t="s">
        <v>5951</v>
      </c>
    </row>
    <row r="249" spans="1:65" s="2" customFormat="1" ht="11.25">
      <c r="A249" s="35"/>
      <c r="B249" s="36"/>
      <c r="C249" s="37"/>
      <c r="D249" s="205" t="s">
        <v>247</v>
      </c>
      <c r="E249" s="37"/>
      <c r="F249" s="206" t="s">
        <v>5952</v>
      </c>
      <c r="G249" s="37"/>
      <c r="H249" s="37"/>
      <c r="I249" s="207"/>
      <c r="J249" s="37"/>
      <c r="K249" s="37"/>
      <c r="L249" s="40"/>
      <c r="M249" s="208"/>
      <c r="N249" s="209"/>
      <c r="O249" s="72"/>
      <c r="P249" s="72"/>
      <c r="Q249" s="72"/>
      <c r="R249" s="72"/>
      <c r="S249" s="72"/>
      <c r="T249" s="73"/>
      <c r="U249" s="35"/>
      <c r="V249" s="35"/>
      <c r="W249" s="35"/>
      <c r="X249" s="35"/>
      <c r="Y249" s="35"/>
      <c r="Z249" s="35"/>
      <c r="AA249" s="35"/>
      <c r="AB249" s="35"/>
      <c r="AC249" s="35"/>
      <c r="AD249" s="35"/>
      <c r="AE249" s="35"/>
      <c r="AT249" s="18" t="s">
        <v>247</v>
      </c>
      <c r="AU249" s="18" t="s">
        <v>86</v>
      </c>
    </row>
    <row r="250" spans="1:65" s="12" customFormat="1" ht="22.9" customHeight="1">
      <c r="B250" s="176"/>
      <c r="C250" s="177"/>
      <c r="D250" s="178" t="s">
        <v>75</v>
      </c>
      <c r="E250" s="190" t="s">
        <v>156</v>
      </c>
      <c r="F250" s="190" t="s">
        <v>1172</v>
      </c>
      <c r="G250" s="177"/>
      <c r="H250" s="177"/>
      <c r="I250" s="180"/>
      <c r="J250" s="191">
        <f>BK250</f>
        <v>0</v>
      </c>
      <c r="K250" s="177"/>
      <c r="L250" s="182"/>
      <c r="M250" s="183"/>
      <c r="N250" s="184"/>
      <c r="O250" s="184"/>
      <c r="P250" s="185">
        <f>SUM(P251:P252)</f>
        <v>0</v>
      </c>
      <c r="Q250" s="184"/>
      <c r="R250" s="185">
        <f>SUM(R251:R252)</f>
        <v>0.24843999999999999</v>
      </c>
      <c r="S250" s="184"/>
      <c r="T250" s="186">
        <f>SUM(T251:T252)</f>
        <v>0</v>
      </c>
      <c r="AR250" s="187" t="s">
        <v>84</v>
      </c>
      <c r="AT250" s="188" t="s">
        <v>75</v>
      </c>
      <c r="AU250" s="188" t="s">
        <v>84</v>
      </c>
      <c r="AY250" s="187" t="s">
        <v>239</v>
      </c>
      <c r="BK250" s="189">
        <f>SUM(BK251:BK252)</f>
        <v>0</v>
      </c>
    </row>
    <row r="251" spans="1:65" s="2" customFormat="1" ht="16.5" customHeight="1">
      <c r="A251" s="35"/>
      <c r="B251" s="36"/>
      <c r="C251" s="192" t="s">
        <v>610</v>
      </c>
      <c r="D251" s="192" t="s">
        <v>241</v>
      </c>
      <c r="E251" s="193" t="s">
        <v>5953</v>
      </c>
      <c r="F251" s="194" t="s">
        <v>5954</v>
      </c>
      <c r="G251" s="195" t="s">
        <v>251</v>
      </c>
      <c r="H251" s="196">
        <v>2</v>
      </c>
      <c r="I251" s="197"/>
      <c r="J251" s="198">
        <f>ROUND(I251*H251,2)</f>
        <v>0</v>
      </c>
      <c r="K251" s="194" t="s">
        <v>287</v>
      </c>
      <c r="L251" s="40"/>
      <c r="M251" s="199" t="s">
        <v>1</v>
      </c>
      <c r="N251" s="200" t="s">
        <v>41</v>
      </c>
      <c r="O251" s="72"/>
      <c r="P251" s="201">
        <f>O251*H251</f>
        <v>0</v>
      </c>
      <c r="Q251" s="201">
        <v>0.12422</v>
      </c>
      <c r="R251" s="201">
        <f>Q251*H251</f>
        <v>0.24843999999999999</v>
      </c>
      <c r="S251" s="201">
        <v>0</v>
      </c>
      <c r="T251" s="202">
        <f>S251*H251</f>
        <v>0</v>
      </c>
      <c r="U251" s="35"/>
      <c r="V251" s="35"/>
      <c r="W251" s="35"/>
      <c r="X251" s="35"/>
      <c r="Y251" s="35"/>
      <c r="Z251" s="35"/>
      <c r="AA251" s="35"/>
      <c r="AB251" s="35"/>
      <c r="AC251" s="35"/>
      <c r="AD251" s="35"/>
      <c r="AE251" s="35"/>
      <c r="AR251" s="203" t="s">
        <v>110</v>
      </c>
      <c r="AT251" s="203" t="s">
        <v>241</v>
      </c>
      <c r="AU251" s="203" t="s">
        <v>86</v>
      </c>
      <c r="AY251" s="18" t="s">
        <v>239</v>
      </c>
      <c r="BE251" s="204">
        <f>IF(N251="základní",J251,0)</f>
        <v>0</v>
      </c>
      <c r="BF251" s="204">
        <f>IF(N251="snížená",J251,0)</f>
        <v>0</v>
      </c>
      <c r="BG251" s="204">
        <f>IF(N251="zákl. přenesená",J251,0)</f>
        <v>0</v>
      </c>
      <c r="BH251" s="204">
        <f>IF(N251="sníž. přenesená",J251,0)</f>
        <v>0</v>
      </c>
      <c r="BI251" s="204">
        <f>IF(N251="nulová",J251,0)</f>
        <v>0</v>
      </c>
      <c r="BJ251" s="18" t="s">
        <v>84</v>
      </c>
      <c r="BK251" s="204">
        <f>ROUND(I251*H251,2)</f>
        <v>0</v>
      </c>
      <c r="BL251" s="18" t="s">
        <v>110</v>
      </c>
      <c r="BM251" s="203" t="s">
        <v>5955</v>
      </c>
    </row>
    <row r="252" spans="1:65" s="2" customFormat="1" ht="58.5">
      <c r="A252" s="35"/>
      <c r="B252" s="36"/>
      <c r="C252" s="37"/>
      <c r="D252" s="212" t="s">
        <v>294</v>
      </c>
      <c r="E252" s="37"/>
      <c r="F252" s="221" t="s">
        <v>5956</v>
      </c>
      <c r="G252" s="37"/>
      <c r="H252" s="37"/>
      <c r="I252" s="207"/>
      <c r="J252" s="37"/>
      <c r="K252" s="37"/>
      <c r="L252" s="40"/>
      <c r="M252" s="208"/>
      <c r="N252" s="209"/>
      <c r="O252" s="72"/>
      <c r="P252" s="72"/>
      <c r="Q252" s="72"/>
      <c r="R252" s="72"/>
      <c r="S252" s="72"/>
      <c r="T252" s="73"/>
      <c r="U252" s="35"/>
      <c r="V252" s="35"/>
      <c r="W252" s="35"/>
      <c r="X252" s="35"/>
      <c r="Y252" s="35"/>
      <c r="Z252" s="35"/>
      <c r="AA252" s="35"/>
      <c r="AB252" s="35"/>
      <c r="AC252" s="35"/>
      <c r="AD252" s="35"/>
      <c r="AE252" s="35"/>
      <c r="AT252" s="18" t="s">
        <v>294</v>
      </c>
      <c r="AU252" s="18" t="s">
        <v>86</v>
      </c>
    </row>
    <row r="253" spans="1:65" s="12" customFormat="1" ht="22.9" customHeight="1">
      <c r="B253" s="176"/>
      <c r="C253" s="177"/>
      <c r="D253" s="178" t="s">
        <v>75</v>
      </c>
      <c r="E253" s="190" t="s">
        <v>159</v>
      </c>
      <c r="F253" s="190" t="s">
        <v>315</v>
      </c>
      <c r="G253" s="177"/>
      <c r="H253" s="177"/>
      <c r="I253" s="180"/>
      <c r="J253" s="191">
        <f>BK253</f>
        <v>0</v>
      </c>
      <c r="K253" s="177"/>
      <c r="L253" s="182"/>
      <c r="M253" s="183"/>
      <c r="N253" s="184"/>
      <c r="O253" s="184"/>
      <c r="P253" s="185">
        <f>SUM(P254:P273)</f>
        <v>0</v>
      </c>
      <c r="Q253" s="184"/>
      <c r="R253" s="185">
        <f>SUM(R254:R273)</f>
        <v>34.423789999999997</v>
      </c>
      <c r="S253" s="184"/>
      <c r="T253" s="186">
        <f>SUM(T254:T273)</f>
        <v>0</v>
      </c>
      <c r="AR253" s="187" t="s">
        <v>84</v>
      </c>
      <c r="AT253" s="188" t="s">
        <v>75</v>
      </c>
      <c r="AU253" s="188" t="s">
        <v>84</v>
      </c>
      <c r="AY253" s="187" t="s">
        <v>239</v>
      </c>
      <c r="BK253" s="189">
        <f>SUM(BK254:BK273)</f>
        <v>0</v>
      </c>
    </row>
    <row r="254" spans="1:65" s="2" customFormat="1" ht="16.5" customHeight="1">
      <c r="A254" s="35"/>
      <c r="B254" s="36"/>
      <c r="C254" s="192" t="s">
        <v>616</v>
      </c>
      <c r="D254" s="192" t="s">
        <v>241</v>
      </c>
      <c r="E254" s="193" t="s">
        <v>5957</v>
      </c>
      <c r="F254" s="194" t="s">
        <v>5958</v>
      </c>
      <c r="G254" s="195" t="s">
        <v>251</v>
      </c>
      <c r="H254" s="196">
        <v>2</v>
      </c>
      <c r="I254" s="197"/>
      <c r="J254" s="198">
        <f>ROUND(I254*H254,2)</f>
        <v>0</v>
      </c>
      <c r="K254" s="194" t="s">
        <v>287</v>
      </c>
      <c r="L254" s="40"/>
      <c r="M254" s="199" t="s">
        <v>1</v>
      </c>
      <c r="N254" s="200" t="s">
        <v>41</v>
      </c>
      <c r="O254" s="72"/>
      <c r="P254" s="201">
        <f>O254*H254</f>
        <v>0</v>
      </c>
      <c r="Q254" s="201">
        <v>0</v>
      </c>
      <c r="R254" s="201">
        <f>Q254*H254</f>
        <v>0</v>
      </c>
      <c r="S254" s="201">
        <v>0</v>
      </c>
      <c r="T254" s="202">
        <f>S254*H254</f>
        <v>0</v>
      </c>
      <c r="U254" s="35"/>
      <c r="V254" s="35"/>
      <c r="W254" s="35"/>
      <c r="X254" s="35"/>
      <c r="Y254" s="35"/>
      <c r="Z254" s="35"/>
      <c r="AA254" s="35"/>
      <c r="AB254" s="35"/>
      <c r="AC254" s="35"/>
      <c r="AD254" s="35"/>
      <c r="AE254" s="35"/>
      <c r="AR254" s="203" t="s">
        <v>110</v>
      </c>
      <c r="AT254" s="203" t="s">
        <v>241</v>
      </c>
      <c r="AU254" s="203" t="s">
        <v>86</v>
      </c>
      <c r="AY254" s="18" t="s">
        <v>239</v>
      </c>
      <c r="BE254" s="204">
        <f>IF(N254="základní",J254,0)</f>
        <v>0</v>
      </c>
      <c r="BF254" s="204">
        <f>IF(N254="snížená",J254,0)</f>
        <v>0</v>
      </c>
      <c r="BG254" s="204">
        <f>IF(N254="zákl. přenesená",J254,0)</f>
        <v>0</v>
      </c>
      <c r="BH254" s="204">
        <f>IF(N254="sníž. přenesená",J254,0)</f>
        <v>0</v>
      </c>
      <c r="BI254" s="204">
        <f>IF(N254="nulová",J254,0)</f>
        <v>0</v>
      </c>
      <c r="BJ254" s="18" t="s">
        <v>84</v>
      </c>
      <c r="BK254" s="204">
        <f>ROUND(I254*H254,2)</f>
        <v>0</v>
      </c>
      <c r="BL254" s="18" t="s">
        <v>110</v>
      </c>
      <c r="BM254" s="203" t="s">
        <v>5959</v>
      </c>
    </row>
    <row r="255" spans="1:65" s="2" customFormat="1" ht="48.75">
      <c r="A255" s="35"/>
      <c r="B255" s="36"/>
      <c r="C255" s="37"/>
      <c r="D255" s="212" t="s">
        <v>294</v>
      </c>
      <c r="E255" s="37"/>
      <c r="F255" s="221" t="s">
        <v>722</v>
      </c>
      <c r="G255" s="37"/>
      <c r="H255" s="37"/>
      <c r="I255" s="207"/>
      <c r="J255" s="37"/>
      <c r="K255" s="37"/>
      <c r="L255" s="40"/>
      <c r="M255" s="208"/>
      <c r="N255" s="209"/>
      <c r="O255" s="72"/>
      <c r="P255" s="72"/>
      <c r="Q255" s="72"/>
      <c r="R255" s="72"/>
      <c r="S255" s="72"/>
      <c r="T255" s="73"/>
      <c r="U255" s="35"/>
      <c r="V255" s="35"/>
      <c r="W255" s="35"/>
      <c r="X255" s="35"/>
      <c r="Y255" s="35"/>
      <c r="Z255" s="35"/>
      <c r="AA255" s="35"/>
      <c r="AB255" s="35"/>
      <c r="AC255" s="35"/>
      <c r="AD255" s="35"/>
      <c r="AE255" s="35"/>
      <c r="AT255" s="18" t="s">
        <v>294</v>
      </c>
      <c r="AU255" s="18" t="s">
        <v>86</v>
      </c>
    </row>
    <row r="256" spans="1:65" s="2" customFormat="1" ht="16.5" customHeight="1">
      <c r="A256" s="35"/>
      <c r="B256" s="36"/>
      <c r="C256" s="192" t="s">
        <v>622</v>
      </c>
      <c r="D256" s="192" t="s">
        <v>241</v>
      </c>
      <c r="E256" s="193" t="s">
        <v>5960</v>
      </c>
      <c r="F256" s="194" t="s">
        <v>5961</v>
      </c>
      <c r="G256" s="195" t="s">
        <v>251</v>
      </c>
      <c r="H256" s="196">
        <v>1</v>
      </c>
      <c r="I256" s="197"/>
      <c r="J256" s="198">
        <f>ROUND(I256*H256,2)</f>
        <v>0</v>
      </c>
      <c r="K256" s="194" t="s">
        <v>287</v>
      </c>
      <c r="L256" s="40"/>
      <c r="M256" s="199" t="s">
        <v>1</v>
      </c>
      <c r="N256" s="200" t="s">
        <v>41</v>
      </c>
      <c r="O256" s="72"/>
      <c r="P256" s="201">
        <f>O256*H256</f>
        <v>0</v>
      </c>
      <c r="Q256" s="201">
        <v>0</v>
      </c>
      <c r="R256" s="201">
        <f>Q256*H256</f>
        <v>0</v>
      </c>
      <c r="S256" s="201">
        <v>0</v>
      </c>
      <c r="T256" s="202">
        <f>S256*H256</f>
        <v>0</v>
      </c>
      <c r="U256" s="35"/>
      <c r="V256" s="35"/>
      <c r="W256" s="35"/>
      <c r="X256" s="35"/>
      <c r="Y256" s="35"/>
      <c r="Z256" s="35"/>
      <c r="AA256" s="35"/>
      <c r="AB256" s="35"/>
      <c r="AC256" s="35"/>
      <c r="AD256" s="35"/>
      <c r="AE256" s="35"/>
      <c r="AR256" s="203" t="s">
        <v>110</v>
      </c>
      <c r="AT256" s="203" t="s">
        <v>241</v>
      </c>
      <c r="AU256" s="203" t="s">
        <v>86</v>
      </c>
      <c r="AY256" s="18" t="s">
        <v>239</v>
      </c>
      <c r="BE256" s="204">
        <f>IF(N256="základní",J256,0)</f>
        <v>0</v>
      </c>
      <c r="BF256" s="204">
        <f>IF(N256="snížená",J256,0)</f>
        <v>0</v>
      </c>
      <c r="BG256" s="204">
        <f>IF(N256="zákl. přenesená",J256,0)</f>
        <v>0</v>
      </c>
      <c r="BH256" s="204">
        <f>IF(N256="sníž. přenesená",J256,0)</f>
        <v>0</v>
      </c>
      <c r="BI256" s="204">
        <f>IF(N256="nulová",J256,0)</f>
        <v>0</v>
      </c>
      <c r="BJ256" s="18" t="s">
        <v>84</v>
      </c>
      <c r="BK256" s="204">
        <f>ROUND(I256*H256,2)</f>
        <v>0</v>
      </c>
      <c r="BL256" s="18" t="s">
        <v>110</v>
      </c>
      <c r="BM256" s="203" t="s">
        <v>5962</v>
      </c>
    </row>
    <row r="257" spans="1:65" s="2" customFormat="1" ht="48.75">
      <c r="A257" s="35"/>
      <c r="B257" s="36"/>
      <c r="C257" s="37"/>
      <c r="D257" s="212" t="s">
        <v>294</v>
      </c>
      <c r="E257" s="37"/>
      <c r="F257" s="221" t="s">
        <v>722</v>
      </c>
      <c r="G257" s="37"/>
      <c r="H257" s="37"/>
      <c r="I257" s="207"/>
      <c r="J257" s="37"/>
      <c r="K257" s="37"/>
      <c r="L257" s="40"/>
      <c r="M257" s="208"/>
      <c r="N257" s="209"/>
      <c r="O257" s="72"/>
      <c r="P257" s="72"/>
      <c r="Q257" s="72"/>
      <c r="R257" s="72"/>
      <c r="S257" s="72"/>
      <c r="T257" s="73"/>
      <c r="U257" s="35"/>
      <c r="V257" s="35"/>
      <c r="W257" s="35"/>
      <c r="X257" s="35"/>
      <c r="Y257" s="35"/>
      <c r="Z257" s="35"/>
      <c r="AA257" s="35"/>
      <c r="AB257" s="35"/>
      <c r="AC257" s="35"/>
      <c r="AD257" s="35"/>
      <c r="AE257" s="35"/>
      <c r="AT257" s="18" t="s">
        <v>294</v>
      </c>
      <c r="AU257" s="18" t="s">
        <v>86</v>
      </c>
    </row>
    <row r="258" spans="1:65" s="2" customFormat="1" ht="16.5" customHeight="1">
      <c r="A258" s="35"/>
      <c r="B258" s="36"/>
      <c r="C258" s="192" t="s">
        <v>627</v>
      </c>
      <c r="D258" s="192" t="s">
        <v>241</v>
      </c>
      <c r="E258" s="193" t="s">
        <v>5963</v>
      </c>
      <c r="F258" s="194" t="s">
        <v>5964</v>
      </c>
      <c r="G258" s="195" t="s">
        <v>251</v>
      </c>
      <c r="H258" s="196">
        <v>1</v>
      </c>
      <c r="I258" s="197"/>
      <c r="J258" s="198">
        <f>ROUND(I258*H258,2)</f>
        <v>0</v>
      </c>
      <c r="K258" s="194" t="s">
        <v>287</v>
      </c>
      <c r="L258" s="40"/>
      <c r="M258" s="199" t="s">
        <v>1</v>
      </c>
      <c r="N258" s="200" t="s">
        <v>41</v>
      </c>
      <c r="O258" s="72"/>
      <c r="P258" s="201">
        <f>O258*H258</f>
        <v>0</v>
      </c>
      <c r="Q258" s="201">
        <v>0</v>
      </c>
      <c r="R258" s="201">
        <f>Q258*H258</f>
        <v>0</v>
      </c>
      <c r="S258" s="201">
        <v>0</v>
      </c>
      <c r="T258" s="202">
        <f>S258*H258</f>
        <v>0</v>
      </c>
      <c r="U258" s="35"/>
      <c r="V258" s="35"/>
      <c r="W258" s="35"/>
      <c r="X258" s="35"/>
      <c r="Y258" s="35"/>
      <c r="Z258" s="35"/>
      <c r="AA258" s="35"/>
      <c r="AB258" s="35"/>
      <c r="AC258" s="35"/>
      <c r="AD258" s="35"/>
      <c r="AE258" s="35"/>
      <c r="AR258" s="203" t="s">
        <v>110</v>
      </c>
      <c r="AT258" s="203" t="s">
        <v>241</v>
      </c>
      <c r="AU258" s="203" t="s">
        <v>86</v>
      </c>
      <c r="AY258" s="18" t="s">
        <v>239</v>
      </c>
      <c r="BE258" s="204">
        <f>IF(N258="základní",J258,0)</f>
        <v>0</v>
      </c>
      <c r="BF258" s="204">
        <f>IF(N258="snížená",J258,0)</f>
        <v>0</v>
      </c>
      <c r="BG258" s="204">
        <f>IF(N258="zákl. přenesená",J258,0)</f>
        <v>0</v>
      </c>
      <c r="BH258" s="204">
        <f>IF(N258="sníž. přenesená",J258,0)</f>
        <v>0</v>
      </c>
      <c r="BI258" s="204">
        <f>IF(N258="nulová",J258,0)</f>
        <v>0</v>
      </c>
      <c r="BJ258" s="18" t="s">
        <v>84</v>
      </c>
      <c r="BK258" s="204">
        <f>ROUND(I258*H258,2)</f>
        <v>0</v>
      </c>
      <c r="BL258" s="18" t="s">
        <v>110</v>
      </c>
      <c r="BM258" s="203" t="s">
        <v>5965</v>
      </c>
    </row>
    <row r="259" spans="1:65" s="2" customFormat="1" ht="48.75">
      <c r="A259" s="35"/>
      <c r="B259" s="36"/>
      <c r="C259" s="37"/>
      <c r="D259" s="212" t="s">
        <v>294</v>
      </c>
      <c r="E259" s="37"/>
      <c r="F259" s="221" t="s">
        <v>722</v>
      </c>
      <c r="G259" s="37"/>
      <c r="H259" s="37"/>
      <c r="I259" s="207"/>
      <c r="J259" s="37"/>
      <c r="K259" s="37"/>
      <c r="L259" s="40"/>
      <c r="M259" s="208"/>
      <c r="N259" s="209"/>
      <c r="O259" s="72"/>
      <c r="P259" s="72"/>
      <c r="Q259" s="72"/>
      <c r="R259" s="72"/>
      <c r="S259" s="72"/>
      <c r="T259" s="73"/>
      <c r="U259" s="35"/>
      <c r="V259" s="35"/>
      <c r="W259" s="35"/>
      <c r="X259" s="35"/>
      <c r="Y259" s="35"/>
      <c r="Z259" s="35"/>
      <c r="AA259" s="35"/>
      <c r="AB259" s="35"/>
      <c r="AC259" s="35"/>
      <c r="AD259" s="35"/>
      <c r="AE259" s="35"/>
      <c r="AT259" s="18" t="s">
        <v>294</v>
      </c>
      <c r="AU259" s="18" t="s">
        <v>86</v>
      </c>
    </row>
    <row r="260" spans="1:65" s="2" customFormat="1" ht="16.5" customHeight="1">
      <c r="A260" s="35"/>
      <c r="B260" s="36"/>
      <c r="C260" s="192" t="s">
        <v>633</v>
      </c>
      <c r="D260" s="192" t="s">
        <v>241</v>
      </c>
      <c r="E260" s="193" t="s">
        <v>5966</v>
      </c>
      <c r="F260" s="194" t="s">
        <v>5967</v>
      </c>
      <c r="G260" s="195" t="s">
        <v>513</v>
      </c>
      <c r="H260" s="196">
        <v>105</v>
      </c>
      <c r="I260" s="197"/>
      <c r="J260" s="198">
        <f>ROUND(I260*H260,2)</f>
        <v>0</v>
      </c>
      <c r="K260" s="194" t="s">
        <v>245</v>
      </c>
      <c r="L260" s="40"/>
      <c r="M260" s="199" t="s">
        <v>1</v>
      </c>
      <c r="N260" s="200" t="s">
        <v>41</v>
      </c>
      <c r="O260" s="72"/>
      <c r="P260" s="201">
        <f>O260*H260</f>
        <v>0</v>
      </c>
      <c r="Q260" s="201">
        <v>0.2195</v>
      </c>
      <c r="R260" s="201">
        <f>Q260*H260</f>
        <v>23.047499999999999</v>
      </c>
      <c r="S260" s="201">
        <v>0</v>
      </c>
      <c r="T260" s="202">
        <f>S260*H260</f>
        <v>0</v>
      </c>
      <c r="U260" s="35"/>
      <c r="V260" s="35"/>
      <c r="W260" s="35"/>
      <c r="X260" s="35"/>
      <c r="Y260" s="35"/>
      <c r="Z260" s="35"/>
      <c r="AA260" s="35"/>
      <c r="AB260" s="35"/>
      <c r="AC260" s="35"/>
      <c r="AD260" s="35"/>
      <c r="AE260" s="35"/>
      <c r="AR260" s="203" t="s">
        <v>110</v>
      </c>
      <c r="AT260" s="203" t="s">
        <v>241</v>
      </c>
      <c r="AU260" s="203" t="s">
        <v>86</v>
      </c>
      <c r="AY260" s="18" t="s">
        <v>239</v>
      </c>
      <c r="BE260" s="204">
        <f>IF(N260="základní",J260,0)</f>
        <v>0</v>
      </c>
      <c r="BF260" s="204">
        <f>IF(N260="snížená",J260,0)</f>
        <v>0</v>
      </c>
      <c r="BG260" s="204">
        <f>IF(N260="zákl. přenesená",J260,0)</f>
        <v>0</v>
      </c>
      <c r="BH260" s="204">
        <f>IF(N260="sníž. přenesená",J260,0)</f>
        <v>0</v>
      </c>
      <c r="BI260" s="204">
        <f>IF(N260="nulová",J260,0)</f>
        <v>0</v>
      </c>
      <c r="BJ260" s="18" t="s">
        <v>84</v>
      </c>
      <c r="BK260" s="204">
        <f>ROUND(I260*H260,2)</f>
        <v>0</v>
      </c>
      <c r="BL260" s="18" t="s">
        <v>110</v>
      </c>
      <c r="BM260" s="203" t="s">
        <v>5968</v>
      </c>
    </row>
    <row r="261" spans="1:65" s="2" customFormat="1" ht="11.25">
      <c r="A261" s="35"/>
      <c r="B261" s="36"/>
      <c r="C261" s="37"/>
      <c r="D261" s="205" t="s">
        <v>247</v>
      </c>
      <c r="E261" s="37"/>
      <c r="F261" s="206" t="s">
        <v>5969</v>
      </c>
      <c r="G261" s="37"/>
      <c r="H261" s="37"/>
      <c r="I261" s="207"/>
      <c r="J261" s="37"/>
      <c r="K261" s="37"/>
      <c r="L261" s="40"/>
      <c r="M261" s="208"/>
      <c r="N261" s="209"/>
      <c r="O261" s="72"/>
      <c r="P261" s="72"/>
      <c r="Q261" s="72"/>
      <c r="R261" s="72"/>
      <c r="S261" s="72"/>
      <c r="T261" s="73"/>
      <c r="U261" s="35"/>
      <c r="V261" s="35"/>
      <c r="W261" s="35"/>
      <c r="X261" s="35"/>
      <c r="Y261" s="35"/>
      <c r="Z261" s="35"/>
      <c r="AA261" s="35"/>
      <c r="AB261" s="35"/>
      <c r="AC261" s="35"/>
      <c r="AD261" s="35"/>
      <c r="AE261" s="35"/>
      <c r="AT261" s="18" t="s">
        <v>247</v>
      </c>
      <c r="AU261" s="18" t="s">
        <v>86</v>
      </c>
    </row>
    <row r="262" spans="1:65" s="2" customFormat="1" ht="19.5">
      <c r="A262" s="35"/>
      <c r="B262" s="36"/>
      <c r="C262" s="37"/>
      <c r="D262" s="212" t="s">
        <v>294</v>
      </c>
      <c r="E262" s="37"/>
      <c r="F262" s="221" t="s">
        <v>5970</v>
      </c>
      <c r="G262" s="37"/>
      <c r="H262" s="37"/>
      <c r="I262" s="207"/>
      <c r="J262" s="37"/>
      <c r="K262" s="37"/>
      <c r="L262" s="40"/>
      <c r="M262" s="208"/>
      <c r="N262" s="209"/>
      <c r="O262" s="72"/>
      <c r="P262" s="72"/>
      <c r="Q262" s="72"/>
      <c r="R262" s="72"/>
      <c r="S262" s="72"/>
      <c r="T262" s="73"/>
      <c r="U262" s="35"/>
      <c r="V262" s="35"/>
      <c r="W262" s="35"/>
      <c r="X262" s="35"/>
      <c r="Y262" s="35"/>
      <c r="Z262" s="35"/>
      <c r="AA262" s="35"/>
      <c r="AB262" s="35"/>
      <c r="AC262" s="35"/>
      <c r="AD262" s="35"/>
      <c r="AE262" s="35"/>
      <c r="AT262" s="18" t="s">
        <v>294</v>
      </c>
      <c r="AU262" s="18" t="s">
        <v>86</v>
      </c>
    </row>
    <row r="263" spans="1:65" s="2" customFormat="1" ht="16.5" customHeight="1">
      <c r="A263" s="35"/>
      <c r="B263" s="36"/>
      <c r="C263" s="248" t="s">
        <v>639</v>
      </c>
      <c r="D263" s="248" t="s">
        <v>469</v>
      </c>
      <c r="E263" s="249" t="s">
        <v>5971</v>
      </c>
      <c r="F263" s="250" t="s">
        <v>5972</v>
      </c>
      <c r="G263" s="251" t="s">
        <v>513</v>
      </c>
      <c r="H263" s="252">
        <v>115.5</v>
      </c>
      <c r="I263" s="253"/>
      <c r="J263" s="254">
        <f>ROUND(I263*H263,2)</f>
        <v>0</v>
      </c>
      <c r="K263" s="250" t="s">
        <v>287</v>
      </c>
      <c r="L263" s="255"/>
      <c r="M263" s="256" t="s">
        <v>1</v>
      </c>
      <c r="N263" s="257" t="s">
        <v>41</v>
      </c>
      <c r="O263" s="72"/>
      <c r="P263" s="201">
        <f>O263*H263</f>
        <v>0</v>
      </c>
      <c r="Q263" s="201">
        <v>4.8300000000000003E-2</v>
      </c>
      <c r="R263" s="201">
        <f>Q263*H263</f>
        <v>5.5786500000000006</v>
      </c>
      <c r="S263" s="201">
        <v>0</v>
      </c>
      <c r="T263" s="202">
        <f>S263*H263</f>
        <v>0</v>
      </c>
      <c r="U263" s="35"/>
      <c r="V263" s="35"/>
      <c r="W263" s="35"/>
      <c r="X263" s="35"/>
      <c r="Y263" s="35"/>
      <c r="Z263" s="35"/>
      <c r="AA263" s="35"/>
      <c r="AB263" s="35"/>
      <c r="AC263" s="35"/>
      <c r="AD263" s="35"/>
      <c r="AE263" s="35"/>
      <c r="AR263" s="203" t="s">
        <v>156</v>
      </c>
      <c r="AT263" s="203" t="s">
        <v>469</v>
      </c>
      <c r="AU263" s="203" t="s">
        <v>86</v>
      </c>
      <c r="AY263" s="18" t="s">
        <v>239</v>
      </c>
      <c r="BE263" s="204">
        <f>IF(N263="základní",J263,0)</f>
        <v>0</v>
      </c>
      <c r="BF263" s="204">
        <f>IF(N263="snížená",J263,0)</f>
        <v>0</v>
      </c>
      <c r="BG263" s="204">
        <f>IF(N263="zákl. přenesená",J263,0)</f>
        <v>0</v>
      </c>
      <c r="BH263" s="204">
        <f>IF(N263="sníž. přenesená",J263,0)</f>
        <v>0</v>
      </c>
      <c r="BI263" s="204">
        <f>IF(N263="nulová",J263,0)</f>
        <v>0</v>
      </c>
      <c r="BJ263" s="18" t="s">
        <v>84</v>
      </c>
      <c r="BK263" s="204">
        <f>ROUND(I263*H263,2)</f>
        <v>0</v>
      </c>
      <c r="BL263" s="18" t="s">
        <v>110</v>
      </c>
      <c r="BM263" s="203" t="s">
        <v>5973</v>
      </c>
    </row>
    <row r="264" spans="1:65" s="13" customFormat="1" ht="11.25">
      <c r="B264" s="210"/>
      <c r="C264" s="211"/>
      <c r="D264" s="212" t="s">
        <v>274</v>
      </c>
      <c r="E264" s="211"/>
      <c r="F264" s="213" t="s">
        <v>5974</v>
      </c>
      <c r="G264" s="211"/>
      <c r="H264" s="214">
        <v>115.5</v>
      </c>
      <c r="I264" s="215"/>
      <c r="J264" s="211"/>
      <c r="K264" s="211"/>
      <c r="L264" s="216"/>
      <c r="M264" s="217"/>
      <c r="N264" s="218"/>
      <c r="O264" s="218"/>
      <c r="P264" s="218"/>
      <c r="Q264" s="218"/>
      <c r="R264" s="218"/>
      <c r="S264" s="218"/>
      <c r="T264" s="219"/>
      <c r="AT264" s="220" t="s">
        <v>274</v>
      </c>
      <c r="AU264" s="220" t="s">
        <v>86</v>
      </c>
      <c r="AV264" s="13" t="s">
        <v>86</v>
      </c>
      <c r="AW264" s="13" t="s">
        <v>4</v>
      </c>
      <c r="AX264" s="13" t="s">
        <v>84</v>
      </c>
      <c r="AY264" s="220" t="s">
        <v>239</v>
      </c>
    </row>
    <row r="265" spans="1:65" s="2" customFormat="1" ht="16.5" customHeight="1">
      <c r="A265" s="35"/>
      <c r="B265" s="36"/>
      <c r="C265" s="192" t="s">
        <v>645</v>
      </c>
      <c r="D265" s="192" t="s">
        <v>241</v>
      </c>
      <c r="E265" s="193" t="s">
        <v>5975</v>
      </c>
      <c r="F265" s="194" t="s">
        <v>5976</v>
      </c>
      <c r="G265" s="195" t="s">
        <v>513</v>
      </c>
      <c r="H265" s="196">
        <v>17</v>
      </c>
      <c r="I265" s="197"/>
      <c r="J265" s="198">
        <f>ROUND(I265*H265,2)</f>
        <v>0</v>
      </c>
      <c r="K265" s="194" t="s">
        <v>245</v>
      </c>
      <c r="L265" s="40"/>
      <c r="M265" s="199" t="s">
        <v>1</v>
      </c>
      <c r="N265" s="200" t="s">
        <v>41</v>
      </c>
      <c r="O265" s="72"/>
      <c r="P265" s="201">
        <f>O265*H265</f>
        <v>0</v>
      </c>
      <c r="Q265" s="201">
        <v>0.14041999999999999</v>
      </c>
      <c r="R265" s="201">
        <f>Q265*H265</f>
        <v>2.3871399999999996</v>
      </c>
      <c r="S265" s="201">
        <v>0</v>
      </c>
      <c r="T265" s="202">
        <f>S265*H265</f>
        <v>0</v>
      </c>
      <c r="U265" s="35"/>
      <c r="V265" s="35"/>
      <c r="W265" s="35"/>
      <c r="X265" s="35"/>
      <c r="Y265" s="35"/>
      <c r="Z265" s="35"/>
      <c r="AA265" s="35"/>
      <c r="AB265" s="35"/>
      <c r="AC265" s="35"/>
      <c r="AD265" s="35"/>
      <c r="AE265" s="35"/>
      <c r="AR265" s="203" t="s">
        <v>110</v>
      </c>
      <c r="AT265" s="203" t="s">
        <v>241</v>
      </c>
      <c r="AU265" s="203" t="s">
        <v>86</v>
      </c>
      <c r="AY265" s="18" t="s">
        <v>239</v>
      </c>
      <c r="BE265" s="204">
        <f>IF(N265="základní",J265,0)</f>
        <v>0</v>
      </c>
      <c r="BF265" s="204">
        <f>IF(N265="snížená",J265,0)</f>
        <v>0</v>
      </c>
      <c r="BG265" s="204">
        <f>IF(N265="zákl. přenesená",J265,0)</f>
        <v>0</v>
      </c>
      <c r="BH265" s="204">
        <f>IF(N265="sníž. přenesená",J265,0)</f>
        <v>0</v>
      </c>
      <c r="BI265" s="204">
        <f>IF(N265="nulová",J265,0)</f>
        <v>0</v>
      </c>
      <c r="BJ265" s="18" t="s">
        <v>84</v>
      </c>
      <c r="BK265" s="204">
        <f>ROUND(I265*H265,2)</f>
        <v>0</v>
      </c>
      <c r="BL265" s="18" t="s">
        <v>110</v>
      </c>
      <c r="BM265" s="203" t="s">
        <v>5977</v>
      </c>
    </row>
    <row r="266" spans="1:65" s="2" customFormat="1" ht="11.25">
      <c r="A266" s="35"/>
      <c r="B266" s="36"/>
      <c r="C266" s="37"/>
      <c r="D266" s="205" t="s">
        <v>247</v>
      </c>
      <c r="E266" s="37"/>
      <c r="F266" s="206" t="s">
        <v>5978</v>
      </c>
      <c r="G266" s="37"/>
      <c r="H266" s="37"/>
      <c r="I266" s="207"/>
      <c r="J266" s="37"/>
      <c r="K266" s="37"/>
      <c r="L266" s="40"/>
      <c r="M266" s="208"/>
      <c r="N266" s="209"/>
      <c r="O266" s="72"/>
      <c r="P266" s="72"/>
      <c r="Q266" s="72"/>
      <c r="R266" s="72"/>
      <c r="S266" s="72"/>
      <c r="T266" s="73"/>
      <c r="U266" s="35"/>
      <c r="V266" s="35"/>
      <c r="W266" s="35"/>
      <c r="X266" s="35"/>
      <c r="Y266" s="35"/>
      <c r="Z266" s="35"/>
      <c r="AA266" s="35"/>
      <c r="AB266" s="35"/>
      <c r="AC266" s="35"/>
      <c r="AD266" s="35"/>
      <c r="AE266" s="35"/>
      <c r="AT266" s="18" t="s">
        <v>247</v>
      </c>
      <c r="AU266" s="18" t="s">
        <v>86</v>
      </c>
    </row>
    <row r="267" spans="1:65" s="2" customFormat="1" ht="19.5">
      <c r="A267" s="35"/>
      <c r="B267" s="36"/>
      <c r="C267" s="37"/>
      <c r="D267" s="212" t="s">
        <v>294</v>
      </c>
      <c r="E267" s="37"/>
      <c r="F267" s="221" t="s">
        <v>5970</v>
      </c>
      <c r="G267" s="37"/>
      <c r="H267" s="37"/>
      <c r="I267" s="207"/>
      <c r="J267" s="37"/>
      <c r="K267" s="37"/>
      <c r="L267" s="40"/>
      <c r="M267" s="208"/>
      <c r="N267" s="209"/>
      <c r="O267" s="72"/>
      <c r="P267" s="72"/>
      <c r="Q267" s="72"/>
      <c r="R267" s="72"/>
      <c r="S267" s="72"/>
      <c r="T267" s="73"/>
      <c r="U267" s="35"/>
      <c r="V267" s="35"/>
      <c r="W267" s="35"/>
      <c r="X267" s="35"/>
      <c r="Y267" s="35"/>
      <c r="Z267" s="35"/>
      <c r="AA267" s="35"/>
      <c r="AB267" s="35"/>
      <c r="AC267" s="35"/>
      <c r="AD267" s="35"/>
      <c r="AE267" s="35"/>
      <c r="AT267" s="18" t="s">
        <v>294</v>
      </c>
      <c r="AU267" s="18" t="s">
        <v>86</v>
      </c>
    </row>
    <row r="268" spans="1:65" s="2" customFormat="1" ht="16.5" customHeight="1">
      <c r="A268" s="35"/>
      <c r="B268" s="36"/>
      <c r="C268" s="248" t="s">
        <v>652</v>
      </c>
      <c r="D268" s="248" t="s">
        <v>469</v>
      </c>
      <c r="E268" s="249" t="s">
        <v>5979</v>
      </c>
      <c r="F268" s="250" t="s">
        <v>5980</v>
      </c>
      <c r="G268" s="251" t="s">
        <v>513</v>
      </c>
      <c r="H268" s="252">
        <v>18.7</v>
      </c>
      <c r="I268" s="253"/>
      <c r="J268" s="254">
        <f>ROUND(I268*H268,2)</f>
        <v>0</v>
      </c>
      <c r="K268" s="250" t="s">
        <v>245</v>
      </c>
      <c r="L268" s="255"/>
      <c r="M268" s="256" t="s">
        <v>1</v>
      </c>
      <c r="N268" s="257" t="s">
        <v>41</v>
      </c>
      <c r="O268" s="72"/>
      <c r="P268" s="201">
        <f>O268*H268</f>
        <v>0</v>
      </c>
      <c r="Q268" s="201">
        <v>4.5999999999999999E-2</v>
      </c>
      <c r="R268" s="201">
        <f>Q268*H268</f>
        <v>0.86019999999999996</v>
      </c>
      <c r="S268" s="201">
        <v>0</v>
      </c>
      <c r="T268" s="202">
        <f>S268*H268</f>
        <v>0</v>
      </c>
      <c r="U268" s="35"/>
      <c r="V268" s="35"/>
      <c r="W268" s="35"/>
      <c r="X268" s="35"/>
      <c r="Y268" s="35"/>
      <c r="Z268" s="35"/>
      <c r="AA268" s="35"/>
      <c r="AB268" s="35"/>
      <c r="AC268" s="35"/>
      <c r="AD268" s="35"/>
      <c r="AE268" s="35"/>
      <c r="AR268" s="203" t="s">
        <v>156</v>
      </c>
      <c r="AT268" s="203" t="s">
        <v>469</v>
      </c>
      <c r="AU268" s="203" t="s">
        <v>86</v>
      </c>
      <c r="AY268" s="18" t="s">
        <v>239</v>
      </c>
      <c r="BE268" s="204">
        <f>IF(N268="základní",J268,0)</f>
        <v>0</v>
      </c>
      <c r="BF268" s="204">
        <f>IF(N268="snížená",J268,0)</f>
        <v>0</v>
      </c>
      <c r="BG268" s="204">
        <f>IF(N268="zákl. přenesená",J268,0)</f>
        <v>0</v>
      </c>
      <c r="BH268" s="204">
        <f>IF(N268="sníž. přenesená",J268,0)</f>
        <v>0</v>
      </c>
      <c r="BI268" s="204">
        <f>IF(N268="nulová",J268,0)</f>
        <v>0</v>
      </c>
      <c r="BJ268" s="18" t="s">
        <v>84</v>
      </c>
      <c r="BK268" s="204">
        <f>ROUND(I268*H268,2)</f>
        <v>0</v>
      </c>
      <c r="BL268" s="18" t="s">
        <v>110</v>
      </c>
      <c r="BM268" s="203" t="s">
        <v>5981</v>
      </c>
    </row>
    <row r="269" spans="1:65" s="13" customFormat="1" ht="11.25">
      <c r="B269" s="210"/>
      <c r="C269" s="211"/>
      <c r="D269" s="212" t="s">
        <v>274</v>
      </c>
      <c r="E269" s="211"/>
      <c r="F269" s="213" t="s">
        <v>5982</v>
      </c>
      <c r="G269" s="211"/>
      <c r="H269" s="214">
        <v>18.7</v>
      </c>
      <c r="I269" s="215"/>
      <c r="J269" s="211"/>
      <c r="K269" s="211"/>
      <c r="L269" s="216"/>
      <c r="M269" s="217"/>
      <c r="N269" s="218"/>
      <c r="O269" s="218"/>
      <c r="P269" s="218"/>
      <c r="Q269" s="218"/>
      <c r="R269" s="218"/>
      <c r="S269" s="218"/>
      <c r="T269" s="219"/>
      <c r="AT269" s="220" t="s">
        <v>274</v>
      </c>
      <c r="AU269" s="220" t="s">
        <v>86</v>
      </c>
      <c r="AV269" s="13" t="s">
        <v>86</v>
      </c>
      <c r="AW269" s="13" t="s">
        <v>4</v>
      </c>
      <c r="AX269" s="13" t="s">
        <v>84</v>
      </c>
      <c r="AY269" s="220" t="s">
        <v>239</v>
      </c>
    </row>
    <row r="270" spans="1:65" s="2" customFormat="1" ht="16.5" customHeight="1">
      <c r="A270" s="35"/>
      <c r="B270" s="36"/>
      <c r="C270" s="192" t="s">
        <v>659</v>
      </c>
      <c r="D270" s="192" t="s">
        <v>241</v>
      </c>
      <c r="E270" s="193" t="s">
        <v>1180</v>
      </c>
      <c r="F270" s="194" t="s">
        <v>1181</v>
      </c>
      <c r="G270" s="195" t="s">
        <v>244</v>
      </c>
      <c r="H270" s="196">
        <v>570</v>
      </c>
      <c r="I270" s="197"/>
      <c r="J270" s="198">
        <f>ROUND(I270*H270,2)</f>
        <v>0</v>
      </c>
      <c r="K270" s="194" t="s">
        <v>245</v>
      </c>
      <c r="L270" s="40"/>
      <c r="M270" s="199" t="s">
        <v>1</v>
      </c>
      <c r="N270" s="200" t="s">
        <v>41</v>
      </c>
      <c r="O270" s="72"/>
      <c r="P270" s="201">
        <f>O270*H270</f>
        <v>0</v>
      </c>
      <c r="Q270" s="201">
        <v>6.8999999999999997E-4</v>
      </c>
      <c r="R270" s="201">
        <f>Q270*H270</f>
        <v>0.39329999999999998</v>
      </c>
      <c r="S270" s="201">
        <v>0</v>
      </c>
      <c r="T270" s="202">
        <f>S270*H270</f>
        <v>0</v>
      </c>
      <c r="U270" s="35"/>
      <c r="V270" s="35"/>
      <c r="W270" s="35"/>
      <c r="X270" s="35"/>
      <c r="Y270" s="35"/>
      <c r="Z270" s="35"/>
      <c r="AA270" s="35"/>
      <c r="AB270" s="35"/>
      <c r="AC270" s="35"/>
      <c r="AD270" s="35"/>
      <c r="AE270" s="35"/>
      <c r="AR270" s="203" t="s">
        <v>110</v>
      </c>
      <c r="AT270" s="203" t="s">
        <v>241</v>
      </c>
      <c r="AU270" s="203" t="s">
        <v>86</v>
      </c>
      <c r="AY270" s="18" t="s">
        <v>239</v>
      </c>
      <c r="BE270" s="204">
        <f>IF(N270="základní",J270,0)</f>
        <v>0</v>
      </c>
      <c r="BF270" s="204">
        <f>IF(N270="snížená",J270,0)</f>
        <v>0</v>
      </c>
      <c r="BG270" s="204">
        <f>IF(N270="zákl. přenesená",J270,0)</f>
        <v>0</v>
      </c>
      <c r="BH270" s="204">
        <f>IF(N270="sníž. přenesená",J270,0)</f>
        <v>0</v>
      </c>
      <c r="BI270" s="204">
        <f>IF(N270="nulová",J270,0)</f>
        <v>0</v>
      </c>
      <c r="BJ270" s="18" t="s">
        <v>84</v>
      </c>
      <c r="BK270" s="204">
        <f>ROUND(I270*H270,2)</f>
        <v>0</v>
      </c>
      <c r="BL270" s="18" t="s">
        <v>110</v>
      </c>
      <c r="BM270" s="203" t="s">
        <v>5983</v>
      </c>
    </row>
    <row r="271" spans="1:65" s="2" customFormat="1" ht="11.25">
      <c r="A271" s="35"/>
      <c r="B271" s="36"/>
      <c r="C271" s="37"/>
      <c r="D271" s="205" t="s">
        <v>247</v>
      </c>
      <c r="E271" s="37"/>
      <c r="F271" s="206" t="s">
        <v>1183</v>
      </c>
      <c r="G271" s="37"/>
      <c r="H271" s="37"/>
      <c r="I271" s="207"/>
      <c r="J271" s="37"/>
      <c r="K271" s="37"/>
      <c r="L271" s="40"/>
      <c r="M271" s="208"/>
      <c r="N271" s="209"/>
      <c r="O271" s="72"/>
      <c r="P271" s="72"/>
      <c r="Q271" s="72"/>
      <c r="R271" s="72"/>
      <c r="S271" s="72"/>
      <c r="T271" s="73"/>
      <c r="U271" s="35"/>
      <c r="V271" s="35"/>
      <c r="W271" s="35"/>
      <c r="X271" s="35"/>
      <c r="Y271" s="35"/>
      <c r="Z271" s="35"/>
      <c r="AA271" s="35"/>
      <c r="AB271" s="35"/>
      <c r="AC271" s="35"/>
      <c r="AD271" s="35"/>
      <c r="AE271" s="35"/>
      <c r="AT271" s="18" t="s">
        <v>247</v>
      </c>
      <c r="AU271" s="18" t="s">
        <v>86</v>
      </c>
    </row>
    <row r="272" spans="1:65" s="2" customFormat="1" ht="16.5" customHeight="1">
      <c r="A272" s="35"/>
      <c r="B272" s="36"/>
      <c r="C272" s="192" t="s">
        <v>665</v>
      </c>
      <c r="D272" s="192" t="s">
        <v>241</v>
      </c>
      <c r="E272" s="193" t="s">
        <v>5984</v>
      </c>
      <c r="F272" s="194" t="s">
        <v>5985</v>
      </c>
      <c r="G272" s="195" t="s">
        <v>513</v>
      </c>
      <c r="H272" s="196">
        <v>10</v>
      </c>
      <c r="I272" s="197"/>
      <c r="J272" s="198">
        <f>ROUND(I272*H272,2)</f>
        <v>0</v>
      </c>
      <c r="K272" s="194" t="s">
        <v>287</v>
      </c>
      <c r="L272" s="40"/>
      <c r="M272" s="199" t="s">
        <v>1</v>
      </c>
      <c r="N272" s="200" t="s">
        <v>41</v>
      </c>
      <c r="O272" s="72"/>
      <c r="P272" s="201">
        <f>O272*H272</f>
        <v>0</v>
      </c>
      <c r="Q272" s="201">
        <v>0.2157</v>
      </c>
      <c r="R272" s="201">
        <f>Q272*H272</f>
        <v>2.157</v>
      </c>
      <c r="S272" s="201">
        <v>0</v>
      </c>
      <c r="T272" s="202">
        <f>S272*H272</f>
        <v>0</v>
      </c>
      <c r="U272" s="35"/>
      <c r="V272" s="35"/>
      <c r="W272" s="35"/>
      <c r="X272" s="35"/>
      <c r="Y272" s="35"/>
      <c r="Z272" s="35"/>
      <c r="AA272" s="35"/>
      <c r="AB272" s="35"/>
      <c r="AC272" s="35"/>
      <c r="AD272" s="35"/>
      <c r="AE272" s="35"/>
      <c r="AR272" s="203" t="s">
        <v>110</v>
      </c>
      <c r="AT272" s="203" t="s">
        <v>241</v>
      </c>
      <c r="AU272" s="203" t="s">
        <v>86</v>
      </c>
      <c r="AY272" s="18" t="s">
        <v>239</v>
      </c>
      <c r="BE272" s="204">
        <f>IF(N272="základní",J272,0)</f>
        <v>0</v>
      </c>
      <c r="BF272" s="204">
        <f>IF(N272="snížená",J272,0)</f>
        <v>0</v>
      </c>
      <c r="BG272" s="204">
        <f>IF(N272="zákl. přenesená",J272,0)</f>
        <v>0</v>
      </c>
      <c r="BH272" s="204">
        <f>IF(N272="sníž. přenesená",J272,0)</f>
        <v>0</v>
      </c>
      <c r="BI272" s="204">
        <f>IF(N272="nulová",J272,0)</f>
        <v>0</v>
      </c>
      <c r="BJ272" s="18" t="s">
        <v>84</v>
      </c>
      <c r="BK272" s="204">
        <f>ROUND(I272*H272,2)</f>
        <v>0</v>
      </c>
      <c r="BL272" s="18" t="s">
        <v>110</v>
      </c>
      <c r="BM272" s="203" t="s">
        <v>5986</v>
      </c>
    </row>
    <row r="273" spans="1:65" s="2" customFormat="1" ht="107.25">
      <c r="A273" s="35"/>
      <c r="B273" s="36"/>
      <c r="C273" s="37"/>
      <c r="D273" s="212" t="s">
        <v>294</v>
      </c>
      <c r="E273" s="37"/>
      <c r="F273" s="221" t="s">
        <v>5987</v>
      </c>
      <c r="G273" s="37"/>
      <c r="H273" s="37"/>
      <c r="I273" s="207"/>
      <c r="J273" s="37"/>
      <c r="K273" s="37"/>
      <c r="L273" s="40"/>
      <c r="M273" s="208"/>
      <c r="N273" s="209"/>
      <c r="O273" s="72"/>
      <c r="P273" s="72"/>
      <c r="Q273" s="72"/>
      <c r="R273" s="72"/>
      <c r="S273" s="72"/>
      <c r="T273" s="73"/>
      <c r="U273" s="35"/>
      <c r="V273" s="35"/>
      <c r="W273" s="35"/>
      <c r="X273" s="35"/>
      <c r="Y273" s="35"/>
      <c r="Z273" s="35"/>
      <c r="AA273" s="35"/>
      <c r="AB273" s="35"/>
      <c r="AC273" s="35"/>
      <c r="AD273" s="35"/>
      <c r="AE273" s="35"/>
      <c r="AT273" s="18" t="s">
        <v>294</v>
      </c>
      <c r="AU273" s="18" t="s">
        <v>86</v>
      </c>
    </row>
    <row r="274" spans="1:65" s="12" customFormat="1" ht="22.9" customHeight="1">
      <c r="B274" s="176"/>
      <c r="C274" s="177"/>
      <c r="D274" s="178" t="s">
        <v>75</v>
      </c>
      <c r="E274" s="190" t="s">
        <v>339</v>
      </c>
      <c r="F274" s="190" t="s">
        <v>340</v>
      </c>
      <c r="G274" s="177"/>
      <c r="H274" s="177"/>
      <c r="I274" s="180"/>
      <c r="J274" s="191">
        <f>BK274</f>
        <v>0</v>
      </c>
      <c r="K274" s="177"/>
      <c r="L274" s="182"/>
      <c r="M274" s="183"/>
      <c r="N274" s="184"/>
      <c r="O274" s="184"/>
      <c r="P274" s="185">
        <f>SUM(P275:P283)</f>
        <v>0</v>
      </c>
      <c r="Q274" s="184"/>
      <c r="R274" s="185">
        <f>SUM(R275:R283)</f>
        <v>0</v>
      </c>
      <c r="S274" s="184"/>
      <c r="T274" s="186">
        <f>SUM(T275:T283)</f>
        <v>0</v>
      </c>
      <c r="AR274" s="187" t="s">
        <v>84</v>
      </c>
      <c r="AT274" s="188" t="s">
        <v>75</v>
      </c>
      <c r="AU274" s="188" t="s">
        <v>84</v>
      </c>
      <c r="AY274" s="187" t="s">
        <v>239</v>
      </c>
      <c r="BK274" s="189">
        <f>SUM(BK275:BK283)</f>
        <v>0</v>
      </c>
    </row>
    <row r="275" spans="1:65" s="2" customFormat="1" ht="21.75" customHeight="1">
      <c r="A275" s="35"/>
      <c r="B275" s="36"/>
      <c r="C275" s="192" t="s">
        <v>670</v>
      </c>
      <c r="D275" s="192" t="s">
        <v>241</v>
      </c>
      <c r="E275" s="193" t="s">
        <v>1453</v>
      </c>
      <c r="F275" s="194" t="s">
        <v>1454</v>
      </c>
      <c r="G275" s="195" t="s">
        <v>344</v>
      </c>
      <c r="H275" s="196">
        <v>54.704999999999998</v>
      </c>
      <c r="I275" s="197"/>
      <c r="J275" s="198">
        <f>ROUND(I275*H275,2)</f>
        <v>0</v>
      </c>
      <c r="K275" s="194" t="s">
        <v>245</v>
      </c>
      <c r="L275" s="40"/>
      <c r="M275" s="199" t="s">
        <v>1</v>
      </c>
      <c r="N275" s="200" t="s">
        <v>41</v>
      </c>
      <c r="O275" s="72"/>
      <c r="P275" s="201">
        <f>O275*H275</f>
        <v>0</v>
      </c>
      <c r="Q275" s="201">
        <v>0</v>
      </c>
      <c r="R275" s="201">
        <f>Q275*H275</f>
        <v>0</v>
      </c>
      <c r="S275" s="201">
        <v>0</v>
      </c>
      <c r="T275" s="202">
        <f>S275*H275</f>
        <v>0</v>
      </c>
      <c r="U275" s="35"/>
      <c r="V275" s="35"/>
      <c r="W275" s="35"/>
      <c r="X275" s="35"/>
      <c r="Y275" s="35"/>
      <c r="Z275" s="35"/>
      <c r="AA275" s="35"/>
      <c r="AB275" s="35"/>
      <c r="AC275" s="35"/>
      <c r="AD275" s="35"/>
      <c r="AE275" s="35"/>
      <c r="AR275" s="203" t="s">
        <v>110</v>
      </c>
      <c r="AT275" s="203" t="s">
        <v>241</v>
      </c>
      <c r="AU275" s="203" t="s">
        <v>86</v>
      </c>
      <c r="AY275" s="18" t="s">
        <v>239</v>
      </c>
      <c r="BE275" s="204">
        <f>IF(N275="základní",J275,0)</f>
        <v>0</v>
      </c>
      <c r="BF275" s="204">
        <f>IF(N275="snížená",J275,0)</f>
        <v>0</v>
      </c>
      <c r="BG275" s="204">
        <f>IF(N275="zákl. přenesená",J275,0)</f>
        <v>0</v>
      </c>
      <c r="BH275" s="204">
        <f>IF(N275="sníž. přenesená",J275,0)</f>
        <v>0</v>
      </c>
      <c r="BI275" s="204">
        <f>IF(N275="nulová",J275,0)</f>
        <v>0</v>
      </c>
      <c r="BJ275" s="18" t="s">
        <v>84</v>
      </c>
      <c r="BK275" s="204">
        <f>ROUND(I275*H275,2)</f>
        <v>0</v>
      </c>
      <c r="BL275" s="18" t="s">
        <v>110</v>
      </c>
      <c r="BM275" s="203" t="s">
        <v>5988</v>
      </c>
    </row>
    <row r="276" spans="1:65" s="2" customFormat="1" ht="11.25">
      <c r="A276" s="35"/>
      <c r="B276" s="36"/>
      <c r="C276" s="37"/>
      <c r="D276" s="205" t="s">
        <v>247</v>
      </c>
      <c r="E276" s="37"/>
      <c r="F276" s="206" t="s">
        <v>1456</v>
      </c>
      <c r="G276" s="37"/>
      <c r="H276" s="37"/>
      <c r="I276" s="207"/>
      <c r="J276" s="37"/>
      <c r="K276" s="37"/>
      <c r="L276" s="40"/>
      <c r="M276" s="208"/>
      <c r="N276" s="209"/>
      <c r="O276" s="72"/>
      <c r="P276" s="72"/>
      <c r="Q276" s="72"/>
      <c r="R276" s="72"/>
      <c r="S276" s="72"/>
      <c r="T276" s="73"/>
      <c r="U276" s="35"/>
      <c r="V276" s="35"/>
      <c r="W276" s="35"/>
      <c r="X276" s="35"/>
      <c r="Y276" s="35"/>
      <c r="Z276" s="35"/>
      <c r="AA276" s="35"/>
      <c r="AB276" s="35"/>
      <c r="AC276" s="35"/>
      <c r="AD276" s="35"/>
      <c r="AE276" s="35"/>
      <c r="AT276" s="18" t="s">
        <v>247</v>
      </c>
      <c r="AU276" s="18" t="s">
        <v>86</v>
      </c>
    </row>
    <row r="277" spans="1:65" s="2" customFormat="1" ht="16.5" customHeight="1">
      <c r="A277" s="35"/>
      <c r="B277" s="36"/>
      <c r="C277" s="192" t="s">
        <v>676</v>
      </c>
      <c r="D277" s="192" t="s">
        <v>241</v>
      </c>
      <c r="E277" s="193" t="s">
        <v>347</v>
      </c>
      <c r="F277" s="194" t="s">
        <v>348</v>
      </c>
      <c r="G277" s="195" t="s">
        <v>344</v>
      </c>
      <c r="H277" s="196">
        <v>54.704999999999998</v>
      </c>
      <c r="I277" s="197"/>
      <c r="J277" s="198">
        <f>ROUND(I277*H277,2)</f>
        <v>0</v>
      </c>
      <c r="K277" s="194" t="s">
        <v>245</v>
      </c>
      <c r="L277" s="40"/>
      <c r="M277" s="199" t="s">
        <v>1</v>
      </c>
      <c r="N277" s="200" t="s">
        <v>41</v>
      </c>
      <c r="O277" s="72"/>
      <c r="P277" s="201">
        <f>O277*H277</f>
        <v>0</v>
      </c>
      <c r="Q277" s="201">
        <v>0</v>
      </c>
      <c r="R277" s="201">
        <f>Q277*H277</f>
        <v>0</v>
      </c>
      <c r="S277" s="201">
        <v>0</v>
      </c>
      <c r="T277" s="202">
        <f>S277*H277</f>
        <v>0</v>
      </c>
      <c r="U277" s="35"/>
      <c r="V277" s="35"/>
      <c r="W277" s="35"/>
      <c r="X277" s="35"/>
      <c r="Y277" s="35"/>
      <c r="Z277" s="35"/>
      <c r="AA277" s="35"/>
      <c r="AB277" s="35"/>
      <c r="AC277" s="35"/>
      <c r="AD277" s="35"/>
      <c r="AE277" s="35"/>
      <c r="AR277" s="203" t="s">
        <v>110</v>
      </c>
      <c r="AT277" s="203" t="s">
        <v>241</v>
      </c>
      <c r="AU277" s="203" t="s">
        <v>86</v>
      </c>
      <c r="AY277" s="18" t="s">
        <v>239</v>
      </c>
      <c r="BE277" s="204">
        <f>IF(N277="základní",J277,0)</f>
        <v>0</v>
      </c>
      <c r="BF277" s="204">
        <f>IF(N277="snížená",J277,0)</f>
        <v>0</v>
      </c>
      <c r="BG277" s="204">
        <f>IF(N277="zákl. přenesená",J277,0)</f>
        <v>0</v>
      </c>
      <c r="BH277" s="204">
        <f>IF(N277="sníž. přenesená",J277,0)</f>
        <v>0</v>
      </c>
      <c r="BI277" s="204">
        <f>IF(N277="nulová",J277,0)</f>
        <v>0</v>
      </c>
      <c r="BJ277" s="18" t="s">
        <v>84</v>
      </c>
      <c r="BK277" s="204">
        <f>ROUND(I277*H277,2)</f>
        <v>0</v>
      </c>
      <c r="BL277" s="18" t="s">
        <v>110</v>
      </c>
      <c r="BM277" s="203" t="s">
        <v>5989</v>
      </c>
    </row>
    <row r="278" spans="1:65" s="2" customFormat="1" ht="11.25">
      <c r="A278" s="35"/>
      <c r="B278" s="36"/>
      <c r="C278" s="37"/>
      <c r="D278" s="205" t="s">
        <v>247</v>
      </c>
      <c r="E278" s="37"/>
      <c r="F278" s="206" t="s">
        <v>350</v>
      </c>
      <c r="G278" s="37"/>
      <c r="H278" s="37"/>
      <c r="I278" s="207"/>
      <c r="J278" s="37"/>
      <c r="K278" s="37"/>
      <c r="L278" s="40"/>
      <c r="M278" s="208"/>
      <c r="N278" s="209"/>
      <c r="O278" s="72"/>
      <c r="P278" s="72"/>
      <c r="Q278" s="72"/>
      <c r="R278" s="72"/>
      <c r="S278" s="72"/>
      <c r="T278" s="73"/>
      <c r="U278" s="35"/>
      <c r="V278" s="35"/>
      <c r="W278" s="35"/>
      <c r="X278" s="35"/>
      <c r="Y278" s="35"/>
      <c r="Z278" s="35"/>
      <c r="AA278" s="35"/>
      <c r="AB278" s="35"/>
      <c r="AC278" s="35"/>
      <c r="AD278" s="35"/>
      <c r="AE278" s="35"/>
      <c r="AT278" s="18" t="s">
        <v>247</v>
      </c>
      <c r="AU278" s="18" t="s">
        <v>86</v>
      </c>
    </row>
    <row r="279" spans="1:65" s="2" customFormat="1" ht="16.5" customHeight="1">
      <c r="A279" s="35"/>
      <c r="B279" s="36"/>
      <c r="C279" s="192" t="s">
        <v>678</v>
      </c>
      <c r="D279" s="192" t="s">
        <v>241</v>
      </c>
      <c r="E279" s="193" t="s">
        <v>352</v>
      </c>
      <c r="F279" s="194" t="s">
        <v>353</v>
      </c>
      <c r="G279" s="195" t="s">
        <v>344</v>
      </c>
      <c r="H279" s="196">
        <v>1094.0999999999999</v>
      </c>
      <c r="I279" s="197"/>
      <c r="J279" s="198">
        <f>ROUND(I279*H279,2)</f>
        <v>0</v>
      </c>
      <c r="K279" s="194" t="s">
        <v>245</v>
      </c>
      <c r="L279" s="40"/>
      <c r="M279" s="199" t="s">
        <v>1</v>
      </c>
      <c r="N279" s="200" t="s">
        <v>41</v>
      </c>
      <c r="O279" s="72"/>
      <c r="P279" s="201">
        <f>O279*H279</f>
        <v>0</v>
      </c>
      <c r="Q279" s="201">
        <v>0</v>
      </c>
      <c r="R279" s="201">
        <f>Q279*H279</f>
        <v>0</v>
      </c>
      <c r="S279" s="201">
        <v>0</v>
      </c>
      <c r="T279" s="202">
        <f>S279*H279</f>
        <v>0</v>
      </c>
      <c r="U279" s="35"/>
      <c r="V279" s="35"/>
      <c r="W279" s="35"/>
      <c r="X279" s="35"/>
      <c r="Y279" s="35"/>
      <c r="Z279" s="35"/>
      <c r="AA279" s="35"/>
      <c r="AB279" s="35"/>
      <c r="AC279" s="35"/>
      <c r="AD279" s="35"/>
      <c r="AE279" s="35"/>
      <c r="AR279" s="203" t="s">
        <v>110</v>
      </c>
      <c r="AT279" s="203" t="s">
        <v>241</v>
      </c>
      <c r="AU279" s="203" t="s">
        <v>86</v>
      </c>
      <c r="AY279" s="18" t="s">
        <v>239</v>
      </c>
      <c r="BE279" s="204">
        <f>IF(N279="základní",J279,0)</f>
        <v>0</v>
      </c>
      <c r="BF279" s="204">
        <f>IF(N279="snížená",J279,0)</f>
        <v>0</v>
      </c>
      <c r="BG279" s="204">
        <f>IF(N279="zákl. přenesená",J279,0)</f>
        <v>0</v>
      </c>
      <c r="BH279" s="204">
        <f>IF(N279="sníž. přenesená",J279,0)</f>
        <v>0</v>
      </c>
      <c r="BI279" s="204">
        <f>IF(N279="nulová",J279,0)</f>
        <v>0</v>
      </c>
      <c r="BJ279" s="18" t="s">
        <v>84</v>
      </c>
      <c r="BK279" s="204">
        <f>ROUND(I279*H279,2)</f>
        <v>0</v>
      </c>
      <c r="BL279" s="18" t="s">
        <v>110</v>
      </c>
      <c r="BM279" s="203" t="s">
        <v>5990</v>
      </c>
    </row>
    <row r="280" spans="1:65" s="2" customFormat="1" ht="11.25">
      <c r="A280" s="35"/>
      <c r="B280" s="36"/>
      <c r="C280" s="37"/>
      <c r="D280" s="205" t="s">
        <v>247</v>
      </c>
      <c r="E280" s="37"/>
      <c r="F280" s="206" t="s">
        <v>355</v>
      </c>
      <c r="G280" s="37"/>
      <c r="H280" s="37"/>
      <c r="I280" s="207"/>
      <c r="J280" s="37"/>
      <c r="K280" s="37"/>
      <c r="L280" s="40"/>
      <c r="M280" s="208"/>
      <c r="N280" s="209"/>
      <c r="O280" s="72"/>
      <c r="P280" s="72"/>
      <c r="Q280" s="72"/>
      <c r="R280" s="72"/>
      <c r="S280" s="72"/>
      <c r="T280" s="73"/>
      <c r="U280" s="35"/>
      <c r="V280" s="35"/>
      <c r="W280" s="35"/>
      <c r="X280" s="35"/>
      <c r="Y280" s="35"/>
      <c r="Z280" s="35"/>
      <c r="AA280" s="35"/>
      <c r="AB280" s="35"/>
      <c r="AC280" s="35"/>
      <c r="AD280" s="35"/>
      <c r="AE280" s="35"/>
      <c r="AT280" s="18" t="s">
        <v>247</v>
      </c>
      <c r="AU280" s="18" t="s">
        <v>86</v>
      </c>
    </row>
    <row r="281" spans="1:65" s="13" customFormat="1" ht="11.25">
      <c r="B281" s="210"/>
      <c r="C281" s="211"/>
      <c r="D281" s="212" t="s">
        <v>274</v>
      </c>
      <c r="E281" s="211"/>
      <c r="F281" s="213" t="s">
        <v>5991</v>
      </c>
      <c r="G281" s="211"/>
      <c r="H281" s="214">
        <v>1094.0999999999999</v>
      </c>
      <c r="I281" s="215"/>
      <c r="J281" s="211"/>
      <c r="K281" s="211"/>
      <c r="L281" s="216"/>
      <c r="M281" s="217"/>
      <c r="N281" s="218"/>
      <c r="O281" s="218"/>
      <c r="P281" s="218"/>
      <c r="Q281" s="218"/>
      <c r="R281" s="218"/>
      <c r="S281" s="218"/>
      <c r="T281" s="219"/>
      <c r="AT281" s="220" t="s">
        <v>274</v>
      </c>
      <c r="AU281" s="220" t="s">
        <v>86</v>
      </c>
      <c r="AV281" s="13" t="s">
        <v>86</v>
      </c>
      <c r="AW281" s="13" t="s">
        <v>4</v>
      </c>
      <c r="AX281" s="13" t="s">
        <v>84</v>
      </c>
      <c r="AY281" s="220" t="s">
        <v>239</v>
      </c>
    </row>
    <row r="282" spans="1:65" s="2" customFormat="1" ht="16.5" customHeight="1">
      <c r="A282" s="35"/>
      <c r="B282" s="36"/>
      <c r="C282" s="192" t="s">
        <v>681</v>
      </c>
      <c r="D282" s="192" t="s">
        <v>241</v>
      </c>
      <c r="E282" s="193" t="s">
        <v>358</v>
      </c>
      <c r="F282" s="194" t="s">
        <v>359</v>
      </c>
      <c r="G282" s="195" t="s">
        <v>344</v>
      </c>
      <c r="H282" s="196">
        <v>17.22</v>
      </c>
      <c r="I282" s="197"/>
      <c r="J282" s="198">
        <f>ROUND(I282*H282,2)</f>
        <v>0</v>
      </c>
      <c r="K282" s="194" t="s">
        <v>245</v>
      </c>
      <c r="L282" s="40"/>
      <c r="M282" s="199" t="s">
        <v>1</v>
      </c>
      <c r="N282" s="200" t="s">
        <v>41</v>
      </c>
      <c r="O282" s="72"/>
      <c r="P282" s="201">
        <f>O282*H282</f>
        <v>0</v>
      </c>
      <c r="Q282" s="201">
        <v>0</v>
      </c>
      <c r="R282" s="201">
        <f>Q282*H282</f>
        <v>0</v>
      </c>
      <c r="S282" s="201">
        <v>0</v>
      </c>
      <c r="T282" s="202">
        <f>S282*H282</f>
        <v>0</v>
      </c>
      <c r="U282" s="35"/>
      <c r="V282" s="35"/>
      <c r="W282" s="35"/>
      <c r="X282" s="35"/>
      <c r="Y282" s="35"/>
      <c r="Z282" s="35"/>
      <c r="AA282" s="35"/>
      <c r="AB282" s="35"/>
      <c r="AC282" s="35"/>
      <c r="AD282" s="35"/>
      <c r="AE282" s="35"/>
      <c r="AR282" s="203" t="s">
        <v>110</v>
      </c>
      <c r="AT282" s="203" t="s">
        <v>241</v>
      </c>
      <c r="AU282" s="203" t="s">
        <v>86</v>
      </c>
      <c r="AY282" s="18" t="s">
        <v>239</v>
      </c>
      <c r="BE282" s="204">
        <f>IF(N282="základní",J282,0)</f>
        <v>0</v>
      </c>
      <c r="BF282" s="204">
        <f>IF(N282="snížená",J282,0)</f>
        <v>0</v>
      </c>
      <c r="BG282" s="204">
        <f>IF(N282="zákl. přenesená",J282,0)</f>
        <v>0</v>
      </c>
      <c r="BH282" s="204">
        <f>IF(N282="sníž. přenesená",J282,0)</f>
        <v>0</v>
      </c>
      <c r="BI282" s="204">
        <f>IF(N282="nulová",J282,0)</f>
        <v>0</v>
      </c>
      <c r="BJ282" s="18" t="s">
        <v>84</v>
      </c>
      <c r="BK282" s="204">
        <f>ROUND(I282*H282,2)</f>
        <v>0</v>
      </c>
      <c r="BL282" s="18" t="s">
        <v>110</v>
      </c>
      <c r="BM282" s="203" t="s">
        <v>5992</v>
      </c>
    </row>
    <row r="283" spans="1:65" s="2" customFormat="1" ht="11.25">
      <c r="A283" s="35"/>
      <c r="B283" s="36"/>
      <c r="C283" s="37"/>
      <c r="D283" s="205" t="s">
        <v>247</v>
      </c>
      <c r="E283" s="37"/>
      <c r="F283" s="206" t="s">
        <v>361</v>
      </c>
      <c r="G283" s="37"/>
      <c r="H283" s="37"/>
      <c r="I283" s="207"/>
      <c r="J283" s="37"/>
      <c r="K283" s="37"/>
      <c r="L283" s="40"/>
      <c r="M283" s="208"/>
      <c r="N283" s="209"/>
      <c r="O283" s="72"/>
      <c r="P283" s="72"/>
      <c r="Q283" s="72"/>
      <c r="R283" s="72"/>
      <c r="S283" s="72"/>
      <c r="T283" s="73"/>
      <c r="U283" s="35"/>
      <c r="V283" s="35"/>
      <c r="W283" s="35"/>
      <c r="X283" s="35"/>
      <c r="Y283" s="35"/>
      <c r="Z283" s="35"/>
      <c r="AA283" s="35"/>
      <c r="AB283" s="35"/>
      <c r="AC283" s="35"/>
      <c r="AD283" s="35"/>
      <c r="AE283" s="35"/>
      <c r="AT283" s="18" t="s">
        <v>247</v>
      </c>
      <c r="AU283" s="18" t="s">
        <v>86</v>
      </c>
    </row>
    <row r="284" spans="1:65" s="12" customFormat="1" ht="22.9" customHeight="1">
      <c r="B284" s="176"/>
      <c r="C284" s="177"/>
      <c r="D284" s="178" t="s">
        <v>75</v>
      </c>
      <c r="E284" s="190" t="s">
        <v>1464</v>
      </c>
      <c r="F284" s="190" t="s">
        <v>1465</v>
      </c>
      <c r="G284" s="177"/>
      <c r="H284" s="177"/>
      <c r="I284" s="180"/>
      <c r="J284" s="191">
        <f>BK284</f>
        <v>0</v>
      </c>
      <c r="K284" s="177"/>
      <c r="L284" s="182"/>
      <c r="M284" s="183"/>
      <c r="N284" s="184"/>
      <c r="O284" s="184"/>
      <c r="P284" s="185">
        <f>SUM(P285:P286)</f>
        <v>0</v>
      </c>
      <c r="Q284" s="184"/>
      <c r="R284" s="185">
        <f>SUM(R285:R286)</f>
        <v>0</v>
      </c>
      <c r="S284" s="184"/>
      <c r="T284" s="186">
        <f>SUM(T285:T286)</f>
        <v>0</v>
      </c>
      <c r="AR284" s="187" t="s">
        <v>84</v>
      </c>
      <c r="AT284" s="188" t="s">
        <v>75</v>
      </c>
      <c r="AU284" s="188" t="s">
        <v>84</v>
      </c>
      <c r="AY284" s="187" t="s">
        <v>239</v>
      </c>
      <c r="BK284" s="189">
        <f>SUM(BK285:BK286)</f>
        <v>0</v>
      </c>
    </row>
    <row r="285" spans="1:65" s="2" customFormat="1" ht="21.75" customHeight="1">
      <c r="A285" s="35"/>
      <c r="B285" s="36"/>
      <c r="C285" s="192" t="s">
        <v>684</v>
      </c>
      <c r="D285" s="192" t="s">
        <v>241</v>
      </c>
      <c r="E285" s="193" t="s">
        <v>5993</v>
      </c>
      <c r="F285" s="194" t="s">
        <v>5994</v>
      </c>
      <c r="G285" s="195" t="s">
        <v>344</v>
      </c>
      <c r="H285" s="196">
        <v>567.46400000000006</v>
      </c>
      <c r="I285" s="197"/>
      <c r="J285" s="198">
        <f>ROUND(I285*H285,2)</f>
        <v>0</v>
      </c>
      <c r="K285" s="194" t="s">
        <v>245</v>
      </c>
      <c r="L285" s="40"/>
      <c r="M285" s="199" t="s">
        <v>1</v>
      </c>
      <c r="N285" s="200" t="s">
        <v>41</v>
      </c>
      <c r="O285" s="72"/>
      <c r="P285" s="201">
        <f>O285*H285</f>
        <v>0</v>
      </c>
      <c r="Q285" s="201">
        <v>0</v>
      </c>
      <c r="R285" s="201">
        <f>Q285*H285</f>
        <v>0</v>
      </c>
      <c r="S285" s="201">
        <v>0</v>
      </c>
      <c r="T285" s="202">
        <f>S285*H285</f>
        <v>0</v>
      </c>
      <c r="U285" s="35"/>
      <c r="V285" s="35"/>
      <c r="W285" s="35"/>
      <c r="X285" s="35"/>
      <c r="Y285" s="35"/>
      <c r="Z285" s="35"/>
      <c r="AA285" s="35"/>
      <c r="AB285" s="35"/>
      <c r="AC285" s="35"/>
      <c r="AD285" s="35"/>
      <c r="AE285" s="35"/>
      <c r="AR285" s="203" t="s">
        <v>110</v>
      </c>
      <c r="AT285" s="203" t="s">
        <v>241</v>
      </c>
      <c r="AU285" s="203" t="s">
        <v>86</v>
      </c>
      <c r="AY285" s="18" t="s">
        <v>239</v>
      </c>
      <c r="BE285" s="204">
        <f>IF(N285="základní",J285,0)</f>
        <v>0</v>
      </c>
      <c r="BF285" s="204">
        <f>IF(N285="snížená",J285,0)</f>
        <v>0</v>
      </c>
      <c r="BG285" s="204">
        <f>IF(N285="zákl. přenesená",J285,0)</f>
        <v>0</v>
      </c>
      <c r="BH285" s="204">
        <f>IF(N285="sníž. přenesená",J285,0)</f>
        <v>0</v>
      </c>
      <c r="BI285" s="204">
        <f>IF(N285="nulová",J285,0)</f>
        <v>0</v>
      </c>
      <c r="BJ285" s="18" t="s">
        <v>84</v>
      </c>
      <c r="BK285" s="204">
        <f>ROUND(I285*H285,2)</f>
        <v>0</v>
      </c>
      <c r="BL285" s="18" t="s">
        <v>110</v>
      </c>
      <c r="BM285" s="203" t="s">
        <v>5995</v>
      </c>
    </row>
    <row r="286" spans="1:65" s="2" customFormat="1" ht="11.25">
      <c r="A286" s="35"/>
      <c r="B286" s="36"/>
      <c r="C286" s="37"/>
      <c r="D286" s="205" t="s">
        <v>247</v>
      </c>
      <c r="E286" s="37"/>
      <c r="F286" s="206" t="s">
        <v>5996</v>
      </c>
      <c r="G286" s="37"/>
      <c r="H286" s="37"/>
      <c r="I286" s="207"/>
      <c r="J286" s="37"/>
      <c r="K286" s="37"/>
      <c r="L286" s="40"/>
      <c r="M286" s="222"/>
      <c r="N286" s="223"/>
      <c r="O286" s="224"/>
      <c r="P286" s="224"/>
      <c r="Q286" s="224"/>
      <c r="R286" s="224"/>
      <c r="S286" s="224"/>
      <c r="T286" s="225"/>
      <c r="U286" s="35"/>
      <c r="V286" s="35"/>
      <c r="W286" s="35"/>
      <c r="X286" s="35"/>
      <c r="Y286" s="35"/>
      <c r="Z286" s="35"/>
      <c r="AA286" s="35"/>
      <c r="AB286" s="35"/>
      <c r="AC286" s="35"/>
      <c r="AD286" s="35"/>
      <c r="AE286" s="35"/>
      <c r="AT286" s="18" t="s">
        <v>247</v>
      </c>
      <c r="AU286" s="18" t="s">
        <v>86</v>
      </c>
    </row>
    <row r="287" spans="1:65" s="2" customFormat="1" ht="6.95" customHeight="1">
      <c r="A287" s="35"/>
      <c r="B287" s="55"/>
      <c r="C287" s="56"/>
      <c r="D287" s="56"/>
      <c r="E287" s="56"/>
      <c r="F287" s="56"/>
      <c r="G287" s="56"/>
      <c r="H287" s="56"/>
      <c r="I287" s="56"/>
      <c r="J287" s="56"/>
      <c r="K287" s="56"/>
      <c r="L287" s="40"/>
      <c r="M287" s="35"/>
      <c r="O287" s="35"/>
      <c r="P287" s="35"/>
      <c r="Q287" s="35"/>
      <c r="R287" s="35"/>
      <c r="S287" s="35"/>
      <c r="T287" s="35"/>
      <c r="U287" s="35"/>
      <c r="V287" s="35"/>
      <c r="W287" s="35"/>
      <c r="X287" s="35"/>
      <c r="Y287" s="35"/>
      <c r="Z287" s="35"/>
      <c r="AA287" s="35"/>
      <c r="AB287" s="35"/>
      <c r="AC287" s="35"/>
      <c r="AD287" s="35"/>
      <c r="AE287" s="35"/>
    </row>
  </sheetData>
  <sheetProtection algorithmName="SHA-512" hashValue="gmb9Tqb7HKJjg6MjWMOvK846AD2vbDpftD3968mzLhX7p2qOQ2/jPMZoH8ldH/5JcULSlUACJY/769M/WDp7Bw==" saltValue="O6yncahK9BKci0sOTBGsl7ctJbOH81YqUsmXJoO+jqy7nVORhooJSXzZZCDk6/hmzLw0lhx0cVwH9fgwIUp2dQ==" spinCount="100000" sheet="1" objects="1" scenarios="1" formatColumns="0" formatRows="0" autoFilter="0"/>
  <autoFilter ref="C124:K286" xr:uid="{00000000-0009-0000-0000-00001E000000}"/>
  <mergeCells count="9">
    <mergeCell ref="E87:H87"/>
    <mergeCell ref="E115:H115"/>
    <mergeCell ref="E117:H117"/>
    <mergeCell ref="L2:V2"/>
    <mergeCell ref="E7:H7"/>
    <mergeCell ref="E9:H9"/>
    <mergeCell ref="E18:H18"/>
    <mergeCell ref="E27:H27"/>
    <mergeCell ref="E85:H85"/>
  </mergeCells>
  <hyperlinks>
    <hyperlink ref="F129" r:id="rId1" xr:uid="{00000000-0004-0000-1E00-000000000000}"/>
    <hyperlink ref="F131" r:id="rId2" xr:uid="{00000000-0004-0000-1E00-000001000000}"/>
    <hyperlink ref="F133" r:id="rId3" xr:uid="{00000000-0004-0000-1E00-000002000000}"/>
    <hyperlink ref="F135" r:id="rId4" xr:uid="{00000000-0004-0000-1E00-000003000000}"/>
    <hyperlink ref="F137" r:id="rId5" xr:uid="{00000000-0004-0000-1E00-000004000000}"/>
    <hyperlink ref="F141" r:id="rId6" xr:uid="{00000000-0004-0000-1E00-000005000000}"/>
    <hyperlink ref="F146" r:id="rId7" xr:uid="{00000000-0004-0000-1E00-000006000000}"/>
    <hyperlink ref="F151" r:id="rId8" xr:uid="{00000000-0004-0000-1E00-000007000000}"/>
    <hyperlink ref="F154" r:id="rId9" xr:uid="{00000000-0004-0000-1E00-000008000000}"/>
    <hyperlink ref="F160" r:id="rId10" xr:uid="{00000000-0004-0000-1E00-000009000000}"/>
    <hyperlink ref="F164" r:id="rId11" xr:uid="{00000000-0004-0000-1E00-00000A000000}"/>
    <hyperlink ref="F167" r:id="rId12" xr:uid="{00000000-0004-0000-1E00-00000B000000}"/>
    <hyperlink ref="F169" r:id="rId13" xr:uid="{00000000-0004-0000-1E00-00000C000000}"/>
    <hyperlink ref="F173" r:id="rId14" xr:uid="{00000000-0004-0000-1E00-00000D000000}"/>
    <hyperlink ref="F178" r:id="rId15" xr:uid="{00000000-0004-0000-1E00-00000E000000}"/>
    <hyperlink ref="F183" r:id="rId16" xr:uid="{00000000-0004-0000-1E00-00000F000000}"/>
    <hyperlink ref="F185" r:id="rId17" xr:uid="{00000000-0004-0000-1E00-000010000000}"/>
    <hyperlink ref="F187" r:id="rId18" xr:uid="{00000000-0004-0000-1E00-000011000000}"/>
    <hyperlink ref="F191" r:id="rId19" xr:uid="{00000000-0004-0000-1E00-000012000000}"/>
    <hyperlink ref="F193" r:id="rId20" xr:uid="{00000000-0004-0000-1E00-000013000000}"/>
    <hyperlink ref="F195" r:id="rId21" xr:uid="{00000000-0004-0000-1E00-000014000000}"/>
    <hyperlink ref="F197" r:id="rId22" xr:uid="{00000000-0004-0000-1E00-000015000000}"/>
    <hyperlink ref="F199" r:id="rId23" xr:uid="{00000000-0004-0000-1E00-000016000000}"/>
    <hyperlink ref="F202" r:id="rId24" xr:uid="{00000000-0004-0000-1E00-000017000000}"/>
    <hyperlink ref="F204" r:id="rId25" xr:uid="{00000000-0004-0000-1E00-000018000000}"/>
    <hyperlink ref="F208" r:id="rId26" xr:uid="{00000000-0004-0000-1E00-000019000000}"/>
    <hyperlink ref="F211" r:id="rId27" xr:uid="{00000000-0004-0000-1E00-00001A000000}"/>
    <hyperlink ref="F215" r:id="rId28" xr:uid="{00000000-0004-0000-1E00-00001B000000}"/>
    <hyperlink ref="F219" r:id="rId29" xr:uid="{00000000-0004-0000-1E00-00001C000000}"/>
    <hyperlink ref="F223" r:id="rId30" xr:uid="{00000000-0004-0000-1E00-00001D000000}"/>
    <hyperlink ref="F227" r:id="rId31" xr:uid="{00000000-0004-0000-1E00-00001E000000}"/>
    <hyperlink ref="F231" r:id="rId32" xr:uid="{00000000-0004-0000-1E00-00001F000000}"/>
    <hyperlink ref="F235" r:id="rId33" xr:uid="{00000000-0004-0000-1E00-000020000000}"/>
    <hyperlink ref="F239" r:id="rId34" xr:uid="{00000000-0004-0000-1E00-000021000000}"/>
    <hyperlink ref="F243" r:id="rId35" xr:uid="{00000000-0004-0000-1E00-000022000000}"/>
    <hyperlink ref="F249" r:id="rId36" xr:uid="{00000000-0004-0000-1E00-000023000000}"/>
    <hyperlink ref="F261" r:id="rId37" xr:uid="{00000000-0004-0000-1E00-000024000000}"/>
    <hyperlink ref="F266" r:id="rId38" xr:uid="{00000000-0004-0000-1E00-000025000000}"/>
    <hyperlink ref="F271" r:id="rId39" xr:uid="{00000000-0004-0000-1E00-000026000000}"/>
    <hyperlink ref="F276" r:id="rId40" xr:uid="{00000000-0004-0000-1E00-000027000000}"/>
    <hyperlink ref="F278" r:id="rId41" xr:uid="{00000000-0004-0000-1E00-000028000000}"/>
    <hyperlink ref="F280" r:id="rId42" xr:uid="{00000000-0004-0000-1E00-000029000000}"/>
    <hyperlink ref="F283" r:id="rId43" xr:uid="{00000000-0004-0000-1E00-00002A000000}"/>
    <hyperlink ref="F286" r:id="rId44" xr:uid="{00000000-0004-0000-1E00-00002B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4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2:BM126"/>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185</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s="1" customFormat="1" ht="12" customHeight="1">
      <c r="B8" s="21"/>
      <c r="D8" s="120" t="s">
        <v>210</v>
      </c>
      <c r="L8" s="21"/>
    </row>
    <row r="9" spans="1:46" s="2" customFormat="1" ht="16.5" customHeight="1">
      <c r="A9" s="35"/>
      <c r="B9" s="40"/>
      <c r="C9" s="35"/>
      <c r="D9" s="35"/>
      <c r="E9" s="325" t="s">
        <v>5997</v>
      </c>
      <c r="F9" s="328"/>
      <c r="G9" s="328"/>
      <c r="H9" s="328"/>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363</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5998</v>
      </c>
      <c r="F11" s="328"/>
      <c r="G11" s="328"/>
      <c r="H11" s="328"/>
      <c r="I11" s="35"/>
      <c r="J11" s="35"/>
      <c r="K11" s="35"/>
      <c r="L11" s="52"/>
      <c r="S11" s="35"/>
      <c r="T11" s="35"/>
      <c r="U11" s="35"/>
      <c r="V11" s="35"/>
      <c r="W11" s="35"/>
      <c r="X11" s="35"/>
      <c r="Y11" s="35"/>
      <c r="Z11" s="35"/>
      <c r="AA11" s="35"/>
      <c r="AB11" s="35"/>
      <c r="AC11" s="35"/>
      <c r="AD11" s="35"/>
      <c r="AE11" s="35"/>
    </row>
    <row r="12" spans="1:46" s="2" customFormat="1" ht="11.25">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23. 6. 2025</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26</v>
      </c>
      <c r="F17" s="35"/>
      <c r="G17" s="35"/>
      <c r="H17" s="35"/>
      <c r="I17" s="120" t="s">
        <v>27</v>
      </c>
      <c r="J17" s="111"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28</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9" t="str">
        <f>'Rekapitulace stavby'!E14</f>
        <v>Vyplň údaj</v>
      </c>
      <c r="F20" s="330"/>
      <c r="G20" s="330"/>
      <c r="H20" s="330"/>
      <c r="I20" s="120" t="s">
        <v>27</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30</v>
      </c>
      <c r="E22" s="35"/>
      <c r="F22" s="35"/>
      <c r="G22" s="35"/>
      <c r="H22" s="35"/>
      <c r="I22" s="120" t="s">
        <v>25</v>
      </c>
      <c r="J22" s="111"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31</v>
      </c>
      <c r="F23" s="35"/>
      <c r="G23" s="35"/>
      <c r="H23" s="35"/>
      <c r="I23" s="120" t="s">
        <v>27</v>
      </c>
      <c r="J23" s="111"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33</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27</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34</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19.25" customHeight="1">
      <c r="A29" s="122"/>
      <c r="B29" s="123"/>
      <c r="C29" s="122"/>
      <c r="D29" s="122"/>
      <c r="E29" s="331" t="s">
        <v>35</v>
      </c>
      <c r="F29" s="331"/>
      <c r="G29" s="331"/>
      <c r="H29" s="331"/>
      <c r="I29" s="122"/>
      <c r="J29" s="122"/>
      <c r="K29" s="122"/>
      <c r="L29" s="124"/>
      <c r="S29" s="122"/>
      <c r="T29" s="122"/>
      <c r="U29" s="122"/>
      <c r="V29" s="122"/>
      <c r="W29" s="122"/>
      <c r="X29" s="122"/>
      <c r="Y29" s="122"/>
      <c r="Z29" s="122"/>
      <c r="AA29" s="122"/>
      <c r="AB29" s="122"/>
      <c r="AC29" s="122"/>
      <c r="AD29" s="122"/>
      <c r="AE29" s="122"/>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36</v>
      </c>
      <c r="E32" s="35"/>
      <c r="F32" s="35"/>
      <c r="G32" s="35"/>
      <c r="H32" s="35"/>
      <c r="I32" s="35"/>
      <c r="J32" s="127">
        <f>ROUND(J121,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8" t="s">
        <v>38</v>
      </c>
      <c r="G34" s="35"/>
      <c r="H34" s="35"/>
      <c r="I34" s="128" t="s">
        <v>37</v>
      </c>
      <c r="J34" s="128" t="s">
        <v>39</v>
      </c>
      <c r="K34" s="35"/>
      <c r="L34" s="52"/>
      <c r="S34" s="35"/>
      <c r="T34" s="35"/>
      <c r="U34" s="35"/>
      <c r="V34" s="35"/>
      <c r="W34" s="35"/>
      <c r="X34" s="35"/>
      <c r="Y34" s="35"/>
      <c r="Z34" s="35"/>
      <c r="AA34" s="35"/>
      <c r="AB34" s="35"/>
      <c r="AC34" s="35"/>
      <c r="AD34" s="35"/>
      <c r="AE34" s="35"/>
    </row>
    <row r="35" spans="1:31" s="2" customFormat="1" ht="14.45" customHeight="1">
      <c r="A35" s="35"/>
      <c r="B35" s="40"/>
      <c r="C35" s="35"/>
      <c r="D35" s="129" t="s">
        <v>40</v>
      </c>
      <c r="E35" s="120" t="s">
        <v>41</v>
      </c>
      <c r="F35" s="130">
        <f>ROUND((SUM(BE121:BE125)),  2)</f>
        <v>0</v>
      </c>
      <c r="G35" s="35"/>
      <c r="H35" s="35"/>
      <c r="I35" s="131">
        <v>0.21</v>
      </c>
      <c r="J35" s="130">
        <f>ROUND(((SUM(BE121:BE125))*I35),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20" t="s">
        <v>42</v>
      </c>
      <c r="F36" s="130">
        <f>ROUND((SUM(BF121:BF125)),  2)</f>
        <v>0</v>
      </c>
      <c r="G36" s="35"/>
      <c r="H36" s="35"/>
      <c r="I36" s="131">
        <v>0.12</v>
      </c>
      <c r="J36" s="130">
        <f>ROUND(((SUM(BF121:BF125))*I36),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43</v>
      </c>
      <c r="F37" s="130">
        <f>ROUND((SUM(BG121:BG125)),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20" t="s">
        <v>44</v>
      </c>
      <c r="F38" s="130">
        <f>ROUND((SUM(BH121:BH125)),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45</v>
      </c>
      <c r="F39" s="130">
        <f>ROUND((SUM(BI121:BI125)),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46</v>
      </c>
      <c r="E41" s="134"/>
      <c r="F41" s="134"/>
      <c r="G41" s="135" t="s">
        <v>47</v>
      </c>
      <c r="H41" s="136" t="s">
        <v>48</v>
      </c>
      <c r="I41" s="134"/>
      <c r="J41" s="137">
        <f>SUM(J32:J39)</f>
        <v>0</v>
      </c>
      <c r="K41" s="138"/>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2" customFormat="1" ht="16.5" customHeight="1">
      <c r="A87" s="35"/>
      <c r="B87" s="36"/>
      <c r="C87" s="37"/>
      <c r="D87" s="37"/>
      <c r="E87" s="332" t="s">
        <v>5997</v>
      </c>
      <c r="F87" s="334"/>
      <c r="G87" s="334"/>
      <c r="H87" s="334"/>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363</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5" t="str">
        <f>E11</f>
        <v>D.2.1 - Zdravotnická technologie</v>
      </c>
      <c r="F89" s="334"/>
      <c r="G89" s="334"/>
      <c r="H89" s="334"/>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 xml:space="preserve"> </v>
      </c>
      <c r="G91" s="37"/>
      <c r="H91" s="37"/>
      <c r="I91" s="30" t="s">
        <v>22</v>
      </c>
      <c r="J91" s="67" t="str">
        <f>IF(J14="","",J14)</f>
        <v>23. 6. 2025</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24</v>
      </c>
      <c r="D93" s="37"/>
      <c r="E93" s="37"/>
      <c r="F93" s="28" t="str">
        <f>E17</f>
        <v>NEMOCNICE TGM HODONÍN, p.o.</v>
      </c>
      <c r="G93" s="37"/>
      <c r="H93" s="37"/>
      <c r="I93" s="30" t="s">
        <v>30</v>
      </c>
      <c r="J93" s="33" t="str">
        <f>E23</f>
        <v>KANIA a.s.</v>
      </c>
      <c r="K93" s="37"/>
      <c r="L93" s="52"/>
      <c r="S93" s="35"/>
      <c r="T93" s="35"/>
      <c r="U93" s="35"/>
      <c r="V93" s="35"/>
      <c r="W93" s="35"/>
      <c r="X93" s="35"/>
      <c r="Y93" s="35"/>
      <c r="Z93" s="35"/>
      <c r="AA93" s="35"/>
      <c r="AB93" s="35"/>
      <c r="AC93" s="35"/>
      <c r="AD93" s="35"/>
      <c r="AE93" s="35"/>
    </row>
    <row r="94" spans="1:31" s="2" customFormat="1" ht="15.2" customHeight="1">
      <c r="A94" s="35"/>
      <c r="B94" s="36"/>
      <c r="C94" s="30" t="s">
        <v>28</v>
      </c>
      <c r="D94" s="37"/>
      <c r="E94" s="37"/>
      <c r="F94" s="28" t="str">
        <f>IF(E20="","",E20)</f>
        <v>Vyplň údaj</v>
      </c>
      <c r="G94" s="37"/>
      <c r="H94" s="37"/>
      <c r="I94" s="30" t="s">
        <v>33</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213</v>
      </c>
      <c r="D96" s="151"/>
      <c r="E96" s="151"/>
      <c r="F96" s="151"/>
      <c r="G96" s="151"/>
      <c r="H96" s="151"/>
      <c r="I96" s="151"/>
      <c r="J96" s="152" t="s">
        <v>214</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3" t="s">
        <v>215</v>
      </c>
      <c r="D98" s="37"/>
      <c r="E98" s="37"/>
      <c r="F98" s="37"/>
      <c r="G98" s="37"/>
      <c r="H98" s="37"/>
      <c r="I98" s="37"/>
      <c r="J98" s="85">
        <f>J121</f>
        <v>0</v>
      </c>
      <c r="K98" s="37"/>
      <c r="L98" s="52"/>
      <c r="S98" s="35"/>
      <c r="T98" s="35"/>
      <c r="U98" s="35"/>
      <c r="V98" s="35"/>
      <c r="W98" s="35"/>
      <c r="X98" s="35"/>
      <c r="Y98" s="35"/>
      <c r="Z98" s="35"/>
      <c r="AA98" s="35"/>
      <c r="AB98" s="35"/>
      <c r="AC98" s="35"/>
      <c r="AD98" s="35"/>
      <c r="AE98" s="35"/>
      <c r="AU98" s="18" t="s">
        <v>216</v>
      </c>
    </row>
    <row r="99" spans="1:47" s="9" customFormat="1" ht="24.95" customHeight="1">
      <c r="B99" s="154"/>
      <c r="C99" s="155"/>
      <c r="D99" s="156" t="s">
        <v>5999</v>
      </c>
      <c r="E99" s="157"/>
      <c r="F99" s="157"/>
      <c r="G99" s="157"/>
      <c r="H99" s="157"/>
      <c r="I99" s="157"/>
      <c r="J99" s="158">
        <f>J122</f>
        <v>0</v>
      </c>
      <c r="K99" s="155"/>
      <c r="L99" s="159"/>
    </row>
    <row r="100" spans="1:47" s="2" customFormat="1" ht="21.75" customHeight="1">
      <c r="A100" s="35"/>
      <c r="B100" s="36"/>
      <c r="C100" s="37"/>
      <c r="D100" s="37"/>
      <c r="E100" s="37"/>
      <c r="F100" s="37"/>
      <c r="G100" s="37"/>
      <c r="H100" s="37"/>
      <c r="I100" s="37"/>
      <c r="J100" s="37"/>
      <c r="K100" s="37"/>
      <c r="L100" s="52"/>
      <c r="S100" s="35"/>
      <c r="T100" s="35"/>
      <c r="U100" s="35"/>
      <c r="V100" s="35"/>
      <c r="W100" s="35"/>
      <c r="X100" s="35"/>
      <c r="Y100" s="35"/>
      <c r="Z100" s="35"/>
      <c r="AA100" s="35"/>
      <c r="AB100" s="35"/>
      <c r="AC100" s="35"/>
      <c r="AD100" s="35"/>
      <c r="AE100" s="35"/>
    </row>
    <row r="101" spans="1:47" s="2" customFormat="1" ht="6.95" customHeight="1">
      <c r="A101" s="35"/>
      <c r="B101" s="55"/>
      <c r="C101" s="56"/>
      <c r="D101" s="56"/>
      <c r="E101" s="56"/>
      <c r="F101" s="56"/>
      <c r="G101" s="56"/>
      <c r="H101" s="56"/>
      <c r="I101" s="56"/>
      <c r="J101" s="56"/>
      <c r="K101" s="56"/>
      <c r="L101" s="52"/>
      <c r="S101" s="35"/>
      <c r="T101" s="35"/>
      <c r="U101" s="35"/>
      <c r="V101" s="35"/>
      <c r="W101" s="35"/>
      <c r="X101" s="35"/>
      <c r="Y101" s="35"/>
      <c r="Z101" s="35"/>
      <c r="AA101" s="35"/>
      <c r="AB101" s="35"/>
      <c r="AC101" s="35"/>
      <c r="AD101" s="35"/>
      <c r="AE101" s="35"/>
    </row>
    <row r="105" spans="1:47" s="2" customFormat="1" ht="6.95" customHeight="1">
      <c r="A105" s="35"/>
      <c r="B105" s="57"/>
      <c r="C105" s="58"/>
      <c r="D105" s="58"/>
      <c r="E105" s="58"/>
      <c r="F105" s="58"/>
      <c r="G105" s="58"/>
      <c r="H105" s="58"/>
      <c r="I105" s="58"/>
      <c r="J105" s="58"/>
      <c r="K105" s="58"/>
      <c r="L105" s="52"/>
      <c r="S105" s="35"/>
      <c r="T105" s="35"/>
      <c r="U105" s="35"/>
      <c r="V105" s="35"/>
      <c r="W105" s="35"/>
      <c r="X105" s="35"/>
      <c r="Y105" s="35"/>
      <c r="Z105" s="35"/>
      <c r="AA105" s="35"/>
      <c r="AB105" s="35"/>
      <c r="AC105" s="35"/>
      <c r="AD105" s="35"/>
      <c r="AE105" s="35"/>
    </row>
    <row r="106" spans="1:47" s="2" customFormat="1" ht="24.95" customHeight="1">
      <c r="A106" s="35"/>
      <c r="B106" s="36"/>
      <c r="C106" s="24" t="s">
        <v>224</v>
      </c>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47" s="2" customFormat="1" ht="6.95" customHeight="1">
      <c r="A107" s="35"/>
      <c r="B107" s="36"/>
      <c r="C107" s="37"/>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47" s="2" customFormat="1" ht="12" customHeight="1">
      <c r="A108" s="35"/>
      <c r="B108" s="36"/>
      <c r="C108" s="30" t="s">
        <v>16</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16.5" customHeight="1">
      <c r="A109" s="35"/>
      <c r="B109" s="36"/>
      <c r="C109" s="37"/>
      <c r="D109" s="37"/>
      <c r="E109" s="332" t="str">
        <f>E7</f>
        <v>NEMOCNICE TGM HODONÍN – VÝSTAVBA PAVILONU URGENTNÍHO PŘÍJMU ETAPA II.</v>
      </c>
      <c r="F109" s="333"/>
      <c r="G109" s="333"/>
      <c r="H109" s="333"/>
      <c r="I109" s="37"/>
      <c r="J109" s="37"/>
      <c r="K109" s="37"/>
      <c r="L109" s="52"/>
      <c r="S109" s="35"/>
      <c r="T109" s="35"/>
      <c r="U109" s="35"/>
      <c r="V109" s="35"/>
      <c r="W109" s="35"/>
      <c r="X109" s="35"/>
      <c r="Y109" s="35"/>
      <c r="Z109" s="35"/>
      <c r="AA109" s="35"/>
      <c r="AB109" s="35"/>
      <c r="AC109" s="35"/>
      <c r="AD109" s="35"/>
      <c r="AE109" s="35"/>
    </row>
    <row r="110" spans="1:47" s="1" customFormat="1" ht="12" customHeight="1">
      <c r="B110" s="22"/>
      <c r="C110" s="30" t="s">
        <v>210</v>
      </c>
      <c r="D110" s="23"/>
      <c r="E110" s="23"/>
      <c r="F110" s="23"/>
      <c r="G110" s="23"/>
      <c r="H110" s="23"/>
      <c r="I110" s="23"/>
      <c r="J110" s="23"/>
      <c r="K110" s="23"/>
      <c r="L110" s="21"/>
    </row>
    <row r="111" spans="1:47" s="2" customFormat="1" ht="16.5" customHeight="1">
      <c r="A111" s="35"/>
      <c r="B111" s="36"/>
      <c r="C111" s="37"/>
      <c r="D111" s="37"/>
      <c r="E111" s="332" t="s">
        <v>5997</v>
      </c>
      <c r="F111" s="334"/>
      <c r="G111" s="334"/>
      <c r="H111" s="334"/>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363</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6.5" customHeight="1">
      <c r="A113" s="35"/>
      <c r="B113" s="36"/>
      <c r="C113" s="37"/>
      <c r="D113" s="37"/>
      <c r="E113" s="305" t="str">
        <f>E11</f>
        <v>D.2.1 - Zdravotnická technologie</v>
      </c>
      <c r="F113" s="334"/>
      <c r="G113" s="334"/>
      <c r="H113" s="334"/>
      <c r="I113" s="37"/>
      <c r="J113" s="37"/>
      <c r="K113" s="37"/>
      <c r="L113" s="52"/>
      <c r="S113" s="35"/>
      <c r="T113" s="35"/>
      <c r="U113" s="35"/>
      <c r="V113" s="35"/>
      <c r="W113" s="35"/>
      <c r="X113" s="35"/>
      <c r="Y113" s="35"/>
      <c r="Z113" s="35"/>
      <c r="AA113" s="35"/>
      <c r="AB113" s="35"/>
      <c r="AC113" s="35"/>
      <c r="AD113" s="35"/>
      <c r="AE113" s="35"/>
    </row>
    <row r="114" spans="1:65" s="2" customFormat="1" ht="6.9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2" customHeight="1">
      <c r="A115" s="35"/>
      <c r="B115" s="36"/>
      <c r="C115" s="30" t="s">
        <v>20</v>
      </c>
      <c r="D115" s="37"/>
      <c r="E115" s="37"/>
      <c r="F115" s="28" t="str">
        <f>F14</f>
        <v xml:space="preserve"> </v>
      </c>
      <c r="G115" s="37"/>
      <c r="H115" s="37"/>
      <c r="I115" s="30" t="s">
        <v>22</v>
      </c>
      <c r="J115" s="67" t="str">
        <f>IF(J14="","",J14)</f>
        <v>23. 6. 2025</v>
      </c>
      <c r="K115" s="37"/>
      <c r="L115" s="52"/>
      <c r="S115" s="35"/>
      <c r="T115" s="35"/>
      <c r="U115" s="35"/>
      <c r="V115" s="35"/>
      <c r="W115" s="35"/>
      <c r="X115" s="35"/>
      <c r="Y115" s="35"/>
      <c r="Z115" s="35"/>
      <c r="AA115" s="35"/>
      <c r="AB115" s="35"/>
      <c r="AC115" s="35"/>
      <c r="AD115" s="35"/>
      <c r="AE115" s="35"/>
    </row>
    <row r="116" spans="1:65" s="2" customFormat="1" ht="6.95"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5.2" customHeight="1">
      <c r="A117" s="35"/>
      <c r="B117" s="36"/>
      <c r="C117" s="30" t="s">
        <v>24</v>
      </c>
      <c r="D117" s="37"/>
      <c r="E117" s="37"/>
      <c r="F117" s="28" t="str">
        <f>E17</f>
        <v>NEMOCNICE TGM HODONÍN, p.o.</v>
      </c>
      <c r="G117" s="37"/>
      <c r="H117" s="37"/>
      <c r="I117" s="30" t="s">
        <v>30</v>
      </c>
      <c r="J117" s="33" t="str">
        <f>E23</f>
        <v>KANIA a.s.</v>
      </c>
      <c r="K117" s="37"/>
      <c r="L117" s="52"/>
      <c r="S117" s="35"/>
      <c r="T117" s="35"/>
      <c r="U117" s="35"/>
      <c r="V117" s="35"/>
      <c r="W117" s="35"/>
      <c r="X117" s="35"/>
      <c r="Y117" s="35"/>
      <c r="Z117" s="35"/>
      <c r="AA117" s="35"/>
      <c r="AB117" s="35"/>
      <c r="AC117" s="35"/>
      <c r="AD117" s="35"/>
      <c r="AE117" s="35"/>
    </row>
    <row r="118" spans="1:65" s="2" customFormat="1" ht="15.2" customHeight="1">
      <c r="A118" s="35"/>
      <c r="B118" s="36"/>
      <c r="C118" s="30" t="s">
        <v>28</v>
      </c>
      <c r="D118" s="37"/>
      <c r="E118" s="37"/>
      <c r="F118" s="28" t="str">
        <f>IF(E20="","",E20)</f>
        <v>Vyplň údaj</v>
      </c>
      <c r="G118" s="37"/>
      <c r="H118" s="37"/>
      <c r="I118" s="30" t="s">
        <v>33</v>
      </c>
      <c r="J118" s="33" t="str">
        <f>E26</f>
        <v xml:space="preserve"> </v>
      </c>
      <c r="K118" s="37"/>
      <c r="L118" s="52"/>
      <c r="S118" s="35"/>
      <c r="T118" s="35"/>
      <c r="U118" s="35"/>
      <c r="V118" s="35"/>
      <c r="W118" s="35"/>
      <c r="X118" s="35"/>
      <c r="Y118" s="35"/>
      <c r="Z118" s="35"/>
      <c r="AA118" s="35"/>
      <c r="AB118" s="35"/>
      <c r="AC118" s="35"/>
      <c r="AD118" s="35"/>
      <c r="AE118" s="35"/>
    </row>
    <row r="119" spans="1:65" s="2" customFormat="1" ht="10.3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11" customFormat="1" ht="29.25" customHeight="1">
      <c r="A120" s="165"/>
      <c r="B120" s="166"/>
      <c r="C120" s="167" t="s">
        <v>225</v>
      </c>
      <c r="D120" s="168" t="s">
        <v>61</v>
      </c>
      <c r="E120" s="168" t="s">
        <v>57</v>
      </c>
      <c r="F120" s="168" t="s">
        <v>58</v>
      </c>
      <c r="G120" s="168" t="s">
        <v>226</v>
      </c>
      <c r="H120" s="168" t="s">
        <v>227</v>
      </c>
      <c r="I120" s="168" t="s">
        <v>228</v>
      </c>
      <c r="J120" s="168" t="s">
        <v>214</v>
      </c>
      <c r="K120" s="169" t="s">
        <v>229</v>
      </c>
      <c r="L120" s="170"/>
      <c r="M120" s="76" t="s">
        <v>1</v>
      </c>
      <c r="N120" s="77" t="s">
        <v>40</v>
      </c>
      <c r="O120" s="77" t="s">
        <v>230</v>
      </c>
      <c r="P120" s="77" t="s">
        <v>231</v>
      </c>
      <c r="Q120" s="77" t="s">
        <v>232</v>
      </c>
      <c r="R120" s="77" t="s">
        <v>233</v>
      </c>
      <c r="S120" s="77" t="s">
        <v>234</v>
      </c>
      <c r="T120" s="78" t="s">
        <v>235</v>
      </c>
      <c r="U120" s="165"/>
      <c r="V120" s="165"/>
      <c r="W120" s="165"/>
      <c r="X120" s="165"/>
      <c r="Y120" s="165"/>
      <c r="Z120" s="165"/>
      <c r="AA120" s="165"/>
      <c r="AB120" s="165"/>
      <c r="AC120" s="165"/>
      <c r="AD120" s="165"/>
      <c r="AE120" s="165"/>
    </row>
    <row r="121" spans="1:65" s="2" customFormat="1" ht="22.9" customHeight="1">
      <c r="A121" s="35"/>
      <c r="B121" s="36"/>
      <c r="C121" s="83" t="s">
        <v>236</v>
      </c>
      <c r="D121" s="37"/>
      <c r="E121" s="37"/>
      <c r="F121" s="37"/>
      <c r="G121" s="37"/>
      <c r="H121" s="37"/>
      <c r="I121" s="37"/>
      <c r="J121" s="171">
        <f>BK121</f>
        <v>0</v>
      </c>
      <c r="K121" s="37"/>
      <c r="L121" s="40"/>
      <c r="M121" s="79"/>
      <c r="N121" s="172"/>
      <c r="O121" s="80"/>
      <c r="P121" s="173">
        <f>P122</f>
        <v>0</v>
      </c>
      <c r="Q121" s="80"/>
      <c r="R121" s="173">
        <f>R122</f>
        <v>0</v>
      </c>
      <c r="S121" s="80"/>
      <c r="T121" s="174">
        <f>T122</f>
        <v>0</v>
      </c>
      <c r="U121" s="35"/>
      <c r="V121" s="35"/>
      <c r="W121" s="35"/>
      <c r="X121" s="35"/>
      <c r="Y121" s="35"/>
      <c r="Z121" s="35"/>
      <c r="AA121" s="35"/>
      <c r="AB121" s="35"/>
      <c r="AC121" s="35"/>
      <c r="AD121" s="35"/>
      <c r="AE121" s="35"/>
      <c r="AT121" s="18" t="s">
        <v>75</v>
      </c>
      <c r="AU121" s="18" t="s">
        <v>216</v>
      </c>
      <c r="BK121" s="175">
        <f>BK122</f>
        <v>0</v>
      </c>
    </row>
    <row r="122" spans="1:65" s="12" customFormat="1" ht="25.9" customHeight="1">
      <c r="B122" s="176"/>
      <c r="C122" s="177"/>
      <c r="D122" s="178" t="s">
        <v>75</v>
      </c>
      <c r="E122" s="179" t="s">
        <v>2770</v>
      </c>
      <c r="F122" s="179" t="s">
        <v>6000</v>
      </c>
      <c r="G122" s="177"/>
      <c r="H122" s="177"/>
      <c r="I122" s="180"/>
      <c r="J122" s="181">
        <f>BK122</f>
        <v>0</v>
      </c>
      <c r="K122" s="177"/>
      <c r="L122" s="182"/>
      <c r="M122" s="183"/>
      <c r="N122" s="184"/>
      <c r="O122" s="184"/>
      <c r="P122" s="185">
        <f>SUM(P123:P125)</f>
        <v>0</v>
      </c>
      <c r="Q122" s="184"/>
      <c r="R122" s="185">
        <f>SUM(R123:R125)</f>
        <v>0</v>
      </c>
      <c r="S122" s="184"/>
      <c r="T122" s="186">
        <f>SUM(T123:T125)</f>
        <v>0</v>
      </c>
      <c r="AR122" s="187" t="s">
        <v>110</v>
      </c>
      <c r="AT122" s="188" t="s">
        <v>75</v>
      </c>
      <c r="AU122" s="188" t="s">
        <v>76</v>
      </c>
      <c r="AY122" s="187" t="s">
        <v>239</v>
      </c>
      <c r="BK122" s="189">
        <f>SUM(BK123:BK125)</f>
        <v>0</v>
      </c>
    </row>
    <row r="123" spans="1:65" s="2" customFormat="1" ht="16.5" customHeight="1">
      <c r="A123" s="35"/>
      <c r="B123" s="36"/>
      <c r="C123" s="192" t="s">
        <v>84</v>
      </c>
      <c r="D123" s="192" t="s">
        <v>241</v>
      </c>
      <c r="E123" s="193" t="s">
        <v>6001</v>
      </c>
      <c r="F123" s="194" t="s">
        <v>6002</v>
      </c>
      <c r="G123" s="195" t="s">
        <v>286</v>
      </c>
      <c r="H123" s="196">
        <v>1</v>
      </c>
      <c r="I123" s="197"/>
      <c r="J123" s="198">
        <f>ROUND(I123*H123,2)</f>
        <v>0</v>
      </c>
      <c r="K123" s="194" t="s">
        <v>1</v>
      </c>
      <c r="L123" s="40"/>
      <c r="M123" s="199" t="s">
        <v>1</v>
      </c>
      <c r="N123" s="200" t="s">
        <v>41</v>
      </c>
      <c r="O123" s="72"/>
      <c r="P123" s="201">
        <f>O123*H123</f>
        <v>0</v>
      </c>
      <c r="Q123" s="201">
        <v>0</v>
      </c>
      <c r="R123" s="201">
        <f>Q123*H123</f>
        <v>0</v>
      </c>
      <c r="S123" s="201">
        <v>0</v>
      </c>
      <c r="T123" s="202">
        <f>S123*H123</f>
        <v>0</v>
      </c>
      <c r="U123" s="35"/>
      <c r="V123" s="35"/>
      <c r="W123" s="35"/>
      <c r="X123" s="35"/>
      <c r="Y123" s="35"/>
      <c r="Z123" s="35"/>
      <c r="AA123" s="35"/>
      <c r="AB123" s="35"/>
      <c r="AC123" s="35"/>
      <c r="AD123" s="35"/>
      <c r="AE123" s="35"/>
      <c r="AR123" s="203" t="s">
        <v>2766</v>
      </c>
      <c r="AT123" s="203" t="s">
        <v>241</v>
      </c>
      <c r="AU123" s="203" t="s">
        <v>84</v>
      </c>
      <c r="AY123" s="18" t="s">
        <v>239</v>
      </c>
      <c r="BE123" s="204">
        <f>IF(N123="základní",J123,0)</f>
        <v>0</v>
      </c>
      <c r="BF123" s="204">
        <f>IF(N123="snížená",J123,0)</f>
        <v>0</v>
      </c>
      <c r="BG123" s="204">
        <f>IF(N123="zákl. přenesená",J123,0)</f>
        <v>0</v>
      </c>
      <c r="BH123" s="204">
        <f>IF(N123="sníž. přenesená",J123,0)</f>
        <v>0</v>
      </c>
      <c r="BI123" s="204">
        <f>IF(N123="nulová",J123,0)</f>
        <v>0</v>
      </c>
      <c r="BJ123" s="18" t="s">
        <v>84</v>
      </c>
      <c r="BK123" s="204">
        <f>ROUND(I123*H123,2)</f>
        <v>0</v>
      </c>
      <c r="BL123" s="18" t="s">
        <v>2766</v>
      </c>
      <c r="BM123" s="203" t="s">
        <v>6003</v>
      </c>
    </row>
    <row r="124" spans="1:65" s="2" customFormat="1" ht="16.5" customHeight="1">
      <c r="A124" s="35"/>
      <c r="B124" s="36"/>
      <c r="C124" s="192" t="s">
        <v>86</v>
      </c>
      <c r="D124" s="192" t="s">
        <v>241</v>
      </c>
      <c r="E124" s="193" t="s">
        <v>6004</v>
      </c>
      <c r="F124" s="194" t="s">
        <v>6005</v>
      </c>
      <c r="G124" s="195" t="s">
        <v>286</v>
      </c>
      <c r="H124" s="196">
        <v>1</v>
      </c>
      <c r="I124" s="197"/>
      <c r="J124" s="198">
        <f>ROUND(I124*H124,2)</f>
        <v>0</v>
      </c>
      <c r="K124" s="194" t="s">
        <v>1</v>
      </c>
      <c r="L124" s="40"/>
      <c r="M124" s="199" t="s">
        <v>1</v>
      </c>
      <c r="N124" s="200" t="s">
        <v>41</v>
      </c>
      <c r="O124" s="72"/>
      <c r="P124" s="201">
        <f>O124*H124</f>
        <v>0</v>
      </c>
      <c r="Q124" s="201">
        <v>0</v>
      </c>
      <c r="R124" s="201">
        <f>Q124*H124</f>
        <v>0</v>
      </c>
      <c r="S124" s="201">
        <v>0</v>
      </c>
      <c r="T124" s="202">
        <f>S124*H124</f>
        <v>0</v>
      </c>
      <c r="U124" s="35"/>
      <c r="V124" s="35"/>
      <c r="W124" s="35"/>
      <c r="X124" s="35"/>
      <c r="Y124" s="35"/>
      <c r="Z124" s="35"/>
      <c r="AA124" s="35"/>
      <c r="AB124" s="35"/>
      <c r="AC124" s="35"/>
      <c r="AD124" s="35"/>
      <c r="AE124" s="35"/>
      <c r="AR124" s="203" t="s">
        <v>2766</v>
      </c>
      <c r="AT124" s="203" t="s">
        <v>241</v>
      </c>
      <c r="AU124" s="203" t="s">
        <v>84</v>
      </c>
      <c r="AY124" s="18" t="s">
        <v>239</v>
      </c>
      <c r="BE124" s="204">
        <f>IF(N124="základní",J124,0)</f>
        <v>0</v>
      </c>
      <c r="BF124" s="204">
        <f>IF(N124="snížená",J124,0)</f>
        <v>0</v>
      </c>
      <c r="BG124" s="204">
        <f>IF(N124="zákl. přenesená",J124,0)</f>
        <v>0</v>
      </c>
      <c r="BH124" s="204">
        <f>IF(N124="sníž. přenesená",J124,0)</f>
        <v>0</v>
      </c>
      <c r="BI124" s="204">
        <f>IF(N124="nulová",J124,0)</f>
        <v>0</v>
      </c>
      <c r="BJ124" s="18" t="s">
        <v>84</v>
      </c>
      <c r="BK124" s="204">
        <f>ROUND(I124*H124,2)</f>
        <v>0</v>
      </c>
      <c r="BL124" s="18" t="s">
        <v>2766</v>
      </c>
      <c r="BM124" s="203" t="s">
        <v>6006</v>
      </c>
    </row>
    <row r="125" spans="1:65" s="2" customFormat="1" ht="16.5" customHeight="1">
      <c r="A125" s="35"/>
      <c r="B125" s="36"/>
      <c r="C125" s="192" t="s">
        <v>108</v>
      </c>
      <c r="D125" s="192" t="s">
        <v>241</v>
      </c>
      <c r="E125" s="193" t="s">
        <v>6007</v>
      </c>
      <c r="F125" s="194" t="s">
        <v>6008</v>
      </c>
      <c r="G125" s="195" t="s">
        <v>286</v>
      </c>
      <c r="H125" s="196">
        <v>1</v>
      </c>
      <c r="I125" s="197"/>
      <c r="J125" s="198">
        <f>ROUND(I125*H125,2)</f>
        <v>0</v>
      </c>
      <c r="K125" s="194" t="s">
        <v>1</v>
      </c>
      <c r="L125" s="40"/>
      <c r="M125" s="277" t="s">
        <v>1</v>
      </c>
      <c r="N125" s="278" t="s">
        <v>41</v>
      </c>
      <c r="O125" s="224"/>
      <c r="P125" s="275">
        <f>O125*H125</f>
        <v>0</v>
      </c>
      <c r="Q125" s="275">
        <v>0</v>
      </c>
      <c r="R125" s="275">
        <f>Q125*H125</f>
        <v>0</v>
      </c>
      <c r="S125" s="275">
        <v>0</v>
      </c>
      <c r="T125" s="276">
        <f>S125*H125</f>
        <v>0</v>
      </c>
      <c r="U125" s="35"/>
      <c r="V125" s="35"/>
      <c r="W125" s="35"/>
      <c r="X125" s="35"/>
      <c r="Y125" s="35"/>
      <c r="Z125" s="35"/>
      <c r="AA125" s="35"/>
      <c r="AB125" s="35"/>
      <c r="AC125" s="35"/>
      <c r="AD125" s="35"/>
      <c r="AE125" s="35"/>
      <c r="AR125" s="203" t="s">
        <v>2766</v>
      </c>
      <c r="AT125" s="203" t="s">
        <v>241</v>
      </c>
      <c r="AU125" s="203" t="s">
        <v>84</v>
      </c>
      <c r="AY125" s="18" t="s">
        <v>239</v>
      </c>
      <c r="BE125" s="204">
        <f>IF(N125="základní",J125,0)</f>
        <v>0</v>
      </c>
      <c r="BF125" s="204">
        <f>IF(N125="snížená",J125,0)</f>
        <v>0</v>
      </c>
      <c r="BG125" s="204">
        <f>IF(N125="zákl. přenesená",J125,0)</f>
        <v>0</v>
      </c>
      <c r="BH125" s="204">
        <f>IF(N125="sníž. přenesená",J125,0)</f>
        <v>0</v>
      </c>
      <c r="BI125" s="204">
        <f>IF(N125="nulová",J125,0)</f>
        <v>0</v>
      </c>
      <c r="BJ125" s="18" t="s">
        <v>84</v>
      </c>
      <c r="BK125" s="204">
        <f>ROUND(I125*H125,2)</f>
        <v>0</v>
      </c>
      <c r="BL125" s="18" t="s">
        <v>2766</v>
      </c>
      <c r="BM125" s="203" t="s">
        <v>6009</v>
      </c>
    </row>
    <row r="126" spans="1:65" s="2" customFormat="1" ht="6.95" customHeight="1">
      <c r="A126" s="35"/>
      <c r="B126" s="55"/>
      <c r="C126" s="56"/>
      <c r="D126" s="56"/>
      <c r="E126" s="56"/>
      <c r="F126" s="56"/>
      <c r="G126" s="56"/>
      <c r="H126" s="56"/>
      <c r="I126" s="56"/>
      <c r="J126" s="56"/>
      <c r="K126" s="56"/>
      <c r="L126" s="40"/>
      <c r="M126" s="35"/>
      <c r="O126" s="35"/>
      <c r="P126" s="35"/>
      <c r="Q126" s="35"/>
      <c r="R126" s="35"/>
      <c r="S126" s="35"/>
      <c r="T126" s="35"/>
      <c r="U126" s="35"/>
      <c r="V126" s="35"/>
      <c r="W126" s="35"/>
      <c r="X126" s="35"/>
      <c r="Y126" s="35"/>
      <c r="Z126" s="35"/>
      <c r="AA126" s="35"/>
      <c r="AB126" s="35"/>
      <c r="AC126" s="35"/>
      <c r="AD126" s="35"/>
      <c r="AE126" s="35"/>
    </row>
  </sheetData>
  <sheetProtection algorithmName="SHA-512" hashValue="Wbk9ldhdNsCCbmB1LqoihvDu2UXvXeP204+FS+b3k23SBfwRSVsiR4MA14BbpyR4ebXGELPkdZ6FpqIUP8LoiQ==" saltValue="rc0OoYwIqqJbiqlTYlYidPPnVHtRt5FXpIvDs+pZDhWC0VSSr9rjbZSuuxK6rDvMofW9PJfVl+yupvFAuhA69Q==" spinCount="100000" sheet="1" objects="1" scenarios="1" formatColumns="0" formatRows="0" autoFilter="0"/>
  <autoFilter ref="C120:K125" xr:uid="{00000000-0009-0000-0000-00001F000000}"/>
  <mergeCells count="12">
    <mergeCell ref="E113:H113"/>
    <mergeCell ref="L2:V2"/>
    <mergeCell ref="E85:H85"/>
    <mergeCell ref="E87:H87"/>
    <mergeCell ref="E89:H89"/>
    <mergeCell ref="E109:H109"/>
    <mergeCell ref="E111:H111"/>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2:BM185"/>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191</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s="1" customFormat="1" ht="12" customHeight="1">
      <c r="B8" s="21"/>
      <c r="D8" s="120" t="s">
        <v>210</v>
      </c>
      <c r="L8" s="21"/>
    </row>
    <row r="9" spans="1:46" s="2" customFormat="1" ht="16.5" customHeight="1">
      <c r="A9" s="35"/>
      <c r="B9" s="40"/>
      <c r="C9" s="35"/>
      <c r="D9" s="35"/>
      <c r="E9" s="325" t="s">
        <v>6010</v>
      </c>
      <c r="F9" s="328"/>
      <c r="G9" s="328"/>
      <c r="H9" s="328"/>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363</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6011</v>
      </c>
      <c r="F11" s="328"/>
      <c r="G11" s="328"/>
      <c r="H11" s="328"/>
      <c r="I11" s="35"/>
      <c r="J11" s="35"/>
      <c r="K11" s="35"/>
      <c r="L11" s="52"/>
      <c r="S11" s="35"/>
      <c r="T11" s="35"/>
      <c r="U11" s="35"/>
      <c r="V11" s="35"/>
      <c r="W11" s="35"/>
      <c r="X11" s="35"/>
      <c r="Y11" s="35"/>
      <c r="Z11" s="35"/>
      <c r="AA11" s="35"/>
      <c r="AB11" s="35"/>
      <c r="AC11" s="35"/>
      <c r="AD11" s="35"/>
      <c r="AE11" s="35"/>
    </row>
    <row r="12" spans="1:46" s="2" customFormat="1" ht="11.25">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23. 6. 2025</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tr">
        <f>IF('Rekapitulace stavby'!AN10="","",'Rekapitulace stavby'!AN10)</f>
        <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tr">
        <f>IF('Rekapitulace stavby'!E11="","",'Rekapitulace stavby'!E11)</f>
        <v>NEMOCNICE TGM HODONÍN, p.o.</v>
      </c>
      <c r="F17" s="35"/>
      <c r="G17" s="35"/>
      <c r="H17" s="35"/>
      <c r="I17" s="120" t="s">
        <v>27</v>
      </c>
      <c r="J17" s="111" t="str">
        <f>IF('Rekapitulace stavby'!AN11="","",'Rekapitulace stavby'!AN11)</f>
        <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28</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9" t="str">
        <f>'Rekapitulace stavby'!E14</f>
        <v>Vyplň údaj</v>
      </c>
      <c r="F20" s="330"/>
      <c r="G20" s="330"/>
      <c r="H20" s="330"/>
      <c r="I20" s="120" t="s">
        <v>27</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30</v>
      </c>
      <c r="E22" s="35"/>
      <c r="F22" s="35"/>
      <c r="G22" s="35"/>
      <c r="H22" s="35"/>
      <c r="I22" s="120" t="s">
        <v>25</v>
      </c>
      <c r="J22" s="111" t="str">
        <f>IF('Rekapitulace stavby'!AN16="","",'Rekapitulace stavby'!AN16)</f>
        <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tr">
        <f>IF('Rekapitulace stavby'!E17="","",'Rekapitulace stavby'!E17)</f>
        <v>KANIA a.s.</v>
      </c>
      <c r="F23" s="35"/>
      <c r="G23" s="35"/>
      <c r="H23" s="35"/>
      <c r="I23" s="120" t="s">
        <v>27</v>
      </c>
      <c r="J23" s="111" t="str">
        <f>IF('Rekapitulace stavby'!AN17="","",'Rekapitulace stavby'!AN17)</f>
        <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33</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27</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34</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2"/>
      <c r="B29" s="123"/>
      <c r="C29" s="122"/>
      <c r="D29" s="122"/>
      <c r="E29" s="331" t="s">
        <v>1</v>
      </c>
      <c r="F29" s="331"/>
      <c r="G29" s="331"/>
      <c r="H29" s="331"/>
      <c r="I29" s="122"/>
      <c r="J29" s="122"/>
      <c r="K29" s="122"/>
      <c r="L29" s="124"/>
      <c r="S29" s="122"/>
      <c r="T29" s="122"/>
      <c r="U29" s="122"/>
      <c r="V29" s="122"/>
      <c r="W29" s="122"/>
      <c r="X29" s="122"/>
      <c r="Y29" s="122"/>
      <c r="Z29" s="122"/>
      <c r="AA29" s="122"/>
      <c r="AB29" s="122"/>
      <c r="AC29" s="122"/>
      <c r="AD29" s="122"/>
      <c r="AE29" s="122"/>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36</v>
      </c>
      <c r="E32" s="35"/>
      <c r="F32" s="35"/>
      <c r="G32" s="35"/>
      <c r="H32" s="35"/>
      <c r="I32" s="35"/>
      <c r="J32" s="127">
        <f>ROUND(J126,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8" t="s">
        <v>38</v>
      </c>
      <c r="G34" s="35"/>
      <c r="H34" s="35"/>
      <c r="I34" s="128" t="s">
        <v>37</v>
      </c>
      <c r="J34" s="128" t="s">
        <v>39</v>
      </c>
      <c r="K34" s="35"/>
      <c r="L34" s="52"/>
      <c r="S34" s="35"/>
      <c r="T34" s="35"/>
      <c r="U34" s="35"/>
      <c r="V34" s="35"/>
      <c r="W34" s="35"/>
      <c r="X34" s="35"/>
      <c r="Y34" s="35"/>
      <c r="Z34" s="35"/>
      <c r="AA34" s="35"/>
      <c r="AB34" s="35"/>
      <c r="AC34" s="35"/>
      <c r="AD34" s="35"/>
      <c r="AE34" s="35"/>
    </row>
    <row r="35" spans="1:31" s="2" customFormat="1" ht="14.45" customHeight="1">
      <c r="A35" s="35"/>
      <c r="B35" s="40"/>
      <c r="C35" s="35"/>
      <c r="D35" s="129" t="s">
        <v>40</v>
      </c>
      <c r="E35" s="120" t="s">
        <v>41</v>
      </c>
      <c r="F35" s="130">
        <f>ROUND((SUM(BE126:BE184)),  2)</f>
        <v>0</v>
      </c>
      <c r="G35" s="35"/>
      <c r="H35" s="35"/>
      <c r="I35" s="131">
        <v>0.21</v>
      </c>
      <c r="J35" s="130">
        <f>ROUND(((SUM(BE126:BE184))*I35),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20" t="s">
        <v>42</v>
      </c>
      <c r="F36" s="130">
        <f>ROUND((SUM(BF126:BF184)),  2)</f>
        <v>0</v>
      </c>
      <c r="G36" s="35"/>
      <c r="H36" s="35"/>
      <c r="I36" s="131">
        <v>0.12</v>
      </c>
      <c r="J36" s="130">
        <f>ROUND(((SUM(BF126:BF184))*I36),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43</v>
      </c>
      <c r="F37" s="130">
        <f>ROUND((SUM(BG126:BG184)),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20" t="s">
        <v>44</v>
      </c>
      <c r="F38" s="130">
        <f>ROUND((SUM(BH126:BH184)),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45</v>
      </c>
      <c r="F39" s="130">
        <f>ROUND((SUM(BI126:BI184)),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46</v>
      </c>
      <c r="E41" s="134"/>
      <c r="F41" s="134"/>
      <c r="G41" s="135" t="s">
        <v>47</v>
      </c>
      <c r="H41" s="136" t="s">
        <v>48</v>
      </c>
      <c r="I41" s="134"/>
      <c r="J41" s="137">
        <f>SUM(J32:J39)</f>
        <v>0</v>
      </c>
      <c r="K41" s="138"/>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2" customFormat="1" ht="16.5" customHeight="1">
      <c r="A87" s="35"/>
      <c r="B87" s="36"/>
      <c r="C87" s="37"/>
      <c r="D87" s="37"/>
      <c r="E87" s="332" t="s">
        <v>6010</v>
      </c>
      <c r="F87" s="334"/>
      <c r="G87" s="334"/>
      <c r="H87" s="334"/>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363</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5" t="str">
        <f>E11</f>
        <v>IO 01 - Prodloužení areálového vodovodu</v>
      </c>
      <c r="F89" s="334"/>
      <c r="G89" s="334"/>
      <c r="H89" s="334"/>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 xml:space="preserve"> </v>
      </c>
      <c r="G91" s="37"/>
      <c r="H91" s="37"/>
      <c r="I91" s="30" t="s">
        <v>22</v>
      </c>
      <c r="J91" s="67" t="str">
        <f>IF(J14="","",J14)</f>
        <v>23. 6. 2025</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24</v>
      </c>
      <c r="D93" s="37"/>
      <c r="E93" s="37"/>
      <c r="F93" s="28" t="str">
        <f>E17</f>
        <v>NEMOCNICE TGM HODONÍN, p.o.</v>
      </c>
      <c r="G93" s="37"/>
      <c r="H93" s="37"/>
      <c r="I93" s="30" t="s">
        <v>30</v>
      </c>
      <c r="J93" s="33" t="str">
        <f>E23</f>
        <v>KANIA a.s.</v>
      </c>
      <c r="K93" s="37"/>
      <c r="L93" s="52"/>
      <c r="S93" s="35"/>
      <c r="T93" s="35"/>
      <c r="U93" s="35"/>
      <c r="V93" s="35"/>
      <c r="W93" s="35"/>
      <c r="X93" s="35"/>
      <c r="Y93" s="35"/>
      <c r="Z93" s="35"/>
      <c r="AA93" s="35"/>
      <c r="AB93" s="35"/>
      <c r="AC93" s="35"/>
      <c r="AD93" s="35"/>
      <c r="AE93" s="35"/>
    </row>
    <row r="94" spans="1:31" s="2" customFormat="1" ht="15.2" customHeight="1">
      <c r="A94" s="35"/>
      <c r="B94" s="36"/>
      <c r="C94" s="30" t="s">
        <v>28</v>
      </c>
      <c r="D94" s="37"/>
      <c r="E94" s="37"/>
      <c r="F94" s="28" t="str">
        <f>IF(E20="","",E20)</f>
        <v>Vyplň údaj</v>
      </c>
      <c r="G94" s="37"/>
      <c r="H94" s="37"/>
      <c r="I94" s="30" t="s">
        <v>33</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213</v>
      </c>
      <c r="D96" s="151"/>
      <c r="E96" s="151"/>
      <c r="F96" s="151"/>
      <c r="G96" s="151"/>
      <c r="H96" s="151"/>
      <c r="I96" s="151"/>
      <c r="J96" s="152" t="s">
        <v>214</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3" t="s">
        <v>215</v>
      </c>
      <c r="D98" s="37"/>
      <c r="E98" s="37"/>
      <c r="F98" s="37"/>
      <c r="G98" s="37"/>
      <c r="H98" s="37"/>
      <c r="I98" s="37"/>
      <c r="J98" s="85">
        <f>J126</f>
        <v>0</v>
      </c>
      <c r="K98" s="37"/>
      <c r="L98" s="52"/>
      <c r="S98" s="35"/>
      <c r="T98" s="35"/>
      <c r="U98" s="35"/>
      <c r="V98" s="35"/>
      <c r="W98" s="35"/>
      <c r="X98" s="35"/>
      <c r="Y98" s="35"/>
      <c r="Z98" s="35"/>
      <c r="AA98" s="35"/>
      <c r="AB98" s="35"/>
      <c r="AC98" s="35"/>
      <c r="AD98" s="35"/>
      <c r="AE98" s="35"/>
      <c r="AU98" s="18" t="s">
        <v>216</v>
      </c>
    </row>
    <row r="99" spans="1:47" s="9" customFormat="1" ht="24.95" customHeight="1">
      <c r="B99" s="154"/>
      <c r="C99" s="155"/>
      <c r="D99" s="156" t="s">
        <v>3109</v>
      </c>
      <c r="E99" s="157"/>
      <c r="F99" s="157"/>
      <c r="G99" s="157"/>
      <c r="H99" s="157"/>
      <c r="I99" s="157"/>
      <c r="J99" s="158">
        <f>J127</f>
        <v>0</v>
      </c>
      <c r="K99" s="155"/>
      <c r="L99" s="159"/>
    </row>
    <row r="100" spans="1:47" s="9" customFormat="1" ht="24.95" customHeight="1">
      <c r="B100" s="154"/>
      <c r="C100" s="155"/>
      <c r="D100" s="156" t="s">
        <v>3110</v>
      </c>
      <c r="E100" s="157"/>
      <c r="F100" s="157"/>
      <c r="G100" s="157"/>
      <c r="H100" s="157"/>
      <c r="I100" s="157"/>
      <c r="J100" s="158">
        <f>J150</f>
        <v>0</v>
      </c>
      <c r="K100" s="155"/>
      <c r="L100" s="159"/>
    </row>
    <row r="101" spans="1:47" s="9" customFormat="1" ht="24.95" customHeight="1">
      <c r="B101" s="154"/>
      <c r="C101" s="155"/>
      <c r="D101" s="156" t="s">
        <v>3643</v>
      </c>
      <c r="E101" s="157"/>
      <c r="F101" s="157"/>
      <c r="G101" s="157"/>
      <c r="H101" s="157"/>
      <c r="I101" s="157"/>
      <c r="J101" s="158">
        <f>J153</f>
        <v>0</v>
      </c>
      <c r="K101" s="155"/>
      <c r="L101" s="159"/>
    </row>
    <row r="102" spans="1:47" s="9" customFormat="1" ht="24.95" customHeight="1">
      <c r="B102" s="154"/>
      <c r="C102" s="155"/>
      <c r="D102" s="156" t="s">
        <v>3644</v>
      </c>
      <c r="E102" s="157"/>
      <c r="F102" s="157"/>
      <c r="G102" s="157"/>
      <c r="H102" s="157"/>
      <c r="I102" s="157"/>
      <c r="J102" s="158">
        <f>J163</f>
        <v>0</v>
      </c>
      <c r="K102" s="155"/>
      <c r="L102" s="159"/>
    </row>
    <row r="103" spans="1:47" s="9" customFormat="1" ht="24.95" customHeight="1">
      <c r="B103" s="154"/>
      <c r="C103" s="155"/>
      <c r="D103" s="156" t="s">
        <v>3645</v>
      </c>
      <c r="E103" s="157"/>
      <c r="F103" s="157"/>
      <c r="G103" s="157"/>
      <c r="H103" s="157"/>
      <c r="I103" s="157"/>
      <c r="J103" s="158">
        <f>J177</f>
        <v>0</v>
      </c>
      <c r="K103" s="155"/>
      <c r="L103" s="159"/>
    </row>
    <row r="104" spans="1:47" s="9" customFormat="1" ht="24.95" customHeight="1">
      <c r="B104" s="154"/>
      <c r="C104" s="155"/>
      <c r="D104" s="156" t="s">
        <v>3122</v>
      </c>
      <c r="E104" s="157"/>
      <c r="F104" s="157"/>
      <c r="G104" s="157"/>
      <c r="H104" s="157"/>
      <c r="I104" s="157"/>
      <c r="J104" s="158">
        <f>J180</f>
        <v>0</v>
      </c>
      <c r="K104" s="155"/>
      <c r="L104" s="159"/>
    </row>
    <row r="105" spans="1:47" s="2" customFormat="1" ht="21.75" customHeight="1">
      <c r="A105" s="35"/>
      <c r="B105" s="36"/>
      <c r="C105" s="37"/>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47" s="2" customFormat="1" ht="6.95" customHeight="1">
      <c r="A106" s="35"/>
      <c r="B106" s="55"/>
      <c r="C106" s="56"/>
      <c r="D106" s="56"/>
      <c r="E106" s="56"/>
      <c r="F106" s="56"/>
      <c r="G106" s="56"/>
      <c r="H106" s="56"/>
      <c r="I106" s="56"/>
      <c r="J106" s="56"/>
      <c r="K106" s="56"/>
      <c r="L106" s="52"/>
      <c r="S106" s="35"/>
      <c r="T106" s="35"/>
      <c r="U106" s="35"/>
      <c r="V106" s="35"/>
      <c r="W106" s="35"/>
      <c r="X106" s="35"/>
      <c r="Y106" s="35"/>
      <c r="Z106" s="35"/>
      <c r="AA106" s="35"/>
      <c r="AB106" s="35"/>
      <c r="AC106" s="35"/>
      <c r="AD106" s="35"/>
      <c r="AE106" s="35"/>
    </row>
    <row r="110" spans="1:47" s="2" customFormat="1" ht="6.95" customHeight="1">
      <c r="A110" s="35"/>
      <c r="B110" s="57"/>
      <c r="C110" s="58"/>
      <c r="D110" s="58"/>
      <c r="E110" s="58"/>
      <c r="F110" s="58"/>
      <c r="G110" s="58"/>
      <c r="H110" s="58"/>
      <c r="I110" s="58"/>
      <c r="J110" s="58"/>
      <c r="K110" s="58"/>
      <c r="L110" s="52"/>
      <c r="S110" s="35"/>
      <c r="T110" s="35"/>
      <c r="U110" s="35"/>
      <c r="V110" s="35"/>
      <c r="W110" s="35"/>
      <c r="X110" s="35"/>
      <c r="Y110" s="35"/>
      <c r="Z110" s="35"/>
      <c r="AA110" s="35"/>
      <c r="AB110" s="35"/>
      <c r="AC110" s="35"/>
      <c r="AD110" s="35"/>
      <c r="AE110" s="35"/>
    </row>
    <row r="111" spans="1:47" s="2" customFormat="1" ht="24.95" customHeight="1">
      <c r="A111" s="35"/>
      <c r="B111" s="36"/>
      <c r="C111" s="24" t="s">
        <v>224</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6.9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2" customHeight="1">
      <c r="A113" s="35"/>
      <c r="B113" s="36"/>
      <c r="C113" s="30" t="s">
        <v>16</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5" s="2" customFormat="1" ht="16.5" customHeight="1">
      <c r="A114" s="35"/>
      <c r="B114" s="36"/>
      <c r="C114" s="37"/>
      <c r="D114" s="37"/>
      <c r="E114" s="332" t="str">
        <f>E7</f>
        <v>NEMOCNICE TGM HODONÍN – VÝSTAVBA PAVILONU URGENTNÍHO PŘÍJMU ETAPA II.</v>
      </c>
      <c r="F114" s="333"/>
      <c r="G114" s="333"/>
      <c r="H114" s="333"/>
      <c r="I114" s="37"/>
      <c r="J114" s="37"/>
      <c r="K114" s="37"/>
      <c r="L114" s="52"/>
      <c r="S114" s="35"/>
      <c r="T114" s="35"/>
      <c r="U114" s="35"/>
      <c r="V114" s="35"/>
      <c r="W114" s="35"/>
      <c r="X114" s="35"/>
      <c r="Y114" s="35"/>
      <c r="Z114" s="35"/>
      <c r="AA114" s="35"/>
      <c r="AB114" s="35"/>
      <c r="AC114" s="35"/>
      <c r="AD114" s="35"/>
      <c r="AE114" s="35"/>
    </row>
    <row r="115" spans="1:65" s="1" customFormat="1" ht="12" customHeight="1">
      <c r="B115" s="22"/>
      <c r="C115" s="30" t="s">
        <v>210</v>
      </c>
      <c r="D115" s="23"/>
      <c r="E115" s="23"/>
      <c r="F115" s="23"/>
      <c r="G115" s="23"/>
      <c r="H115" s="23"/>
      <c r="I115" s="23"/>
      <c r="J115" s="23"/>
      <c r="K115" s="23"/>
      <c r="L115" s="21"/>
    </row>
    <row r="116" spans="1:65" s="2" customFormat="1" ht="16.5" customHeight="1">
      <c r="A116" s="35"/>
      <c r="B116" s="36"/>
      <c r="C116" s="37"/>
      <c r="D116" s="37"/>
      <c r="E116" s="332" t="s">
        <v>6010</v>
      </c>
      <c r="F116" s="334"/>
      <c r="G116" s="334"/>
      <c r="H116" s="334"/>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363</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6.5" customHeight="1">
      <c r="A118" s="35"/>
      <c r="B118" s="36"/>
      <c r="C118" s="37"/>
      <c r="D118" s="37"/>
      <c r="E118" s="305" t="str">
        <f>E11</f>
        <v>IO 01 - Prodloužení areálového vodovodu</v>
      </c>
      <c r="F118" s="334"/>
      <c r="G118" s="334"/>
      <c r="H118" s="334"/>
      <c r="I118" s="37"/>
      <c r="J118" s="37"/>
      <c r="K118" s="37"/>
      <c r="L118" s="52"/>
      <c r="S118" s="35"/>
      <c r="T118" s="35"/>
      <c r="U118" s="35"/>
      <c r="V118" s="35"/>
      <c r="W118" s="35"/>
      <c r="X118" s="35"/>
      <c r="Y118" s="35"/>
      <c r="Z118" s="35"/>
      <c r="AA118" s="35"/>
      <c r="AB118" s="35"/>
      <c r="AC118" s="35"/>
      <c r="AD118" s="35"/>
      <c r="AE118" s="35"/>
    </row>
    <row r="119" spans="1:65"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12" customHeight="1">
      <c r="A120" s="35"/>
      <c r="B120" s="36"/>
      <c r="C120" s="30" t="s">
        <v>20</v>
      </c>
      <c r="D120" s="37"/>
      <c r="E120" s="37"/>
      <c r="F120" s="28" t="str">
        <f>F14</f>
        <v xml:space="preserve"> </v>
      </c>
      <c r="G120" s="37"/>
      <c r="H120" s="37"/>
      <c r="I120" s="30" t="s">
        <v>22</v>
      </c>
      <c r="J120" s="67" t="str">
        <f>IF(J14="","",J14)</f>
        <v>23. 6. 2025</v>
      </c>
      <c r="K120" s="37"/>
      <c r="L120" s="52"/>
      <c r="S120" s="35"/>
      <c r="T120" s="35"/>
      <c r="U120" s="35"/>
      <c r="V120" s="35"/>
      <c r="W120" s="35"/>
      <c r="X120" s="35"/>
      <c r="Y120" s="35"/>
      <c r="Z120" s="35"/>
      <c r="AA120" s="35"/>
      <c r="AB120" s="35"/>
      <c r="AC120" s="35"/>
      <c r="AD120" s="35"/>
      <c r="AE120" s="35"/>
    </row>
    <row r="121" spans="1:65"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2" customFormat="1" ht="15.2" customHeight="1">
      <c r="A122" s="35"/>
      <c r="B122" s="36"/>
      <c r="C122" s="30" t="s">
        <v>24</v>
      </c>
      <c r="D122" s="37"/>
      <c r="E122" s="37"/>
      <c r="F122" s="28" t="str">
        <f>E17</f>
        <v>NEMOCNICE TGM HODONÍN, p.o.</v>
      </c>
      <c r="G122" s="37"/>
      <c r="H122" s="37"/>
      <c r="I122" s="30" t="s">
        <v>30</v>
      </c>
      <c r="J122" s="33" t="str">
        <f>E23</f>
        <v>KANIA a.s.</v>
      </c>
      <c r="K122" s="37"/>
      <c r="L122" s="52"/>
      <c r="S122" s="35"/>
      <c r="T122" s="35"/>
      <c r="U122" s="35"/>
      <c r="V122" s="35"/>
      <c r="W122" s="35"/>
      <c r="X122" s="35"/>
      <c r="Y122" s="35"/>
      <c r="Z122" s="35"/>
      <c r="AA122" s="35"/>
      <c r="AB122" s="35"/>
      <c r="AC122" s="35"/>
      <c r="AD122" s="35"/>
      <c r="AE122" s="35"/>
    </row>
    <row r="123" spans="1:65" s="2" customFormat="1" ht="15.2" customHeight="1">
      <c r="A123" s="35"/>
      <c r="B123" s="36"/>
      <c r="C123" s="30" t="s">
        <v>28</v>
      </c>
      <c r="D123" s="37"/>
      <c r="E123" s="37"/>
      <c r="F123" s="28" t="str">
        <f>IF(E20="","",E20)</f>
        <v>Vyplň údaj</v>
      </c>
      <c r="G123" s="37"/>
      <c r="H123" s="37"/>
      <c r="I123" s="30" t="s">
        <v>33</v>
      </c>
      <c r="J123" s="33" t="str">
        <f>E26</f>
        <v xml:space="preserve"> </v>
      </c>
      <c r="K123" s="37"/>
      <c r="L123" s="52"/>
      <c r="S123" s="35"/>
      <c r="T123" s="35"/>
      <c r="U123" s="35"/>
      <c r="V123" s="35"/>
      <c r="W123" s="35"/>
      <c r="X123" s="35"/>
      <c r="Y123" s="35"/>
      <c r="Z123" s="35"/>
      <c r="AA123" s="35"/>
      <c r="AB123" s="35"/>
      <c r="AC123" s="35"/>
      <c r="AD123" s="35"/>
      <c r="AE123" s="35"/>
    </row>
    <row r="124" spans="1:65" s="2" customFormat="1" ht="10.3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5" s="11" customFormat="1" ht="29.25" customHeight="1">
      <c r="A125" s="165"/>
      <c r="B125" s="166"/>
      <c r="C125" s="167" t="s">
        <v>225</v>
      </c>
      <c r="D125" s="168" t="s">
        <v>61</v>
      </c>
      <c r="E125" s="168" t="s">
        <v>57</v>
      </c>
      <c r="F125" s="168" t="s">
        <v>58</v>
      </c>
      <c r="G125" s="168" t="s">
        <v>226</v>
      </c>
      <c r="H125" s="168" t="s">
        <v>227</v>
      </c>
      <c r="I125" s="168" t="s">
        <v>228</v>
      </c>
      <c r="J125" s="168" t="s">
        <v>214</v>
      </c>
      <c r="K125" s="169" t="s">
        <v>229</v>
      </c>
      <c r="L125" s="170"/>
      <c r="M125" s="76" t="s">
        <v>1</v>
      </c>
      <c r="N125" s="77" t="s">
        <v>40</v>
      </c>
      <c r="O125" s="77" t="s">
        <v>230</v>
      </c>
      <c r="P125" s="77" t="s">
        <v>231</v>
      </c>
      <c r="Q125" s="77" t="s">
        <v>232</v>
      </c>
      <c r="R125" s="77" t="s">
        <v>233</v>
      </c>
      <c r="S125" s="77" t="s">
        <v>234</v>
      </c>
      <c r="T125" s="78" t="s">
        <v>235</v>
      </c>
      <c r="U125" s="165"/>
      <c r="V125" s="165"/>
      <c r="W125" s="165"/>
      <c r="X125" s="165"/>
      <c r="Y125" s="165"/>
      <c r="Z125" s="165"/>
      <c r="AA125" s="165"/>
      <c r="AB125" s="165"/>
      <c r="AC125" s="165"/>
      <c r="AD125" s="165"/>
      <c r="AE125" s="165"/>
    </row>
    <row r="126" spans="1:65" s="2" customFormat="1" ht="22.9" customHeight="1">
      <c r="A126" s="35"/>
      <c r="B126" s="36"/>
      <c r="C126" s="83" t="s">
        <v>236</v>
      </c>
      <c r="D126" s="37"/>
      <c r="E126" s="37"/>
      <c r="F126" s="37"/>
      <c r="G126" s="37"/>
      <c r="H126" s="37"/>
      <c r="I126" s="37"/>
      <c r="J126" s="171">
        <f>BK126</f>
        <v>0</v>
      </c>
      <c r="K126" s="37"/>
      <c r="L126" s="40"/>
      <c r="M126" s="79"/>
      <c r="N126" s="172"/>
      <c r="O126" s="80"/>
      <c r="P126" s="173">
        <f>P127+P150+P153+P163+P177+P180</f>
        <v>0</v>
      </c>
      <c r="Q126" s="80"/>
      <c r="R126" s="173">
        <f>R127+R150+R153+R163+R177+R180</f>
        <v>0</v>
      </c>
      <c r="S126" s="80"/>
      <c r="T126" s="174">
        <f>T127+T150+T153+T163+T177+T180</f>
        <v>0</v>
      </c>
      <c r="U126" s="35"/>
      <c r="V126" s="35"/>
      <c r="W126" s="35"/>
      <c r="X126" s="35"/>
      <c r="Y126" s="35"/>
      <c r="Z126" s="35"/>
      <c r="AA126" s="35"/>
      <c r="AB126" s="35"/>
      <c r="AC126" s="35"/>
      <c r="AD126" s="35"/>
      <c r="AE126" s="35"/>
      <c r="AT126" s="18" t="s">
        <v>75</v>
      </c>
      <c r="AU126" s="18" t="s">
        <v>216</v>
      </c>
      <c r="BK126" s="175">
        <f>BK127+BK150+BK153+BK163+BK177+BK180</f>
        <v>0</v>
      </c>
    </row>
    <row r="127" spans="1:65" s="12" customFormat="1" ht="25.9" customHeight="1">
      <c r="B127" s="176"/>
      <c r="C127" s="177"/>
      <c r="D127" s="178" t="s">
        <v>75</v>
      </c>
      <c r="E127" s="179" t="s">
        <v>84</v>
      </c>
      <c r="F127" s="179" t="s">
        <v>240</v>
      </c>
      <c r="G127" s="177"/>
      <c r="H127" s="177"/>
      <c r="I127" s="180"/>
      <c r="J127" s="181">
        <f>BK127</f>
        <v>0</v>
      </c>
      <c r="K127" s="177"/>
      <c r="L127" s="182"/>
      <c r="M127" s="183"/>
      <c r="N127" s="184"/>
      <c r="O127" s="184"/>
      <c r="P127" s="185">
        <f>SUM(P128:P149)</f>
        <v>0</v>
      </c>
      <c r="Q127" s="184"/>
      <c r="R127" s="185">
        <f>SUM(R128:R149)</f>
        <v>0</v>
      </c>
      <c r="S127" s="184"/>
      <c r="T127" s="186">
        <f>SUM(T128:T149)</f>
        <v>0</v>
      </c>
      <c r="AR127" s="187" t="s">
        <v>84</v>
      </c>
      <c r="AT127" s="188" t="s">
        <v>75</v>
      </c>
      <c r="AU127" s="188" t="s">
        <v>76</v>
      </c>
      <c r="AY127" s="187" t="s">
        <v>239</v>
      </c>
      <c r="BK127" s="189">
        <f>SUM(BK128:BK149)</f>
        <v>0</v>
      </c>
    </row>
    <row r="128" spans="1:65" s="2" customFormat="1" ht="16.5" customHeight="1">
      <c r="A128" s="35"/>
      <c r="B128" s="36"/>
      <c r="C128" s="192" t="s">
        <v>84</v>
      </c>
      <c r="D128" s="192" t="s">
        <v>241</v>
      </c>
      <c r="E128" s="193" t="s">
        <v>3123</v>
      </c>
      <c r="F128" s="194" t="s">
        <v>3124</v>
      </c>
      <c r="G128" s="195" t="s">
        <v>319</v>
      </c>
      <c r="H128" s="196">
        <v>556.65</v>
      </c>
      <c r="I128" s="197"/>
      <c r="J128" s="198">
        <f>ROUND(I128*H128,2)</f>
        <v>0</v>
      </c>
      <c r="K128" s="194" t="s">
        <v>3299</v>
      </c>
      <c r="L128" s="40"/>
      <c r="M128" s="199" t="s">
        <v>1</v>
      </c>
      <c r="N128" s="200" t="s">
        <v>41</v>
      </c>
      <c r="O128" s="72"/>
      <c r="P128" s="201">
        <f>O128*H128</f>
        <v>0</v>
      </c>
      <c r="Q128" s="201">
        <v>0</v>
      </c>
      <c r="R128" s="201">
        <f>Q128*H128</f>
        <v>0</v>
      </c>
      <c r="S128" s="201">
        <v>0</v>
      </c>
      <c r="T128" s="202">
        <f>S128*H128</f>
        <v>0</v>
      </c>
      <c r="U128" s="35"/>
      <c r="V128" s="35"/>
      <c r="W128" s="35"/>
      <c r="X128" s="35"/>
      <c r="Y128" s="35"/>
      <c r="Z128" s="35"/>
      <c r="AA128" s="35"/>
      <c r="AB128" s="35"/>
      <c r="AC128" s="35"/>
      <c r="AD128" s="35"/>
      <c r="AE128" s="35"/>
      <c r="AR128" s="203" t="s">
        <v>110</v>
      </c>
      <c r="AT128" s="203" t="s">
        <v>241</v>
      </c>
      <c r="AU128" s="203" t="s">
        <v>84</v>
      </c>
      <c r="AY128" s="18" t="s">
        <v>239</v>
      </c>
      <c r="BE128" s="204">
        <f>IF(N128="základní",J128,0)</f>
        <v>0</v>
      </c>
      <c r="BF128" s="204">
        <f>IF(N128="snížená",J128,0)</f>
        <v>0</v>
      </c>
      <c r="BG128" s="204">
        <f>IF(N128="zákl. přenesená",J128,0)</f>
        <v>0</v>
      </c>
      <c r="BH128" s="204">
        <f>IF(N128="sníž. přenesená",J128,0)</f>
        <v>0</v>
      </c>
      <c r="BI128" s="204">
        <f>IF(N128="nulová",J128,0)</f>
        <v>0</v>
      </c>
      <c r="BJ128" s="18" t="s">
        <v>84</v>
      </c>
      <c r="BK128" s="204">
        <f>ROUND(I128*H128,2)</f>
        <v>0</v>
      </c>
      <c r="BL128" s="18" t="s">
        <v>110</v>
      </c>
      <c r="BM128" s="203" t="s">
        <v>86</v>
      </c>
    </row>
    <row r="129" spans="1:65" s="2" customFormat="1" ht="39">
      <c r="A129" s="35"/>
      <c r="B129" s="36"/>
      <c r="C129" s="37"/>
      <c r="D129" s="212" t="s">
        <v>294</v>
      </c>
      <c r="E129" s="37"/>
      <c r="F129" s="221" t="s">
        <v>6012</v>
      </c>
      <c r="G129" s="37"/>
      <c r="H129" s="37"/>
      <c r="I129" s="207"/>
      <c r="J129" s="37"/>
      <c r="K129" s="37"/>
      <c r="L129" s="40"/>
      <c r="M129" s="208"/>
      <c r="N129" s="209"/>
      <c r="O129" s="72"/>
      <c r="P129" s="72"/>
      <c r="Q129" s="72"/>
      <c r="R129" s="72"/>
      <c r="S129" s="72"/>
      <c r="T129" s="73"/>
      <c r="U129" s="35"/>
      <c r="V129" s="35"/>
      <c r="W129" s="35"/>
      <c r="X129" s="35"/>
      <c r="Y129" s="35"/>
      <c r="Z129" s="35"/>
      <c r="AA129" s="35"/>
      <c r="AB129" s="35"/>
      <c r="AC129" s="35"/>
      <c r="AD129" s="35"/>
      <c r="AE129" s="35"/>
      <c r="AT129" s="18" t="s">
        <v>294</v>
      </c>
      <c r="AU129" s="18" t="s">
        <v>84</v>
      </c>
    </row>
    <row r="130" spans="1:65" s="2" customFormat="1" ht="16.5" customHeight="1">
      <c r="A130" s="35"/>
      <c r="B130" s="36"/>
      <c r="C130" s="192" t="s">
        <v>86</v>
      </c>
      <c r="D130" s="192" t="s">
        <v>241</v>
      </c>
      <c r="E130" s="193" t="s">
        <v>3648</v>
      </c>
      <c r="F130" s="194" t="s">
        <v>3649</v>
      </c>
      <c r="G130" s="195" t="s">
        <v>244</v>
      </c>
      <c r="H130" s="196">
        <v>1219</v>
      </c>
      <c r="I130" s="197"/>
      <c r="J130" s="198">
        <f>ROUND(I130*H130,2)</f>
        <v>0</v>
      </c>
      <c r="K130" s="194" t="s">
        <v>3299</v>
      </c>
      <c r="L130" s="40"/>
      <c r="M130" s="199" t="s">
        <v>1</v>
      </c>
      <c r="N130" s="200" t="s">
        <v>41</v>
      </c>
      <c r="O130" s="72"/>
      <c r="P130" s="201">
        <f>O130*H130</f>
        <v>0</v>
      </c>
      <c r="Q130" s="201">
        <v>0</v>
      </c>
      <c r="R130" s="201">
        <f>Q130*H130</f>
        <v>0</v>
      </c>
      <c r="S130" s="201">
        <v>0</v>
      </c>
      <c r="T130" s="202">
        <f>S130*H130</f>
        <v>0</v>
      </c>
      <c r="U130" s="35"/>
      <c r="V130" s="35"/>
      <c r="W130" s="35"/>
      <c r="X130" s="35"/>
      <c r="Y130" s="35"/>
      <c r="Z130" s="35"/>
      <c r="AA130" s="35"/>
      <c r="AB130" s="35"/>
      <c r="AC130" s="35"/>
      <c r="AD130" s="35"/>
      <c r="AE130" s="35"/>
      <c r="AR130" s="203" t="s">
        <v>110</v>
      </c>
      <c r="AT130" s="203" t="s">
        <v>241</v>
      </c>
      <c r="AU130" s="203" t="s">
        <v>84</v>
      </c>
      <c r="AY130" s="18" t="s">
        <v>239</v>
      </c>
      <c r="BE130" s="204">
        <f>IF(N130="základní",J130,0)</f>
        <v>0</v>
      </c>
      <c r="BF130" s="204">
        <f>IF(N130="snížená",J130,0)</f>
        <v>0</v>
      </c>
      <c r="BG130" s="204">
        <f>IF(N130="zákl. přenesená",J130,0)</f>
        <v>0</v>
      </c>
      <c r="BH130" s="204">
        <f>IF(N130="sníž. přenesená",J130,0)</f>
        <v>0</v>
      </c>
      <c r="BI130" s="204">
        <f>IF(N130="nulová",J130,0)</f>
        <v>0</v>
      </c>
      <c r="BJ130" s="18" t="s">
        <v>84</v>
      </c>
      <c r="BK130" s="204">
        <f>ROUND(I130*H130,2)</f>
        <v>0</v>
      </c>
      <c r="BL130" s="18" t="s">
        <v>110</v>
      </c>
      <c r="BM130" s="203" t="s">
        <v>110</v>
      </c>
    </row>
    <row r="131" spans="1:65" s="2" customFormat="1" ht="29.25">
      <c r="A131" s="35"/>
      <c r="B131" s="36"/>
      <c r="C131" s="37"/>
      <c r="D131" s="212" t="s">
        <v>294</v>
      </c>
      <c r="E131" s="37"/>
      <c r="F131" s="221" t="s">
        <v>6013</v>
      </c>
      <c r="G131" s="37"/>
      <c r="H131" s="37"/>
      <c r="I131" s="207"/>
      <c r="J131" s="37"/>
      <c r="K131" s="37"/>
      <c r="L131" s="40"/>
      <c r="M131" s="208"/>
      <c r="N131" s="209"/>
      <c r="O131" s="72"/>
      <c r="P131" s="72"/>
      <c r="Q131" s="72"/>
      <c r="R131" s="72"/>
      <c r="S131" s="72"/>
      <c r="T131" s="73"/>
      <c r="U131" s="35"/>
      <c r="V131" s="35"/>
      <c r="W131" s="35"/>
      <c r="X131" s="35"/>
      <c r="Y131" s="35"/>
      <c r="Z131" s="35"/>
      <c r="AA131" s="35"/>
      <c r="AB131" s="35"/>
      <c r="AC131" s="35"/>
      <c r="AD131" s="35"/>
      <c r="AE131" s="35"/>
      <c r="AT131" s="18" t="s">
        <v>294</v>
      </c>
      <c r="AU131" s="18" t="s">
        <v>84</v>
      </c>
    </row>
    <row r="132" spans="1:65" s="2" customFormat="1" ht="16.5" customHeight="1">
      <c r="A132" s="35"/>
      <c r="B132" s="36"/>
      <c r="C132" s="192" t="s">
        <v>108</v>
      </c>
      <c r="D132" s="192" t="s">
        <v>241</v>
      </c>
      <c r="E132" s="193" t="s">
        <v>3651</v>
      </c>
      <c r="F132" s="194" t="s">
        <v>3652</v>
      </c>
      <c r="G132" s="195" t="s">
        <v>244</v>
      </c>
      <c r="H132" s="196">
        <v>1219</v>
      </c>
      <c r="I132" s="197"/>
      <c r="J132" s="198">
        <f>ROUND(I132*H132,2)</f>
        <v>0</v>
      </c>
      <c r="K132" s="194" t="s">
        <v>3299</v>
      </c>
      <c r="L132" s="40"/>
      <c r="M132" s="199" t="s">
        <v>1</v>
      </c>
      <c r="N132" s="200" t="s">
        <v>41</v>
      </c>
      <c r="O132" s="72"/>
      <c r="P132" s="201">
        <f>O132*H132</f>
        <v>0</v>
      </c>
      <c r="Q132" s="201">
        <v>0</v>
      </c>
      <c r="R132" s="201">
        <f>Q132*H132</f>
        <v>0</v>
      </c>
      <c r="S132" s="201">
        <v>0</v>
      </c>
      <c r="T132" s="202">
        <f>S132*H132</f>
        <v>0</v>
      </c>
      <c r="U132" s="35"/>
      <c r="V132" s="35"/>
      <c r="W132" s="35"/>
      <c r="X132" s="35"/>
      <c r="Y132" s="35"/>
      <c r="Z132" s="35"/>
      <c r="AA132" s="35"/>
      <c r="AB132" s="35"/>
      <c r="AC132" s="35"/>
      <c r="AD132" s="35"/>
      <c r="AE132" s="35"/>
      <c r="AR132" s="203" t="s">
        <v>110</v>
      </c>
      <c r="AT132" s="203" t="s">
        <v>241</v>
      </c>
      <c r="AU132" s="203" t="s">
        <v>84</v>
      </c>
      <c r="AY132" s="18" t="s">
        <v>239</v>
      </c>
      <c r="BE132" s="204">
        <f>IF(N132="základní",J132,0)</f>
        <v>0</v>
      </c>
      <c r="BF132" s="204">
        <f>IF(N132="snížená",J132,0)</f>
        <v>0</v>
      </c>
      <c r="BG132" s="204">
        <f>IF(N132="zákl. přenesená",J132,0)</f>
        <v>0</v>
      </c>
      <c r="BH132" s="204">
        <f>IF(N132="sníž. přenesená",J132,0)</f>
        <v>0</v>
      </c>
      <c r="BI132" s="204">
        <f>IF(N132="nulová",J132,0)</f>
        <v>0</v>
      </c>
      <c r="BJ132" s="18" t="s">
        <v>84</v>
      </c>
      <c r="BK132" s="204">
        <f>ROUND(I132*H132,2)</f>
        <v>0</v>
      </c>
      <c r="BL132" s="18" t="s">
        <v>110</v>
      </c>
      <c r="BM132" s="203" t="s">
        <v>150</v>
      </c>
    </row>
    <row r="133" spans="1:65" s="2" customFormat="1" ht="19.5">
      <c r="A133" s="35"/>
      <c r="B133" s="36"/>
      <c r="C133" s="37"/>
      <c r="D133" s="212" t="s">
        <v>294</v>
      </c>
      <c r="E133" s="37"/>
      <c r="F133" s="221" t="s">
        <v>3132</v>
      </c>
      <c r="G133" s="37"/>
      <c r="H133" s="37"/>
      <c r="I133" s="207"/>
      <c r="J133" s="37"/>
      <c r="K133" s="37"/>
      <c r="L133" s="40"/>
      <c r="M133" s="208"/>
      <c r="N133" s="209"/>
      <c r="O133" s="72"/>
      <c r="P133" s="72"/>
      <c r="Q133" s="72"/>
      <c r="R133" s="72"/>
      <c r="S133" s="72"/>
      <c r="T133" s="73"/>
      <c r="U133" s="35"/>
      <c r="V133" s="35"/>
      <c r="W133" s="35"/>
      <c r="X133" s="35"/>
      <c r="Y133" s="35"/>
      <c r="Z133" s="35"/>
      <c r="AA133" s="35"/>
      <c r="AB133" s="35"/>
      <c r="AC133" s="35"/>
      <c r="AD133" s="35"/>
      <c r="AE133" s="35"/>
      <c r="AT133" s="18" t="s">
        <v>294</v>
      </c>
      <c r="AU133" s="18" t="s">
        <v>84</v>
      </c>
    </row>
    <row r="134" spans="1:65" s="2" customFormat="1" ht="16.5" customHeight="1">
      <c r="A134" s="35"/>
      <c r="B134" s="36"/>
      <c r="C134" s="192" t="s">
        <v>110</v>
      </c>
      <c r="D134" s="192" t="s">
        <v>241</v>
      </c>
      <c r="E134" s="193" t="s">
        <v>3133</v>
      </c>
      <c r="F134" s="194" t="s">
        <v>3134</v>
      </c>
      <c r="G134" s="195" t="s">
        <v>319</v>
      </c>
      <c r="H134" s="196">
        <v>548.54999999999995</v>
      </c>
      <c r="I134" s="197"/>
      <c r="J134" s="198">
        <f>ROUND(I134*H134,2)</f>
        <v>0</v>
      </c>
      <c r="K134" s="194" t="s">
        <v>3299</v>
      </c>
      <c r="L134" s="40"/>
      <c r="M134" s="199" t="s">
        <v>1</v>
      </c>
      <c r="N134" s="200" t="s">
        <v>41</v>
      </c>
      <c r="O134" s="72"/>
      <c r="P134" s="201">
        <f>O134*H134</f>
        <v>0</v>
      </c>
      <c r="Q134" s="201">
        <v>0</v>
      </c>
      <c r="R134" s="201">
        <f>Q134*H134</f>
        <v>0</v>
      </c>
      <c r="S134" s="201">
        <v>0</v>
      </c>
      <c r="T134" s="202">
        <f>S134*H134</f>
        <v>0</v>
      </c>
      <c r="U134" s="35"/>
      <c r="V134" s="35"/>
      <c r="W134" s="35"/>
      <c r="X134" s="35"/>
      <c r="Y134" s="35"/>
      <c r="Z134" s="35"/>
      <c r="AA134" s="35"/>
      <c r="AB134" s="35"/>
      <c r="AC134" s="35"/>
      <c r="AD134" s="35"/>
      <c r="AE134" s="35"/>
      <c r="AR134" s="203" t="s">
        <v>110</v>
      </c>
      <c r="AT134" s="203" t="s">
        <v>241</v>
      </c>
      <c r="AU134" s="203" t="s">
        <v>84</v>
      </c>
      <c r="AY134" s="18" t="s">
        <v>239</v>
      </c>
      <c r="BE134" s="204">
        <f>IF(N134="základní",J134,0)</f>
        <v>0</v>
      </c>
      <c r="BF134" s="204">
        <f>IF(N134="snížená",J134,0)</f>
        <v>0</v>
      </c>
      <c r="BG134" s="204">
        <f>IF(N134="zákl. přenesená",J134,0)</f>
        <v>0</v>
      </c>
      <c r="BH134" s="204">
        <f>IF(N134="sníž. přenesená",J134,0)</f>
        <v>0</v>
      </c>
      <c r="BI134" s="204">
        <f>IF(N134="nulová",J134,0)</f>
        <v>0</v>
      </c>
      <c r="BJ134" s="18" t="s">
        <v>84</v>
      </c>
      <c r="BK134" s="204">
        <f>ROUND(I134*H134,2)</f>
        <v>0</v>
      </c>
      <c r="BL134" s="18" t="s">
        <v>110</v>
      </c>
      <c r="BM134" s="203" t="s">
        <v>156</v>
      </c>
    </row>
    <row r="135" spans="1:65" s="2" customFormat="1" ht="19.5">
      <c r="A135" s="35"/>
      <c r="B135" s="36"/>
      <c r="C135" s="37"/>
      <c r="D135" s="212" t="s">
        <v>294</v>
      </c>
      <c r="E135" s="37"/>
      <c r="F135" s="221" t="s">
        <v>3135</v>
      </c>
      <c r="G135" s="37"/>
      <c r="H135" s="37"/>
      <c r="I135" s="207"/>
      <c r="J135" s="37"/>
      <c r="K135" s="37"/>
      <c r="L135" s="40"/>
      <c r="M135" s="208"/>
      <c r="N135" s="209"/>
      <c r="O135" s="72"/>
      <c r="P135" s="72"/>
      <c r="Q135" s="72"/>
      <c r="R135" s="72"/>
      <c r="S135" s="72"/>
      <c r="T135" s="73"/>
      <c r="U135" s="35"/>
      <c r="V135" s="35"/>
      <c r="W135" s="35"/>
      <c r="X135" s="35"/>
      <c r="Y135" s="35"/>
      <c r="Z135" s="35"/>
      <c r="AA135" s="35"/>
      <c r="AB135" s="35"/>
      <c r="AC135" s="35"/>
      <c r="AD135" s="35"/>
      <c r="AE135" s="35"/>
      <c r="AT135" s="18" t="s">
        <v>294</v>
      </c>
      <c r="AU135" s="18" t="s">
        <v>84</v>
      </c>
    </row>
    <row r="136" spans="1:65" s="2" customFormat="1" ht="16.5" customHeight="1">
      <c r="A136" s="35"/>
      <c r="B136" s="36"/>
      <c r="C136" s="192" t="s">
        <v>134</v>
      </c>
      <c r="D136" s="192" t="s">
        <v>241</v>
      </c>
      <c r="E136" s="193" t="s">
        <v>3136</v>
      </c>
      <c r="F136" s="194" t="s">
        <v>3137</v>
      </c>
      <c r="G136" s="195" t="s">
        <v>319</v>
      </c>
      <c r="H136" s="196">
        <v>274.27499999999998</v>
      </c>
      <c r="I136" s="197"/>
      <c r="J136" s="198">
        <f>ROUND(I136*H136,2)</f>
        <v>0</v>
      </c>
      <c r="K136" s="194" t="s">
        <v>3299</v>
      </c>
      <c r="L136" s="40"/>
      <c r="M136" s="199" t="s">
        <v>1</v>
      </c>
      <c r="N136" s="200" t="s">
        <v>41</v>
      </c>
      <c r="O136" s="72"/>
      <c r="P136" s="201">
        <f>O136*H136</f>
        <v>0</v>
      </c>
      <c r="Q136" s="201">
        <v>0</v>
      </c>
      <c r="R136" s="201">
        <f>Q136*H136</f>
        <v>0</v>
      </c>
      <c r="S136" s="201">
        <v>0</v>
      </c>
      <c r="T136" s="202">
        <f>S136*H136</f>
        <v>0</v>
      </c>
      <c r="U136" s="35"/>
      <c r="V136" s="35"/>
      <c r="W136" s="35"/>
      <c r="X136" s="35"/>
      <c r="Y136" s="35"/>
      <c r="Z136" s="35"/>
      <c r="AA136" s="35"/>
      <c r="AB136" s="35"/>
      <c r="AC136" s="35"/>
      <c r="AD136" s="35"/>
      <c r="AE136" s="35"/>
      <c r="AR136" s="203" t="s">
        <v>110</v>
      </c>
      <c r="AT136" s="203" t="s">
        <v>241</v>
      </c>
      <c r="AU136" s="203" t="s">
        <v>84</v>
      </c>
      <c r="AY136" s="18" t="s">
        <v>239</v>
      </c>
      <c r="BE136" s="204">
        <f>IF(N136="základní",J136,0)</f>
        <v>0</v>
      </c>
      <c r="BF136" s="204">
        <f>IF(N136="snížená",J136,0)</f>
        <v>0</v>
      </c>
      <c r="BG136" s="204">
        <f>IF(N136="zákl. přenesená",J136,0)</f>
        <v>0</v>
      </c>
      <c r="BH136" s="204">
        <f>IF(N136="sníž. přenesená",J136,0)</f>
        <v>0</v>
      </c>
      <c r="BI136" s="204">
        <f>IF(N136="nulová",J136,0)</f>
        <v>0</v>
      </c>
      <c r="BJ136" s="18" t="s">
        <v>84</v>
      </c>
      <c r="BK136" s="204">
        <f>ROUND(I136*H136,2)</f>
        <v>0</v>
      </c>
      <c r="BL136" s="18" t="s">
        <v>110</v>
      </c>
      <c r="BM136" s="203" t="s">
        <v>162</v>
      </c>
    </row>
    <row r="137" spans="1:65" s="2" customFormat="1" ht="29.25">
      <c r="A137" s="35"/>
      <c r="B137" s="36"/>
      <c r="C137" s="37"/>
      <c r="D137" s="212" t="s">
        <v>294</v>
      </c>
      <c r="E137" s="37"/>
      <c r="F137" s="221" t="s">
        <v>6014</v>
      </c>
      <c r="G137" s="37"/>
      <c r="H137" s="37"/>
      <c r="I137" s="207"/>
      <c r="J137" s="37"/>
      <c r="K137" s="37"/>
      <c r="L137" s="40"/>
      <c r="M137" s="208"/>
      <c r="N137" s="209"/>
      <c r="O137" s="72"/>
      <c r="P137" s="72"/>
      <c r="Q137" s="72"/>
      <c r="R137" s="72"/>
      <c r="S137" s="72"/>
      <c r="T137" s="73"/>
      <c r="U137" s="35"/>
      <c r="V137" s="35"/>
      <c r="W137" s="35"/>
      <c r="X137" s="35"/>
      <c r="Y137" s="35"/>
      <c r="Z137" s="35"/>
      <c r="AA137" s="35"/>
      <c r="AB137" s="35"/>
      <c r="AC137" s="35"/>
      <c r="AD137" s="35"/>
      <c r="AE137" s="35"/>
      <c r="AT137" s="18" t="s">
        <v>294</v>
      </c>
      <c r="AU137" s="18" t="s">
        <v>84</v>
      </c>
    </row>
    <row r="138" spans="1:65" s="2" customFormat="1" ht="16.5" customHeight="1">
      <c r="A138" s="35"/>
      <c r="B138" s="36"/>
      <c r="C138" s="192" t="s">
        <v>150</v>
      </c>
      <c r="D138" s="192" t="s">
        <v>241</v>
      </c>
      <c r="E138" s="193" t="s">
        <v>3139</v>
      </c>
      <c r="F138" s="194" t="s">
        <v>3140</v>
      </c>
      <c r="G138" s="195" t="s">
        <v>319</v>
      </c>
      <c r="H138" s="196">
        <v>115.425</v>
      </c>
      <c r="I138" s="197"/>
      <c r="J138" s="198">
        <f>ROUND(I138*H138,2)</f>
        <v>0</v>
      </c>
      <c r="K138" s="194" t="s">
        <v>3299</v>
      </c>
      <c r="L138" s="40"/>
      <c r="M138" s="199" t="s">
        <v>1</v>
      </c>
      <c r="N138" s="200" t="s">
        <v>41</v>
      </c>
      <c r="O138" s="72"/>
      <c r="P138" s="201">
        <f>O138*H138</f>
        <v>0</v>
      </c>
      <c r="Q138" s="201">
        <v>0</v>
      </c>
      <c r="R138" s="201">
        <f>Q138*H138</f>
        <v>0</v>
      </c>
      <c r="S138" s="201">
        <v>0</v>
      </c>
      <c r="T138" s="202">
        <f>S138*H138</f>
        <v>0</v>
      </c>
      <c r="U138" s="35"/>
      <c r="V138" s="35"/>
      <c r="W138" s="35"/>
      <c r="X138" s="35"/>
      <c r="Y138" s="35"/>
      <c r="Z138" s="35"/>
      <c r="AA138" s="35"/>
      <c r="AB138" s="35"/>
      <c r="AC138" s="35"/>
      <c r="AD138" s="35"/>
      <c r="AE138" s="35"/>
      <c r="AR138" s="203" t="s">
        <v>110</v>
      </c>
      <c r="AT138" s="203" t="s">
        <v>241</v>
      </c>
      <c r="AU138" s="203" t="s">
        <v>84</v>
      </c>
      <c r="AY138" s="18" t="s">
        <v>239</v>
      </c>
      <c r="BE138" s="204">
        <f>IF(N138="základní",J138,0)</f>
        <v>0</v>
      </c>
      <c r="BF138" s="204">
        <f>IF(N138="snížená",J138,0)</f>
        <v>0</v>
      </c>
      <c r="BG138" s="204">
        <f>IF(N138="zákl. přenesená",J138,0)</f>
        <v>0</v>
      </c>
      <c r="BH138" s="204">
        <f>IF(N138="sníž. přenesená",J138,0)</f>
        <v>0</v>
      </c>
      <c r="BI138" s="204">
        <f>IF(N138="nulová",J138,0)</f>
        <v>0</v>
      </c>
      <c r="BJ138" s="18" t="s">
        <v>84</v>
      </c>
      <c r="BK138" s="204">
        <f>ROUND(I138*H138,2)</f>
        <v>0</v>
      </c>
      <c r="BL138" s="18" t="s">
        <v>110</v>
      </c>
      <c r="BM138" s="203" t="s">
        <v>8</v>
      </c>
    </row>
    <row r="139" spans="1:65" s="2" customFormat="1" ht="58.5">
      <c r="A139" s="35"/>
      <c r="B139" s="36"/>
      <c r="C139" s="37"/>
      <c r="D139" s="212" t="s">
        <v>294</v>
      </c>
      <c r="E139" s="37"/>
      <c r="F139" s="221" t="s">
        <v>6015</v>
      </c>
      <c r="G139" s="37"/>
      <c r="H139" s="37"/>
      <c r="I139" s="207"/>
      <c r="J139" s="37"/>
      <c r="K139" s="37"/>
      <c r="L139" s="40"/>
      <c r="M139" s="208"/>
      <c r="N139" s="209"/>
      <c r="O139" s="72"/>
      <c r="P139" s="72"/>
      <c r="Q139" s="72"/>
      <c r="R139" s="72"/>
      <c r="S139" s="72"/>
      <c r="T139" s="73"/>
      <c r="U139" s="35"/>
      <c r="V139" s="35"/>
      <c r="W139" s="35"/>
      <c r="X139" s="35"/>
      <c r="Y139" s="35"/>
      <c r="Z139" s="35"/>
      <c r="AA139" s="35"/>
      <c r="AB139" s="35"/>
      <c r="AC139" s="35"/>
      <c r="AD139" s="35"/>
      <c r="AE139" s="35"/>
      <c r="AT139" s="18" t="s">
        <v>294</v>
      </c>
      <c r="AU139" s="18" t="s">
        <v>84</v>
      </c>
    </row>
    <row r="140" spans="1:65" s="2" customFormat="1" ht="24.2" customHeight="1">
      <c r="A140" s="35"/>
      <c r="B140" s="36"/>
      <c r="C140" s="192" t="s">
        <v>153</v>
      </c>
      <c r="D140" s="192" t="s">
        <v>241</v>
      </c>
      <c r="E140" s="193" t="s">
        <v>3142</v>
      </c>
      <c r="F140" s="194" t="s">
        <v>3143</v>
      </c>
      <c r="G140" s="195" t="s">
        <v>319</v>
      </c>
      <c r="H140" s="196">
        <v>577.125</v>
      </c>
      <c r="I140" s="197"/>
      <c r="J140" s="198">
        <f>ROUND(I140*H140,2)</f>
        <v>0</v>
      </c>
      <c r="K140" s="194" t="s">
        <v>3299</v>
      </c>
      <c r="L140" s="40"/>
      <c r="M140" s="199" t="s">
        <v>1</v>
      </c>
      <c r="N140" s="200" t="s">
        <v>41</v>
      </c>
      <c r="O140" s="72"/>
      <c r="P140" s="201">
        <f>O140*H140</f>
        <v>0</v>
      </c>
      <c r="Q140" s="201">
        <v>0</v>
      </c>
      <c r="R140" s="201">
        <f>Q140*H140</f>
        <v>0</v>
      </c>
      <c r="S140" s="201">
        <v>0</v>
      </c>
      <c r="T140" s="202">
        <f>S140*H140</f>
        <v>0</v>
      </c>
      <c r="U140" s="35"/>
      <c r="V140" s="35"/>
      <c r="W140" s="35"/>
      <c r="X140" s="35"/>
      <c r="Y140" s="35"/>
      <c r="Z140" s="35"/>
      <c r="AA140" s="35"/>
      <c r="AB140" s="35"/>
      <c r="AC140" s="35"/>
      <c r="AD140" s="35"/>
      <c r="AE140" s="35"/>
      <c r="AR140" s="203" t="s">
        <v>110</v>
      </c>
      <c r="AT140" s="203" t="s">
        <v>241</v>
      </c>
      <c r="AU140" s="203" t="s">
        <v>84</v>
      </c>
      <c r="AY140" s="18" t="s">
        <v>239</v>
      </c>
      <c r="BE140" s="204">
        <f>IF(N140="základní",J140,0)</f>
        <v>0</v>
      </c>
      <c r="BF140" s="204">
        <f>IF(N140="snížená",J140,0)</f>
        <v>0</v>
      </c>
      <c r="BG140" s="204">
        <f>IF(N140="zákl. přenesená",J140,0)</f>
        <v>0</v>
      </c>
      <c r="BH140" s="204">
        <f>IF(N140="sníž. přenesená",J140,0)</f>
        <v>0</v>
      </c>
      <c r="BI140" s="204">
        <f>IF(N140="nulová",J140,0)</f>
        <v>0</v>
      </c>
      <c r="BJ140" s="18" t="s">
        <v>84</v>
      </c>
      <c r="BK140" s="204">
        <f>ROUND(I140*H140,2)</f>
        <v>0</v>
      </c>
      <c r="BL140" s="18" t="s">
        <v>110</v>
      </c>
      <c r="BM140" s="203" t="s">
        <v>306</v>
      </c>
    </row>
    <row r="141" spans="1:65" s="2" customFormat="1" ht="39">
      <c r="A141" s="35"/>
      <c r="B141" s="36"/>
      <c r="C141" s="37"/>
      <c r="D141" s="212" t="s">
        <v>294</v>
      </c>
      <c r="E141" s="37"/>
      <c r="F141" s="221" t="s">
        <v>6016</v>
      </c>
      <c r="G141" s="37"/>
      <c r="H141" s="37"/>
      <c r="I141" s="207"/>
      <c r="J141" s="37"/>
      <c r="K141" s="37"/>
      <c r="L141" s="40"/>
      <c r="M141" s="208"/>
      <c r="N141" s="209"/>
      <c r="O141" s="72"/>
      <c r="P141" s="72"/>
      <c r="Q141" s="72"/>
      <c r="R141" s="72"/>
      <c r="S141" s="72"/>
      <c r="T141" s="73"/>
      <c r="U141" s="35"/>
      <c r="V141" s="35"/>
      <c r="W141" s="35"/>
      <c r="X141" s="35"/>
      <c r="Y141" s="35"/>
      <c r="Z141" s="35"/>
      <c r="AA141" s="35"/>
      <c r="AB141" s="35"/>
      <c r="AC141" s="35"/>
      <c r="AD141" s="35"/>
      <c r="AE141" s="35"/>
      <c r="AT141" s="18" t="s">
        <v>294</v>
      </c>
      <c r="AU141" s="18" t="s">
        <v>84</v>
      </c>
    </row>
    <row r="142" spans="1:65" s="2" customFormat="1" ht="21.75" customHeight="1">
      <c r="A142" s="35"/>
      <c r="B142" s="36"/>
      <c r="C142" s="192" t="s">
        <v>156</v>
      </c>
      <c r="D142" s="192" t="s">
        <v>241</v>
      </c>
      <c r="E142" s="193" t="s">
        <v>3663</v>
      </c>
      <c r="F142" s="194" t="s">
        <v>6017</v>
      </c>
      <c r="G142" s="195" t="s">
        <v>319</v>
      </c>
      <c r="H142" s="196">
        <v>107.325</v>
      </c>
      <c r="I142" s="197"/>
      <c r="J142" s="198">
        <f>ROUND(I142*H142,2)</f>
        <v>0</v>
      </c>
      <c r="K142" s="194" t="s">
        <v>3299</v>
      </c>
      <c r="L142" s="40"/>
      <c r="M142" s="199" t="s">
        <v>1</v>
      </c>
      <c r="N142" s="200" t="s">
        <v>41</v>
      </c>
      <c r="O142" s="72"/>
      <c r="P142" s="201">
        <f>O142*H142</f>
        <v>0</v>
      </c>
      <c r="Q142" s="201">
        <v>0</v>
      </c>
      <c r="R142" s="201">
        <f>Q142*H142</f>
        <v>0</v>
      </c>
      <c r="S142" s="201">
        <v>0</v>
      </c>
      <c r="T142" s="202">
        <f>S142*H142</f>
        <v>0</v>
      </c>
      <c r="U142" s="35"/>
      <c r="V142" s="35"/>
      <c r="W142" s="35"/>
      <c r="X142" s="35"/>
      <c r="Y142" s="35"/>
      <c r="Z142" s="35"/>
      <c r="AA142" s="35"/>
      <c r="AB142" s="35"/>
      <c r="AC142" s="35"/>
      <c r="AD142" s="35"/>
      <c r="AE142" s="35"/>
      <c r="AR142" s="203" t="s">
        <v>110</v>
      </c>
      <c r="AT142" s="203" t="s">
        <v>241</v>
      </c>
      <c r="AU142" s="203" t="s">
        <v>84</v>
      </c>
      <c r="AY142" s="18" t="s">
        <v>239</v>
      </c>
      <c r="BE142" s="204">
        <f>IF(N142="základní",J142,0)</f>
        <v>0</v>
      </c>
      <c r="BF142" s="204">
        <f>IF(N142="snížená",J142,0)</f>
        <v>0</v>
      </c>
      <c r="BG142" s="204">
        <f>IF(N142="zákl. přenesená",J142,0)</f>
        <v>0</v>
      </c>
      <c r="BH142" s="204">
        <f>IF(N142="sníž. přenesená",J142,0)</f>
        <v>0</v>
      </c>
      <c r="BI142" s="204">
        <f>IF(N142="nulová",J142,0)</f>
        <v>0</v>
      </c>
      <c r="BJ142" s="18" t="s">
        <v>84</v>
      </c>
      <c r="BK142" s="204">
        <f>ROUND(I142*H142,2)</f>
        <v>0</v>
      </c>
      <c r="BL142" s="18" t="s">
        <v>110</v>
      </c>
      <c r="BM142" s="203" t="s">
        <v>316</v>
      </c>
    </row>
    <row r="143" spans="1:65" s="2" customFormat="1" ht="21.75" customHeight="1">
      <c r="A143" s="35"/>
      <c r="B143" s="36"/>
      <c r="C143" s="192" t="s">
        <v>159</v>
      </c>
      <c r="D143" s="192" t="s">
        <v>241</v>
      </c>
      <c r="E143" s="193" t="s">
        <v>3152</v>
      </c>
      <c r="F143" s="194" t="s">
        <v>3153</v>
      </c>
      <c r="G143" s="195" t="s">
        <v>319</v>
      </c>
      <c r="H143" s="196">
        <v>107.325</v>
      </c>
      <c r="I143" s="197"/>
      <c r="J143" s="198">
        <f>ROUND(I143*H143,2)</f>
        <v>0</v>
      </c>
      <c r="K143" s="194" t="s">
        <v>3299</v>
      </c>
      <c r="L143" s="40"/>
      <c r="M143" s="199" t="s">
        <v>1</v>
      </c>
      <c r="N143" s="200" t="s">
        <v>41</v>
      </c>
      <c r="O143" s="72"/>
      <c r="P143" s="201">
        <f>O143*H143</f>
        <v>0</v>
      </c>
      <c r="Q143" s="201">
        <v>0</v>
      </c>
      <c r="R143" s="201">
        <f>Q143*H143</f>
        <v>0</v>
      </c>
      <c r="S143" s="201">
        <v>0</v>
      </c>
      <c r="T143" s="202">
        <f>S143*H143</f>
        <v>0</v>
      </c>
      <c r="U143" s="35"/>
      <c r="V143" s="35"/>
      <c r="W143" s="35"/>
      <c r="X143" s="35"/>
      <c r="Y143" s="35"/>
      <c r="Z143" s="35"/>
      <c r="AA143" s="35"/>
      <c r="AB143" s="35"/>
      <c r="AC143" s="35"/>
      <c r="AD143" s="35"/>
      <c r="AE143" s="35"/>
      <c r="AR143" s="203" t="s">
        <v>110</v>
      </c>
      <c r="AT143" s="203" t="s">
        <v>241</v>
      </c>
      <c r="AU143" s="203" t="s">
        <v>84</v>
      </c>
      <c r="AY143" s="18" t="s">
        <v>239</v>
      </c>
      <c r="BE143" s="204">
        <f>IF(N143="základní",J143,0)</f>
        <v>0</v>
      </c>
      <c r="BF143" s="204">
        <f>IF(N143="snížená",J143,0)</f>
        <v>0</v>
      </c>
      <c r="BG143" s="204">
        <f>IF(N143="zákl. přenesená",J143,0)</f>
        <v>0</v>
      </c>
      <c r="BH143" s="204">
        <f>IF(N143="sníž. přenesená",J143,0)</f>
        <v>0</v>
      </c>
      <c r="BI143" s="204">
        <f>IF(N143="nulová",J143,0)</f>
        <v>0</v>
      </c>
      <c r="BJ143" s="18" t="s">
        <v>84</v>
      </c>
      <c r="BK143" s="204">
        <f>ROUND(I143*H143,2)</f>
        <v>0</v>
      </c>
      <c r="BL143" s="18" t="s">
        <v>110</v>
      </c>
      <c r="BM143" s="203" t="s">
        <v>289</v>
      </c>
    </row>
    <row r="144" spans="1:65" s="2" customFormat="1" ht="16.5" customHeight="1">
      <c r="A144" s="35"/>
      <c r="B144" s="36"/>
      <c r="C144" s="192" t="s">
        <v>162</v>
      </c>
      <c r="D144" s="192" t="s">
        <v>241</v>
      </c>
      <c r="E144" s="193" t="s">
        <v>3154</v>
      </c>
      <c r="F144" s="194" t="s">
        <v>3155</v>
      </c>
      <c r="G144" s="195" t="s">
        <v>319</v>
      </c>
      <c r="H144" s="196">
        <v>441.22500000000002</v>
      </c>
      <c r="I144" s="197"/>
      <c r="J144" s="198">
        <f>ROUND(I144*H144,2)</f>
        <v>0</v>
      </c>
      <c r="K144" s="194" t="s">
        <v>3299</v>
      </c>
      <c r="L144" s="40"/>
      <c r="M144" s="199" t="s">
        <v>1</v>
      </c>
      <c r="N144" s="200" t="s">
        <v>41</v>
      </c>
      <c r="O144" s="72"/>
      <c r="P144" s="201">
        <f>O144*H144</f>
        <v>0</v>
      </c>
      <c r="Q144" s="201">
        <v>0</v>
      </c>
      <c r="R144" s="201">
        <f>Q144*H144</f>
        <v>0</v>
      </c>
      <c r="S144" s="201">
        <v>0</v>
      </c>
      <c r="T144" s="202">
        <f>S144*H144</f>
        <v>0</v>
      </c>
      <c r="U144" s="35"/>
      <c r="V144" s="35"/>
      <c r="W144" s="35"/>
      <c r="X144" s="35"/>
      <c r="Y144" s="35"/>
      <c r="Z144" s="35"/>
      <c r="AA144" s="35"/>
      <c r="AB144" s="35"/>
      <c r="AC144" s="35"/>
      <c r="AD144" s="35"/>
      <c r="AE144" s="35"/>
      <c r="AR144" s="203" t="s">
        <v>110</v>
      </c>
      <c r="AT144" s="203" t="s">
        <v>241</v>
      </c>
      <c r="AU144" s="203" t="s">
        <v>84</v>
      </c>
      <c r="AY144" s="18" t="s">
        <v>239</v>
      </c>
      <c r="BE144" s="204">
        <f>IF(N144="základní",J144,0)</f>
        <v>0</v>
      </c>
      <c r="BF144" s="204">
        <f>IF(N144="snížená",J144,0)</f>
        <v>0</v>
      </c>
      <c r="BG144" s="204">
        <f>IF(N144="zákl. přenesená",J144,0)</f>
        <v>0</v>
      </c>
      <c r="BH144" s="204">
        <f>IF(N144="sníž. přenesená",J144,0)</f>
        <v>0</v>
      </c>
      <c r="BI144" s="204">
        <f>IF(N144="nulová",J144,0)</f>
        <v>0</v>
      </c>
      <c r="BJ144" s="18" t="s">
        <v>84</v>
      </c>
      <c r="BK144" s="204">
        <f>ROUND(I144*H144,2)</f>
        <v>0</v>
      </c>
      <c r="BL144" s="18" t="s">
        <v>110</v>
      </c>
      <c r="BM144" s="203" t="s">
        <v>341</v>
      </c>
    </row>
    <row r="145" spans="1:65" s="2" customFormat="1" ht="39">
      <c r="A145" s="35"/>
      <c r="B145" s="36"/>
      <c r="C145" s="37"/>
      <c r="D145" s="212" t="s">
        <v>294</v>
      </c>
      <c r="E145" s="37"/>
      <c r="F145" s="221" t="s">
        <v>6018</v>
      </c>
      <c r="G145" s="37"/>
      <c r="H145" s="37"/>
      <c r="I145" s="207"/>
      <c r="J145" s="37"/>
      <c r="K145" s="37"/>
      <c r="L145" s="40"/>
      <c r="M145" s="208"/>
      <c r="N145" s="209"/>
      <c r="O145" s="72"/>
      <c r="P145" s="72"/>
      <c r="Q145" s="72"/>
      <c r="R145" s="72"/>
      <c r="S145" s="72"/>
      <c r="T145" s="73"/>
      <c r="U145" s="35"/>
      <c r="V145" s="35"/>
      <c r="W145" s="35"/>
      <c r="X145" s="35"/>
      <c r="Y145" s="35"/>
      <c r="Z145" s="35"/>
      <c r="AA145" s="35"/>
      <c r="AB145" s="35"/>
      <c r="AC145" s="35"/>
      <c r="AD145" s="35"/>
      <c r="AE145" s="35"/>
      <c r="AT145" s="18" t="s">
        <v>294</v>
      </c>
      <c r="AU145" s="18" t="s">
        <v>84</v>
      </c>
    </row>
    <row r="146" spans="1:65" s="2" customFormat="1" ht="16.5" customHeight="1">
      <c r="A146" s="35"/>
      <c r="B146" s="36"/>
      <c r="C146" s="192" t="s">
        <v>165</v>
      </c>
      <c r="D146" s="192" t="s">
        <v>241</v>
      </c>
      <c r="E146" s="193" t="s">
        <v>3157</v>
      </c>
      <c r="F146" s="194" t="s">
        <v>3666</v>
      </c>
      <c r="G146" s="195" t="s">
        <v>319</v>
      </c>
      <c r="H146" s="196">
        <v>83.474999999999994</v>
      </c>
      <c r="I146" s="197"/>
      <c r="J146" s="198">
        <f>ROUND(I146*H146,2)</f>
        <v>0</v>
      </c>
      <c r="K146" s="194" t="s">
        <v>3299</v>
      </c>
      <c r="L146" s="40"/>
      <c r="M146" s="199" t="s">
        <v>1</v>
      </c>
      <c r="N146" s="200" t="s">
        <v>41</v>
      </c>
      <c r="O146" s="72"/>
      <c r="P146" s="201">
        <f>O146*H146</f>
        <v>0</v>
      </c>
      <c r="Q146" s="201">
        <v>0</v>
      </c>
      <c r="R146" s="201">
        <f>Q146*H146</f>
        <v>0</v>
      </c>
      <c r="S146" s="201">
        <v>0</v>
      </c>
      <c r="T146" s="202">
        <f>S146*H146</f>
        <v>0</v>
      </c>
      <c r="U146" s="35"/>
      <c r="V146" s="35"/>
      <c r="W146" s="35"/>
      <c r="X146" s="35"/>
      <c r="Y146" s="35"/>
      <c r="Z146" s="35"/>
      <c r="AA146" s="35"/>
      <c r="AB146" s="35"/>
      <c r="AC146" s="35"/>
      <c r="AD146" s="35"/>
      <c r="AE146" s="35"/>
      <c r="AR146" s="203" t="s">
        <v>110</v>
      </c>
      <c r="AT146" s="203" t="s">
        <v>241</v>
      </c>
      <c r="AU146" s="203" t="s">
        <v>84</v>
      </c>
      <c r="AY146" s="18" t="s">
        <v>239</v>
      </c>
      <c r="BE146" s="204">
        <f>IF(N146="základní",J146,0)</f>
        <v>0</v>
      </c>
      <c r="BF146" s="204">
        <f>IF(N146="snížená",J146,0)</f>
        <v>0</v>
      </c>
      <c r="BG146" s="204">
        <f>IF(N146="zákl. přenesená",J146,0)</f>
        <v>0</v>
      </c>
      <c r="BH146" s="204">
        <f>IF(N146="sníž. přenesená",J146,0)</f>
        <v>0</v>
      </c>
      <c r="BI146" s="204">
        <f>IF(N146="nulová",J146,0)</f>
        <v>0</v>
      </c>
      <c r="BJ146" s="18" t="s">
        <v>84</v>
      </c>
      <c r="BK146" s="204">
        <f>ROUND(I146*H146,2)</f>
        <v>0</v>
      </c>
      <c r="BL146" s="18" t="s">
        <v>110</v>
      </c>
      <c r="BM146" s="203" t="s">
        <v>351</v>
      </c>
    </row>
    <row r="147" spans="1:65" s="2" customFormat="1" ht="39">
      <c r="A147" s="35"/>
      <c r="B147" s="36"/>
      <c r="C147" s="37"/>
      <c r="D147" s="212" t="s">
        <v>294</v>
      </c>
      <c r="E147" s="37"/>
      <c r="F147" s="221" t="s">
        <v>6019</v>
      </c>
      <c r="G147" s="37"/>
      <c r="H147" s="37"/>
      <c r="I147" s="207"/>
      <c r="J147" s="37"/>
      <c r="K147" s="37"/>
      <c r="L147" s="40"/>
      <c r="M147" s="208"/>
      <c r="N147" s="209"/>
      <c r="O147" s="72"/>
      <c r="P147" s="72"/>
      <c r="Q147" s="72"/>
      <c r="R147" s="72"/>
      <c r="S147" s="72"/>
      <c r="T147" s="73"/>
      <c r="U147" s="35"/>
      <c r="V147" s="35"/>
      <c r="W147" s="35"/>
      <c r="X147" s="35"/>
      <c r="Y147" s="35"/>
      <c r="Z147" s="35"/>
      <c r="AA147" s="35"/>
      <c r="AB147" s="35"/>
      <c r="AC147" s="35"/>
      <c r="AD147" s="35"/>
      <c r="AE147" s="35"/>
      <c r="AT147" s="18" t="s">
        <v>294</v>
      </c>
      <c r="AU147" s="18" t="s">
        <v>84</v>
      </c>
    </row>
    <row r="148" spans="1:65" s="2" customFormat="1" ht="16.5" customHeight="1">
      <c r="A148" s="35"/>
      <c r="B148" s="36"/>
      <c r="C148" s="192" t="s">
        <v>8</v>
      </c>
      <c r="D148" s="192" t="s">
        <v>241</v>
      </c>
      <c r="E148" s="193" t="s">
        <v>3160</v>
      </c>
      <c r="F148" s="194" t="s">
        <v>3161</v>
      </c>
      <c r="G148" s="195" t="s">
        <v>319</v>
      </c>
      <c r="H148" s="196">
        <v>107.325</v>
      </c>
      <c r="I148" s="197"/>
      <c r="J148" s="198">
        <f>ROUND(I148*H148,2)</f>
        <v>0</v>
      </c>
      <c r="K148" s="194" t="s">
        <v>3299</v>
      </c>
      <c r="L148" s="40"/>
      <c r="M148" s="199" t="s">
        <v>1</v>
      </c>
      <c r="N148" s="200" t="s">
        <v>41</v>
      </c>
      <c r="O148" s="72"/>
      <c r="P148" s="201">
        <f>O148*H148</f>
        <v>0</v>
      </c>
      <c r="Q148" s="201">
        <v>0</v>
      </c>
      <c r="R148" s="201">
        <f>Q148*H148</f>
        <v>0</v>
      </c>
      <c r="S148" s="201">
        <v>0</v>
      </c>
      <c r="T148" s="202">
        <f>S148*H148</f>
        <v>0</v>
      </c>
      <c r="U148" s="35"/>
      <c r="V148" s="35"/>
      <c r="W148" s="35"/>
      <c r="X148" s="35"/>
      <c r="Y148" s="35"/>
      <c r="Z148" s="35"/>
      <c r="AA148" s="35"/>
      <c r="AB148" s="35"/>
      <c r="AC148" s="35"/>
      <c r="AD148" s="35"/>
      <c r="AE148" s="35"/>
      <c r="AR148" s="203" t="s">
        <v>110</v>
      </c>
      <c r="AT148" s="203" t="s">
        <v>241</v>
      </c>
      <c r="AU148" s="203" t="s">
        <v>84</v>
      </c>
      <c r="AY148" s="18" t="s">
        <v>239</v>
      </c>
      <c r="BE148" s="204">
        <f>IF(N148="základní",J148,0)</f>
        <v>0</v>
      </c>
      <c r="BF148" s="204">
        <f>IF(N148="snížená",J148,0)</f>
        <v>0</v>
      </c>
      <c r="BG148" s="204">
        <f>IF(N148="zákl. přenesená",J148,0)</f>
        <v>0</v>
      </c>
      <c r="BH148" s="204">
        <f>IF(N148="sníž. přenesená",J148,0)</f>
        <v>0</v>
      </c>
      <c r="BI148" s="204">
        <f>IF(N148="nulová",J148,0)</f>
        <v>0</v>
      </c>
      <c r="BJ148" s="18" t="s">
        <v>84</v>
      </c>
      <c r="BK148" s="204">
        <f>ROUND(I148*H148,2)</f>
        <v>0</v>
      </c>
      <c r="BL148" s="18" t="s">
        <v>110</v>
      </c>
      <c r="BM148" s="203" t="s">
        <v>499</v>
      </c>
    </row>
    <row r="149" spans="1:65" s="2" customFormat="1" ht="16.5" customHeight="1">
      <c r="A149" s="35"/>
      <c r="B149" s="36"/>
      <c r="C149" s="192" t="s">
        <v>302</v>
      </c>
      <c r="D149" s="192" t="s">
        <v>241</v>
      </c>
      <c r="E149" s="193" t="s">
        <v>3672</v>
      </c>
      <c r="F149" s="194" t="s">
        <v>3673</v>
      </c>
      <c r="G149" s="195" t="s">
        <v>513</v>
      </c>
      <c r="H149" s="196">
        <v>78</v>
      </c>
      <c r="I149" s="197"/>
      <c r="J149" s="198">
        <f>ROUND(I149*H149,2)</f>
        <v>0</v>
      </c>
      <c r="K149" s="194" t="s">
        <v>3299</v>
      </c>
      <c r="L149" s="40"/>
      <c r="M149" s="199" t="s">
        <v>1</v>
      </c>
      <c r="N149" s="200" t="s">
        <v>41</v>
      </c>
      <c r="O149" s="72"/>
      <c r="P149" s="201">
        <f>O149*H149</f>
        <v>0</v>
      </c>
      <c r="Q149" s="201">
        <v>0</v>
      </c>
      <c r="R149" s="201">
        <f>Q149*H149</f>
        <v>0</v>
      </c>
      <c r="S149" s="201">
        <v>0</v>
      </c>
      <c r="T149" s="202">
        <f>S149*H149</f>
        <v>0</v>
      </c>
      <c r="U149" s="35"/>
      <c r="V149" s="35"/>
      <c r="W149" s="35"/>
      <c r="X149" s="35"/>
      <c r="Y149" s="35"/>
      <c r="Z149" s="35"/>
      <c r="AA149" s="35"/>
      <c r="AB149" s="35"/>
      <c r="AC149" s="35"/>
      <c r="AD149" s="35"/>
      <c r="AE149" s="35"/>
      <c r="AR149" s="203" t="s">
        <v>110</v>
      </c>
      <c r="AT149" s="203" t="s">
        <v>241</v>
      </c>
      <c r="AU149" s="203" t="s">
        <v>84</v>
      </c>
      <c r="AY149" s="18" t="s">
        <v>239</v>
      </c>
      <c r="BE149" s="204">
        <f>IF(N149="základní",J149,0)</f>
        <v>0</v>
      </c>
      <c r="BF149" s="204">
        <f>IF(N149="snížená",J149,0)</f>
        <v>0</v>
      </c>
      <c r="BG149" s="204">
        <f>IF(N149="zákl. přenesená",J149,0)</f>
        <v>0</v>
      </c>
      <c r="BH149" s="204">
        <f>IF(N149="sníž. přenesená",J149,0)</f>
        <v>0</v>
      </c>
      <c r="BI149" s="204">
        <f>IF(N149="nulová",J149,0)</f>
        <v>0</v>
      </c>
      <c r="BJ149" s="18" t="s">
        <v>84</v>
      </c>
      <c r="BK149" s="204">
        <f>ROUND(I149*H149,2)</f>
        <v>0</v>
      </c>
      <c r="BL149" s="18" t="s">
        <v>110</v>
      </c>
      <c r="BM149" s="203" t="s">
        <v>510</v>
      </c>
    </row>
    <row r="150" spans="1:65" s="12" customFormat="1" ht="25.9" customHeight="1">
      <c r="B150" s="176"/>
      <c r="C150" s="177"/>
      <c r="D150" s="178" t="s">
        <v>75</v>
      </c>
      <c r="E150" s="179" t="s">
        <v>110</v>
      </c>
      <c r="F150" s="179" t="s">
        <v>638</v>
      </c>
      <c r="G150" s="177"/>
      <c r="H150" s="177"/>
      <c r="I150" s="180"/>
      <c r="J150" s="181">
        <f>BK150</f>
        <v>0</v>
      </c>
      <c r="K150" s="177"/>
      <c r="L150" s="182"/>
      <c r="M150" s="183"/>
      <c r="N150" s="184"/>
      <c r="O150" s="184"/>
      <c r="P150" s="185">
        <f>SUM(P151:P152)</f>
        <v>0</v>
      </c>
      <c r="Q150" s="184"/>
      <c r="R150" s="185">
        <f>SUM(R151:R152)</f>
        <v>0</v>
      </c>
      <c r="S150" s="184"/>
      <c r="T150" s="186">
        <f>SUM(T151:T152)</f>
        <v>0</v>
      </c>
      <c r="AR150" s="187" t="s">
        <v>84</v>
      </c>
      <c r="AT150" s="188" t="s">
        <v>75</v>
      </c>
      <c r="AU150" s="188" t="s">
        <v>76</v>
      </c>
      <c r="AY150" s="187" t="s">
        <v>239</v>
      </c>
      <c r="BK150" s="189">
        <f>SUM(BK151:BK152)</f>
        <v>0</v>
      </c>
    </row>
    <row r="151" spans="1:65" s="2" customFormat="1" ht="16.5" customHeight="1">
      <c r="A151" s="35"/>
      <c r="B151" s="36"/>
      <c r="C151" s="192" t="s">
        <v>306</v>
      </c>
      <c r="D151" s="192" t="s">
        <v>241</v>
      </c>
      <c r="E151" s="193" t="s">
        <v>3162</v>
      </c>
      <c r="F151" s="194" t="s">
        <v>3674</v>
      </c>
      <c r="G151" s="195" t="s">
        <v>319</v>
      </c>
      <c r="H151" s="196">
        <v>23.85</v>
      </c>
      <c r="I151" s="197"/>
      <c r="J151" s="198">
        <f>ROUND(I151*H151,2)</f>
        <v>0</v>
      </c>
      <c r="K151" s="194" t="s">
        <v>3299</v>
      </c>
      <c r="L151" s="40"/>
      <c r="M151" s="199" t="s">
        <v>1</v>
      </c>
      <c r="N151" s="200" t="s">
        <v>41</v>
      </c>
      <c r="O151" s="72"/>
      <c r="P151" s="201">
        <f>O151*H151</f>
        <v>0</v>
      </c>
      <c r="Q151" s="201">
        <v>0</v>
      </c>
      <c r="R151" s="201">
        <f>Q151*H151</f>
        <v>0</v>
      </c>
      <c r="S151" s="201">
        <v>0</v>
      </c>
      <c r="T151" s="202">
        <f>S151*H151</f>
        <v>0</v>
      </c>
      <c r="U151" s="35"/>
      <c r="V151" s="35"/>
      <c r="W151" s="35"/>
      <c r="X151" s="35"/>
      <c r="Y151" s="35"/>
      <c r="Z151" s="35"/>
      <c r="AA151" s="35"/>
      <c r="AB151" s="35"/>
      <c r="AC151" s="35"/>
      <c r="AD151" s="35"/>
      <c r="AE151" s="35"/>
      <c r="AR151" s="203" t="s">
        <v>110</v>
      </c>
      <c r="AT151" s="203" t="s">
        <v>241</v>
      </c>
      <c r="AU151" s="203" t="s">
        <v>84</v>
      </c>
      <c r="AY151" s="18" t="s">
        <v>239</v>
      </c>
      <c r="BE151" s="204">
        <f>IF(N151="základní",J151,0)</f>
        <v>0</v>
      </c>
      <c r="BF151" s="204">
        <f>IF(N151="snížená",J151,0)</f>
        <v>0</v>
      </c>
      <c r="BG151" s="204">
        <f>IF(N151="zákl. přenesená",J151,0)</f>
        <v>0</v>
      </c>
      <c r="BH151" s="204">
        <f>IF(N151="sníž. přenesená",J151,0)</f>
        <v>0</v>
      </c>
      <c r="BI151" s="204">
        <f>IF(N151="nulová",J151,0)</f>
        <v>0</v>
      </c>
      <c r="BJ151" s="18" t="s">
        <v>84</v>
      </c>
      <c r="BK151" s="204">
        <f>ROUND(I151*H151,2)</f>
        <v>0</v>
      </c>
      <c r="BL151" s="18" t="s">
        <v>110</v>
      </c>
      <c r="BM151" s="203" t="s">
        <v>523</v>
      </c>
    </row>
    <row r="152" spans="1:65" s="2" customFormat="1" ht="29.25">
      <c r="A152" s="35"/>
      <c r="B152" s="36"/>
      <c r="C152" s="37"/>
      <c r="D152" s="212" t="s">
        <v>294</v>
      </c>
      <c r="E152" s="37"/>
      <c r="F152" s="221" t="s">
        <v>6020</v>
      </c>
      <c r="G152" s="37"/>
      <c r="H152" s="37"/>
      <c r="I152" s="207"/>
      <c r="J152" s="37"/>
      <c r="K152" s="37"/>
      <c r="L152" s="40"/>
      <c r="M152" s="208"/>
      <c r="N152" s="209"/>
      <c r="O152" s="72"/>
      <c r="P152" s="72"/>
      <c r="Q152" s="72"/>
      <c r="R152" s="72"/>
      <c r="S152" s="72"/>
      <c r="T152" s="73"/>
      <c r="U152" s="35"/>
      <c r="V152" s="35"/>
      <c r="W152" s="35"/>
      <c r="X152" s="35"/>
      <c r="Y152" s="35"/>
      <c r="Z152" s="35"/>
      <c r="AA152" s="35"/>
      <c r="AB152" s="35"/>
      <c r="AC152" s="35"/>
      <c r="AD152" s="35"/>
      <c r="AE152" s="35"/>
      <c r="AT152" s="18" t="s">
        <v>294</v>
      </c>
      <c r="AU152" s="18" t="s">
        <v>84</v>
      </c>
    </row>
    <row r="153" spans="1:65" s="12" customFormat="1" ht="25.9" customHeight="1">
      <c r="B153" s="176"/>
      <c r="C153" s="177"/>
      <c r="D153" s="178" t="s">
        <v>75</v>
      </c>
      <c r="E153" s="179" t="s">
        <v>818</v>
      </c>
      <c r="F153" s="179" t="s">
        <v>3676</v>
      </c>
      <c r="G153" s="177"/>
      <c r="H153" s="177"/>
      <c r="I153" s="180"/>
      <c r="J153" s="181">
        <f>BK153</f>
        <v>0</v>
      </c>
      <c r="K153" s="177"/>
      <c r="L153" s="182"/>
      <c r="M153" s="183"/>
      <c r="N153" s="184"/>
      <c r="O153" s="184"/>
      <c r="P153" s="185">
        <f>SUM(P154:P162)</f>
        <v>0</v>
      </c>
      <c r="Q153" s="184"/>
      <c r="R153" s="185">
        <f>SUM(R154:R162)</f>
        <v>0</v>
      </c>
      <c r="S153" s="184"/>
      <c r="T153" s="186">
        <f>SUM(T154:T162)</f>
        <v>0</v>
      </c>
      <c r="AR153" s="187" t="s">
        <v>84</v>
      </c>
      <c r="AT153" s="188" t="s">
        <v>75</v>
      </c>
      <c r="AU153" s="188" t="s">
        <v>76</v>
      </c>
      <c r="AY153" s="187" t="s">
        <v>239</v>
      </c>
      <c r="BK153" s="189">
        <f>SUM(BK154:BK162)</f>
        <v>0</v>
      </c>
    </row>
    <row r="154" spans="1:65" s="2" customFormat="1" ht="16.5" customHeight="1">
      <c r="A154" s="35"/>
      <c r="B154" s="36"/>
      <c r="C154" s="192" t="s">
        <v>311</v>
      </c>
      <c r="D154" s="192" t="s">
        <v>241</v>
      </c>
      <c r="E154" s="193" t="s">
        <v>6021</v>
      </c>
      <c r="F154" s="194" t="s">
        <v>6022</v>
      </c>
      <c r="G154" s="195" t="s">
        <v>513</v>
      </c>
      <c r="H154" s="196">
        <v>265</v>
      </c>
      <c r="I154" s="197"/>
      <c r="J154" s="198">
        <f>ROUND(I154*H154,2)</f>
        <v>0</v>
      </c>
      <c r="K154" s="194" t="s">
        <v>3299</v>
      </c>
      <c r="L154" s="40"/>
      <c r="M154" s="199" t="s">
        <v>1</v>
      </c>
      <c r="N154" s="200" t="s">
        <v>41</v>
      </c>
      <c r="O154" s="72"/>
      <c r="P154" s="201">
        <f>O154*H154</f>
        <v>0</v>
      </c>
      <c r="Q154" s="201">
        <v>0</v>
      </c>
      <c r="R154" s="201">
        <f>Q154*H154</f>
        <v>0</v>
      </c>
      <c r="S154" s="201">
        <v>0</v>
      </c>
      <c r="T154" s="202">
        <f>S154*H154</f>
        <v>0</v>
      </c>
      <c r="U154" s="35"/>
      <c r="V154" s="35"/>
      <c r="W154" s="35"/>
      <c r="X154" s="35"/>
      <c r="Y154" s="35"/>
      <c r="Z154" s="35"/>
      <c r="AA154" s="35"/>
      <c r="AB154" s="35"/>
      <c r="AC154" s="35"/>
      <c r="AD154" s="35"/>
      <c r="AE154" s="35"/>
      <c r="AR154" s="203" t="s">
        <v>110</v>
      </c>
      <c r="AT154" s="203" t="s">
        <v>241</v>
      </c>
      <c r="AU154" s="203" t="s">
        <v>84</v>
      </c>
      <c r="AY154" s="18" t="s">
        <v>239</v>
      </c>
      <c r="BE154" s="204">
        <f>IF(N154="základní",J154,0)</f>
        <v>0</v>
      </c>
      <c r="BF154" s="204">
        <f>IF(N154="snížená",J154,0)</f>
        <v>0</v>
      </c>
      <c r="BG154" s="204">
        <f>IF(N154="zákl. přenesená",J154,0)</f>
        <v>0</v>
      </c>
      <c r="BH154" s="204">
        <f>IF(N154="sníž. přenesená",J154,0)</f>
        <v>0</v>
      </c>
      <c r="BI154" s="204">
        <f>IF(N154="nulová",J154,0)</f>
        <v>0</v>
      </c>
      <c r="BJ154" s="18" t="s">
        <v>84</v>
      </c>
      <c r="BK154" s="204">
        <f>ROUND(I154*H154,2)</f>
        <v>0</v>
      </c>
      <c r="BL154" s="18" t="s">
        <v>110</v>
      </c>
      <c r="BM154" s="203" t="s">
        <v>536</v>
      </c>
    </row>
    <row r="155" spans="1:65" s="2" customFormat="1" ht="19.5">
      <c r="A155" s="35"/>
      <c r="B155" s="36"/>
      <c r="C155" s="37"/>
      <c r="D155" s="212" t="s">
        <v>294</v>
      </c>
      <c r="E155" s="37"/>
      <c r="F155" s="221" t="s">
        <v>3682</v>
      </c>
      <c r="G155" s="37"/>
      <c r="H155" s="37"/>
      <c r="I155" s="207"/>
      <c r="J155" s="37"/>
      <c r="K155" s="37"/>
      <c r="L155" s="40"/>
      <c r="M155" s="208"/>
      <c r="N155" s="209"/>
      <c r="O155" s="72"/>
      <c r="P155" s="72"/>
      <c r="Q155" s="72"/>
      <c r="R155" s="72"/>
      <c r="S155" s="72"/>
      <c r="T155" s="73"/>
      <c r="U155" s="35"/>
      <c r="V155" s="35"/>
      <c r="W155" s="35"/>
      <c r="X155" s="35"/>
      <c r="Y155" s="35"/>
      <c r="Z155" s="35"/>
      <c r="AA155" s="35"/>
      <c r="AB155" s="35"/>
      <c r="AC155" s="35"/>
      <c r="AD155" s="35"/>
      <c r="AE155" s="35"/>
      <c r="AT155" s="18" t="s">
        <v>294</v>
      </c>
      <c r="AU155" s="18" t="s">
        <v>84</v>
      </c>
    </row>
    <row r="156" spans="1:65" s="2" customFormat="1" ht="16.5" customHeight="1">
      <c r="A156" s="35"/>
      <c r="B156" s="36"/>
      <c r="C156" s="192" t="s">
        <v>316</v>
      </c>
      <c r="D156" s="192" t="s">
        <v>241</v>
      </c>
      <c r="E156" s="193" t="s">
        <v>3685</v>
      </c>
      <c r="F156" s="194" t="s">
        <v>3686</v>
      </c>
      <c r="G156" s="195" t="s">
        <v>251</v>
      </c>
      <c r="H156" s="196">
        <v>10</v>
      </c>
      <c r="I156" s="197"/>
      <c r="J156" s="198">
        <f>ROUND(I156*H156,2)</f>
        <v>0</v>
      </c>
      <c r="K156" s="194" t="s">
        <v>3299</v>
      </c>
      <c r="L156" s="40"/>
      <c r="M156" s="199" t="s">
        <v>1</v>
      </c>
      <c r="N156" s="200" t="s">
        <v>41</v>
      </c>
      <c r="O156" s="72"/>
      <c r="P156" s="201">
        <f>O156*H156</f>
        <v>0</v>
      </c>
      <c r="Q156" s="201">
        <v>0</v>
      </c>
      <c r="R156" s="201">
        <f>Q156*H156</f>
        <v>0</v>
      </c>
      <c r="S156" s="201">
        <v>0</v>
      </c>
      <c r="T156" s="202">
        <f>S156*H156</f>
        <v>0</v>
      </c>
      <c r="U156" s="35"/>
      <c r="V156" s="35"/>
      <c r="W156" s="35"/>
      <c r="X156" s="35"/>
      <c r="Y156" s="35"/>
      <c r="Z156" s="35"/>
      <c r="AA156" s="35"/>
      <c r="AB156" s="35"/>
      <c r="AC156" s="35"/>
      <c r="AD156" s="35"/>
      <c r="AE156" s="35"/>
      <c r="AR156" s="203" t="s">
        <v>110</v>
      </c>
      <c r="AT156" s="203" t="s">
        <v>241</v>
      </c>
      <c r="AU156" s="203" t="s">
        <v>84</v>
      </c>
      <c r="AY156" s="18" t="s">
        <v>239</v>
      </c>
      <c r="BE156" s="204">
        <f>IF(N156="základní",J156,0)</f>
        <v>0</v>
      </c>
      <c r="BF156" s="204">
        <f>IF(N156="snížená",J156,0)</f>
        <v>0</v>
      </c>
      <c r="BG156" s="204">
        <f>IF(N156="zákl. přenesená",J156,0)</f>
        <v>0</v>
      </c>
      <c r="BH156" s="204">
        <f>IF(N156="sníž. přenesená",J156,0)</f>
        <v>0</v>
      </c>
      <c r="BI156" s="204">
        <f>IF(N156="nulová",J156,0)</f>
        <v>0</v>
      </c>
      <c r="BJ156" s="18" t="s">
        <v>84</v>
      </c>
      <c r="BK156" s="204">
        <f>ROUND(I156*H156,2)</f>
        <v>0</v>
      </c>
      <c r="BL156" s="18" t="s">
        <v>110</v>
      </c>
      <c r="BM156" s="203" t="s">
        <v>549</v>
      </c>
    </row>
    <row r="157" spans="1:65" s="2" customFormat="1" ht="19.5">
      <c r="A157" s="35"/>
      <c r="B157" s="36"/>
      <c r="C157" s="37"/>
      <c r="D157" s="212" t="s">
        <v>294</v>
      </c>
      <c r="E157" s="37"/>
      <c r="F157" s="221" t="s">
        <v>3682</v>
      </c>
      <c r="G157" s="37"/>
      <c r="H157" s="37"/>
      <c r="I157" s="207"/>
      <c r="J157" s="37"/>
      <c r="K157" s="37"/>
      <c r="L157" s="40"/>
      <c r="M157" s="208"/>
      <c r="N157" s="209"/>
      <c r="O157" s="72"/>
      <c r="P157" s="72"/>
      <c r="Q157" s="72"/>
      <c r="R157" s="72"/>
      <c r="S157" s="72"/>
      <c r="T157" s="73"/>
      <c r="U157" s="35"/>
      <c r="V157" s="35"/>
      <c r="W157" s="35"/>
      <c r="X157" s="35"/>
      <c r="Y157" s="35"/>
      <c r="Z157" s="35"/>
      <c r="AA157" s="35"/>
      <c r="AB157" s="35"/>
      <c r="AC157" s="35"/>
      <c r="AD157" s="35"/>
      <c r="AE157" s="35"/>
      <c r="AT157" s="18" t="s">
        <v>294</v>
      </c>
      <c r="AU157" s="18" t="s">
        <v>84</v>
      </c>
    </row>
    <row r="158" spans="1:65" s="2" customFormat="1" ht="16.5" customHeight="1">
      <c r="A158" s="35"/>
      <c r="B158" s="36"/>
      <c r="C158" s="192" t="s">
        <v>323</v>
      </c>
      <c r="D158" s="192" t="s">
        <v>241</v>
      </c>
      <c r="E158" s="193" t="s">
        <v>3687</v>
      </c>
      <c r="F158" s="194" t="s">
        <v>3688</v>
      </c>
      <c r="G158" s="195" t="s">
        <v>251</v>
      </c>
      <c r="H158" s="196">
        <v>4</v>
      </c>
      <c r="I158" s="197"/>
      <c r="J158" s="198">
        <f>ROUND(I158*H158,2)</f>
        <v>0</v>
      </c>
      <c r="K158" s="194" t="s">
        <v>3299</v>
      </c>
      <c r="L158" s="40"/>
      <c r="M158" s="199" t="s">
        <v>1</v>
      </c>
      <c r="N158" s="200" t="s">
        <v>41</v>
      </c>
      <c r="O158" s="72"/>
      <c r="P158" s="201">
        <f>O158*H158</f>
        <v>0</v>
      </c>
      <c r="Q158" s="201">
        <v>0</v>
      </c>
      <c r="R158" s="201">
        <f>Q158*H158</f>
        <v>0</v>
      </c>
      <c r="S158" s="201">
        <v>0</v>
      </c>
      <c r="T158" s="202">
        <f>S158*H158</f>
        <v>0</v>
      </c>
      <c r="U158" s="35"/>
      <c r="V158" s="35"/>
      <c r="W158" s="35"/>
      <c r="X158" s="35"/>
      <c r="Y158" s="35"/>
      <c r="Z158" s="35"/>
      <c r="AA158" s="35"/>
      <c r="AB158" s="35"/>
      <c r="AC158" s="35"/>
      <c r="AD158" s="35"/>
      <c r="AE158" s="35"/>
      <c r="AR158" s="203" t="s">
        <v>110</v>
      </c>
      <c r="AT158" s="203" t="s">
        <v>241</v>
      </c>
      <c r="AU158" s="203" t="s">
        <v>84</v>
      </c>
      <c r="AY158" s="18" t="s">
        <v>239</v>
      </c>
      <c r="BE158" s="204">
        <f>IF(N158="základní",J158,0)</f>
        <v>0</v>
      </c>
      <c r="BF158" s="204">
        <f>IF(N158="snížená",J158,0)</f>
        <v>0</v>
      </c>
      <c r="BG158" s="204">
        <f>IF(N158="zákl. přenesená",J158,0)</f>
        <v>0</v>
      </c>
      <c r="BH158" s="204">
        <f>IF(N158="sníž. přenesená",J158,0)</f>
        <v>0</v>
      </c>
      <c r="BI158" s="204">
        <f>IF(N158="nulová",J158,0)</f>
        <v>0</v>
      </c>
      <c r="BJ158" s="18" t="s">
        <v>84</v>
      </c>
      <c r="BK158" s="204">
        <f>ROUND(I158*H158,2)</f>
        <v>0</v>
      </c>
      <c r="BL158" s="18" t="s">
        <v>110</v>
      </c>
      <c r="BM158" s="203" t="s">
        <v>562</v>
      </c>
    </row>
    <row r="159" spans="1:65" s="2" customFormat="1" ht="16.5" customHeight="1">
      <c r="A159" s="35"/>
      <c r="B159" s="36"/>
      <c r="C159" s="192" t="s">
        <v>289</v>
      </c>
      <c r="D159" s="192" t="s">
        <v>241</v>
      </c>
      <c r="E159" s="193" t="s">
        <v>6023</v>
      </c>
      <c r="F159" s="194" t="s">
        <v>6024</v>
      </c>
      <c r="G159" s="195" t="s">
        <v>251</v>
      </c>
      <c r="H159" s="196">
        <v>2</v>
      </c>
      <c r="I159" s="197"/>
      <c r="J159" s="198">
        <f>ROUND(I159*H159,2)</f>
        <v>0</v>
      </c>
      <c r="K159" s="194" t="s">
        <v>3174</v>
      </c>
      <c r="L159" s="40"/>
      <c r="M159" s="199" t="s">
        <v>1</v>
      </c>
      <c r="N159" s="200" t="s">
        <v>41</v>
      </c>
      <c r="O159" s="72"/>
      <c r="P159" s="201">
        <f>O159*H159</f>
        <v>0</v>
      </c>
      <c r="Q159" s="201">
        <v>0</v>
      </c>
      <c r="R159" s="201">
        <f>Q159*H159</f>
        <v>0</v>
      </c>
      <c r="S159" s="201">
        <v>0</v>
      </c>
      <c r="T159" s="202">
        <f>S159*H159</f>
        <v>0</v>
      </c>
      <c r="U159" s="35"/>
      <c r="V159" s="35"/>
      <c r="W159" s="35"/>
      <c r="X159" s="35"/>
      <c r="Y159" s="35"/>
      <c r="Z159" s="35"/>
      <c r="AA159" s="35"/>
      <c r="AB159" s="35"/>
      <c r="AC159" s="35"/>
      <c r="AD159" s="35"/>
      <c r="AE159" s="35"/>
      <c r="AR159" s="203" t="s">
        <v>110</v>
      </c>
      <c r="AT159" s="203" t="s">
        <v>241</v>
      </c>
      <c r="AU159" s="203" t="s">
        <v>84</v>
      </c>
      <c r="AY159" s="18" t="s">
        <v>239</v>
      </c>
      <c r="BE159" s="204">
        <f>IF(N159="základní",J159,0)</f>
        <v>0</v>
      </c>
      <c r="BF159" s="204">
        <f>IF(N159="snížená",J159,0)</f>
        <v>0</v>
      </c>
      <c r="BG159" s="204">
        <f>IF(N159="zákl. přenesená",J159,0)</f>
        <v>0</v>
      </c>
      <c r="BH159" s="204">
        <f>IF(N159="sníž. přenesená",J159,0)</f>
        <v>0</v>
      </c>
      <c r="BI159" s="204">
        <f>IF(N159="nulová",J159,0)</f>
        <v>0</v>
      </c>
      <c r="BJ159" s="18" t="s">
        <v>84</v>
      </c>
      <c r="BK159" s="204">
        <f>ROUND(I159*H159,2)</f>
        <v>0</v>
      </c>
      <c r="BL159" s="18" t="s">
        <v>110</v>
      </c>
      <c r="BM159" s="203" t="s">
        <v>572</v>
      </c>
    </row>
    <row r="160" spans="1:65" s="2" customFormat="1" ht="21.75" customHeight="1">
      <c r="A160" s="35"/>
      <c r="B160" s="36"/>
      <c r="C160" s="192" t="s">
        <v>334</v>
      </c>
      <c r="D160" s="192" t="s">
        <v>241</v>
      </c>
      <c r="E160" s="193" t="s">
        <v>6025</v>
      </c>
      <c r="F160" s="194" t="s">
        <v>6026</v>
      </c>
      <c r="G160" s="195" t="s">
        <v>513</v>
      </c>
      <c r="H160" s="196">
        <v>268.97500000000002</v>
      </c>
      <c r="I160" s="197"/>
      <c r="J160" s="198">
        <f>ROUND(I160*H160,2)</f>
        <v>0</v>
      </c>
      <c r="K160" s="194" t="s">
        <v>3548</v>
      </c>
      <c r="L160" s="40"/>
      <c r="M160" s="199" t="s">
        <v>1</v>
      </c>
      <c r="N160" s="200" t="s">
        <v>41</v>
      </c>
      <c r="O160" s="72"/>
      <c r="P160" s="201">
        <f>O160*H160</f>
        <v>0</v>
      </c>
      <c r="Q160" s="201">
        <v>0</v>
      </c>
      <c r="R160" s="201">
        <f>Q160*H160</f>
        <v>0</v>
      </c>
      <c r="S160" s="201">
        <v>0</v>
      </c>
      <c r="T160" s="202">
        <f>S160*H160</f>
        <v>0</v>
      </c>
      <c r="U160" s="35"/>
      <c r="V160" s="35"/>
      <c r="W160" s="35"/>
      <c r="X160" s="35"/>
      <c r="Y160" s="35"/>
      <c r="Z160" s="35"/>
      <c r="AA160" s="35"/>
      <c r="AB160" s="35"/>
      <c r="AC160" s="35"/>
      <c r="AD160" s="35"/>
      <c r="AE160" s="35"/>
      <c r="AR160" s="203" t="s">
        <v>110</v>
      </c>
      <c r="AT160" s="203" t="s">
        <v>241</v>
      </c>
      <c r="AU160" s="203" t="s">
        <v>84</v>
      </c>
      <c r="AY160" s="18" t="s">
        <v>239</v>
      </c>
      <c r="BE160" s="204">
        <f>IF(N160="základní",J160,0)</f>
        <v>0</v>
      </c>
      <c r="BF160" s="204">
        <f>IF(N160="snížená",J160,0)</f>
        <v>0</v>
      </c>
      <c r="BG160" s="204">
        <f>IF(N160="zákl. přenesená",J160,0)</f>
        <v>0</v>
      </c>
      <c r="BH160" s="204">
        <f>IF(N160="sníž. přenesená",J160,0)</f>
        <v>0</v>
      </c>
      <c r="BI160" s="204">
        <f>IF(N160="nulová",J160,0)</f>
        <v>0</v>
      </c>
      <c r="BJ160" s="18" t="s">
        <v>84</v>
      </c>
      <c r="BK160" s="204">
        <f>ROUND(I160*H160,2)</f>
        <v>0</v>
      </c>
      <c r="BL160" s="18" t="s">
        <v>110</v>
      </c>
      <c r="BM160" s="203" t="s">
        <v>582</v>
      </c>
    </row>
    <row r="161" spans="1:65" s="2" customFormat="1" ht="19.5">
      <c r="A161" s="35"/>
      <c r="B161" s="36"/>
      <c r="C161" s="37"/>
      <c r="D161" s="212" t="s">
        <v>294</v>
      </c>
      <c r="E161" s="37"/>
      <c r="F161" s="221" t="s">
        <v>6027</v>
      </c>
      <c r="G161" s="37"/>
      <c r="H161" s="37"/>
      <c r="I161" s="207"/>
      <c r="J161" s="37"/>
      <c r="K161" s="37"/>
      <c r="L161" s="40"/>
      <c r="M161" s="208"/>
      <c r="N161" s="209"/>
      <c r="O161" s="72"/>
      <c r="P161" s="72"/>
      <c r="Q161" s="72"/>
      <c r="R161" s="72"/>
      <c r="S161" s="72"/>
      <c r="T161" s="73"/>
      <c r="U161" s="35"/>
      <c r="V161" s="35"/>
      <c r="W161" s="35"/>
      <c r="X161" s="35"/>
      <c r="Y161" s="35"/>
      <c r="Z161" s="35"/>
      <c r="AA161" s="35"/>
      <c r="AB161" s="35"/>
      <c r="AC161" s="35"/>
      <c r="AD161" s="35"/>
      <c r="AE161" s="35"/>
      <c r="AT161" s="18" t="s">
        <v>294</v>
      </c>
      <c r="AU161" s="18" t="s">
        <v>84</v>
      </c>
    </row>
    <row r="162" spans="1:65" s="2" customFormat="1" ht="24.2" customHeight="1">
      <c r="A162" s="35"/>
      <c r="B162" s="36"/>
      <c r="C162" s="192" t="s">
        <v>341</v>
      </c>
      <c r="D162" s="192" t="s">
        <v>241</v>
      </c>
      <c r="E162" s="193" t="s">
        <v>6028</v>
      </c>
      <c r="F162" s="194" t="s">
        <v>6029</v>
      </c>
      <c r="G162" s="195" t="s">
        <v>251</v>
      </c>
      <c r="H162" s="196">
        <v>2</v>
      </c>
      <c r="I162" s="197"/>
      <c r="J162" s="198">
        <f>ROUND(I162*H162,2)</f>
        <v>0</v>
      </c>
      <c r="K162" s="194" t="s">
        <v>3299</v>
      </c>
      <c r="L162" s="40"/>
      <c r="M162" s="199" t="s">
        <v>1</v>
      </c>
      <c r="N162" s="200" t="s">
        <v>41</v>
      </c>
      <c r="O162" s="72"/>
      <c r="P162" s="201">
        <f>O162*H162</f>
        <v>0</v>
      </c>
      <c r="Q162" s="201">
        <v>0</v>
      </c>
      <c r="R162" s="201">
        <f>Q162*H162</f>
        <v>0</v>
      </c>
      <c r="S162" s="201">
        <v>0</v>
      </c>
      <c r="T162" s="202">
        <f>S162*H162</f>
        <v>0</v>
      </c>
      <c r="U162" s="35"/>
      <c r="V162" s="35"/>
      <c r="W162" s="35"/>
      <c r="X162" s="35"/>
      <c r="Y162" s="35"/>
      <c r="Z162" s="35"/>
      <c r="AA162" s="35"/>
      <c r="AB162" s="35"/>
      <c r="AC162" s="35"/>
      <c r="AD162" s="35"/>
      <c r="AE162" s="35"/>
      <c r="AR162" s="203" t="s">
        <v>110</v>
      </c>
      <c r="AT162" s="203" t="s">
        <v>241</v>
      </c>
      <c r="AU162" s="203" t="s">
        <v>84</v>
      </c>
      <c r="AY162" s="18" t="s">
        <v>239</v>
      </c>
      <c r="BE162" s="204">
        <f>IF(N162="základní",J162,0)</f>
        <v>0</v>
      </c>
      <c r="BF162" s="204">
        <f>IF(N162="snížená",J162,0)</f>
        <v>0</v>
      </c>
      <c r="BG162" s="204">
        <f>IF(N162="zákl. přenesená",J162,0)</f>
        <v>0</v>
      </c>
      <c r="BH162" s="204">
        <f>IF(N162="sníž. přenesená",J162,0)</f>
        <v>0</v>
      </c>
      <c r="BI162" s="204">
        <f>IF(N162="nulová",J162,0)</f>
        <v>0</v>
      </c>
      <c r="BJ162" s="18" t="s">
        <v>84</v>
      </c>
      <c r="BK162" s="204">
        <f>ROUND(I162*H162,2)</f>
        <v>0</v>
      </c>
      <c r="BL162" s="18" t="s">
        <v>110</v>
      </c>
      <c r="BM162" s="203" t="s">
        <v>592</v>
      </c>
    </row>
    <row r="163" spans="1:65" s="12" customFormat="1" ht="25.9" customHeight="1">
      <c r="B163" s="176"/>
      <c r="C163" s="177"/>
      <c r="D163" s="178" t="s">
        <v>75</v>
      </c>
      <c r="E163" s="179" t="s">
        <v>829</v>
      </c>
      <c r="F163" s="179" t="s">
        <v>3694</v>
      </c>
      <c r="G163" s="177"/>
      <c r="H163" s="177"/>
      <c r="I163" s="180"/>
      <c r="J163" s="181">
        <f>BK163</f>
        <v>0</v>
      </c>
      <c r="K163" s="177"/>
      <c r="L163" s="182"/>
      <c r="M163" s="183"/>
      <c r="N163" s="184"/>
      <c r="O163" s="184"/>
      <c r="P163" s="185">
        <f>SUM(P164:P176)</f>
        <v>0</v>
      </c>
      <c r="Q163" s="184"/>
      <c r="R163" s="185">
        <f>SUM(R164:R176)</f>
        <v>0</v>
      </c>
      <c r="S163" s="184"/>
      <c r="T163" s="186">
        <f>SUM(T164:T176)</f>
        <v>0</v>
      </c>
      <c r="AR163" s="187" t="s">
        <v>84</v>
      </c>
      <c r="AT163" s="188" t="s">
        <v>75</v>
      </c>
      <c r="AU163" s="188" t="s">
        <v>76</v>
      </c>
      <c r="AY163" s="187" t="s">
        <v>239</v>
      </c>
      <c r="BK163" s="189">
        <f>SUM(BK164:BK176)</f>
        <v>0</v>
      </c>
    </row>
    <row r="164" spans="1:65" s="2" customFormat="1" ht="24.2" customHeight="1">
      <c r="A164" s="35"/>
      <c r="B164" s="36"/>
      <c r="C164" s="192" t="s">
        <v>7</v>
      </c>
      <c r="D164" s="192" t="s">
        <v>241</v>
      </c>
      <c r="E164" s="193" t="s">
        <v>6030</v>
      </c>
      <c r="F164" s="194" t="s">
        <v>6031</v>
      </c>
      <c r="G164" s="195" t="s">
        <v>251</v>
      </c>
      <c r="H164" s="196">
        <v>2</v>
      </c>
      <c r="I164" s="197"/>
      <c r="J164" s="198">
        <f>ROUND(I164*H164,2)</f>
        <v>0</v>
      </c>
      <c r="K164" s="194" t="s">
        <v>3299</v>
      </c>
      <c r="L164" s="40"/>
      <c r="M164" s="199" t="s">
        <v>1</v>
      </c>
      <c r="N164" s="200" t="s">
        <v>41</v>
      </c>
      <c r="O164" s="72"/>
      <c r="P164" s="201">
        <f>O164*H164</f>
        <v>0</v>
      </c>
      <c r="Q164" s="201">
        <v>0</v>
      </c>
      <c r="R164" s="201">
        <f>Q164*H164</f>
        <v>0</v>
      </c>
      <c r="S164" s="201">
        <v>0</v>
      </c>
      <c r="T164" s="202">
        <f>S164*H164</f>
        <v>0</v>
      </c>
      <c r="U164" s="35"/>
      <c r="V164" s="35"/>
      <c r="W164" s="35"/>
      <c r="X164" s="35"/>
      <c r="Y164" s="35"/>
      <c r="Z164" s="35"/>
      <c r="AA164" s="35"/>
      <c r="AB164" s="35"/>
      <c r="AC164" s="35"/>
      <c r="AD164" s="35"/>
      <c r="AE164" s="35"/>
      <c r="AR164" s="203" t="s">
        <v>110</v>
      </c>
      <c r="AT164" s="203" t="s">
        <v>241</v>
      </c>
      <c r="AU164" s="203" t="s">
        <v>84</v>
      </c>
      <c r="AY164" s="18" t="s">
        <v>239</v>
      </c>
      <c r="BE164" s="204">
        <f>IF(N164="základní",J164,0)</f>
        <v>0</v>
      </c>
      <c r="BF164" s="204">
        <f>IF(N164="snížená",J164,0)</f>
        <v>0</v>
      </c>
      <c r="BG164" s="204">
        <f>IF(N164="zákl. přenesená",J164,0)</f>
        <v>0</v>
      </c>
      <c r="BH164" s="204">
        <f>IF(N164="sníž. přenesená",J164,0)</f>
        <v>0</v>
      </c>
      <c r="BI164" s="204">
        <f>IF(N164="nulová",J164,0)</f>
        <v>0</v>
      </c>
      <c r="BJ164" s="18" t="s">
        <v>84</v>
      </c>
      <c r="BK164" s="204">
        <f>ROUND(I164*H164,2)</f>
        <v>0</v>
      </c>
      <c r="BL164" s="18" t="s">
        <v>110</v>
      </c>
      <c r="BM164" s="203" t="s">
        <v>604</v>
      </c>
    </row>
    <row r="165" spans="1:65" s="2" customFormat="1" ht="16.5" customHeight="1">
      <c r="A165" s="35"/>
      <c r="B165" s="36"/>
      <c r="C165" s="192" t="s">
        <v>351</v>
      </c>
      <c r="D165" s="192" t="s">
        <v>241</v>
      </c>
      <c r="E165" s="193" t="s">
        <v>6032</v>
      </c>
      <c r="F165" s="194" t="s">
        <v>6033</v>
      </c>
      <c r="G165" s="195" t="s">
        <v>251</v>
      </c>
      <c r="H165" s="196">
        <v>2</v>
      </c>
      <c r="I165" s="197"/>
      <c r="J165" s="198">
        <f>ROUND(I165*H165,2)</f>
        <v>0</v>
      </c>
      <c r="K165" s="194" t="s">
        <v>3299</v>
      </c>
      <c r="L165" s="40"/>
      <c r="M165" s="199" t="s">
        <v>1</v>
      </c>
      <c r="N165" s="200" t="s">
        <v>41</v>
      </c>
      <c r="O165" s="72"/>
      <c r="P165" s="201">
        <f>O165*H165</f>
        <v>0</v>
      </c>
      <c r="Q165" s="201">
        <v>0</v>
      </c>
      <c r="R165" s="201">
        <f>Q165*H165</f>
        <v>0</v>
      </c>
      <c r="S165" s="201">
        <v>0</v>
      </c>
      <c r="T165" s="202">
        <f>S165*H165</f>
        <v>0</v>
      </c>
      <c r="U165" s="35"/>
      <c r="V165" s="35"/>
      <c r="W165" s="35"/>
      <c r="X165" s="35"/>
      <c r="Y165" s="35"/>
      <c r="Z165" s="35"/>
      <c r="AA165" s="35"/>
      <c r="AB165" s="35"/>
      <c r="AC165" s="35"/>
      <c r="AD165" s="35"/>
      <c r="AE165" s="35"/>
      <c r="AR165" s="203" t="s">
        <v>110</v>
      </c>
      <c r="AT165" s="203" t="s">
        <v>241</v>
      </c>
      <c r="AU165" s="203" t="s">
        <v>84</v>
      </c>
      <c r="AY165" s="18" t="s">
        <v>239</v>
      </c>
      <c r="BE165" s="204">
        <f>IF(N165="základní",J165,0)</f>
        <v>0</v>
      </c>
      <c r="BF165" s="204">
        <f>IF(N165="snížená",J165,0)</f>
        <v>0</v>
      </c>
      <c r="BG165" s="204">
        <f>IF(N165="zákl. přenesená",J165,0)</f>
        <v>0</v>
      </c>
      <c r="BH165" s="204">
        <f>IF(N165="sníž. přenesená",J165,0)</f>
        <v>0</v>
      </c>
      <c r="BI165" s="204">
        <f>IF(N165="nulová",J165,0)</f>
        <v>0</v>
      </c>
      <c r="BJ165" s="18" t="s">
        <v>84</v>
      </c>
      <c r="BK165" s="204">
        <f>ROUND(I165*H165,2)</f>
        <v>0</v>
      </c>
      <c r="BL165" s="18" t="s">
        <v>110</v>
      </c>
      <c r="BM165" s="203" t="s">
        <v>616</v>
      </c>
    </row>
    <row r="166" spans="1:65" s="2" customFormat="1" ht="16.5" customHeight="1">
      <c r="A166" s="35"/>
      <c r="B166" s="36"/>
      <c r="C166" s="192" t="s">
        <v>357</v>
      </c>
      <c r="D166" s="192" t="s">
        <v>241</v>
      </c>
      <c r="E166" s="193" t="s">
        <v>6034</v>
      </c>
      <c r="F166" s="194" t="s">
        <v>6035</v>
      </c>
      <c r="G166" s="195" t="s">
        <v>513</v>
      </c>
      <c r="H166" s="196">
        <v>265</v>
      </c>
      <c r="I166" s="197"/>
      <c r="J166" s="198">
        <f>ROUND(I166*H166,2)</f>
        <v>0</v>
      </c>
      <c r="K166" s="194" t="s">
        <v>3299</v>
      </c>
      <c r="L166" s="40"/>
      <c r="M166" s="199" t="s">
        <v>1</v>
      </c>
      <c r="N166" s="200" t="s">
        <v>41</v>
      </c>
      <c r="O166" s="72"/>
      <c r="P166" s="201">
        <f>O166*H166</f>
        <v>0</v>
      </c>
      <c r="Q166" s="201">
        <v>0</v>
      </c>
      <c r="R166" s="201">
        <f>Q166*H166</f>
        <v>0</v>
      </c>
      <c r="S166" s="201">
        <v>0</v>
      </c>
      <c r="T166" s="202">
        <f>S166*H166</f>
        <v>0</v>
      </c>
      <c r="U166" s="35"/>
      <c r="V166" s="35"/>
      <c r="W166" s="35"/>
      <c r="X166" s="35"/>
      <c r="Y166" s="35"/>
      <c r="Z166" s="35"/>
      <c r="AA166" s="35"/>
      <c r="AB166" s="35"/>
      <c r="AC166" s="35"/>
      <c r="AD166" s="35"/>
      <c r="AE166" s="35"/>
      <c r="AR166" s="203" t="s">
        <v>110</v>
      </c>
      <c r="AT166" s="203" t="s">
        <v>241</v>
      </c>
      <c r="AU166" s="203" t="s">
        <v>84</v>
      </c>
      <c r="AY166" s="18" t="s">
        <v>239</v>
      </c>
      <c r="BE166" s="204">
        <f>IF(N166="základní",J166,0)</f>
        <v>0</v>
      </c>
      <c r="BF166" s="204">
        <f>IF(N166="snížená",J166,0)</f>
        <v>0</v>
      </c>
      <c r="BG166" s="204">
        <f>IF(N166="zákl. přenesená",J166,0)</f>
        <v>0</v>
      </c>
      <c r="BH166" s="204">
        <f>IF(N166="sníž. přenesená",J166,0)</f>
        <v>0</v>
      </c>
      <c r="BI166" s="204">
        <f>IF(N166="nulová",J166,0)</f>
        <v>0</v>
      </c>
      <c r="BJ166" s="18" t="s">
        <v>84</v>
      </c>
      <c r="BK166" s="204">
        <f>ROUND(I166*H166,2)</f>
        <v>0</v>
      </c>
      <c r="BL166" s="18" t="s">
        <v>110</v>
      </c>
      <c r="BM166" s="203" t="s">
        <v>627</v>
      </c>
    </row>
    <row r="167" spans="1:65" s="2" customFormat="1" ht="19.5">
      <c r="A167" s="35"/>
      <c r="B167" s="36"/>
      <c r="C167" s="37"/>
      <c r="D167" s="212" t="s">
        <v>294</v>
      </c>
      <c r="E167" s="37"/>
      <c r="F167" s="221" t="s">
        <v>3697</v>
      </c>
      <c r="G167" s="37"/>
      <c r="H167" s="37"/>
      <c r="I167" s="207"/>
      <c r="J167" s="37"/>
      <c r="K167" s="37"/>
      <c r="L167" s="40"/>
      <c r="M167" s="208"/>
      <c r="N167" s="209"/>
      <c r="O167" s="72"/>
      <c r="P167" s="72"/>
      <c r="Q167" s="72"/>
      <c r="R167" s="72"/>
      <c r="S167" s="72"/>
      <c r="T167" s="73"/>
      <c r="U167" s="35"/>
      <c r="V167" s="35"/>
      <c r="W167" s="35"/>
      <c r="X167" s="35"/>
      <c r="Y167" s="35"/>
      <c r="Z167" s="35"/>
      <c r="AA167" s="35"/>
      <c r="AB167" s="35"/>
      <c r="AC167" s="35"/>
      <c r="AD167" s="35"/>
      <c r="AE167" s="35"/>
      <c r="AT167" s="18" t="s">
        <v>294</v>
      </c>
      <c r="AU167" s="18" t="s">
        <v>84</v>
      </c>
    </row>
    <row r="168" spans="1:65" s="2" customFormat="1" ht="16.5" customHeight="1">
      <c r="A168" s="35"/>
      <c r="B168" s="36"/>
      <c r="C168" s="192" t="s">
        <v>499</v>
      </c>
      <c r="D168" s="192" t="s">
        <v>241</v>
      </c>
      <c r="E168" s="193" t="s">
        <v>6036</v>
      </c>
      <c r="F168" s="194" t="s">
        <v>6037</v>
      </c>
      <c r="G168" s="195" t="s">
        <v>513</v>
      </c>
      <c r="H168" s="196">
        <v>265</v>
      </c>
      <c r="I168" s="197"/>
      <c r="J168" s="198">
        <f>ROUND(I168*H168,2)</f>
        <v>0</v>
      </c>
      <c r="K168" s="194" t="s">
        <v>3299</v>
      </c>
      <c r="L168" s="40"/>
      <c r="M168" s="199" t="s">
        <v>1</v>
      </c>
      <c r="N168" s="200" t="s">
        <v>41</v>
      </c>
      <c r="O168" s="72"/>
      <c r="P168" s="201">
        <f>O168*H168</f>
        <v>0</v>
      </c>
      <c r="Q168" s="201">
        <v>0</v>
      </c>
      <c r="R168" s="201">
        <f>Q168*H168</f>
        <v>0</v>
      </c>
      <c r="S168" s="201">
        <v>0</v>
      </c>
      <c r="T168" s="202">
        <f>S168*H168</f>
        <v>0</v>
      </c>
      <c r="U168" s="35"/>
      <c r="V168" s="35"/>
      <c r="W168" s="35"/>
      <c r="X168" s="35"/>
      <c r="Y168" s="35"/>
      <c r="Z168" s="35"/>
      <c r="AA168" s="35"/>
      <c r="AB168" s="35"/>
      <c r="AC168" s="35"/>
      <c r="AD168" s="35"/>
      <c r="AE168" s="35"/>
      <c r="AR168" s="203" t="s">
        <v>110</v>
      </c>
      <c r="AT168" s="203" t="s">
        <v>241</v>
      </c>
      <c r="AU168" s="203" t="s">
        <v>84</v>
      </c>
      <c r="AY168" s="18" t="s">
        <v>239</v>
      </c>
      <c r="BE168" s="204">
        <f>IF(N168="základní",J168,0)</f>
        <v>0</v>
      </c>
      <c r="BF168" s="204">
        <f>IF(N168="snížená",J168,0)</f>
        <v>0</v>
      </c>
      <c r="BG168" s="204">
        <f>IF(N168="zákl. přenesená",J168,0)</f>
        <v>0</v>
      </c>
      <c r="BH168" s="204">
        <f>IF(N168="sníž. přenesená",J168,0)</f>
        <v>0</v>
      </c>
      <c r="BI168" s="204">
        <f>IF(N168="nulová",J168,0)</f>
        <v>0</v>
      </c>
      <c r="BJ168" s="18" t="s">
        <v>84</v>
      </c>
      <c r="BK168" s="204">
        <f>ROUND(I168*H168,2)</f>
        <v>0</v>
      </c>
      <c r="BL168" s="18" t="s">
        <v>110</v>
      </c>
      <c r="BM168" s="203" t="s">
        <v>639</v>
      </c>
    </row>
    <row r="169" spans="1:65" s="2" customFormat="1" ht="19.5">
      <c r="A169" s="35"/>
      <c r="B169" s="36"/>
      <c r="C169" s="37"/>
      <c r="D169" s="212" t="s">
        <v>294</v>
      </c>
      <c r="E169" s="37"/>
      <c r="F169" s="221" t="s">
        <v>3700</v>
      </c>
      <c r="G169" s="37"/>
      <c r="H169" s="37"/>
      <c r="I169" s="207"/>
      <c r="J169" s="37"/>
      <c r="K169" s="37"/>
      <c r="L169" s="40"/>
      <c r="M169" s="208"/>
      <c r="N169" s="209"/>
      <c r="O169" s="72"/>
      <c r="P169" s="72"/>
      <c r="Q169" s="72"/>
      <c r="R169" s="72"/>
      <c r="S169" s="72"/>
      <c r="T169" s="73"/>
      <c r="U169" s="35"/>
      <c r="V169" s="35"/>
      <c r="W169" s="35"/>
      <c r="X169" s="35"/>
      <c r="Y169" s="35"/>
      <c r="Z169" s="35"/>
      <c r="AA169" s="35"/>
      <c r="AB169" s="35"/>
      <c r="AC169" s="35"/>
      <c r="AD169" s="35"/>
      <c r="AE169" s="35"/>
      <c r="AT169" s="18" t="s">
        <v>294</v>
      </c>
      <c r="AU169" s="18" t="s">
        <v>84</v>
      </c>
    </row>
    <row r="170" spans="1:65" s="2" customFormat="1" ht="16.5" customHeight="1">
      <c r="A170" s="35"/>
      <c r="B170" s="36"/>
      <c r="C170" s="192" t="s">
        <v>505</v>
      </c>
      <c r="D170" s="192" t="s">
        <v>241</v>
      </c>
      <c r="E170" s="193" t="s">
        <v>3710</v>
      </c>
      <c r="F170" s="194" t="s">
        <v>3711</v>
      </c>
      <c r="G170" s="195" t="s">
        <v>513</v>
      </c>
      <c r="H170" s="196">
        <v>270</v>
      </c>
      <c r="I170" s="197"/>
      <c r="J170" s="198">
        <f t="shared" ref="J170:J176" si="0">ROUND(I170*H170,2)</f>
        <v>0</v>
      </c>
      <c r="K170" s="194" t="s">
        <v>3299</v>
      </c>
      <c r="L170" s="40"/>
      <c r="M170" s="199" t="s">
        <v>1</v>
      </c>
      <c r="N170" s="200" t="s">
        <v>41</v>
      </c>
      <c r="O170" s="72"/>
      <c r="P170" s="201">
        <f t="shared" ref="P170:P176" si="1">O170*H170</f>
        <v>0</v>
      </c>
      <c r="Q170" s="201">
        <v>0</v>
      </c>
      <c r="R170" s="201">
        <f t="shared" ref="R170:R176" si="2">Q170*H170</f>
        <v>0</v>
      </c>
      <c r="S170" s="201">
        <v>0</v>
      </c>
      <c r="T170" s="202">
        <f t="shared" ref="T170:T176" si="3">S170*H170</f>
        <v>0</v>
      </c>
      <c r="U170" s="35"/>
      <c r="V170" s="35"/>
      <c r="W170" s="35"/>
      <c r="X170" s="35"/>
      <c r="Y170" s="35"/>
      <c r="Z170" s="35"/>
      <c r="AA170" s="35"/>
      <c r="AB170" s="35"/>
      <c r="AC170" s="35"/>
      <c r="AD170" s="35"/>
      <c r="AE170" s="35"/>
      <c r="AR170" s="203" t="s">
        <v>110</v>
      </c>
      <c r="AT170" s="203" t="s">
        <v>241</v>
      </c>
      <c r="AU170" s="203" t="s">
        <v>84</v>
      </c>
      <c r="AY170" s="18" t="s">
        <v>239</v>
      </c>
      <c r="BE170" s="204">
        <f t="shared" ref="BE170:BE176" si="4">IF(N170="základní",J170,0)</f>
        <v>0</v>
      </c>
      <c r="BF170" s="204">
        <f t="shared" ref="BF170:BF176" si="5">IF(N170="snížená",J170,0)</f>
        <v>0</v>
      </c>
      <c r="BG170" s="204">
        <f t="shared" ref="BG170:BG176" si="6">IF(N170="zákl. přenesená",J170,0)</f>
        <v>0</v>
      </c>
      <c r="BH170" s="204">
        <f t="shared" ref="BH170:BH176" si="7">IF(N170="sníž. přenesená",J170,0)</f>
        <v>0</v>
      </c>
      <c r="BI170" s="204">
        <f t="shared" ref="BI170:BI176" si="8">IF(N170="nulová",J170,0)</f>
        <v>0</v>
      </c>
      <c r="BJ170" s="18" t="s">
        <v>84</v>
      </c>
      <c r="BK170" s="204">
        <f t="shared" ref="BK170:BK176" si="9">ROUND(I170*H170,2)</f>
        <v>0</v>
      </c>
      <c r="BL170" s="18" t="s">
        <v>110</v>
      </c>
      <c r="BM170" s="203" t="s">
        <v>652</v>
      </c>
    </row>
    <row r="171" spans="1:65" s="2" customFormat="1" ht="16.5" customHeight="1">
      <c r="A171" s="35"/>
      <c r="B171" s="36"/>
      <c r="C171" s="192" t="s">
        <v>510</v>
      </c>
      <c r="D171" s="192" t="s">
        <v>241</v>
      </c>
      <c r="E171" s="193" t="s">
        <v>6038</v>
      </c>
      <c r="F171" s="194" t="s">
        <v>6039</v>
      </c>
      <c r="G171" s="195" t="s">
        <v>251</v>
      </c>
      <c r="H171" s="196">
        <v>2</v>
      </c>
      <c r="I171" s="197"/>
      <c r="J171" s="198">
        <f t="shared" si="0"/>
        <v>0</v>
      </c>
      <c r="K171" s="194" t="s">
        <v>3299</v>
      </c>
      <c r="L171" s="40"/>
      <c r="M171" s="199" t="s">
        <v>1</v>
      </c>
      <c r="N171" s="200" t="s">
        <v>41</v>
      </c>
      <c r="O171" s="72"/>
      <c r="P171" s="201">
        <f t="shared" si="1"/>
        <v>0</v>
      </c>
      <c r="Q171" s="201">
        <v>0</v>
      </c>
      <c r="R171" s="201">
        <f t="shared" si="2"/>
        <v>0</v>
      </c>
      <c r="S171" s="201">
        <v>0</v>
      </c>
      <c r="T171" s="202">
        <f t="shared" si="3"/>
        <v>0</v>
      </c>
      <c r="U171" s="35"/>
      <c r="V171" s="35"/>
      <c r="W171" s="35"/>
      <c r="X171" s="35"/>
      <c r="Y171" s="35"/>
      <c r="Z171" s="35"/>
      <c r="AA171" s="35"/>
      <c r="AB171" s="35"/>
      <c r="AC171" s="35"/>
      <c r="AD171" s="35"/>
      <c r="AE171" s="35"/>
      <c r="AR171" s="203" t="s">
        <v>110</v>
      </c>
      <c r="AT171" s="203" t="s">
        <v>241</v>
      </c>
      <c r="AU171" s="203" t="s">
        <v>84</v>
      </c>
      <c r="AY171" s="18" t="s">
        <v>239</v>
      </c>
      <c r="BE171" s="204">
        <f t="shared" si="4"/>
        <v>0</v>
      </c>
      <c r="BF171" s="204">
        <f t="shared" si="5"/>
        <v>0</v>
      </c>
      <c r="BG171" s="204">
        <f t="shared" si="6"/>
        <v>0</v>
      </c>
      <c r="BH171" s="204">
        <f t="shared" si="7"/>
        <v>0</v>
      </c>
      <c r="BI171" s="204">
        <f t="shared" si="8"/>
        <v>0</v>
      </c>
      <c r="BJ171" s="18" t="s">
        <v>84</v>
      </c>
      <c r="BK171" s="204">
        <f t="shared" si="9"/>
        <v>0</v>
      </c>
      <c r="BL171" s="18" t="s">
        <v>110</v>
      </c>
      <c r="BM171" s="203" t="s">
        <v>665</v>
      </c>
    </row>
    <row r="172" spans="1:65" s="2" customFormat="1" ht="16.5" customHeight="1">
      <c r="A172" s="35"/>
      <c r="B172" s="36"/>
      <c r="C172" s="192" t="s">
        <v>517</v>
      </c>
      <c r="D172" s="192" t="s">
        <v>241</v>
      </c>
      <c r="E172" s="193" t="s">
        <v>3712</v>
      </c>
      <c r="F172" s="194" t="s">
        <v>3713</v>
      </c>
      <c r="G172" s="195" t="s">
        <v>513</v>
      </c>
      <c r="H172" s="196">
        <v>265</v>
      </c>
      <c r="I172" s="197"/>
      <c r="J172" s="198">
        <f t="shared" si="0"/>
        <v>0</v>
      </c>
      <c r="K172" s="194" t="s">
        <v>3299</v>
      </c>
      <c r="L172" s="40"/>
      <c r="M172" s="199" t="s">
        <v>1</v>
      </c>
      <c r="N172" s="200" t="s">
        <v>41</v>
      </c>
      <c r="O172" s="72"/>
      <c r="P172" s="201">
        <f t="shared" si="1"/>
        <v>0</v>
      </c>
      <c r="Q172" s="201">
        <v>0</v>
      </c>
      <c r="R172" s="201">
        <f t="shared" si="2"/>
        <v>0</v>
      </c>
      <c r="S172" s="201">
        <v>0</v>
      </c>
      <c r="T172" s="202">
        <f t="shared" si="3"/>
        <v>0</v>
      </c>
      <c r="U172" s="35"/>
      <c r="V172" s="35"/>
      <c r="W172" s="35"/>
      <c r="X172" s="35"/>
      <c r="Y172" s="35"/>
      <c r="Z172" s="35"/>
      <c r="AA172" s="35"/>
      <c r="AB172" s="35"/>
      <c r="AC172" s="35"/>
      <c r="AD172" s="35"/>
      <c r="AE172" s="35"/>
      <c r="AR172" s="203" t="s">
        <v>110</v>
      </c>
      <c r="AT172" s="203" t="s">
        <v>241</v>
      </c>
      <c r="AU172" s="203" t="s">
        <v>84</v>
      </c>
      <c r="AY172" s="18" t="s">
        <v>239</v>
      </c>
      <c r="BE172" s="204">
        <f t="shared" si="4"/>
        <v>0</v>
      </c>
      <c r="BF172" s="204">
        <f t="shared" si="5"/>
        <v>0</v>
      </c>
      <c r="BG172" s="204">
        <f t="shared" si="6"/>
        <v>0</v>
      </c>
      <c r="BH172" s="204">
        <f t="shared" si="7"/>
        <v>0</v>
      </c>
      <c r="BI172" s="204">
        <f t="shared" si="8"/>
        <v>0</v>
      </c>
      <c r="BJ172" s="18" t="s">
        <v>84</v>
      </c>
      <c r="BK172" s="204">
        <f t="shared" si="9"/>
        <v>0</v>
      </c>
      <c r="BL172" s="18" t="s">
        <v>110</v>
      </c>
      <c r="BM172" s="203" t="s">
        <v>676</v>
      </c>
    </row>
    <row r="173" spans="1:65" s="2" customFormat="1" ht="16.5" customHeight="1">
      <c r="A173" s="35"/>
      <c r="B173" s="36"/>
      <c r="C173" s="192" t="s">
        <v>523</v>
      </c>
      <c r="D173" s="192" t="s">
        <v>241</v>
      </c>
      <c r="E173" s="193" t="s">
        <v>3714</v>
      </c>
      <c r="F173" s="194" t="s">
        <v>6040</v>
      </c>
      <c r="G173" s="195" t="s">
        <v>309</v>
      </c>
      <c r="H173" s="196">
        <v>2</v>
      </c>
      <c r="I173" s="197"/>
      <c r="J173" s="198">
        <f t="shared" si="0"/>
        <v>0</v>
      </c>
      <c r="K173" s="194" t="s">
        <v>3174</v>
      </c>
      <c r="L173" s="40"/>
      <c r="M173" s="199" t="s">
        <v>1</v>
      </c>
      <c r="N173" s="200" t="s">
        <v>41</v>
      </c>
      <c r="O173" s="72"/>
      <c r="P173" s="201">
        <f t="shared" si="1"/>
        <v>0</v>
      </c>
      <c r="Q173" s="201">
        <v>0</v>
      </c>
      <c r="R173" s="201">
        <f t="shared" si="2"/>
        <v>0</v>
      </c>
      <c r="S173" s="201">
        <v>0</v>
      </c>
      <c r="T173" s="202">
        <f t="shared" si="3"/>
        <v>0</v>
      </c>
      <c r="U173" s="35"/>
      <c r="V173" s="35"/>
      <c r="W173" s="35"/>
      <c r="X173" s="35"/>
      <c r="Y173" s="35"/>
      <c r="Z173" s="35"/>
      <c r="AA173" s="35"/>
      <c r="AB173" s="35"/>
      <c r="AC173" s="35"/>
      <c r="AD173" s="35"/>
      <c r="AE173" s="35"/>
      <c r="AR173" s="203" t="s">
        <v>110</v>
      </c>
      <c r="AT173" s="203" t="s">
        <v>241</v>
      </c>
      <c r="AU173" s="203" t="s">
        <v>84</v>
      </c>
      <c r="AY173" s="18" t="s">
        <v>239</v>
      </c>
      <c r="BE173" s="204">
        <f t="shared" si="4"/>
        <v>0</v>
      </c>
      <c r="BF173" s="204">
        <f t="shared" si="5"/>
        <v>0</v>
      </c>
      <c r="BG173" s="204">
        <f t="shared" si="6"/>
        <v>0</v>
      </c>
      <c r="BH173" s="204">
        <f t="shared" si="7"/>
        <v>0</v>
      </c>
      <c r="BI173" s="204">
        <f t="shared" si="8"/>
        <v>0</v>
      </c>
      <c r="BJ173" s="18" t="s">
        <v>84</v>
      </c>
      <c r="BK173" s="204">
        <f t="shared" si="9"/>
        <v>0</v>
      </c>
      <c r="BL173" s="18" t="s">
        <v>110</v>
      </c>
      <c r="BM173" s="203" t="s">
        <v>681</v>
      </c>
    </row>
    <row r="174" spans="1:65" s="2" customFormat="1" ht="37.9" customHeight="1">
      <c r="A174" s="35"/>
      <c r="B174" s="36"/>
      <c r="C174" s="192" t="s">
        <v>530</v>
      </c>
      <c r="D174" s="192" t="s">
        <v>241</v>
      </c>
      <c r="E174" s="193" t="s">
        <v>6041</v>
      </c>
      <c r="F174" s="194" t="s">
        <v>6042</v>
      </c>
      <c r="G174" s="195" t="s">
        <v>251</v>
      </c>
      <c r="H174" s="196">
        <v>2</v>
      </c>
      <c r="I174" s="197"/>
      <c r="J174" s="198">
        <f t="shared" si="0"/>
        <v>0</v>
      </c>
      <c r="K174" s="194" t="s">
        <v>3299</v>
      </c>
      <c r="L174" s="40"/>
      <c r="M174" s="199" t="s">
        <v>1</v>
      </c>
      <c r="N174" s="200" t="s">
        <v>41</v>
      </c>
      <c r="O174" s="72"/>
      <c r="P174" s="201">
        <f t="shared" si="1"/>
        <v>0</v>
      </c>
      <c r="Q174" s="201">
        <v>0</v>
      </c>
      <c r="R174" s="201">
        <f t="shared" si="2"/>
        <v>0</v>
      </c>
      <c r="S174" s="201">
        <v>0</v>
      </c>
      <c r="T174" s="202">
        <f t="shared" si="3"/>
        <v>0</v>
      </c>
      <c r="U174" s="35"/>
      <c r="V174" s="35"/>
      <c r="W174" s="35"/>
      <c r="X174" s="35"/>
      <c r="Y174" s="35"/>
      <c r="Z174" s="35"/>
      <c r="AA174" s="35"/>
      <c r="AB174" s="35"/>
      <c r="AC174" s="35"/>
      <c r="AD174" s="35"/>
      <c r="AE174" s="35"/>
      <c r="AR174" s="203" t="s">
        <v>110</v>
      </c>
      <c r="AT174" s="203" t="s">
        <v>241</v>
      </c>
      <c r="AU174" s="203" t="s">
        <v>84</v>
      </c>
      <c r="AY174" s="18" t="s">
        <v>239</v>
      </c>
      <c r="BE174" s="204">
        <f t="shared" si="4"/>
        <v>0</v>
      </c>
      <c r="BF174" s="204">
        <f t="shared" si="5"/>
        <v>0</v>
      </c>
      <c r="BG174" s="204">
        <f t="shared" si="6"/>
        <v>0</v>
      </c>
      <c r="BH174" s="204">
        <f t="shared" si="7"/>
        <v>0</v>
      </c>
      <c r="BI174" s="204">
        <f t="shared" si="8"/>
        <v>0</v>
      </c>
      <c r="BJ174" s="18" t="s">
        <v>84</v>
      </c>
      <c r="BK174" s="204">
        <f t="shared" si="9"/>
        <v>0</v>
      </c>
      <c r="BL174" s="18" t="s">
        <v>110</v>
      </c>
      <c r="BM174" s="203" t="s">
        <v>686</v>
      </c>
    </row>
    <row r="175" spans="1:65" s="2" customFormat="1" ht="33" customHeight="1">
      <c r="A175" s="35"/>
      <c r="B175" s="36"/>
      <c r="C175" s="192" t="s">
        <v>536</v>
      </c>
      <c r="D175" s="192" t="s">
        <v>241</v>
      </c>
      <c r="E175" s="193" t="s">
        <v>6043</v>
      </c>
      <c r="F175" s="194" t="s">
        <v>6044</v>
      </c>
      <c r="G175" s="195" t="s">
        <v>251</v>
      </c>
      <c r="H175" s="196">
        <v>2</v>
      </c>
      <c r="I175" s="197"/>
      <c r="J175" s="198">
        <f t="shared" si="0"/>
        <v>0</v>
      </c>
      <c r="K175" s="194" t="s">
        <v>3299</v>
      </c>
      <c r="L175" s="40"/>
      <c r="M175" s="199" t="s">
        <v>1</v>
      </c>
      <c r="N175" s="200" t="s">
        <v>41</v>
      </c>
      <c r="O175" s="72"/>
      <c r="P175" s="201">
        <f t="shared" si="1"/>
        <v>0</v>
      </c>
      <c r="Q175" s="201">
        <v>0</v>
      </c>
      <c r="R175" s="201">
        <f t="shared" si="2"/>
        <v>0</v>
      </c>
      <c r="S175" s="201">
        <v>0</v>
      </c>
      <c r="T175" s="202">
        <f t="shared" si="3"/>
        <v>0</v>
      </c>
      <c r="U175" s="35"/>
      <c r="V175" s="35"/>
      <c r="W175" s="35"/>
      <c r="X175" s="35"/>
      <c r="Y175" s="35"/>
      <c r="Z175" s="35"/>
      <c r="AA175" s="35"/>
      <c r="AB175" s="35"/>
      <c r="AC175" s="35"/>
      <c r="AD175" s="35"/>
      <c r="AE175" s="35"/>
      <c r="AR175" s="203" t="s">
        <v>110</v>
      </c>
      <c r="AT175" s="203" t="s">
        <v>241</v>
      </c>
      <c r="AU175" s="203" t="s">
        <v>84</v>
      </c>
      <c r="AY175" s="18" t="s">
        <v>239</v>
      </c>
      <c r="BE175" s="204">
        <f t="shared" si="4"/>
        <v>0</v>
      </c>
      <c r="BF175" s="204">
        <f t="shared" si="5"/>
        <v>0</v>
      </c>
      <c r="BG175" s="204">
        <f t="shared" si="6"/>
        <v>0</v>
      </c>
      <c r="BH175" s="204">
        <f t="shared" si="7"/>
        <v>0</v>
      </c>
      <c r="BI175" s="204">
        <f t="shared" si="8"/>
        <v>0</v>
      </c>
      <c r="BJ175" s="18" t="s">
        <v>84</v>
      </c>
      <c r="BK175" s="204">
        <f t="shared" si="9"/>
        <v>0</v>
      </c>
      <c r="BL175" s="18" t="s">
        <v>110</v>
      </c>
      <c r="BM175" s="203" t="s">
        <v>691</v>
      </c>
    </row>
    <row r="176" spans="1:65" s="2" customFormat="1" ht="21.75" customHeight="1">
      <c r="A176" s="35"/>
      <c r="B176" s="36"/>
      <c r="C176" s="192" t="s">
        <v>541</v>
      </c>
      <c r="D176" s="192" t="s">
        <v>241</v>
      </c>
      <c r="E176" s="193" t="s">
        <v>6045</v>
      </c>
      <c r="F176" s="194" t="s">
        <v>6046</v>
      </c>
      <c r="G176" s="195" t="s">
        <v>251</v>
      </c>
      <c r="H176" s="196">
        <v>2</v>
      </c>
      <c r="I176" s="197"/>
      <c r="J176" s="198">
        <f t="shared" si="0"/>
        <v>0</v>
      </c>
      <c r="K176" s="194" t="s">
        <v>3299</v>
      </c>
      <c r="L176" s="40"/>
      <c r="M176" s="199" t="s">
        <v>1</v>
      </c>
      <c r="N176" s="200" t="s">
        <v>41</v>
      </c>
      <c r="O176" s="72"/>
      <c r="P176" s="201">
        <f t="shared" si="1"/>
        <v>0</v>
      </c>
      <c r="Q176" s="201">
        <v>0</v>
      </c>
      <c r="R176" s="201">
        <f t="shared" si="2"/>
        <v>0</v>
      </c>
      <c r="S176" s="201">
        <v>0</v>
      </c>
      <c r="T176" s="202">
        <f t="shared" si="3"/>
        <v>0</v>
      </c>
      <c r="U176" s="35"/>
      <c r="V176" s="35"/>
      <c r="W176" s="35"/>
      <c r="X176" s="35"/>
      <c r="Y176" s="35"/>
      <c r="Z176" s="35"/>
      <c r="AA176" s="35"/>
      <c r="AB176" s="35"/>
      <c r="AC176" s="35"/>
      <c r="AD176" s="35"/>
      <c r="AE176" s="35"/>
      <c r="AR176" s="203" t="s">
        <v>110</v>
      </c>
      <c r="AT176" s="203" t="s">
        <v>241</v>
      </c>
      <c r="AU176" s="203" t="s">
        <v>84</v>
      </c>
      <c r="AY176" s="18" t="s">
        <v>239</v>
      </c>
      <c r="BE176" s="204">
        <f t="shared" si="4"/>
        <v>0</v>
      </c>
      <c r="BF176" s="204">
        <f t="shared" si="5"/>
        <v>0</v>
      </c>
      <c r="BG176" s="204">
        <f t="shared" si="6"/>
        <v>0</v>
      </c>
      <c r="BH176" s="204">
        <f t="shared" si="7"/>
        <v>0</v>
      </c>
      <c r="BI176" s="204">
        <f t="shared" si="8"/>
        <v>0</v>
      </c>
      <c r="BJ176" s="18" t="s">
        <v>84</v>
      </c>
      <c r="BK176" s="204">
        <f t="shared" si="9"/>
        <v>0</v>
      </c>
      <c r="BL176" s="18" t="s">
        <v>110</v>
      </c>
      <c r="BM176" s="203" t="s">
        <v>698</v>
      </c>
    </row>
    <row r="177" spans="1:65" s="12" customFormat="1" ht="25.9" customHeight="1">
      <c r="B177" s="176"/>
      <c r="C177" s="177"/>
      <c r="D177" s="178" t="s">
        <v>75</v>
      </c>
      <c r="E177" s="179" t="s">
        <v>883</v>
      </c>
      <c r="F177" s="179" t="s">
        <v>3724</v>
      </c>
      <c r="G177" s="177"/>
      <c r="H177" s="177"/>
      <c r="I177" s="180"/>
      <c r="J177" s="181">
        <f>BK177</f>
        <v>0</v>
      </c>
      <c r="K177" s="177"/>
      <c r="L177" s="182"/>
      <c r="M177" s="183"/>
      <c r="N177" s="184"/>
      <c r="O177" s="184"/>
      <c r="P177" s="185">
        <f>SUM(P178:P179)</f>
        <v>0</v>
      </c>
      <c r="Q177" s="184"/>
      <c r="R177" s="185">
        <f>SUM(R178:R179)</f>
        <v>0</v>
      </c>
      <c r="S177" s="184"/>
      <c r="T177" s="186">
        <f>SUM(T178:T179)</f>
        <v>0</v>
      </c>
      <c r="AR177" s="187" t="s">
        <v>84</v>
      </c>
      <c r="AT177" s="188" t="s">
        <v>75</v>
      </c>
      <c r="AU177" s="188" t="s">
        <v>76</v>
      </c>
      <c r="AY177" s="187" t="s">
        <v>239</v>
      </c>
      <c r="BK177" s="189">
        <f>SUM(BK178:BK179)</f>
        <v>0</v>
      </c>
    </row>
    <row r="178" spans="1:65" s="2" customFormat="1" ht="16.5" customHeight="1">
      <c r="A178" s="35"/>
      <c r="B178" s="36"/>
      <c r="C178" s="192" t="s">
        <v>549</v>
      </c>
      <c r="D178" s="192" t="s">
        <v>241</v>
      </c>
      <c r="E178" s="193" t="s">
        <v>3725</v>
      </c>
      <c r="F178" s="194" t="s">
        <v>3726</v>
      </c>
      <c r="G178" s="195" t="s">
        <v>344</v>
      </c>
      <c r="H178" s="196">
        <v>189.19399999999999</v>
      </c>
      <c r="I178" s="197"/>
      <c r="J178" s="198">
        <f>ROUND(I178*H178,2)</f>
        <v>0</v>
      </c>
      <c r="K178" s="194" t="s">
        <v>3299</v>
      </c>
      <c r="L178" s="40"/>
      <c r="M178" s="199" t="s">
        <v>1</v>
      </c>
      <c r="N178" s="200" t="s">
        <v>41</v>
      </c>
      <c r="O178" s="72"/>
      <c r="P178" s="201">
        <f>O178*H178</f>
        <v>0</v>
      </c>
      <c r="Q178" s="201">
        <v>0</v>
      </c>
      <c r="R178" s="201">
        <f>Q178*H178</f>
        <v>0</v>
      </c>
      <c r="S178" s="201">
        <v>0</v>
      </c>
      <c r="T178" s="202">
        <f>S178*H178</f>
        <v>0</v>
      </c>
      <c r="U178" s="35"/>
      <c r="V178" s="35"/>
      <c r="W178" s="35"/>
      <c r="X178" s="35"/>
      <c r="Y178" s="35"/>
      <c r="Z178" s="35"/>
      <c r="AA178" s="35"/>
      <c r="AB178" s="35"/>
      <c r="AC178" s="35"/>
      <c r="AD178" s="35"/>
      <c r="AE178" s="35"/>
      <c r="AR178" s="203" t="s">
        <v>110</v>
      </c>
      <c r="AT178" s="203" t="s">
        <v>241</v>
      </c>
      <c r="AU178" s="203" t="s">
        <v>84</v>
      </c>
      <c r="AY178" s="18" t="s">
        <v>239</v>
      </c>
      <c r="BE178" s="204">
        <f>IF(N178="základní",J178,0)</f>
        <v>0</v>
      </c>
      <c r="BF178" s="204">
        <f>IF(N178="snížená",J178,0)</f>
        <v>0</v>
      </c>
      <c r="BG178" s="204">
        <f>IF(N178="zákl. přenesená",J178,0)</f>
        <v>0</v>
      </c>
      <c r="BH178" s="204">
        <f>IF(N178="sníž. přenesená",J178,0)</f>
        <v>0</v>
      </c>
      <c r="BI178" s="204">
        <f>IF(N178="nulová",J178,0)</f>
        <v>0</v>
      </c>
      <c r="BJ178" s="18" t="s">
        <v>84</v>
      </c>
      <c r="BK178" s="204">
        <f>ROUND(I178*H178,2)</f>
        <v>0</v>
      </c>
      <c r="BL178" s="18" t="s">
        <v>110</v>
      </c>
      <c r="BM178" s="203" t="s">
        <v>708</v>
      </c>
    </row>
    <row r="179" spans="1:65" s="2" customFormat="1" ht="19.5">
      <c r="A179" s="35"/>
      <c r="B179" s="36"/>
      <c r="C179" s="37"/>
      <c r="D179" s="212" t="s">
        <v>294</v>
      </c>
      <c r="E179" s="37"/>
      <c r="F179" s="221" t="s">
        <v>3727</v>
      </c>
      <c r="G179" s="37"/>
      <c r="H179" s="37"/>
      <c r="I179" s="207"/>
      <c r="J179" s="37"/>
      <c r="K179" s="37"/>
      <c r="L179" s="40"/>
      <c r="M179" s="208"/>
      <c r="N179" s="209"/>
      <c r="O179" s="72"/>
      <c r="P179" s="72"/>
      <c r="Q179" s="72"/>
      <c r="R179" s="72"/>
      <c r="S179" s="72"/>
      <c r="T179" s="73"/>
      <c r="U179" s="35"/>
      <c r="V179" s="35"/>
      <c r="W179" s="35"/>
      <c r="X179" s="35"/>
      <c r="Y179" s="35"/>
      <c r="Z179" s="35"/>
      <c r="AA179" s="35"/>
      <c r="AB179" s="35"/>
      <c r="AC179" s="35"/>
      <c r="AD179" s="35"/>
      <c r="AE179" s="35"/>
      <c r="AT179" s="18" t="s">
        <v>294</v>
      </c>
      <c r="AU179" s="18" t="s">
        <v>84</v>
      </c>
    </row>
    <row r="180" spans="1:65" s="12" customFormat="1" ht="25.9" customHeight="1">
      <c r="B180" s="176"/>
      <c r="C180" s="177"/>
      <c r="D180" s="178" t="s">
        <v>75</v>
      </c>
      <c r="E180" s="179" t="s">
        <v>3636</v>
      </c>
      <c r="F180" s="179" t="s">
        <v>3637</v>
      </c>
      <c r="G180" s="177"/>
      <c r="H180" s="177"/>
      <c r="I180" s="180"/>
      <c r="J180" s="181">
        <f>BK180</f>
        <v>0</v>
      </c>
      <c r="K180" s="177"/>
      <c r="L180" s="182"/>
      <c r="M180" s="183"/>
      <c r="N180" s="184"/>
      <c r="O180" s="184"/>
      <c r="P180" s="185">
        <f>SUM(P181:P184)</f>
        <v>0</v>
      </c>
      <c r="Q180" s="184"/>
      <c r="R180" s="185">
        <f>SUM(R181:R184)</f>
        <v>0</v>
      </c>
      <c r="S180" s="184"/>
      <c r="T180" s="186">
        <f>SUM(T181:T184)</f>
        <v>0</v>
      </c>
      <c r="AR180" s="187" t="s">
        <v>84</v>
      </c>
      <c r="AT180" s="188" t="s">
        <v>75</v>
      </c>
      <c r="AU180" s="188" t="s">
        <v>76</v>
      </c>
      <c r="AY180" s="187" t="s">
        <v>239</v>
      </c>
      <c r="BK180" s="189">
        <f>SUM(BK181:BK184)</f>
        <v>0</v>
      </c>
    </row>
    <row r="181" spans="1:65" s="2" customFormat="1" ht="24.2" customHeight="1">
      <c r="A181" s="35"/>
      <c r="B181" s="36"/>
      <c r="C181" s="192" t="s">
        <v>557</v>
      </c>
      <c r="D181" s="192" t="s">
        <v>241</v>
      </c>
      <c r="E181" s="193" t="s">
        <v>3728</v>
      </c>
      <c r="F181" s="194" t="s">
        <v>3729</v>
      </c>
      <c r="G181" s="195" t="s">
        <v>3640</v>
      </c>
      <c r="H181" s="196">
        <v>1</v>
      </c>
      <c r="I181" s="197"/>
      <c r="J181" s="198">
        <f>ROUND(I181*H181,2)</f>
        <v>0</v>
      </c>
      <c r="K181" s="194" t="s">
        <v>3299</v>
      </c>
      <c r="L181" s="40"/>
      <c r="M181" s="199" t="s">
        <v>1</v>
      </c>
      <c r="N181" s="200" t="s">
        <v>41</v>
      </c>
      <c r="O181" s="72"/>
      <c r="P181" s="201">
        <f>O181*H181</f>
        <v>0</v>
      </c>
      <c r="Q181" s="201">
        <v>0</v>
      </c>
      <c r="R181" s="201">
        <f>Q181*H181</f>
        <v>0</v>
      </c>
      <c r="S181" s="201">
        <v>0</v>
      </c>
      <c r="T181" s="202">
        <f>S181*H181</f>
        <v>0</v>
      </c>
      <c r="U181" s="35"/>
      <c r="V181" s="35"/>
      <c r="W181" s="35"/>
      <c r="X181" s="35"/>
      <c r="Y181" s="35"/>
      <c r="Z181" s="35"/>
      <c r="AA181" s="35"/>
      <c r="AB181" s="35"/>
      <c r="AC181" s="35"/>
      <c r="AD181" s="35"/>
      <c r="AE181" s="35"/>
      <c r="AR181" s="203" t="s">
        <v>110</v>
      </c>
      <c r="AT181" s="203" t="s">
        <v>241</v>
      </c>
      <c r="AU181" s="203" t="s">
        <v>84</v>
      </c>
      <c r="AY181" s="18" t="s">
        <v>239</v>
      </c>
      <c r="BE181" s="204">
        <f>IF(N181="základní",J181,0)</f>
        <v>0</v>
      </c>
      <c r="BF181" s="204">
        <f>IF(N181="snížená",J181,0)</f>
        <v>0</v>
      </c>
      <c r="BG181" s="204">
        <f>IF(N181="zákl. přenesená",J181,0)</f>
        <v>0</v>
      </c>
      <c r="BH181" s="204">
        <f>IF(N181="sníž. přenesená",J181,0)</f>
        <v>0</v>
      </c>
      <c r="BI181" s="204">
        <f>IF(N181="nulová",J181,0)</f>
        <v>0</v>
      </c>
      <c r="BJ181" s="18" t="s">
        <v>84</v>
      </c>
      <c r="BK181" s="204">
        <f>ROUND(I181*H181,2)</f>
        <v>0</v>
      </c>
      <c r="BL181" s="18" t="s">
        <v>110</v>
      </c>
      <c r="BM181" s="203" t="s">
        <v>718</v>
      </c>
    </row>
    <row r="182" spans="1:65" s="2" customFormat="1" ht="19.5">
      <c r="A182" s="35"/>
      <c r="B182" s="36"/>
      <c r="C182" s="37"/>
      <c r="D182" s="212" t="s">
        <v>294</v>
      </c>
      <c r="E182" s="37"/>
      <c r="F182" s="221" t="s">
        <v>3730</v>
      </c>
      <c r="G182" s="37"/>
      <c r="H182" s="37"/>
      <c r="I182" s="207"/>
      <c r="J182" s="37"/>
      <c r="K182" s="37"/>
      <c r="L182" s="40"/>
      <c r="M182" s="208"/>
      <c r="N182" s="209"/>
      <c r="O182" s="72"/>
      <c r="P182" s="72"/>
      <c r="Q182" s="72"/>
      <c r="R182" s="72"/>
      <c r="S182" s="72"/>
      <c r="T182" s="73"/>
      <c r="U182" s="35"/>
      <c r="V182" s="35"/>
      <c r="W182" s="35"/>
      <c r="X182" s="35"/>
      <c r="Y182" s="35"/>
      <c r="Z182" s="35"/>
      <c r="AA182" s="35"/>
      <c r="AB182" s="35"/>
      <c r="AC182" s="35"/>
      <c r="AD182" s="35"/>
      <c r="AE182" s="35"/>
      <c r="AT182" s="18" t="s">
        <v>294</v>
      </c>
      <c r="AU182" s="18" t="s">
        <v>84</v>
      </c>
    </row>
    <row r="183" spans="1:65" s="2" customFormat="1" ht="24.2" customHeight="1">
      <c r="A183" s="35"/>
      <c r="B183" s="36"/>
      <c r="C183" s="192" t="s">
        <v>562</v>
      </c>
      <c r="D183" s="192" t="s">
        <v>241</v>
      </c>
      <c r="E183" s="193" t="s">
        <v>3638</v>
      </c>
      <c r="F183" s="194" t="s">
        <v>3639</v>
      </c>
      <c r="G183" s="195" t="s">
        <v>3640</v>
      </c>
      <c r="H183" s="196">
        <v>1</v>
      </c>
      <c r="I183" s="197"/>
      <c r="J183" s="198">
        <f>ROUND(I183*H183,2)</f>
        <v>0</v>
      </c>
      <c r="K183" s="194" t="s">
        <v>3299</v>
      </c>
      <c r="L183" s="40"/>
      <c r="M183" s="199" t="s">
        <v>1</v>
      </c>
      <c r="N183" s="200" t="s">
        <v>41</v>
      </c>
      <c r="O183" s="72"/>
      <c r="P183" s="201">
        <f>O183*H183</f>
        <v>0</v>
      </c>
      <c r="Q183" s="201">
        <v>0</v>
      </c>
      <c r="R183" s="201">
        <f>Q183*H183</f>
        <v>0</v>
      </c>
      <c r="S183" s="201">
        <v>0</v>
      </c>
      <c r="T183" s="202">
        <f>S183*H183</f>
        <v>0</v>
      </c>
      <c r="U183" s="35"/>
      <c r="V183" s="35"/>
      <c r="W183" s="35"/>
      <c r="X183" s="35"/>
      <c r="Y183" s="35"/>
      <c r="Z183" s="35"/>
      <c r="AA183" s="35"/>
      <c r="AB183" s="35"/>
      <c r="AC183" s="35"/>
      <c r="AD183" s="35"/>
      <c r="AE183" s="35"/>
      <c r="AR183" s="203" t="s">
        <v>110</v>
      </c>
      <c r="AT183" s="203" t="s">
        <v>241</v>
      </c>
      <c r="AU183" s="203" t="s">
        <v>84</v>
      </c>
      <c r="AY183" s="18" t="s">
        <v>239</v>
      </c>
      <c r="BE183" s="204">
        <f>IF(N183="základní",J183,0)</f>
        <v>0</v>
      </c>
      <c r="BF183" s="204">
        <f>IF(N183="snížená",J183,0)</f>
        <v>0</v>
      </c>
      <c r="BG183" s="204">
        <f>IF(N183="zákl. přenesená",J183,0)</f>
        <v>0</v>
      </c>
      <c r="BH183" s="204">
        <f>IF(N183="sníž. přenesená",J183,0)</f>
        <v>0</v>
      </c>
      <c r="BI183" s="204">
        <f>IF(N183="nulová",J183,0)</f>
        <v>0</v>
      </c>
      <c r="BJ183" s="18" t="s">
        <v>84</v>
      </c>
      <c r="BK183" s="204">
        <f>ROUND(I183*H183,2)</f>
        <v>0</v>
      </c>
      <c r="BL183" s="18" t="s">
        <v>110</v>
      </c>
      <c r="BM183" s="203" t="s">
        <v>729</v>
      </c>
    </row>
    <row r="184" spans="1:65" s="2" customFormat="1" ht="19.5">
      <c r="A184" s="35"/>
      <c r="B184" s="36"/>
      <c r="C184" s="37"/>
      <c r="D184" s="212" t="s">
        <v>294</v>
      </c>
      <c r="E184" s="37"/>
      <c r="F184" s="221" t="s">
        <v>3641</v>
      </c>
      <c r="G184" s="37"/>
      <c r="H184" s="37"/>
      <c r="I184" s="207"/>
      <c r="J184" s="37"/>
      <c r="K184" s="37"/>
      <c r="L184" s="40"/>
      <c r="M184" s="222"/>
      <c r="N184" s="223"/>
      <c r="O184" s="224"/>
      <c r="P184" s="224"/>
      <c r="Q184" s="224"/>
      <c r="R184" s="224"/>
      <c r="S184" s="224"/>
      <c r="T184" s="225"/>
      <c r="U184" s="35"/>
      <c r="V184" s="35"/>
      <c r="W184" s="35"/>
      <c r="X184" s="35"/>
      <c r="Y184" s="35"/>
      <c r="Z184" s="35"/>
      <c r="AA184" s="35"/>
      <c r="AB184" s="35"/>
      <c r="AC184" s="35"/>
      <c r="AD184" s="35"/>
      <c r="AE184" s="35"/>
      <c r="AT184" s="18" t="s">
        <v>294</v>
      </c>
      <c r="AU184" s="18" t="s">
        <v>84</v>
      </c>
    </row>
    <row r="185" spans="1:65" s="2" customFormat="1" ht="6.95" customHeight="1">
      <c r="A185" s="35"/>
      <c r="B185" s="55"/>
      <c r="C185" s="56"/>
      <c r="D185" s="56"/>
      <c r="E185" s="56"/>
      <c r="F185" s="56"/>
      <c r="G185" s="56"/>
      <c r="H185" s="56"/>
      <c r="I185" s="56"/>
      <c r="J185" s="56"/>
      <c r="K185" s="56"/>
      <c r="L185" s="40"/>
      <c r="M185" s="35"/>
      <c r="O185" s="35"/>
      <c r="P185" s="35"/>
      <c r="Q185" s="35"/>
      <c r="R185" s="35"/>
      <c r="S185" s="35"/>
      <c r="T185" s="35"/>
      <c r="U185" s="35"/>
      <c r="V185" s="35"/>
      <c r="W185" s="35"/>
      <c r="X185" s="35"/>
      <c r="Y185" s="35"/>
      <c r="Z185" s="35"/>
      <c r="AA185" s="35"/>
      <c r="AB185" s="35"/>
      <c r="AC185" s="35"/>
      <c r="AD185" s="35"/>
      <c r="AE185" s="35"/>
    </row>
  </sheetData>
  <sheetProtection algorithmName="SHA-512" hashValue="rAzLv0/5Iku4SYOJ8GUhvBHnfbMF4Cmldth6kQE+/Yt1dv0DWXbA618SzvYJfLDP3ZyOSe4rdSvDQ20sfylpJw==" saltValue="nn45NWBke/bQ1cHZhIscz/fpMx61EnBqonRnTEloo9i6/IN39oFGqvNGiKEmy4aq2ekdMRCYaMZDHBgG9qXk1w==" spinCount="100000" sheet="1" objects="1" scenarios="1" formatColumns="0" formatRows="0" autoFilter="0"/>
  <autoFilter ref="C125:K184" xr:uid="{00000000-0009-0000-0000-000020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BM146"/>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196</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ht="12.75">
      <c r="B8" s="21"/>
      <c r="D8" s="120" t="s">
        <v>210</v>
      </c>
      <c r="L8" s="21"/>
    </row>
    <row r="9" spans="1:46" s="1" customFormat="1" ht="16.5" customHeight="1">
      <c r="B9" s="21"/>
      <c r="E9" s="325" t="s">
        <v>6010</v>
      </c>
      <c r="F9" s="298"/>
      <c r="G9" s="298"/>
      <c r="H9" s="298"/>
      <c r="L9" s="21"/>
    </row>
    <row r="10" spans="1:46" s="1" customFormat="1" ht="12" customHeight="1">
      <c r="B10" s="21"/>
      <c r="D10" s="120" t="s">
        <v>363</v>
      </c>
      <c r="L10" s="21"/>
    </row>
    <row r="11" spans="1:46" s="2" customFormat="1" ht="16.5" customHeight="1">
      <c r="A11" s="35"/>
      <c r="B11" s="40"/>
      <c r="C11" s="35"/>
      <c r="D11" s="35"/>
      <c r="E11" s="335" t="s">
        <v>6047</v>
      </c>
      <c r="F11" s="328"/>
      <c r="G11" s="328"/>
      <c r="H11" s="328"/>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3731</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7" t="s">
        <v>6048</v>
      </c>
      <c r="F13" s="328"/>
      <c r="G13" s="328"/>
      <c r="H13" s="328"/>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9" t="str">
        <f>'Rekapitulace stavby'!E14</f>
        <v>Vyplň údaj</v>
      </c>
      <c r="F22" s="330"/>
      <c r="G22" s="330"/>
      <c r="H22" s="330"/>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31" t="s">
        <v>4895</v>
      </c>
      <c r="F31" s="331"/>
      <c r="G31" s="331"/>
      <c r="H31" s="331"/>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ROUND(J128,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ROUND((SUM(BE128:BE145)),  2)</f>
        <v>0</v>
      </c>
      <c r="G37" s="35"/>
      <c r="H37" s="35"/>
      <c r="I37" s="131">
        <v>0.21</v>
      </c>
      <c r="J37" s="130">
        <f>ROUND(((SUM(BE128:BE145))*I37),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ROUND((SUM(BF128:BF145)),  2)</f>
        <v>0</v>
      </c>
      <c r="G38" s="35"/>
      <c r="H38" s="35"/>
      <c r="I38" s="131">
        <v>0.12</v>
      </c>
      <c r="J38" s="130">
        <f>ROUND(((SUM(BF128:BF145))*I38),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ROUND((SUM(BG128:BG145)),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ROUND((SUM(BH128:BH145)),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ROUND((SUM(BI128:BI145)),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2" t="s">
        <v>6010</v>
      </c>
      <c r="F87" s="283"/>
      <c r="G87" s="283"/>
      <c r="H87" s="283"/>
      <c r="I87" s="23"/>
      <c r="J87" s="23"/>
      <c r="K87" s="23"/>
      <c r="L87" s="21"/>
    </row>
    <row r="88" spans="1:31" s="1" customFormat="1" ht="12" customHeight="1">
      <c r="B88" s="22"/>
      <c r="C88" s="30" t="s">
        <v>363</v>
      </c>
      <c r="D88" s="23"/>
      <c r="E88" s="23"/>
      <c r="F88" s="23"/>
      <c r="G88" s="23"/>
      <c r="H88" s="23"/>
      <c r="I88" s="23"/>
      <c r="J88" s="23"/>
      <c r="K88" s="23"/>
      <c r="L88" s="21"/>
    </row>
    <row r="89" spans="1:31" s="2" customFormat="1" ht="16.5" customHeight="1">
      <c r="A89" s="35"/>
      <c r="B89" s="36"/>
      <c r="C89" s="37"/>
      <c r="D89" s="37"/>
      <c r="E89" s="336" t="s">
        <v>6047</v>
      </c>
      <c r="F89" s="334"/>
      <c r="G89" s="334"/>
      <c r="H89" s="334"/>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3731</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5" t="str">
        <f>E13</f>
        <v>IO 02.1 - KT</v>
      </c>
      <c r="F91" s="334"/>
      <c r="G91" s="334"/>
      <c r="H91" s="334"/>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J128</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6049</v>
      </c>
      <c r="E101" s="157"/>
      <c r="F101" s="157"/>
      <c r="G101" s="157"/>
      <c r="H101" s="157"/>
      <c r="I101" s="157"/>
      <c r="J101" s="158">
        <f>J129</f>
        <v>0</v>
      </c>
      <c r="K101" s="155"/>
      <c r="L101" s="159"/>
    </row>
    <row r="102" spans="1:47" s="9" customFormat="1" ht="24.95" customHeight="1">
      <c r="B102" s="154"/>
      <c r="C102" s="155"/>
      <c r="D102" s="156" t="s">
        <v>6050</v>
      </c>
      <c r="E102" s="157"/>
      <c r="F102" s="157"/>
      <c r="G102" s="157"/>
      <c r="H102" s="157"/>
      <c r="I102" s="157"/>
      <c r="J102" s="158">
        <f>J131</f>
        <v>0</v>
      </c>
      <c r="K102" s="155"/>
      <c r="L102" s="159"/>
    </row>
    <row r="103" spans="1:47" s="9" customFormat="1" ht="24.95" customHeight="1">
      <c r="B103" s="154"/>
      <c r="C103" s="155"/>
      <c r="D103" s="156" t="s">
        <v>6051</v>
      </c>
      <c r="E103" s="157"/>
      <c r="F103" s="157"/>
      <c r="G103" s="157"/>
      <c r="H103" s="157"/>
      <c r="I103" s="157"/>
      <c r="J103" s="158">
        <f>J134</f>
        <v>0</v>
      </c>
      <c r="K103" s="155"/>
      <c r="L103" s="159"/>
    </row>
    <row r="104" spans="1:47" s="9" customFormat="1" ht="24.95" customHeight="1">
      <c r="B104" s="154"/>
      <c r="C104" s="155"/>
      <c r="D104" s="156" t="s">
        <v>6052</v>
      </c>
      <c r="E104" s="157"/>
      <c r="F104" s="157"/>
      <c r="G104" s="157"/>
      <c r="H104" s="157"/>
      <c r="I104" s="157"/>
      <c r="J104" s="158">
        <f>J140</f>
        <v>0</v>
      </c>
      <c r="K104" s="155"/>
      <c r="L104" s="159"/>
    </row>
    <row r="105" spans="1:47" s="2" customFormat="1" ht="21.75" customHeight="1">
      <c r="A105" s="35"/>
      <c r="B105" s="36"/>
      <c r="C105" s="37"/>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47" s="2" customFormat="1" ht="6.95" customHeight="1">
      <c r="A106" s="35"/>
      <c r="B106" s="55"/>
      <c r="C106" s="56"/>
      <c r="D106" s="56"/>
      <c r="E106" s="56"/>
      <c r="F106" s="56"/>
      <c r="G106" s="56"/>
      <c r="H106" s="56"/>
      <c r="I106" s="56"/>
      <c r="J106" s="56"/>
      <c r="K106" s="56"/>
      <c r="L106" s="52"/>
      <c r="S106" s="35"/>
      <c r="T106" s="35"/>
      <c r="U106" s="35"/>
      <c r="V106" s="35"/>
      <c r="W106" s="35"/>
      <c r="X106" s="35"/>
      <c r="Y106" s="35"/>
      <c r="Z106" s="35"/>
      <c r="AA106" s="35"/>
      <c r="AB106" s="35"/>
      <c r="AC106" s="35"/>
      <c r="AD106" s="35"/>
      <c r="AE106" s="35"/>
    </row>
    <row r="110" spans="1:47" s="2" customFormat="1" ht="6.95" customHeight="1">
      <c r="A110" s="35"/>
      <c r="B110" s="57"/>
      <c r="C110" s="58"/>
      <c r="D110" s="58"/>
      <c r="E110" s="58"/>
      <c r="F110" s="58"/>
      <c r="G110" s="58"/>
      <c r="H110" s="58"/>
      <c r="I110" s="58"/>
      <c r="J110" s="58"/>
      <c r="K110" s="58"/>
      <c r="L110" s="52"/>
      <c r="S110" s="35"/>
      <c r="T110" s="35"/>
      <c r="U110" s="35"/>
      <c r="V110" s="35"/>
      <c r="W110" s="35"/>
      <c r="X110" s="35"/>
      <c r="Y110" s="35"/>
      <c r="Z110" s="35"/>
      <c r="AA110" s="35"/>
      <c r="AB110" s="35"/>
      <c r="AC110" s="35"/>
      <c r="AD110" s="35"/>
      <c r="AE110" s="35"/>
    </row>
    <row r="111" spans="1:47" s="2" customFormat="1" ht="24.95" customHeight="1">
      <c r="A111" s="35"/>
      <c r="B111" s="36"/>
      <c r="C111" s="24" t="s">
        <v>224</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6.9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2" customHeight="1">
      <c r="A113" s="35"/>
      <c r="B113" s="36"/>
      <c r="C113" s="30" t="s">
        <v>16</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16.5" customHeight="1">
      <c r="A114" s="35"/>
      <c r="B114" s="36"/>
      <c r="C114" s="37"/>
      <c r="D114" s="37"/>
      <c r="E114" s="332" t="str">
        <f>E7</f>
        <v>NEMOCNICE TGM HODONÍN – VÝSTAVBA PAVILONU URGENTNÍHO PŘÍJMU ETAPA II.</v>
      </c>
      <c r="F114" s="333"/>
      <c r="G114" s="333"/>
      <c r="H114" s="333"/>
      <c r="I114" s="37"/>
      <c r="J114" s="37"/>
      <c r="K114" s="37"/>
      <c r="L114" s="52"/>
      <c r="S114" s="35"/>
      <c r="T114" s="35"/>
      <c r="U114" s="35"/>
      <c r="V114" s="35"/>
      <c r="W114" s="35"/>
      <c r="X114" s="35"/>
      <c r="Y114" s="35"/>
      <c r="Z114" s="35"/>
      <c r="AA114" s="35"/>
      <c r="AB114" s="35"/>
      <c r="AC114" s="35"/>
      <c r="AD114" s="35"/>
      <c r="AE114" s="35"/>
    </row>
    <row r="115" spans="1:63" s="1" customFormat="1" ht="12" customHeight="1">
      <c r="B115" s="22"/>
      <c r="C115" s="30" t="s">
        <v>210</v>
      </c>
      <c r="D115" s="23"/>
      <c r="E115" s="23"/>
      <c r="F115" s="23"/>
      <c r="G115" s="23"/>
      <c r="H115" s="23"/>
      <c r="I115" s="23"/>
      <c r="J115" s="23"/>
      <c r="K115" s="23"/>
      <c r="L115" s="21"/>
    </row>
    <row r="116" spans="1:63" s="1" customFormat="1" ht="16.5" customHeight="1">
      <c r="B116" s="22"/>
      <c r="C116" s="23"/>
      <c r="D116" s="23"/>
      <c r="E116" s="332" t="s">
        <v>6010</v>
      </c>
      <c r="F116" s="283"/>
      <c r="G116" s="283"/>
      <c r="H116" s="283"/>
      <c r="I116" s="23"/>
      <c r="J116" s="23"/>
      <c r="K116" s="23"/>
      <c r="L116" s="21"/>
    </row>
    <row r="117" spans="1:63" s="1" customFormat="1" ht="12" customHeight="1">
      <c r="B117" s="22"/>
      <c r="C117" s="30" t="s">
        <v>363</v>
      </c>
      <c r="D117" s="23"/>
      <c r="E117" s="23"/>
      <c r="F117" s="23"/>
      <c r="G117" s="23"/>
      <c r="H117" s="23"/>
      <c r="I117" s="23"/>
      <c r="J117" s="23"/>
      <c r="K117" s="23"/>
      <c r="L117" s="21"/>
    </row>
    <row r="118" spans="1:63" s="2" customFormat="1" ht="16.5" customHeight="1">
      <c r="A118" s="35"/>
      <c r="B118" s="36"/>
      <c r="C118" s="37"/>
      <c r="D118" s="37"/>
      <c r="E118" s="336" t="s">
        <v>6047</v>
      </c>
      <c r="F118" s="334"/>
      <c r="G118" s="334"/>
      <c r="H118" s="334"/>
      <c r="I118" s="37"/>
      <c r="J118" s="37"/>
      <c r="K118" s="37"/>
      <c r="L118" s="52"/>
      <c r="S118" s="35"/>
      <c r="T118" s="35"/>
      <c r="U118" s="35"/>
      <c r="V118" s="35"/>
      <c r="W118" s="35"/>
      <c r="X118" s="35"/>
      <c r="Y118" s="35"/>
      <c r="Z118" s="35"/>
      <c r="AA118" s="35"/>
      <c r="AB118" s="35"/>
      <c r="AC118" s="35"/>
      <c r="AD118" s="35"/>
      <c r="AE118" s="35"/>
    </row>
    <row r="119" spans="1:63" s="2" customFormat="1" ht="12" customHeight="1">
      <c r="A119" s="35"/>
      <c r="B119" s="36"/>
      <c r="C119" s="30" t="s">
        <v>3731</v>
      </c>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3" s="2" customFormat="1" ht="16.5" customHeight="1">
      <c r="A120" s="35"/>
      <c r="B120" s="36"/>
      <c r="C120" s="37"/>
      <c r="D120" s="37"/>
      <c r="E120" s="305" t="str">
        <f>E13</f>
        <v>IO 02.1 - KT</v>
      </c>
      <c r="F120" s="334"/>
      <c r="G120" s="334"/>
      <c r="H120" s="334"/>
      <c r="I120" s="37"/>
      <c r="J120" s="37"/>
      <c r="K120" s="37"/>
      <c r="L120" s="52"/>
      <c r="S120" s="35"/>
      <c r="T120" s="35"/>
      <c r="U120" s="35"/>
      <c r="V120" s="35"/>
      <c r="W120" s="35"/>
      <c r="X120" s="35"/>
      <c r="Y120" s="35"/>
      <c r="Z120" s="35"/>
      <c r="AA120" s="35"/>
      <c r="AB120" s="35"/>
      <c r="AC120" s="35"/>
      <c r="AD120" s="35"/>
      <c r="AE120" s="35"/>
    </row>
    <row r="121" spans="1:63"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3" s="2" customFormat="1" ht="12" customHeight="1">
      <c r="A122" s="35"/>
      <c r="B122" s="36"/>
      <c r="C122" s="30" t="s">
        <v>20</v>
      </c>
      <c r="D122" s="37"/>
      <c r="E122" s="37"/>
      <c r="F122" s="28" t="str">
        <f>F16</f>
        <v xml:space="preserve"> </v>
      </c>
      <c r="G122" s="37"/>
      <c r="H122" s="37"/>
      <c r="I122" s="30" t="s">
        <v>22</v>
      </c>
      <c r="J122" s="67" t="str">
        <f>IF(J16="","",J16)</f>
        <v>23. 6. 2025</v>
      </c>
      <c r="K122" s="37"/>
      <c r="L122" s="52"/>
      <c r="S122" s="35"/>
      <c r="T122" s="35"/>
      <c r="U122" s="35"/>
      <c r="V122" s="35"/>
      <c r="W122" s="35"/>
      <c r="X122" s="35"/>
      <c r="Y122" s="35"/>
      <c r="Z122" s="35"/>
      <c r="AA122" s="35"/>
      <c r="AB122" s="35"/>
      <c r="AC122" s="35"/>
      <c r="AD122" s="35"/>
      <c r="AE122" s="35"/>
    </row>
    <row r="123" spans="1:63" s="2" customFormat="1" ht="6.9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63" s="2" customFormat="1" ht="15.2" customHeight="1">
      <c r="A124" s="35"/>
      <c r="B124" s="36"/>
      <c r="C124" s="30" t="s">
        <v>24</v>
      </c>
      <c r="D124" s="37"/>
      <c r="E124" s="37"/>
      <c r="F124" s="28" t="str">
        <f>E19</f>
        <v>NEMOCNICE TGM HODONÍN, p.o.</v>
      </c>
      <c r="G124" s="37"/>
      <c r="H124" s="37"/>
      <c r="I124" s="30" t="s">
        <v>30</v>
      </c>
      <c r="J124" s="33" t="str">
        <f>E25</f>
        <v>KANIA a.s.</v>
      </c>
      <c r="K124" s="37"/>
      <c r="L124" s="52"/>
      <c r="S124" s="35"/>
      <c r="T124" s="35"/>
      <c r="U124" s="35"/>
      <c r="V124" s="35"/>
      <c r="W124" s="35"/>
      <c r="X124" s="35"/>
      <c r="Y124" s="35"/>
      <c r="Z124" s="35"/>
      <c r="AA124" s="35"/>
      <c r="AB124" s="35"/>
      <c r="AC124" s="35"/>
      <c r="AD124" s="35"/>
      <c r="AE124" s="35"/>
    </row>
    <row r="125" spans="1:63" s="2" customFormat="1" ht="15.2" customHeight="1">
      <c r="A125" s="35"/>
      <c r="B125" s="36"/>
      <c r="C125" s="30" t="s">
        <v>28</v>
      </c>
      <c r="D125" s="37"/>
      <c r="E125" s="37"/>
      <c r="F125" s="28" t="str">
        <f>IF(E22="","",E22)</f>
        <v>Vyplň údaj</v>
      </c>
      <c r="G125" s="37"/>
      <c r="H125" s="37"/>
      <c r="I125" s="30" t="s">
        <v>33</v>
      </c>
      <c r="J125" s="33" t="str">
        <f>E28</f>
        <v xml:space="preserve"> </v>
      </c>
      <c r="K125" s="37"/>
      <c r="L125" s="52"/>
      <c r="S125" s="35"/>
      <c r="T125" s="35"/>
      <c r="U125" s="35"/>
      <c r="V125" s="35"/>
      <c r="W125" s="35"/>
      <c r="X125" s="35"/>
      <c r="Y125" s="35"/>
      <c r="Z125" s="35"/>
      <c r="AA125" s="35"/>
      <c r="AB125" s="35"/>
      <c r="AC125" s="35"/>
      <c r="AD125" s="35"/>
      <c r="AE125" s="35"/>
    </row>
    <row r="126" spans="1:63" s="2" customFormat="1" ht="10.35" customHeight="1">
      <c r="A126" s="35"/>
      <c r="B126" s="36"/>
      <c r="C126" s="37"/>
      <c r="D126" s="37"/>
      <c r="E126" s="37"/>
      <c r="F126" s="37"/>
      <c r="G126" s="37"/>
      <c r="H126" s="37"/>
      <c r="I126" s="37"/>
      <c r="J126" s="37"/>
      <c r="K126" s="37"/>
      <c r="L126" s="52"/>
      <c r="S126" s="35"/>
      <c r="T126" s="35"/>
      <c r="U126" s="35"/>
      <c r="V126" s="35"/>
      <c r="W126" s="35"/>
      <c r="X126" s="35"/>
      <c r="Y126" s="35"/>
      <c r="Z126" s="35"/>
      <c r="AA126" s="35"/>
      <c r="AB126" s="35"/>
      <c r="AC126" s="35"/>
      <c r="AD126" s="35"/>
      <c r="AE126" s="35"/>
    </row>
    <row r="127" spans="1:63" s="11" customFormat="1" ht="29.25" customHeight="1">
      <c r="A127" s="165"/>
      <c r="B127" s="166"/>
      <c r="C127" s="167" t="s">
        <v>225</v>
      </c>
      <c r="D127" s="168" t="s">
        <v>61</v>
      </c>
      <c r="E127" s="168" t="s">
        <v>57</v>
      </c>
      <c r="F127" s="168" t="s">
        <v>58</v>
      </c>
      <c r="G127" s="168" t="s">
        <v>226</v>
      </c>
      <c r="H127" s="168" t="s">
        <v>227</v>
      </c>
      <c r="I127" s="168" t="s">
        <v>228</v>
      </c>
      <c r="J127" s="168" t="s">
        <v>214</v>
      </c>
      <c r="K127" s="169" t="s">
        <v>229</v>
      </c>
      <c r="L127" s="170"/>
      <c r="M127" s="76" t="s">
        <v>1</v>
      </c>
      <c r="N127" s="77" t="s">
        <v>40</v>
      </c>
      <c r="O127" s="77" t="s">
        <v>230</v>
      </c>
      <c r="P127" s="77" t="s">
        <v>231</v>
      </c>
      <c r="Q127" s="77" t="s">
        <v>232</v>
      </c>
      <c r="R127" s="77" t="s">
        <v>233</v>
      </c>
      <c r="S127" s="77" t="s">
        <v>234</v>
      </c>
      <c r="T127" s="78" t="s">
        <v>235</v>
      </c>
      <c r="U127" s="165"/>
      <c r="V127" s="165"/>
      <c r="W127" s="165"/>
      <c r="X127" s="165"/>
      <c r="Y127" s="165"/>
      <c r="Z127" s="165"/>
      <c r="AA127" s="165"/>
      <c r="AB127" s="165"/>
      <c r="AC127" s="165"/>
      <c r="AD127" s="165"/>
      <c r="AE127" s="165"/>
    </row>
    <row r="128" spans="1:63" s="2" customFormat="1" ht="22.9" customHeight="1">
      <c r="A128" s="35"/>
      <c r="B128" s="36"/>
      <c r="C128" s="83" t="s">
        <v>236</v>
      </c>
      <c r="D128" s="37"/>
      <c r="E128" s="37"/>
      <c r="F128" s="37"/>
      <c r="G128" s="37"/>
      <c r="H128" s="37"/>
      <c r="I128" s="37"/>
      <c r="J128" s="171">
        <f>BK128</f>
        <v>0</v>
      </c>
      <c r="K128" s="37"/>
      <c r="L128" s="40"/>
      <c r="M128" s="79"/>
      <c r="N128" s="172"/>
      <c r="O128" s="80"/>
      <c r="P128" s="173">
        <f>P129+P131+P134+P140</f>
        <v>0</v>
      </c>
      <c r="Q128" s="80"/>
      <c r="R128" s="173">
        <f>R129+R131+R134+R140</f>
        <v>0</v>
      </c>
      <c r="S128" s="80"/>
      <c r="T128" s="174">
        <f>T129+T131+T134+T140</f>
        <v>0</v>
      </c>
      <c r="U128" s="35"/>
      <c r="V128" s="35"/>
      <c r="W128" s="35"/>
      <c r="X128" s="35"/>
      <c r="Y128" s="35"/>
      <c r="Z128" s="35"/>
      <c r="AA128" s="35"/>
      <c r="AB128" s="35"/>
      <c r="AC128" s="35"/>
      <c r="AD128" s="35"/>
      <c r="AE128" s="35"/>
      <c r="AT128" s="18" t="s">
        <v>75</v>
      </c>
      <c r="AU128" s="18" t="s">
        <v>216</v>
      </c>
      <c r="BK128" s="175">
        <f>BK129+BK131+BK134+BK140</f>
        <v>0</v>
      </c>
    </row>
    <row r="129" spans="1:65" s="12" customFormat="1" ht="25.9" customHeight="1">
      <c r="B129" s="176"/>
      <c r="C129" s="177"/>
      <c r="D129" s="178" t="s">
        <v>75</v>
      </c>
      <c r="E129" s="179" t="s">
        <v>76</v>
      </c>
      <c r="F129" s="179" t="s">
        <v>6053</v>
      </c>
      <c r="G129" s="177"/>
      <c r="H129" s="177"/>
      <c r="I129" s="180"/>
      <c r="J129" s="181">
        <f>BK129</f>
        <v>0</v>
      </c>
      <c r="K129" s="177"/>
      <c r="L129" s="182"/>
      <c r="M129" s="183"/>
      <c r="N129" s="184"/>
      <c r="O129" s="184"/>
      <c r="P129" s="185">
        <f>P130</f>
        <v>0</v>
      </c>
      <c r="Q129" s="184"/>
      <c r="R129" s="185">
        <f>R130</f>
        <v>0</v>
      </c>
      <c r="S129" s="184"/>
      <c r="T129" s="186">
        <f>T130</f>
        <v>0</v>
      </c>
      <c r="AR129" s="187" t="s">
        <v>84</v>
      </c>
      <c r="AT129" s="188" t="s">
        <v>75</v>
      </c>
      <c r="AU129" s="188" t="s">
        <v>76</v>
      </c>
      <c r="AY129" s="187" t="s">
        <v>239</v>
      </c>
      <c r="BK129" s="189">
        <f>BK130</f>
        <v>0</v>
      </c>
    </row>
    <row r="130" spans="1:65" s="2" customFormat="1" ht="16.5" customHeight="1">
      <c r="A130" s="35"/>
      <c r="B130" s="36"/>
      <c r="C130" s="192" t="s">
        <v>84</v>
      </c>
      <c r="D130" s="192" t="s">
        <v>241</v>
      </c>
      <c r="E130" s="193" t="s">
        <v>84</v>
      </c>
      <c r="F130" s="194" t="s">
        <v>6054</v>
      </c>
      <c r="G130" s="195" t="s">
        <v>513</v>
      </c>
      <c r="H130" s="196">
        <v>82</v>
      </c>
      <c r="I130" s="197"/>
      <c r="J130" s="198">
        <f>ROUND(I130*H130,2)</f>
        <v>0</v>
      </c>
      <c r="K130" s="194" t="s">
        <v>287</v>
      </c>
      <c r="L130" s="40"/>
      <c r="M130" s="199" t="s">
        <v>1</v>
      </c>
      <c r="N130" s="200" t="s">
        <v>41</v>
      </c>
      <c r="O130" s="72"/>
      <c r="P130" s="201">
        <f>O130*H130</f>
        <v>0</v>
      </c>
      <c r="Q130" s="201">
        <v>0</v>
      </c>
      <c r="R130" s="201">
        <f>Q130*H130</f>
        <v>0</v>
      </c>
      <c r="S130" s="201">
        <v>0</v>
      </c>
      <c r="T130" s="202">
        <f>S130*H130</f>
        <v>0</v>
      </c>
      <c r="U130" s="35"/>
      <c r="V130" s="35"/>
      <c r="W130" s="35"/>
      <c r="X130" s="35"/>
      <c r="Y130" s="35"/>
      <c r="Z130" s="35"/>
      <c r="AA130" s="35"/>
      <c r="AB130" s="35"/>
      <c r="AC130" s="35"/>
      <c r="AD130" s="35"/>
      <c r="AE130" s="35"/>
      <c r="AR130" s="203" t="s">
        <v>110</v>
      </c>
      <c r="AT130" s="203" t="s">
        <v>241</v>
      </c>
      <c r="AU130" s="203" t="s">
        <v>84</v>
      </c>
      <c r="AY130" s="18" t="s">
        <v>239</v>
      </c>
      <c r="BE130" s="204">
        <f>IF(N130="základní",J130,0)</f>
        <v>0</v>
      </c>
      <c r="BF130" s="204">
        <f>IF(N130="snížená",J130,0)</f>
        <v>0</v>
      </c>
      <c r="BG130" s="204">
        <f>IF(N130="zákl. přenesená",J130,0)</f>
        <v>0</v>
      </c>
      <c r="BH130" s="204">
        <f>IF(N130="sníž. přenesená",J130,0)</f>
        <v>0</v>
      </c>
      <c r="BI130" s="204">
        <f>IF(N130="nulová",J130,0)</f>
        <v>0</v>
      </c>
      <c r="BJ130" s="18" t="s">
        <v>84</v>
      </c>
      <c r="BK130" s="204">
        <f>ROUND(I130*H130,2)</f>
        <v>0</v>
      </c>
      <c r="BL130" s="18" t="s">
        <v>110</v>
      </c>
      <c r="BM130" s="203" t="s">
        <v>86</v>
      </c>
    </row>
    <row r="131" spans="1:65" s="12" customFormat="1" ht="25.9" customHeight="1">
      <c r="B131" s="176"/>
      <c r="C131" s="177"/>
      <c r="D131" s="178" t="s">
        <v>75</v>
      </c>
      <c r="E131" s="179" t="s">
        <v>84</v>
      </c>
      <c r="F131" s="179" t="s">
        <v>4762</v>
      </c>
      <c r="G131" s="177"/>
      <c r="H131" s="177"/>
      <c r="I131" s="180"/>
      <c r="J131" s="181">
        <f>BK131</f>
        <v>0</v>
      </c>
      <c r="K131" s="177"/>
      <c r="L131" s="182"/>
      <c r="M131" s="183"/>
      <c r="N131" s="184"/>
      <c r="O131" s="184"/>
      <c r="P131" s="185">
        <f>SUM(P132:P133)</f>
        <v>0</v>
      </c>
      <c r="Q131" s="184"/>
      <c r="R131" s="185">
        <f>SUM(R132:R133)</f>
        <v>0</v>
      </c>
      <c r="S131" s="184"/>
      <c r="T131" s="186">
        <f>SUM(T132:T133)</f>
        <v>0</v>
      </c>
      <c r="AR131" s="187" t="s">
        <v>84</v>
      </c>
      <c r="AT131" s="188" t="s">
        <v>75</v>
      </c>
      <c r="AU131" s="188" t="s">
        <v>76</v>
      </c>
      <c r="AY131" s="187" t="s">
        <v>239</v>
      </c>
      <c r="BK131" s="189">
        <f>SUM(BK132:BK133)</f>
        <v>0</v>
      </c>
    </row>
    <row r="132" spans="1:65" s="2" customFormat="1" ht="16.5" customHeight="1">
      <c r="A132" s="35"/>
      <c r="B132" s="36"/>
      <c r="C132" s="192" t="s">
        <v>86</v>
      </c>
      <c r="D132" s="192" t="s">
        <v>241</v>
      </c>
      <c r="E132" s="193" t="s">
        <v>86</v>
      </c>
      <c r="F132" s="194" t="s">
        <v>6055</v>
      </c>
      <c r="G132" s="195" t="s">
        <v>513</v>
      </c>
      <c r="H132" s="196">
        <v>39</v>
      </c>
      <c r="I132" s="197"/>
      <c r="J132" s="198">
        <f>ROUND(I132*H132,2)</f>
        <v>0</v>
      </c>
      <c r="K132" s="194" t="s">
        <v>287</v>
      </c>
      <c r="L132" s="40"/>
      <c r="M132" s="199" t="s">
        <v>1</v>
      </c>
      <c r="N132" s="200" t="s">
        <v>41</v>
      </c>
      <c r="O132" s="72"/>
      <c r="P132" s="201">
        <f>O132*H132</f>
        <v>0</v>
      </c>
      <c r="Q132" s="201">
        <v>0</v>
      </c>
      <c r="R132" s="201">
        <f>Q132*H132</f>
        <v>0</v>
      </c>
      <c r="S132" s="201">
        <v>0</v>
      </c>
      <c r="T132" s="202">
        <f>S132*H132</f>
        <v>0</v>
      </c>
      <c r="U132" s="35"/>
      <c r="V132" s="35"/>
      <c r="W132" s="35"/>
      <c r="X132" s="35"/>
      <c r="Y132" s="35"/>
      <c r="Z132" s="35"/>
      <c r="AA132" s="35"/>
      <c r="AB132" s="35"/>
      <c r="AC132" s="35"/>
      <c r="AD132" s="35"/>
      <c r="AE132" s="35"/>
      <c r="AR132" s="203" t="s">
        <v>110</v>
      </c>
      <c r="AT132" s="203" t="s">
        <v>241</v>
      </c>
      <c r="AU132" s="203" t="s">
        <v>84</v>
      </c>
      <c r="AY132" s="18" t="s">
        <v>239</v>
      </c>
      <c r="BE132" s="204">
        <f>IF(N132="základní",J132,0)</f>
        <v>0</v>
      </c>
      <c r="BF132" s="204">
        <f>IF(N132="snížená",J132,0)</f>
        <v>0</v>
      </c>
      <c r="BG132" s="204">
        <f>IF(N132="zákl. přenesená",J132,0)</f>
        <v>0</v>
      </c>
      <c r="BH132" s="204">
        <f>IF(N132="sníž. přenesená",J132,0)</f>
        <v>0</v>
      </c>
      <c r="BI132" s="204">
        <f>IF(N132="nulová",J132,0)</f>
        <v>0</v>
      </c>
      <c r="BJ132" s="18" t="s">
        <v>84</v>
      </c>
      <c r="BK132" s="204">
        <f>ROUND(I132*H132,2)</f>
        <v>0</v>
      </c>
      <c r="BL132" s="18" t="s">
        <v>110</v>
      </c>
      <c r="BM132" s="203" t="s">
        <v>110</v>
      </c>
    </row>
    <row r="133" spans="1:65" s="2" customFormat="1" ht="16.5" customHeight="1">
      <c r="A133" s="35"/>
      <c r="B133" s="36"/>
      <c r="C133" s="192" t="s">
        <v>108</v>
      </c>
      <c r="D133" s="192" t="s">
        <v>241</v>
      </c>
      <c r="E133" s="193" t="s">
        <v>108</v>
      </c>
      <c r="F133" s="194" t="s">
        <v>6056</v>
      </c>
      <c r="G133" s="195" t="s">
        <v>513</v>
      </c>
      <c r="H133" s="196">
        <v>91</v>
      </c>
      <c r="I133" s="197"/>
      <c r="J133" s="198">
        <f>ROUND(I133*H133,2)</f>
        <v>0</v>
      </c>
      <c r="K133" s="194" t="s">
        <v>287</v>
      </c>
      <c r="L133" s="40"/>
      <c r="M133" s="199" t="s">
        <v>1</v>
      </c>
      <c r="N133" s="200" t="s">
        <v>41</v>
      </c>
      <c r="O133" s="72"/>
      <c r="P133" s="201">
        <f>O133*H133</f>
        <v>0</v>
      </c>
      <c r="Q133" s="201">
        <v>0</v>
      </c>
      <c r="R133" s="201">
        <f>Q133*H133</f>
        <v>0</v>
      </c>
      <c r="S133" s="201">
        <v>0</v>
      </c>
      <c r="T133" s="202">
        <f>S133*H133</f>
        <v>0</v>
      </c>
      <c r="U133" s="35"/>
      <c r="V133" s="35"/>
      <c r="W133" s="35"/>
      <c r="X133" s="35"/>
      <c r="Y133" s="35"/>
      <c r="Z133" s="35"/>
      <c r="AA133" s="35"/>
      <c r="AB133" s="35"/>
      <c r="AC133" s="35"/>
      <c r="AD133" s="35"/>
      <c r="AE133" s="35"/>
      <c r="AR133" s="203" t="s">
        <v>110</v>
      </c>
      <c r="AT133" s="203" t="s">
        <v>241</v>
      </c>
      <c r="AU133" s="203" t="s">
        <v>84</v>
      </c>
      <c r="AY133" s="18" t="s">
        <v>239</v>
      </c>
      <c r="BE133" s="204">
        <f>IF(N133="základní",J133,0)</f>
        <v>0</v>
      </c>
      <c r="BF133" s="204">
        <f>IF(N133="snížená",J133,0)</f>
        <v>0</v>
      </c>
      <c r="BG133" s="204">
        <f>IF(N133="zákl. přenesená",J133,0)</f>
        <v>0</v>
      </c>
      <c r="BH133" s="204">
        <f>IF(N133="sníž. přenesená",J133,0)</f>
        <v>0</v>
      </c>
      <c r="BI133" s="204">
        <f>IF(N133="nulová",J133,0)</f>
        <v>0</v>
      </c>
      <c r="BJ133" s="18" t="s">
        <v>84</v>
      </c>
      <c r="BK133" s="204">
        <f>ROUND(I133*H133,2)</f>
        <v>0</v>
      </c>
      <c r="BL133" s="18" t="s">
        <v>110</v>
      </c>
      <c r="BM133" s="203" t="s">
        <v>150</v>
      </c>
    </row>
    <row r="134" spans="1:65" s="12" customFormat="1" ht="25.9" customHeight="1">
      <c r="B134" s="176"/>
      <c r="C134" s="177"/>
      <c r="D134" s="178" t="s">
        <v>75</v>
      </c>
      <c r="E134" s="179" t="s">
        <v>108</v>
      </c>
      <c r="F134" s="179" t="s">
        <v>6057</v>
      </c>
      <c r="G134" s="177"/>
      <c r="H134" s="177"/>
      <c r="I134" s="180"/>
      <c r="J134" s="181">
        <f>BK134</f>
        <v>0</v>
      </c>
      <c r="K134" s="177"/>
      <c r="L134" s="182"/>
      <c r="M134" s="183"/>
      <c r="N134" s="184"/>
      <c r="O134" s="184"/>
      <c r="P134" s="185">
        <f>SUM(P135:P139)</f>
        <v>0</v>
      </c>
      <c r="Q134" s="184"/>
      <c r="R134" s="185">
        <f>SUM(R135:R139)</f>
        <v>0</v>
      </c>
      <c r="S134" s="184"/>
      <c r="T134" s="186">
        <f>SUM(T135:T139)</f>
        <v>0</v>
      </c>
      <c r="AR134" s="187" t="s">
        <v>84</v>
      </c>
      <c r="AT134" s="188" t="s">
        <v>75</v>
      </c>
      <c r="AU134" s="188" t="s">
        <v>76</v>
      </c>
      <c r="AY134" s="187" t="s">
        <v>239</v>
      </c>
      <c r="BK134" s="189">
        <f>SUM(BK135:BK139)</f>
        <v>0</v>
      </c>
    </row>
    <row r="135" spans="1:65" s="2" customFormat="1" ht="16.5" customHeight="1">
      <c r="A135" s="35"/>
      <c r="B135" s="36"/>
      <c r="C135" s="192" t="s">
        <v>110</v>
      </c>
      <c r="D135" s="192" t="s">
        <v>241</v>
      </c>
      <c r="E135" s="193" t="s">
        <v>110</v>
      </c>
      <c r="F135" s="194" t="s">
        <v>6058</v>
      </c>
      <c r="G135" s="195" t="s">
        <v>513</v>
      </c>
      <c r="H135" s="196">
        <v>65</v>
      </c>
      <c r="I135" s="197"/>
      <c r="J135" s="198">
        <f>ROUND(I135*H135,2)</f>
        <v>0</v>
      </c>
      <c r="K135" s="194" t="s">
        <v>287</v>
      </c>
      <c r="L135" s="40"/>
      <c r="M135" s="199" t="s">
        <v>1</v>
      </c>
      <c r="N135" s="200" t="s">
        <v>41</v>
      </c>
      <c r="O135" s="72"/>
      <c r="P135" s="201">
        <f>O135*H135</f>
        <v>0</v>
      </c>
      <c r="Q135" s="201">
        <v>0</v>
      </c>
      <c r="R135" s="201">
        <f>Q135*H135</f>
        <v>0</v>
      </c>
      <c r="S135" s="201">
        <v>0</v>
      </c>
      <c r="T135" s="202">
        <f>S135*H135</f>
        <v>0</v>
      </c>
      <c r="U135" s="35"/>
      <c r="V135" s="35"/>
      <c r="W135" s="35"/>
      <c r="X135" s="35"/>
      <c r="Y135" s="35"/>
      <c r="Z135" s="35"/>
      <c r="AA135" s="35"/>
      <c r="AB135" s="35"/>
      <c r="AC135" s="35"/>
      <c r="AD135" s="35"/>
      <c r="AE135" s="35"/>
      <c r="AR135" s="203" t="s">
        <v>110</v>
      </c>
      <c r="AT135" s="203" t="s">
        <v>241</v>
      </c>
      <c r="AU135" s="203" t="s">
        <v>84</v>
      </c>
      <c r="AY135" s="18" t="s">
        <v>239</v>
      </c>
      <c r="BE135" s="204">
        <f>IF(N135="základní",J135,0)</f>
        <v>0</v>
      </c>
      <c r="BF135" s="204">
        <f>IF(N135="snížená",J135,0)</f>
        <v>0</v>
      </c>
      <c r="BG135" s="204">
        <f>IF(N135="zákl. přenesená",J135,0)</f>
        <v>0</v>
      </c>
      <c r="BH135" s="204">
        <f>IF(N135="sníž. přenesená",J135,0)</f>
        <v>0</v>
      </c>
      <c r="BI135" s="204">
        <f>IF(N135="nulová",J135,0)</f>
        <v>0</v>
      </c>
      <c r="BJ135" s="18" t="s">
        <v>84</v>
      </c>
      <c r="BK135" s="204">
        <f>ROUND(I135*H135,2)</f>
        <v>0</v>
      </c>
      <c r="BL135" s="18" t="s">
        <v>110</v>
      </c>
      <c r="BM135" s="203" t="s">
        <v>156</v>
      </c>
    </row>
    <row r="136" spans="1:65" s="2" customFormat="1" ht="16.5" customHeight="1">
      <c r="A136" s="35"/>
      <c r="B136" s="36"/>
      <c r="C136" s="192" t="s">
        <v>134</v>
      </c>
      <c r="D136" s="192" t="s">
        <v>241</v>
      </c>
      <c r="E136" s="193" t="s">
        <v>134</v>
      </c>
      <c r="F136" s="194" t="s">
        <v>6059</v>
      </c>
      <c r="G136" s="195" t="s">
        <v>513</v>
      </c>
      <c r="H136" s="196">
        <v>55</v>
      </c>
      <c r="I136" s="197"/>
      <c r="J136" s="198">
        <f>ROUND(I136*H136,2)</f>
        <v>0</v>
      </c>
      <c r="K136" s="194" t="s">
        <v>287</v>
      </c>
      <c r="L136" s="40"/>
      <c r="M136" s="199" t="s">
        <v>1</v>
      </c>
      <c r="N136" s="200" t="s">
        <v>41</v>
      </c>
      <c r="O136" s="72"/>
      <c r="P136" s="201">
        <f>O136*H136</f>
        <v>0</v>
      </c>
      <c r="Q136" s="201">
        <v>0</v>
      </c>
      <c r="R136" s="201">
        <f>Q136*H136</f>
        <v>0</v>
      </c>
      <c r="S136" s="201">
        <v>0</v>
      </c>
      <c r="T136" s="202">
        <f>S136*H136</f>
        <v>0</v>
      </c>
      <c r="U136" s="35"/>
      <c r="V136" s="35"/>
      <c r="W136" s="35"/>
      <c r="X136" s="35"/>
      <c r="Y136" s="35"/>
      <c r="Z136" s="35"/>
      <c r="AA136" s="35"/>
      <c r="AB136" s="35"/>
      <c r="AC136" s="35"/>
      <c r="AD136" s="35"/>
      <c r="AE136" s="35"/>
      <c r="AR136" s="203" t="s">
        <v>110</v>
      </c>
      <c r="AT136" s="203" t="s">
        <v>241</v>
      </c>
      <c r="AU136" s="203" t="s">
        <v>84</v>
      </c>
      <c r="AY136" s="18" t="s">
        <v>239</v>
      </c>
      <c r="BE136" s="204">
        <f>IF(N136="základní",J136,0)</f>
        <v>0</v>
      </c>
      <c r="BF136" s="204">
        <f>IF(N136="snížená",J136,0)</f>
        <v>0</v>
      </c>
      <c r="BG136" s="204">
        <f>IF(N136="zákl. přenesená",J136,0)</f>
        <v>0</v>
      </c>
      <c r="BH136" s="204">
        <f>IF(N136="sníž. přenesená",J136,0)</f>
        <v>0</v>
      </c>
      <c r="BI136" s="204">
        <f>IF(N136="nulová",J136,0)</f>
        <v>0</v>
      </c>
      <c r="BJ136" s="18" t="s">
        <v>84</v>
      </c>
      <c r="BK136" s="204">
        <f>ROUND(I136*H136,2)</f>
        <v>0</v>
      </c>
      <c r="BL136" s="18" t="s">
        <v>110</v>
      </c>
      <c r="BM136" s="203" t="s">
        <v>162</v>
      </c>
    </row>
    <row r="137" spans="1:65" s="2" customFormat="1" ht="16.5" customHeight="1">
      <c r="A137" s="35"/>
      <c r="B137" s="36"/>
      <c r="C137" s="192" t="s">
        <v>150</v>
      </c>
      <c r="D137" s="192" t="s">
        <v>241</v>
      </c>
      <c r="E137" s="193" t="s">
        <v>150</v>
      </c>
      <c r="F137" s="194" t="s">
        <v>6060</v>
      </c>
      <c r="G137" s="195" t="s">
        <v>513</v>
      </c>
      <c r="H137" s="196">
        <v>65</v>
      </c>
      <c r="I137" s="197"/>
      <c r="J137" s="198">
        <f>ROUND(I137*H137,2)</f>
        <v>0</v>
      </c>
      <c r="K137" s="194" t="s">
        <v>287</v>
      </c>
      <c r="L137" s="40"/>
      <c r="M137" s="199" t="s">
        <v>1</v>
      </c>
      <c r="N137" s="200" t="s">
        <v>41</v>
      </c>
      <c r="O137" s="72"/>
      <c r="P137" s="201">
        <f>O137*H137</f>
        <v>0</v>
      </c>
      <c r="Q137" s="201">
        <v>0</v>
      </c>
      <c r="R137" s="201">
        <f>Q137*H137</f>
        <v>0</v>
      </c>
      <c r="S137" s="201">
        <v>0</v>
      </c>
      <c r="T137" s="202">
        <f>S137*H137</f>
        <v>0</v>
      </c>
      <c r="U137" s="35"/>
      <c r="V137" s="35"/>
      <c r="W137" s="35"/>
      <c r="X137" s="35"/>
      <c r="Y137" s="35"/>
      <c r="Z137" s="35"/>
      <c r="AA137" s="35"/>
      <c r="AB137" s="35"/>
      <c r="AC137" s="35"/>
      <c r="AD137" s="35"/>
      <c r="AE137" s="35"/>
      <c r="AR137" s="203" t="s">
        <v>110</v>
      </c>
      <c r="AT137" s="203" t="s">
        <v>241</v>
      </c>
      <c r="AU137" s="203" t="s">
        <v>84</v>
      </c>
      <c r="AY137" s="18" t="s">
        <v>239</v>
      </c>
      <c r="BE137" s="204">
        <f>IF(N137="základní",J137,0)</f>
        <v>0</v>
      </c>
      <c r="BF137" s="204">
        <f>IF(N137="snížená",J137,0)</f>
        <v>0</v>
      </c>
      <c r="BG137" s="204">
        <f>IF(N137="zákl. přenesená",J137,0)</f>
        <v>0</v>
      </c>
      <c r="BH137" s="204">
        <f>IF(N137="sníž. přenesená",J137,0)</f>
        <v>0</v>
      </c>
      <c r="BI137" s="204">
        <f>IF(N137="nulová",J137,0)</f>
        <v>0</v>
      </c>
      <c r="BJ137" s="18" t="s">
        <v>84</v>
      </c>
      <c r="BK137" s="204">
        <f>ROUND(I137*H137,2)</f>
        <v>0</v>
      </c>
      <c r="BL137" s="18" t="s">
        <v>110</v>
      </c>
      <c r="BM137" s="203" t="s">
        <v>8</v>
      </c>
    </row>
    <row r="138" spans="1:65" s="2" customFormat="1" ht="16.5" customHeight="1">
      <c r="A138" s="35"/>
      <c r="B138" s="36"/>
      <c r="C138" s="192" t="s">
        <v>153</v>
      </c>
      <c r="D138" s="192" t="s">
        <v>241</v>
      </c>
      <c r="E138" s="193" t="s">
        <v>153</v>
      </c>
      <c r="F138" s="194" t="s">
        <v>6061</v>
      </c>
      <c r="G138" s="195" t="s">
        <v>513</v>
      </c>
      <c r="H138" s="196">
        <v>65</v>
      </c>
      <c r="I138" s="197"/>
      <c r="J138" s="198">
        <f>ROUND(I138*H138,2)</f>
        <v>0</v>
      </c>
      <c r="K138" s="194" t="s">
        <v>287</v>
      </c>
      <c r="L138" s="40"/>
      <c r="M138" s="199" t="s">
        <v>1</v>
      </c>
      <c r="N138" s="200" t="s">
        <v>41</v>
      </c>
      <c r="O138" s="72"/>
      <c r="P138" s="201">
        <f>O138*H138</f>
        <v>0</v>
      </c>
      <c r="Q138" s="201">
        <v>0</v>
      </c>
      <c r="R138" s="201">
        <f>Q138*H138</f>
        <v>0</v>
      </c>
      <c r="S138" s="201">
        <v>0</v>
      </c>
      <c r="T138" s="202">
        <f>S138*H138</f>
        <v>0</v>
      </c>
      <c r="U138" s="35"/>
      <c r="V138" s="35"/>
      <c r="W138" s="35"/>
      <c r="X138" s="35"/>
      <c r="Y138" s="35"/>
      <c r="Z138" s="35"/>
      <c r="AA138" s="35"/>
      <c r="AB138" s="35"/>
      <c r="AC138" s="35"/>
      <c r="AD138" s="35"/>
      <c r="AE138" s="35"/>
      <c r="AR138" s="203" t="s">
        <v>110</v>
      </c>
      <c r="AT138" s="203" t="s">
        <v>241</v>
      </c>
      <c r="AU138" s="203" t="s">
        <v>84</v>
      </c>
      <c r="AY138" s="18" t="s">
        <v>239</v>
      </c>
      <c r="BE138" s="204">
        <f>IF(N138="základní",J138,0)</f>
        <v>0</v>
      </c>
      <c r="BF138" s="204">
        <f>IF(N138="snížená",J138,0)</f>
        <v>0</v>
      </c>
      <c r="BG138" s="204">
        <f>IF(N138="zákl. přenesená",J138,0)</f>
        <v>0</v>
      </c>
      <c r="BH138" s="204">
        <f>IF(N138="sníž. přenesená",J138,0)</f>
        <v>0</v>
      </c>
      <c r="BI138" s="204">
        <f>IF(N138="nulová",J138,0)</f>
        <v>0</v>
      </c>
      <c r="BJ138" s="18" t="s">
        <v>84</v>
      </c>
      <c r="BK138" s="204">
        <f>ROUND(I138*H138,2)</f>
        <v>0</v>
      </c>
      <c r="BL138" s="18" t="s">
        <v>110</v>
      </c>
      <c r="BM138" s="203" t="s">
        <v>306</v>
      </c>
    </row>
    <row r="139" spans="1:65" s="2" customFormat="1" ht="16.5" customHeight="1">
      <c r="A139" s="35"/>
      <c r="B139" s="36"/>
      <c r="C139" s="192" t="s">
        <v>156</v>
      </c>
      <c r="D139" s="192" t="s">
        <v>241</v>
      </c>
      <c r="E139" s="193" t="s">
        <v>156</v>
      </c>
      <c r="F139" s="194" t="s">
        <v>6062</v>
      </c>
      <c r="G139" s="195" t="s">
        <v>319</v>
      </c>
      <c r="H139" s="196">
        <v>1.05</v>
      </c>
      <c r="I139" s="197"/>
      <c r="J139" s="198">
        <f>ROUND(I139*H139,2)</f>
        <v>0</v>
      </c>
      <c r="K139" s="194" t="s">
        <v>287</v>
      </c>
      <c r="L139" s="40"/>
      <c r="M139" s="199" t="s">
        <v>1</v>
      </c>
      <c r="N139" s="200" t="s">
        <v>41</v>
      </c>
      <c r="O139" s="72"/>
      <c r="P139" s="201">
        <f>O139*H139</f>
        <v>0</v>
      </c>
      <c r="Q139" s="201">
        <v>0</v>
      </c>
      <c r="R139" s="201">
        <f>Q139*H139</f>
        <v>0</v>
      </c>
      <c r="S139" s="201">
        <v>0</v>
      </c>
      <c r="T139" s="202">
        <f>S139*H139</f>
        <v>0</v>
      </c>
      <c r="U139" s="35"/>
      <c r="V139" s="35"/>
      <c r="W139" s="35"/>
      <c r="X139" s="35"/>
      <c r="Y139" s="35"/>
      <c r="Z139" s="35"/>
      <c r="AA139" s="35"/>
      <c r="AB139" s="35"/>
      <c r="AC139" s="35"/>
      <c r="AD139" s="35"/>
      <c r="AE139" s="35"/>
      <c r="AR139" s="203" t="s">
        <v>110</v>
      </c>
      <c r="AT139" s="203" t="s">
        <v>241</v>
      </c>
      <c r="AU139" s="203" t="s">
        <v>84</v>
      </c>
      <c r="AY139" s="18" t="s">
        <v>239</v>
      </c>
      <c r="BE139" s="204">
        <f>IF(N139="základní",J139,0)</f>
        <v>0</v>
      </c>
      <c r="BF139" s="204">
        <f>IF(N139="snížená",J139,0)</f>
        <v>0</v>
      </c>
      <c r="BG139" s="204">
        <f>IF(N139="zákl. přenesená",J139,0)</f>
        <v>0</v>
      </c>
      <c r="BH139" s="204">
        <f>IF(N139="sníž. přenesená",J139,0)</f>
        <v>0</v>
      </c>
      <c r="BI139" s="204">
        <f>IF(N139="nulová",J139,0)</f>
        <v>0</v>
      </c>
      <c r="BJ139" s="18" t="s">
        <v>84</v>
      </c>
      <c r="BK139" s="204">
        <f>ROUND(I139*H139,2)</f>
        <v>0</v>
      </c>
      <c r="BL139" s="18" t="s">
        <v>110</v>
      </c>
      <c r="BM139" s="203" t="s">
        <v>316</v>
      </c>
    </row>
    <row r="140" spans="1:65" s="12" customFormat="1" ht="25.9" customHeight="1">
      <c r="B140" s="176"/>
      <c r="C140" s="177"/>
      <c r="D140" s="178" t="s">
        <v>75</v>
      </c>
      <c r="E140" s="179" t="s">
        <v>156</v>
      </c>
      <c r="F140" s="179" t="s">
        <v>135</v>
      </c>
      <c r="G140" s="177"/>
      <c r="H140" s="177"/>
      <c r="I140" s="180"/>
      <c r="J140" s="181">
        <f>BK140</f>
        <v>0</v>
      </c>
      <c r="K140" s="177"/>
      <c r="L140" s="182"/>
      <c r="M140" s="183"/>
      <c r="N140" s="184"/>
      <c r="O140" s="184"/>
      <c r="P140" s="185">
        <f>SUM(P141:P145)</f>
        <v>0</v>
      </c>
      <c r="Q140" s="184"/>
      <c r="R140" s="185">
        <f>SUM(R141:R145)</f>
        <v>0</v>
      </c>
      <c r="S140" s="184"/>
      <c r="T140" s="186">
        <f>SUM(T141:T145)</f>
        <v>0</v>
      </c>
      <c r="AR140" s="187" t="s">
        <v>84</v>
      </c>
      <c r="AT140" s="188" t="s">
        <v>75</v>
      </c>
      <c r="AU140" s="188" t="s">
        <v>76</v>
      </c>
      <c r="AY140" s="187" t="s">
        <v>239</v>
      </c>
      <c r="BK140" s="189">
        <f>SUM(BK141:BK145)</f>
        <v>0</v>
      </c>
    </row>
    <row r="141" spans="1:65" s="2" customFormat="1" ht="16.5" customHeight="1">
      <c r="A141" s="35"/>
      <c r="B141" s="36"/>
      <c r="C141" s="192" t="s">
        <v>159</v>
      </c>
      <c r="D141" s="192" t="s">
        <v>241</v>
      </c>
      <c r="E141" s="193" t="s">
        <v>159</v>
      </c>
      <c r="F141" s="194" t="s">
        <v>6063</v>
      </c>
      <c r="G141" s="195" t="s">
        <v>2089</v>
      </c>
      <c r="H141" s="196">
        <v>1</v>
      </c>
      <c r="I141" s="197"/>
      <c r="J141" s="198">
        <f>ROUND(I141*H141,2)</f>
        <v>0</v>
      </c>
      <c r="K141" s="194" t="s">
        <v>287</v>
      </c>
      <c r="L141" s="40"/>
      <c r="M141" s="199" t="s">
        <v>1</v>
      </c>
      <c r="N141" s="200" t="s">
        <v>41</v>
      </c>
      <c r="O141" s="72"/>
      <c r="P141" s="201">
        <f>O141*H141</f>
        <v>0</v>
      </c>
      <c r="Q141" s="201">
        <v>0</v>
      </c>
      <c r="R141" s="201">
        <f>Q141*H141</f>
        <v>0</v>
      </c>
      <c r="S141" s="201">
        <v>0</v>
      </c>
      <c r="T141" s="202">
        <f>S141*H141</f>
        <v>0</v>
      </c>
      <c r="U141" s="35"/>
      <c r="V141" s="35"/>
      <c r="W141" s="35"/>
      <c r="X141" s="35"/>
      <c r="Y141" s="35"/>
      <c r="Z141" s="35"/>
      <c r="AA141" s="35"/>
      <c r="AB141" s="35"/>
      <c r="AC141" s="35"/>
      <c r="AD141" s="35"/>
      <c r="AE141" s="35"/>
      <c r="AR141" s="203" t="s">
        <v>110</v>
      </c>
      <c r="AT141" s="203" t="s">
        <v>241</v>
      </c>
      <c r="AU141" s="203" t="s">
        <v>84</v>
      </c>
      <c r="AY141" s="18" t="s">
        <v>239</v>
      </c>
      <c r="BE141" s="204">
        <f>IF(N141="základní",J141,0)</f>
        <v>0</v>
      </c>
      <c r="BF141" s="204">
        <f>IF(N141="snížená",J141,0)</f>
        <v>0</v>
      </c>
      <c r="BG141" s="204">
        <f>IF(N141="zákl. přenesená",J141,0)</f>
        <v>0</v>
      </c>
      <c r="BH141" s="204">
        <f>IF(N141="sníž. přenesená",J141,0)</f>
        <v>0</v>
      </c>
      <c r="BI141" s="204">
        <f>IF(N141="nulová",J141,0)</f>
        <v>0</v>
      </c>
      <c r="BJ141" s="18" t="s">
        <v>84</v>
      </c>
      <c r="BK141" s="204">
        <f>ROUND(I141*H141,2)</f>
        <v>0</v>
      </c>
      <c r="BL141" s="18" t="s">
        <v>110</v>
      </c>
      <c r="BM141" s="203" t="s">
        <v>289</v>
      </c>
    </row>
    <row r="142" spans="1:65" s="2" customFormat="1" ht="16.5" customHeight="1">
      <c r="A142" s="35"/>
      <c r="B142" s="36"/>
      <c r="C142" s="192" t="s">
        <v>162</v>
      </c>
      <c r="D142" s="192" t="s">
        <v>241</v>
      </c>
      <c r="E142" s="193" t="s">
        <v>162</v>
      </c>
      <c r="F142" s="194" t="s">
        <v>4740</v>
      </c>
      <c r="G142" s="195" t="s">
        <v>396</v>
      </c>
      <c r="H142" s="196">
        <v>6</v>
      </c>
      <c r="I142" s="197"/>
      <c r="J142" s="198">
        <f>ROUND(I142*H142,2)</f>
        <v>0</v>
      </c>
      <c r="K142" s="194" t="s">
        <v>287</v>
      </c>
      <c r="L142" s="40"/>
      <c r="M142" s="199" t="s">
        <v>1</v>
      </c>
      <c r="N142" s="200" t="s">
        <v>41</v>
      </c>
      <c r="O142" s="72"/>
      <c r="P142" s="201">
        <f>O142*H142</f>
        <v>0</v>
      </c>
      <c r="Q142" s="201">
        <v>0</v>
      </c>
      <c r="R142" s="201">
        <f>Q142*H142</f>
        <v>0</v>
      </c>
      <c r="S142" s="201">
        <v>0</v>
      </c>
      <c r="T142" s="202">
        <f>S142*H142</f>
        <v>0</v>
      </c>
      <c r="U142" s="35"/>
      <c r="V142" s="35"/>
      <c r="W142" s="35"/>
      <c r="X142" s="35"/>
      <c r="Y142" s="35"/>
      <c r="Z142" s="35"/>
      <c r="AA142" s="35"/>
      <c r="AB142" s="35"/>
      <c r="AC142" s="35"/>
      <c r="AD142" s="35"/>
      <c r="AE142" s="35"/>
      <c r="AR142" s="203" t="s">
        <v>110</v>
      </c>
      <c r="AT142" s="203" t="s">
        <v>241</v>
      </c>
      <c r="AU142" s="203" t="s">
        <v>84</v>
      </c>
      <c r="AY142" s="18" t="s">
        <v>239</v>
      </c>
      <c r="BE142" s="204">
        <f>IF(N142="základní",J142,0)</f>
        <v>0</v>
      </c>
      <c r="BF142" s="204">
        <f>IF(N142="snížená",J142,0)</f>
        <v>0</v>
      </c>
      <c r="BG142" s="204">
        <f>IF(N142="zákl. přenesená",J142,0)</f>
        <v>0</v>
      </c>
      <c r="BH142" s="204">
        <f>IF(N142="sníž. přenesená",J142,0)</f>
        <v>0</v>
      </c>
      <c r="BI142" s="204">
        <f>IF(N142="nulová",J142,0)</f>
        <v>0</v>
      </c>
      <c r="BJ142" s="18" t="s">
        <v>84</v>
      </c>
      <c r="BK142" s="204">
        <f>ROUND(I142*H142,2)</f>
        <v>0</v>
      </c>
      <c r="BL142" s="18" t="s">
        <v>110</v>
      </c>
      <c r="BM142" s="203" t="s">
        <v>341</v>
      </c>
    </row>
    <row r="143" spans="1:65" s="2" customFormat="1" ht="16.5" customHeight="1">
      <c r="A143" s="35"/>
      <c r="B143" s="36"/>
      <c r="C143" s="192" t="s">
        <v>165</v>
      </c>
      <c r="D143" s="192" t="s">
        <v>241</v>
      </c>
      <c r="E143" s="193" t="s">
        <v>165</v>
      </c>
      <c r="F143" s="194" t="s">
        <v>4864</v>
      </c>
      <c r="G143" s="195" t="s">
        <v>396</v>
      </c>
      <c r="H143" s="196">
        <v>12</v>
      </c>
      <c r="I143" s="197"/>
      <c r="J143" s="198">
        <f>ROUND(I143*H143,2)</f>
        <v>0</v>
      </c>
      <c r="K143" s="194" t="s">
        <v>287</v>
      </c>
      <c r="L143" s="40"/>
      <c r="M143" s="199" t="s">
        <v>1</v>
      </c>
      <c r="N143" s="200" t="s">
        <v>41</v>
      </c>
      <c r="O143" s="72"/>
      <c r="P143" s="201">
        <f>O143*H143</f>
        <v>0</v>
      </c>
      <c r="Q143" s="201">
        <v>0</v>
      </c>
      <c r="R143" s="201">
        <f>Q143*H143</f>
        <v>0</v>
      </c>
      <c r="S143" s="201">
        <v>0</v>
      </c>
      <c r="T143" s="202">
        <f>S143*H143</f>
        <v>0</v>
      </c>
      <c r="U143" s="35"/>
      <c r="V143" s="35"/>
      <c r="W143" s="35"/>
      <c r="X143" s="35"/>
      <c r="Y143" s="35"/>
      <c r="Z143" s="35"/>
      <c r="AA143" s="35"/>
      <c r="AB143" s="35"/>
      <c r="AC143" s="35"/>
      <c r="AD143" s="35"/>
      <c r="AE143" s="35"/>
      <c r="AR143" s="203" t="s">
        <v>110</v>
      </c>
      <c r="AT143" s="203" t="s">
        <v>241</v>
      </c>
      <c r="AU143" s="203" t="s">
        <v>84</v>
      </c>
      <c r="AY143" s="18" t="s">
        <v>239</v>
      </c>
      <c r="BE143" s="204">
        <f>IF(N143="základní",J143,0)</f>
        <v>0</v>
      </c>
      <c r="BF143" s="204">
        <f>IF(N143="snížená",J143,0)</f>
        <v>0</v>
      </c>
      <c r="BG143" s="204">
        <f>IF(N143="zákl. přenesená",J143,0)</f>
        <v>0</v>
      </c>
      <c r="BH143" s="204">
        <f>IF(N143="sníž. přenesená",J143,0)</f>
        <v>0</v>
      </c>
      <c r="BI143" s="204">
        <f>IF(N143="nulová",J143,0)</f>
        <v>0</v>
      </c>
      <c r="BJ143" s="18" t="s">
        <v>84</v>
      </c>
      <c r="BK143" s="204">
        <f>ROUND(I143*H143,2)</f>
        <v>0</v>
      </c>
      <c r="BL143" s="18" t="s">
        <v>110</v>
      </c>
      <c r="BM143" s="203" t="s">
        <v>351</v>
      </c>
    </row>
    <row r="144" spans="1:65" s="2" customFormat="1" ht="16.5" customHeight="1">
      <c r="A144" s="35"/>
      <c r="B144" s="36"/>
      <c r="C144" s="192" t="s">
        <v>8</v>
      </c>
      <c r="D144" s="192" t="s">
        <v>241</v>
      </c>
      <c r="E144" s="193" t="s">
        <v>8</v>
      </c>
      <c r="F144" s="194" t="s">
        <v>2761</v>
      </c>
      <c r="G144" s="195" t="s">
        <v>396</v>
      </c>
      <c r="H144" s="196">
        <v>15</v>
      </c>
      <c r="I144" s="197"/>
      <c r="J144" s="198">
        <f>ROUND(I144*H144,2)</f>
        <v>0</v>
      </c>
      <c r="K144" s="194" t="s">
        <v>287</v>
      </c>
      <c r="L144" s="40"/>
      <c r="M144" s="199" t="s">
        <v>1</v>
      </c>
      <c r="N144" s="200" t="s">
        <v>41</v>
      </c>
      <c r="O144" s="72"/>
      <c r="P144" s="201">
        <f>O144*H144</f>
        <v>0</v>
      </c>
      <c r="Q144" s="201">
        <v>0</v>
      </c>
      <c r="R144" s="201">
        <f>Q144*H144</f>
        <v>0</v>
      </c>
      <c r="S144" s="201">
        <v>0</v>
      </c>
      <c r="T144" s="202">
        <f>S144*H144</f>
        <v>0</v>
      </c>
      <c r="U144" s="35"/>
      <c r="V144" s="35"/>
      <c r="W144" s="35"/>
      <c r="X144" s="35"/>
      <c r="Y144" s="35"/>
      <c r="Z144" s="35"/>
      <c r="AA144" s="35"/>
      <c r="AB144" s="35"/>
      <c r="AC144" s="35"/>
      <c r="AD144" s="35"/>
      <c r="AE144" s="35"/>
      <c r="AR144" s="203" t="s">
        <v>110</v>
      </c>
      <c r="AT144" s="203" t="s">
        <v>241</v>
      </c>
      <c r="AU144" s="203" t="s">
        <v>84</v>
      </c>
      <c r="AY144" s="18" t="s">
        <v>239</v>
      </c>
      <c r="BE144" s="204">
        <f>IF(N144="základní",J144,0)</f>
        <v>0</v>
      </c>
      <c r="BF144" s="204">
        <f>IF(N144="snížená",J144,0)</f>
        <v>0</v>
      </c>
      <c r="BG144" s="204">
        <f>IF(N144="zákl. přenesená",J144,0)</f>
        <v>0</v>
      </c>
      <c r="BH144" s="204">
        <f>IF(N144="sníž. přenesená",J144,0)</f>
        <v>0</v>
      </c>
      <c r="BI144" s="204">
        <f>IF(N144="nulová",J144,0)</f>
        <v>0</v>
      </c>
      <c r="BJ144" s="18" t="s">
        <v>84</v>
      </c>
      <c r="BK144" s="204">
        <f>ROUND(I144*H144,2)</f>
        <v>0</v>
      </c>
      <c r="BL144" s="18" t="s">
        <v>110</v>
      </c>
      <c r="BM144" s="203" t="s">
        <v>499</v>
      </c>
    </row>
    <row r="145" spans="1:65" s="2" customFormat="1" ht="16.5" customHeight="1">
      <c r="A145" s="35"/>
      <c r="B145" s="36"/>
      <c r="C145" s="192" t="s">
        <v>302</v>
      </c>
      <c r="D145" s="192" t="s">
        <v>241</v>
      </c>
      <c r="E145" s="193" t="s">
        <v>302</v>
      </c>
      <c r="F145" s="194" t="s">
        <v>6064</v>
      </c>
      <c r="G145" s="195" t="s">
        <v>309</v>
      </c>
      <c r="H145" s="196">
        <v>1</v>
      </c>
      <c r="I145" s="197"/>
      <c r="J145" s="198">
        <f>ROUND(I145*H145,2)</f>
        <v>0</v>
      </c>
      <c r="K145" s="194" t="s">
        <v>287</v>
      </c>
      <c r="L145" s="40"/>
      <c r="M145" s="277" t="s">
        <v>1</v>
      </c>
      <c r="N145" s="278" t="s">
        <v>41</v>
      </c>
      <c r="O145" s="224"/>
      <c r="P145" s="275">
        <f>O145*H145</f>
        <v>0</v>
      </c>
      <c r="Q145" s="275">
        <v>0</v>
      </c>
      <c r="R145" s="275">
        <f>Q145*H145</f>
        <v>0</v>
      </c>
      <c r="S145" s="275">
        <v>0</v>
      </c>
      <c r="T145" s="276">
        <f>S145*H145</f>
        <v>0</v>
      </c>
      <c r="U145" s="35"/>
      <c r="V145" s="35"/>
      <c r="W145" s="35"/>
      <c r="X145" s="35"/>
      <c r="Y145" s="35"/>
      <c r="Z145" s="35"/>
      <c r="AA145" s="35"/>
      <c r="AB145" s="35"/>
      <c r="AC145" s="35"/>
      <c r="AD145" s="35"/>
      <c r="AE145" s="35"/>
      <c r="AR145" s="203" t="s">
        <v>110</v>
      </c>
      <c r="AT145" s="203" t="s">
        <v>241</v>
      </c>
      <c r="AU145" s="203" t="s">
        <v>84</v>
      </c>
      <c r="AY145" s="18" t="s">
        <v>239</v>
      </c>
      <c r="BE145" s="204">
        <f>IF(N145="základní",J145,0)</f>
        <v>0</v>
      </c>
      <c r="BF145" s="204">
        <f>IF(N145="snížená",J145,0)</f>
        <v>0</v>
      </c>
      <c r="BG145" s="204">
        <f>IF(N145="zákl. přenesená",J145,0)</f>
        <v>0</v>
      </c>
      <c r="BH145" s="204">
        <f>IF(N145="sníž. přenesená",J145,0)</f>
        <v>0</v>
      </c>
      <c r="BI145" s="204">
        <f>IF(N145="nulová",J145,0)</f>
        <v>0</v>
      </c>
      <c r="BJ145" s="18" t="s">
        <v>84</v>
      </c>
      <c r="BK145" s="204">
        <f>ROUND(I145*H145,2)</f>
        <v>0</v>
      </c>
      <c r="BL145" s="18" t="s">
        <v>110</v>
      </c>
      <c r="BM145" s="203" t="s">
        <v>6065</v>
      </c>
    </row>
    <row r="146" spans="1:65" s="2" customFormat="1" ht="6.95" customHeight="1">
      <c r="A146" s="35"/>
      <c r="B146" s="55"/>
      <c r="C146" s="56"/>
      <c r="D146" s="56"/>
      <c r="E146" s="56"/>
      <c r="F146" s="56"/>
      <c r="G146" s="56"/>
      <c r="H146" s="56"/>
      <c r="I146" s="56"/>
      <c r="J146" s="56"/>
      <c r="K146" s="56"/>
      <c r="L146" s="40"/>
      <c r="M146" s="35"/>
      <c r="O146" s="35"/>
      <c r="P146" s="35"/>
      <c r="Q146" s="35"/>
      <c r="R146" s="35"/>
      <c r="S146" s="35"/>
      <c r="T146" s="35"/>
      <c r="U146" s="35"/>
      <c r="V146" s="35"/>
      <c r="W146" s="35"/>
      <c r="X146" s="35"/>
      <c r="Y146" s="35"/>
      <c r="Z146" s="35"/>
      <c r="AA146" s="35"/>
      <c r="AB146" s="35"/>
      <c r="AC146" s="35"/>
      <c r="AD146" s="35"/>
      <c r="AE146" s="35"/>
    </row>
  </sheetData>
  <sheetProtection algorithmName="SHA-512" hashValue="d9140GL0rpUBUSLChGsA3uG74k7Kh3R91MSt+qjbdFSDFlGIhnTO5kgCZ3w2Iq4VdnlQEW2U0eIeBII7SQAeVg==" saltValue="gbmQYUVNvTTxtef2sHH4SjqlmPqiC+eTAZasmiUJ6dya6TNO/d9PWSB5oHK9yzL28SytxAVbLN6lh2QuE5T9Kw==" spinCount="100000" sheet="1" objects="1" scenarios="1" formatColumns="0" formatRows="0" autoFilter="0"/>
  <autoFilter ref="C127:K145" xr:uid="{00000000-0009-0000-0000-000021000000}"/>
  <mergeCells count="15">
    <mergeCell ref="E114:H114"/>
    <mergeCell ref="E118:H118"/>
    <mergeCell ref="E116:H116"/>
    <mergeCell ref="E120:H120"/>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BM137"/>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198</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ht="12.75">
      <c r="B8" s="21"/>
      <c r="D8" s="120" t="s">
        <v>210</v>
      </c>
      <c r="L8" s="21"/>
    </row>
    <row r="9" spans="1:46" s="1" customFormat="1" ht="16.5" customHeight="1">
      <c r="B9" s="21"/>
      <c r="E9" s="325" t="s">
        <v>6010</v>
      </c>
      <c r="F9" s="298"/>
      <c r="G9" s="298"/>
      <c r="H9" s="298"/>
      <c r="L9" s="21"/>
    </row>
    <row r="10" spans="1:46" s="1" customFormat="1" ht="12" customHeight="1">
      <c r="B10" s="21"/>
      <c r="D10" s="120" t="s">
        <v>363</v>
      </c>
      <c r="L10" s="21"/>
    </row>
    <row r="11" spans="1:46" s="2" customFormat="1" ht="16.5" customHeight="1">
      <c r="A11" s="35"/>
      <c r="B11" s="40"/>
      <c r="C11" s="35"/>
      <c r="D11" s="35"/>
      <c r="E11" s="335" t="s">
        <v>6047</v>
      </c>
      <c r="F11" s="328"/>
      <c r="G11" s="328"/>
      <c r="H11" s="328"/>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3731</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7" t="s">
        <v>6066</v>
      </c>
      <c r="F13" s="328"/>
      <c r="G13" s="328"/>
      <c r="H13" s="328"/>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9" t="str">
        <f>'Rekapitulace stavby'!E14</f>
        <v>Vyplň údaj</v>
      </c>
      <c r="F22" s="330"/>
      <c r="G22" s="330"/>
      <c r="H22" s="330"/>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31" t="s">
        <v>4895</v>
      </c>
      <c r="F31" s="331"/>
      <c r="G31" s="331"/>
      <c r="H31" s="331"/>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ROUND(J126,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ROUND((SUM(BE126:BE136)),  2)</f>
        <v>0</v>
      </c>
      <c r="G37" s="35"/>
      <c r="H37" s="35"/>
      <c r="I37" s="131">
        <v>0.21</v>
      </c>
      <c r="J37" s="130">
        <f>ROUND(((SUM(BE126:BE136))*I37),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ROUND((SUM(BF126:BF136)),  2)</f>
        <v>0</v>
      </c>
      <c r="G38" s="35"/>
      <c r="H38" s="35"/>
      <c r="I38" s="131">
        <v>0.12</v>
      </c>
      <c r="J38" s="130">
        <f>ROUND(((SUM(BF126:BF136))*I38),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ROUND((SUM(BG126:BG136)),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ROUND((SUM(BH126:BH136)),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ROUND((SUM(BI126:BI136)),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2" t="s">
        <v>6010</v>
      </c>
      <c r="F87" s="283"/>
      <c r="G87" s="283"/>
      <c r="H87" s="283"/>
      <c r="I87" s="23"/>
      <c r="J87" s="23"/>
      <c r="K87" s="23"/>
      <c r="L87" s="21"/>
    </row>
    <row r="88" spans="1:31" s="1" customFormat="1" ht="12" customHeight="1">
      <c r="B88" s="22"/>
      <c r="C88" s="30" t="s">
        <v>363</v>
      </c>
      <c r="D88" s="23"/>
      <c r="E88" s="23"/>
      <c r="F88" s="23"/>
      <c r="G88" s="23"/>
      <c r="H88" s="23"/>
      <c r="I88" s="23"/>
      <c r="J88" s="23"/>
      <c r="K88" s="23"/>
      <c r="L88" s="21"/>
    </row>
    <row r="89" spans="1:31" s="2" customFormat="1" ht="16.5" customHeight="1">
      <c r="A89" s="35"/>
      <c r="B89" s="36"/>
      <c r="C89" s="37"/>
      <c r="D89" s="37"/>
      <c r="E89" s="336" t="s">
        <v>6047</v>
      </c>
      <c r="F89" s="334"/>
      <c r="G89" s="334"/>
      <c r="H89" s="334"/>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3731</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5" t="str">
        <f>E13</f>
        <v>IO 02.2 - LPS</v>
      </c>
      <c r="F91" s="334"/>
      <c r="G91" s="334"/>
      <c r="H91" s="334"/>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J126</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4710</v>
      </c>
      <c r="E101" s="157"/>
      <c r="F101" s="157"/>
      <c r="G101" s="157"/>
      <c r="H101" s="157"/>
      <c r="I101" s="157"/>
      <c r="J101" s="158">
        <f>J127</f>
        <v>0</v>
      </c>
      <c r="K101" s="155"/>
      <c r="L101" s="159"/>
    </row>
    <row r="102" spans="1:47" s="9" customFormat="1" ht="24.95" customHeight="1">
      <c r="B102" s="154"/>
      <c r="C102" s="155"/>
      <c r="D102" s="156" t="s">
        <v>6067</v>
      </c>
      <c r="E102" s="157"/>
      <c r="F102" s="157"/>
      <c r="G102" s="157"/>
      <c r="H102" s="157"/>
      <c r="I102" s="157"/>
      <c r="J102" s="158">
        <f>J132</f>
        <v>0</v>
      </c>
      <c r="K102" s="155"/>
      <c r="L102" s="159"/>
    </row>
    <row r="103" spans="1:47" s="2" customFormat="1" ht="21.75" customHeight="1">
      <c r="A103" s="35"/>
      <c r="B103" s="36"/>
      <c r="C103" s="37"/>
      <c r="D103" s="37"/>
      <c r="E103" s="37"/>
      <c r="F103" s="37"/>
      <c r="G103" s="37"/>
      <c r="H103" s="37"/>
      <c r="I103" s="37"/>
      <c r="J103" s="37"/>
      <c r="K103" s="37"/>
      <c r="L103" s="52"/>
      <c r="S103" s="35"/>
      <c r="T103" s="35"/>
      <c r="U103" s="35"/>
      <c r="V103" s="35"/>
      <c r="W103" s="35"/>
      <c r="X103" s="35"/>
      <c r="Y103" s="35"/>
      <c r="Z103" s="35"/>
      <c r="AA103" s="35"/>
      <c r="AB103" s="35"/>
      <c r="AC103" s="35"/>
      <c r="AD103" s="35"/>
      <c r="AE103" s="35"/>
    </row>
    <row r="104" spans="1:47" s="2" customFormat="1" ht="6.95" customHeight="1">
      <c r="A104" s="35"/>
      <c r="B104" s="55"/>
      <c r="C104" s="56"/>
      <c r="D104" s="56"/>
      <c r="E104" s="56"/>
      <c r="F104" s="56"/>
      <c r="G104" s="56"/>
      <c r="H104" s="56"/>
      <c r="I104" s="56"/>
      <c r="J104" s="56"/>
      <c r="K104" s="56"/>
      <c r="L104" s="52"/>
      <c r="S104" s="35"/>
      <c r="T104" s="35"/>
      <c r="U104" s="35"/>
      <c r="V104" s="35"/>
      <c r="W104" s="35"/>
      <c r="X104" s="35"/>
      <c r="Y104" s="35"/>
      <c r="Z104" s="35"/>
      <c r="AA104" s="35"/>
      <c r="AB104" s="35"/>
      <c r="AC104" s="35"/>
      <c r="AD104" s="35"/>
      <c r="AE104" s="35"/>
    </row>
    <row r="108" spans="1:47" s="2" customFormat="1" ht="6.95" customHeight="1">
      <c r="A108" s="35"/>
      <c r="B108" s="57"/>
      <c r="C108" s="58"/>
      <c r="D108" s="58"/>
      <c r="E108" s="58"/>
      <c r="F108" s="58"/>
      <c r="G108" s="58"/>
      <c r="H108" s="58"/>
      <c r="I108" s="58"/>
      <c r="J108" s="58"/>
      <c r="K108" s="58"/>
      <c r="L108" s="52"/>
      <c r="S108" s="35"/>
      <c r="T108" s="35"/>
      <c r="U108" s="35"/>
      <c r="V108" s="35"/>
      <c r="W108" s="35"/>
      <c r="X108" s="35"/>
      <c r="Y108" s="35"/>
      <c r="Z108" s="35"/>
      <c r="AA108" s="35"/>
      <c r="AB108" s="35"/>
      <c r="AC108" s="35"/>
      <c r="AD108" s="35"/>
      <c r="AE108" s="35"/>
    </row>
    <row r="109" spans="1:47" s="2" customFormat="1" ht="24.95" customHeight="1">
      <c r="A109" s="35"/>
      <c r="B109" s="36"/>
      <c r="C109" s="24" t="s">
        <v>224</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6.95"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2" customHeight="1">
      <c r="A111" s="35"/>
      <c r="B111" s="36"/>
      <c r="C111" s="30" t="s">
        <v>16</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6.5" customHeight="1">
      <c r="A112" s="35"/>
      <c r="B112" s="36"/>
      <c r="C112" s="37"/>
      <c r="D112" s="37"/>
      <c r="E112" s="332" t="str">
        <f>E7</f>
        <v>NEMOCNICE TGM HODONÍN – VÝSTAVBA PAVILONU URGENTNÍHO PŘÍJMU ETAPA II.</v>
      </c>
      <c r="F112" s="333"/>
      <c r="G112" s="333"/>
      <c r="H112" s="333"/>
      <c r="I112" s="37"/>
      <c r="J112" s="37"/>
      <c r="K112" s="37"/>
      <c r="L112" s="52"/>
      <c r="S112" s="35"/>
      <c r="T112" s="35"/>
      <c r="U112" s="35"/>
      <c r="V112" s="35"/>
      <c r="W112" s="35"/>
      <c r="X112" s="35"/>
      <c r="Y112" s="35"/>
      <c r="Z112" s="35"/>
      <c r="AA112" s="35"/>
      <c r="AB112" s="35"/>
      <c r="AC112" s="35"/>
      <c r="AD112" s="35"/>
      <c r="AE112" s="35"/>
    </row>
    <row r="113" spans="1:65" s="1" customFormat="1" ht="12" customHeight="1">
      <c r="B113" s="22"/>
      <c r="C113" s="30" t="s">
        <v>210</v>
      </c>
      <c r="D113" s="23"/>
      <c r="E113" s="23"/>
      <c r="F113" s="23"/>
      <c r="G113" s="23"/>
      <c r="H113" s="23"/>
      <c r="I113" s="23"/>
      <c r="J113" s="23"/>
      <c r="K113" s="23"/>
      <c r="L113" s="21"/>
    </row>
    <row r="114" spans="1:65" s="1" customFormat="1" ht="16.5" customHeight="1">
      <c r="B114" s="22"/>
      <c r="C114" s="23"/>
      <c r="D114" s="23"/>
      <c r="E114" s="332" t="s">
        <v>6010</v>
      </c>
      <c r="F114" s="283"/>
      <c r="G114" s="283"/>
      <c r="H114" s="283"/>
      <c r="I114" s="23"/>
      <c r="J114" s="23"/>
      <c r="K114" s="23"/>
      <c r="L114" s="21"/>
    </row>
    <row r="115" spans="1:65" s="1" customFormat="1" ht="12" customHeight="1">
      <c r="B115" s="22"/>
      <c r="C115" s="30" t="s">
        <v>363</v>
      </c>
      <c r="D115" s="23"/>
      <c r="E115" s="23"/>
      <c r="F115" s="23"/>
      <c r="G115" s="23"/>
      <c r="H115" s="23"/>
      <c r="I115" s="23"/>
      <c r="J115" s="23"/>
      <c r="K115" s="23"/>
      <c r="L115" s="21"/>
    </row>
    <row r="116" spans="1:65" s="2" customFormat="1" ht="16.5" customHeight="1">
      <c r="A116" s="35"/>
      <c r="B116" s="36"/>
      <c r="C116" s="37"/>
      <c r="D116" s="37"/>
      <c r="E116" s="336" t="s">
        <v>6047</v>
      </c>
      <c r="F116" s="334"/>
      <c r="G116" s="334"/>
      <c r="H116" s="334"/>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3731</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6.5" customHeight="1">
      <c r="A118" s="35"/>
      <c r="B118" s="36"/>
      <c r="C118" s="37"/>
      <c r="D118" s="37"/>
      <c r="E118" s="305" t="str">
        <f>E13</f>
        <v>IO 02.2 - LPS</v>
      </c>
      <c r="F118" s="334"/>
      <c r="G118" s="334"/>
      <c r="H118" s="334"/>
      <c r="I118" s="37"/>
      <c r="J118" s="37"/>
      <c r="K118" s="37"/>
      <c r="L118" s="52"/>
      <c r="S118" s="35"/>
      <c r="T118" s="35"/>
      <c r="U118" s="35"/>
      <c r="V118" s="35"/>
      <c r="W118" s="35"/>
      <c r="X118" s="35"/>
      <c r="Y118" s="35"/>
      <c r="Z118" s="35"/>
      <c r="AA118" s="35"/>
      <c r="AB118" s="35"/>
      <c r="AC118" s="35"/>
      <c r="AD118" s="35"/>
      <c r="AE118" s="35"/>
    </row>
    <row r="119" spans="1:65"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12" customHeight="1">
      <c r="A120" s="35"/>
      <c r="B120" s="36"/>
      <c r="C120" s="30" t="s">
        <v>20</v>
      </c>
      <c r="D120" s="37"/>
      <c r="E120" s="37"/>
      <c r="F120" s="28" t="str">
        <f>F16</f>
        <v xml:space="preserve"> </v>
      </c>
      <c r="G120" s="37"/>
      <c r="H120" s="37"/>
      <c r="I120" s="30" t="s">
        <v>22</v>
      </c>
      <c r="J120" s="67" t="str">
        <f>IF(J16="","",J16)</f>
        <v>23. 6. 2025</v>
      </c>
      <c r="K120" s="37"/>
      <c r="L120" s="52"/>
      <c r="S120" s="35"/>
      <c r="T120" s="35"/>
      <c r="U120" s="35"/>
      <c r="V120" s="35"/>
      <c r="W120" s="35"/>
      <c r="X120" s="35"/>
      <c r="Y120" s="35"/>
      <c r="Z120" s="35"/>
      <c r="AA120" s="35"/>
      <c r="AB120" s="35"/>
      <c r="AC120" s="35"/>
      <c r="AD120" s="35"/>
      <c r="AE120" s="35"/>
    </row>
    <row r="121" spans="1:65"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2" customFormat="1" ht="15.2" customHeight="1">
      <c r="A122" s="35"/>
      <c r="B122" s="36"/>
      <c r="C122" s="30" t="s">
        <v>24</v>
      </c>
      <c r="D122" s="37"/>
      <c r="E122" s="37"/>
      <c r="F122" s="28" t="str">
        <f>E19</f>
        <v>NEMOCNICE TGM HODONÍN, p.o.</v>
      </c>
      <c r="G122" s="37"/>
      <c r="H122" s="37"/>
      <c r="I122" s="30" t="s">
        <v>30</v>
      </c>
      <c r="J122" s="33" t="str">
        <f>E25</f>
        <v>KANIA a.s.</v>
      </c>
      <c r="K122" s="37"/>
      <c r="L122" s="52"/>
      <c r="S122" s="35"/>
      <c r="T122" s="35"/>
      <c r="U122" s="35"/>
      <c r="V122" s="35"/>
      <c r="W122" s="35"/>
      <c r="X122" s="35"/>
      <c r="Y122" s="35"/>
      <c r="Z122" s="35"/>
      <c r="AA122" s="35"/>
      <c r="AB122" s="35"/>
      <c r="AC122" s="35"/>
      <c r="AD122" s="35"/>
      <c r="AE122" s="35"/>
    </row>
    <row r="123" spans="1:65" s="2" customFormat="1" ht="15.2" customHeight="1">
      <c r="A123" s="35"/>
      <c r="B123" s="36"/>
      <c r="C123" s="30" t="s">
        <v>28</v>
      </c>
      <c r="D123" s="37"/>
      <c r="E123" s="37"/>
      <c r="F123" s="28" t="str">
        <f>IF(E22="","",E22)</f>
        <v>Vyplň údaj</v>
      </c>
      <c r="G123" s="37"/>
      <c r="H123" s="37"/>
      <c r="I123" s="30" t="s">
        <v>33</v>
      </c>
      <c r="J123" s="33" t="str">
        <f>E28</f>
        <v xml:space="preserve"> </v>
      </c>
      <c r="K123" s="37"/>
      <c r="L123" s="52"/>
      <c r="S123" s="35"/>
      <c r="T123" s="35"/>
      <c r="U123" s="35"/>
      <c r="V123" s="35"/>
      <c r="W123" s="35"/>
      <c r="X123" s="35"/>
      <c r="Y123" s="35"/>
      <c r="Z123" s="35"/>
      <c r="AA123" s="35"/>
      <c r="AB123" s="35"/>
      <c r="AC123" s="35"/>
      <c r="AD123" s="35"/>
      <c r="AE123" s="35"/>
    </row>
    <row r="124" spans="1:65" s="2" customFormat="1" ht="10.3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5" s="11" customFormat="1" ht="29.25" customHeight="1">
      <c r="A125" s="165"/>
      <c r="B125" s="166"/>
      <c r="C125" s="167" t="s">
        <v>225</v>
      </c>
      <c r="D125" s="168" t="s">
        <v>61</v>
      </c>
      <c r="E125" s="168" t="s">
        <v>57</v>
      </c>
      <c r="F125" s="168" t="s">
        <v>58</v>
      </c>
      <c r="G125" s="168" t="s">
        <v>226</v>
      </c>
      <c r="H125" s="168" t="s">
        <v>227</v>
      </c>
      <c r="I125" s="168" t="s">
        <v>228</v>
      </c>
      <c r="J125" s="168" t="s">
        <v>214</v>
      </c>
      <c r="K125" s="169" t="s">
        <v>229</v>
      </c>
      <c r="L125" s="170"/>
      <c r="M125" s="76" t="s">
        <v>1</v>
      </c>
      <c r="N125" s="77" t="s">
        <v>40</v>
      </c>
      <c r="O125" s="77" t="s">
        <v>230</v>
      </c>
      <c r="P125" s="77" t="s">
        <v>231</v>
      </c>
      <c r="Q125" s="77" t="s">
        <v>232</v>
      </c>
      <c r="R125" s="77" t="s">
        <v>233</v>
      </c>
      <c r="S125" s="77" t="s">
        <v>234</v>
      </c>
      <c r="T125" s="78" t="s">
        <v>235</v>
      </c>
      <c r="U125" s="165"/>
      <c r="V125" s="165"/>
      <c r="W125" s="165"/>
      <c r="X125" s="165"/>
      <c r="Y125" s="165"/>
      <c r="Z125" s="165"/>
      <c r="AA125" s="165"/>
      <c r="AB125" s="165"/>
      <c r="AC125" s="165"/>
      <c r="AD125" s="165"/>
      <c r="AE125" s="165"/>
    </row>
    <row r="126" spans="1:65" s="2" customFormat="1" ht="22.9" customHeight="1">
      <c r="A126" s="35"/>
      <c r="B126" s="36"/>
      <c r="C126" s="83" t="s">
        <v>236</v>
      </c>
      <c r="D126" s="37"/>
      <c r="E126" s="37"/>
      <c r="F126" s="37"/>
      <c r="G126" s="37"/>
      <c r="H126" s="37"/>
      <c r="I126" s="37"/>
      <c r="J126" s="171">
        <f>BK126</f>
        <v>0</v>
      </c>
      <c r="K126" s="37"/>
      <c r="L126" s="40"/>
      <c r="M126" s="79"/>
      <c r="N126" s="172"/>
      <c r="O126" s="80"/>
      <c r="P126" s="173">
        <f>P127+P132</f>
        <v>0</v>
      </c>
      <c r="Q126" s="80"/>
      <c r="R126" s="173">
        <f>R127+R132</f>
        <v>0</v>
      </c>
      <c r="S126" s="80"/>
      <c r="T126" s="174">
        <f>T127+T132</f>
        <v>0</v>
      </c>
      <c r="U126" s="35"/>
      <c r="V126" s="35"/>
      <c r="W126" s="35"/>
      <c r="X126" s="35"/>
      <c r="Y126" s="35"/>
      <c r="Z126" s="35"/>
      <c r="AA126" s="35"/>
      <c r="AB126" s="35"/>
      <c r="AC126" s="35"/>
      <c r="AD126" s="35"/>
      <c r="AE126" s="35"/>
      <c r="AT126" s="18" t="s">
        <v>75</v>
      </c>
      <c r="AU126" s="18" t="s">
        <v>216</v>
      </c>
      <c r="BK126" s="175">
        <f>BK127+BK132</f>
        <v>0</v>
      </c>
    </row>
    <row r="127" spans="1:65" s="12" customFormat="1" ht="25.9" customHeight="1">
      <c r="B127" s="176"/>
      <c r="C127" s="177"/>
      <c r="D127" s="178" t="s">
        <v>75</v>
      </c>
      <c r="E127" s="179" t="s">
        <v>4713</v>
      </c>
      <c r="F127" s="179" t="s">
        <v>4714</v>
      </c>
      <c r="G127" s="177"/>
      <c r="H127" s="177"/>
      <c r="I127" s="180"/>
      <c r="J127" s="181">
        <f>BK127</f>
        <v>0</v>
      </c>
      <c r="K127" s="177"/>
      <c r="L127" s="182"/>
      <c r="M127" s="183"/>
      <c r="N127" s="184"/>
      <c r="O127" s="184"/>
      <c r="P127" s="185">
        <f>SUM(P128:P131)</f>
        <v>0</v>
      </c>
      <c r="Q127" s="184"/>
      <c r="R127" s="185">
        <f>SUM(R128:R131)</f>
        <v>0</v>
      </c>
      <c r="S127" s="184"/>
      <c r="T127" s="186">
        <f>SUM(T128:T131)</f>
        <v>0</v>
      </c>
      <c r="AR127" s="187" t="s">
        <v>84</v>
      </c>
      <c r="AT127" s="188" t="s">
        <v>75</v>
      </c>
      <c r="AU127" s="188" t="s">
        <v>76</v>
      </c>
      <c r="AY127" s="187" t="s">
        <v>239</v>
      </c>
      <c r="BK127" s="189">
        <f>SUM(BK128:BK131)</f>
        <v>0</v>
      </c>
    </row>
    <row r="128" spans="1:65" s="2" customFormat="1" ht="16.5" customHeight="1">
      <c r="A128" s="35"/>
      <c r="B128" s="36"/>
      <c r="C128" s="192" t="s">
        <v>84</v>
      </c>
      <c r="D128" s="192" t="s">
        <v>241</v>
      </c>
      <c r="E128" s="193" t="s">
        <v>84</v>
      </c>
      <c r="F128" s="194" t="s">
        <v>4716</v>
      </c>
      <c r="G128" s="195" t="s">
        <v>513</v>
      </c>
      <c r="H128" s="196">
        <v>7.5</v>
      </c>
      <c r="I128" s="197"/>
      <c r="J128" s="198">
        <f>ROUND(I128*H128,2)</f>
        <v>0</v>
      </c>
      <c r="K128" s="194" t="s">
        <v>287</v>
      </c>
      <c r="L128" s="40"/>
      <c r="M128" s="199" t="s">
        <v>1</v>
      </c>
      <c r="N128" s="200" t="s">
        <v>41</v>
      </c>
      <c r="O128" s="72"/>
      <c r="P128" s="201">
        <f>O128*H128</f>
        <v>0</v>
      </c>
      <c r="Q128" s="201">
        <v>0</v>
      </c>
      <c r="R128" s="201">
        <f>Q128*H128</f>
        <v>0</v>
      </c>
      <c r="S128" s="201">
        <v>0</v>
      </c>
      <c r="T128" s="202">
        <f>S128*H128</f>
        <v>0</v>
      </c>
      <c r="U128" s="35"/>
      <c r="V128" s="35"/>
      <c r="W128" s="35"/>
      <c r="X128" s="35"/>
      <c r="Y128" s="35"/>
      <c r="Z128" s="35"/>
      <c r="AA128" s="35"/>
      <c r="AB128" s="35"/>
      <c r="AC128" s="35"/>
      <c r="AD128" s="35"/>
      <c r="AE128" s="35"/>
      <c r="AR128" s="203" t="s">
        <v>110</v>
      </c>
      <c r="AT128" s="203" t="s">
        <v>241</v>
      </c>
      <c r="AU128" s="203" t="s">
        <v>84</v>
      </c>
      <c r="AY128" s="18" t="s">
        <v>239</v>
      </c>
      <c r="BE128" s="204">
        <f>IF(N128="základní",J128,0)</f>
        <v>0</v>
      </c>
      <c r="BF128" s="204">
        <f>IF(N128="snížená",J128,0)</f>
        <v>0</v>
      </c>
      <c r="BG128" s="204">
        <f>IF(N128="zákl. přenesená",J128,0)</f>
        <v>0</v>
      </c>
      <c r="BH128" s="204">
        <f>IF(N128="sníž. přenesená",J128,0)</f>
        <v>0</v>
      </c>
      <c r="BI128" s="204">
        <f>IF(N128="nulová",J128,0)</f>
        <v>0</v>
      </c>
      <c r="BJ128" s="18" t="s">
        <v>84</v>
      </c>
      <c r="BK128" s="204">
        <f>ROUND(I128*H128,2)</f>
        <v>0</v>
      </c>
      <c r="BL128" s="18" t="s">
        <v>110</v>
      </c>
      <c r="BM128" s="203" t="s">
        <v>86</v>
      </c>
    </row>
    <row r="129" spans="1:65" s="2" customFormat="1" ht="16.5" customHeight="1">
      <c r="A129" s="35"/>
      <c r="B129" s="36"/>
      <c r="C129" s="192" t="s">
        <v>86</v>
      </c>
      <c r="D129" s="192" t="s">
        <v>241</v>
      </c>
      <c r="E129" s="193" t="s">
        <v>86</v>
      </c>
      <c r="F129" s="194" t="s">
        <v>6068</v>
      </c>
      <c r="G129" s="195" t="s">
        <v>513</v>
      </c>
      <c r="H129" s="196">
        <v>75</v>
      </c>
      <c r="I129" s="197"/>
      <c r="J129" s="198">
        <f>ROUND(I129*H129,2)</f>
        <v>0</v>
      </c>
      <c r="K129" s="194" t="s">
        <v>287</v>
      </c>
      <c r="L129" s="40"/>
      <c r="M129" s="199" t="s">
        <v>1</v>
      </c>
      <c r="N129" s="200" t="s">
        <v>41</v>
      </c>
      <c r="O129" s="72"/>
      <c r="P129" s="201">
        <f>O129*H129</f>
        <v>0</v>
      </c>
      <c r="Q129" s="201">
        <v>0</v>
      </c>
      <c r="R129" s="201">
        <f>Q129*H129</f>
        <v>0</v>
      </c>
      <c r="S129" s="201">
        <v>0</v>
      </c>
      <c r="T129" s="202">
        <f>S129*H129</f>
        <v>0</v>
      </c>
      <c r="U129" s="35"/>
      <c r="V129" s="35"/>
      <c r="W129" s="35"/>
      <c r="X129" s="35"/>
      <c r="Y129" s="35"/>
      <c r="Z129" s="35"/>
      <c r="AA129" s="35"/>
      <c r="AB129" s="35"/>
      <c r="AC129" s="35"/>
      <c r="AD129" s="35"/>
      <c r="AE129" s="35"/>
      <c r="AR129" s="203" t="s">
        <v>110</v>
      </c>
      <c r="AT129" s="203" t="s">
        <v>241</v>
      </c>
      <c r="AU129" s="203" t="s">
        <v>84</v>
      </c>
      <c r="AY129" s="18" t="s">
        <v>239</v>
      </c>
      <c r="BE129" s="204">
        <f>IF(N129="základní",J129,0)</f>
        <v>0</v>
      </c>
      <c r="BF129" s="204">
        <f>IF(N129="snížená",J129,0)</f>
        <v>0</v>
      </c>
      <c r="BG129" s="204">
        <f>IF(N129="zákl. přenesená",J129,0)</f>
        <v>0</v>
      </c>
      <c r="BH129" s="204">
        <f>IF(N129="sníž. přenesená",J129,0)</f>
        <v>0</v>
      </c>
      <c r="BI129" s="204">
        <f>IF(N129="nulová",J129,0)</f>
        <v>0</v>
      </c>
      <c r="BJ129" s="18" t="s">
        <v>84</v>
      </c>
      <c r="BK129" s="204">
        <f>ROUND(I129*H129,2)</f>
        <v>0</v>
      </c>
      <c r="BL129" s="18" t="s">
        <v>110</v>
      </c>
      <c r="BM129" s="203" t="s">
        <v>110</v>
      </c>
    </row>
    <row r="130" spans="1:65" s="2" customFormat="1" ht="16.5" customHeight="1">
      <c r="A130" s="35"/>
      <c r="B130" s="36"/>
      <c r="C130" s="192" t="s">
        <v>108</v>
      </c>
      <c r="D130" s="192" t="s">
        <v>241</v>
      </c>
      <c r="E130" s="193" t="s">
        <v>108</v>
      </c>
      <c r="F130" s="194" t="s">
        <v>6069</v>
      </c>
      <c r="G130" s="195" t="s">
        <v>2089</v>
      </c>
      <c r="H130" s="196">
        <v>9</v>
      </c>
      <c r="I130" s="197"/>
      <c r="J130" s="198">
        <f>ROUND(I130*H130,2)</f>
        <v>0</v>
      </c>
      <c r="K130" s="194" t="s">
        <v>287</v>
      </c>
      <c r="L130" s="40"/>
      <c r="M130" s="199" t="s">
        <v>1</v>
      </c>
      <c r="N130" s="200" t="s">
        <v>41</v>
      </c>
      <c r="O130" s="72"/>
      <c r="P130" s="201">
        <f>O130*H130</f>
        <v>0</v>
      </c>
      <c r="Q130" s="201">
        <v>0</v>
      </c>
      <c r="R130" s="201">
        <f>Q130*H130</f>
        <v>0</v>
      </c>
      <c r="S130" s="201">
        <v>0</v>
      </c>
      <c r="T130" s="202">
        <f>S130*H130</f>
        <v>0</v>
      </c>
      <c r="U130" s="35"/>
      <c r="V130" s="35"/>
      <c r="W130" s="35"/>
      <c r="X130" s="35"/>
      <c r="Y130" s="35"/>
      <c r="Z130" s="35"/>
      <c r="AA130" s="35"/>
      <c r="AB130" s="35"/>
      <c r="AC130" s="35"/>
      <c r="AD130" s="35"/>
      <c r="AE130" s="35"/>
      <c r="AR130" s="203" t="s">
        <v>110</v>
      </c>
      <c r="AT130" s="203" t="s">
        <v>241</v>
      </c>
      <c r="AU130" s="203" t="s">
        <v>84</v>
      </c>
      <c r="AY130" s="18" t="s">
        <v>239</v>
      </c>
      <c r="BE130" s="204">
        <f>IF(N130="základní",J130,0)</f>
        <v>0</v>
      </c>
      <c r="BF130" s="204">
        <f>IF(N130="snížená",J130,0)</f>
        <v>0</v>
      </c>
      <c r="BG130" s="204">
        <f>IF(N130="zákl. přenesená",J130,0)</f>
        <v>0</v>
      </c>
      <c r="BH130" s="204">
        <f>IF(N130="sníž. přenesená",J130,0)</f>
        <v>0</v>
      </c>
      <c r="BI130" s="204">
        <f>IF(N130="nulová",J130,0)</f>
        <v>0</v>
      </c>
      <c r="BJ130" s="18" t="s">
        <v>84</v>
      </c>
      <c r="BK130" s="204">
        <f>ROUND(I130*H130,2)</f>
        <v>0</v>
      </c>
      <c r="BL130" s="18" t="s">
        <v>110</v>
      </c>
      <c r="BM130" s="203" t="s">
        <v>150</v>
      </c>
    </row>
    <row r="131" spans="1:65" s="2" customFormat="1" ht="16.5" customHeight="1">
      <c r="A131" s="35"/>
      <c r="B131" s="36"/>
      <c r="C131" s="192" t="s">
        <v>110</v>
      </c>
      <c r="D131" s="192" t="s">
        <v>241</v>
      </c>
      <c r="E131" s="193" t="s">
        <v>110</v>
      </c>
      <c r="F131" s="194" t="s">
        <v>4724</v>
      </c>
      <c r="G131" s="195" t="s">
        <v>2089</v>
      </c>
      <c r="H131" s="196">
        <v>9</v>
      </c>
      <c r="I131" s="197"/>
      <c r="J131" s="198">
        <f>ROUND(I131*H131,2)</f>
        <v>0</v>
      </c>
      <c r="K131" s="194" t="s">
        <v>287</v>
      </c>
      <c r="L131" s="40"/>
      <c r="M131" s="199" t="s">
        <v>1</v>
      </c>
      <c r="N131" s="200" t="s">
        <v>41</v>
      </c>
      <c r="O131" s="72"/>
      <c r="P131" s="201">
        <f>O131*H131</f>
        <v>0</v>
      </c>
      <c r="Q131" s="201">
        <v>0</v>
      </c>
      <c r="R131" s="201">
        <f>Q131*H131</f>
        <v>0</v>
      </c>
      <c r="S131" s="201">
        <v>0</v>
      </c>
      <c r="T131" s="202">
        <f>S131*H131</f>
        <v>0</v>
      </c>
      <c r="U131" s="35"/>
      <c r="V131" s="35"/>
      <c r="W131" s="35"/>
      <c r="X131" s="35"/>
      <c r="Y131" s="35"/>
      <c r="Z131" s="35"/>
      <c r="AA131" s="35"/>
      <c r="AB131" s="35"/>
      <c r="AC131" s="35"/>
      <c r="AD131" s="35"/>
      <c r="AE131" s="35"/>
      <c r="AR131" s="203" t="s">
        <v>110</v>
      </c>
      <c r="AT131" s="203" t="s">
        <v>241</v>
      </c>
      <c r="AU131" s="203" t="s">
        <v>84</v>
      </c>
      <c r="AY131" s="18" t="s">
        <v>239</v>
      </c>
      <c r="BE131" s="204">
        <f>IF(N131="základní",J131,0)</f>
        <v>0</v>
      </c>
      <c r="BF131" s="204">
        <f>IF(N131="snížená",J131,0)</f>
        <v>0</v>
      </c>
      <c r="BG131" s="204">
        <f>IF(N131="zákl. přenesená",J131,0)</f>
        <v>0</v>
      </c>
      <c r="BH131" s="204">
        <f>IF(N131="sníž. přenesená",J131,0)</f>
        <v>0</v>
      </c>
      <c r="BI131" s="204">
        <f>IF(N131="nulová",J131,0)</f>
        <v>0</v>
      </c>
      <c r="BJ131" s="18" t="s">
        <v>84</v>
      </c>
      <c r="BK131" s="204">
        <f>ROUND(I131*H131,2)</f>
        <v>0</v>
      </c>
      <c r="BL131" s="18" t="s">
        <v>110</v>
      </c>
      <c r="BM131" s="203" t="s">
        <v>156</v>
      </c>
    </row>
    <row r="132" spans="1:65" s="12" customFormat="1" ht="25.9" customHeight="1">
      <c r="B132" s="176"/>
      <c r="C132" s="177"/>
      <c r="D132" s="178" t="s">
        <v>75</v>
      </c>
      <c r="E132" s="179" t="s">
        <v>110</v>
      </c>
      <c r="F132" s="179" t="s">
        <v>135</v>
      </c>
      <c r="G132" s="177"/>
      <c r="H132" s="177"/>
      <c r="I132" s="180"/>
      <c r="J132" s="181">
        <f>BK132</f>
        <v>0</v>
      </c>
      <c r="K132" s="177"/>
      <c r="L132" s="182"/>
      <c r="M132" s="183"/>
      <c r="N132" s="184"/>
      <c r="O132" s="184"/>
      <c r="P132" s="185">
        <f>SUM(P133:P136)</f>
        <v>0</v>
      </c>
      <c r="Q132" s="184"/>
      <c r="R132" s="185">
        <f>SUM(R133:R136)</f>
        <v>0</v>
      </c>
      <c r="S132" s="184"/>
      <c r="T132" s="186">
        <f>SUM(T133:T136)</f>
        <v>0</v>
      </c>
      <c r="AR132" s="187" t="s">
        <v>84</v>
      </c>
      <c r="AT132" s="188" t="s">
        <v>75</v>
      </c>
      <c r="AU132" s="188" t="s">
        <v>76</v>
      </c>
      <c r="AY132" s="187" t="s">
        <v>239</v>
      </c>
      <c r="BK132" s="189">
        <f>SUM(BK133:BK136)</f>
        <v>0</v>
      </c>
    </row>
    <row r="133" spans="1:65" s="2" customFormat="1" ht="16.5" customHeight="1">
      <c r="A133" s="35"/>
      <c r="B133" s="36"/>
      <c r="C133" s="192" t="s">
        <v>134</v>
      </c>
      <c r="D133" s="192" t="s">
        <v>241</v>
      </c>
      <c r="E133" s="193" t="s">
        <v>134</v>
      </c>
      <c r="F133" s="194" t="s">
        <v>6070</v>
      </c>
      <c r="G133" s="195" t="s">
        <v>2089</v>
      </c>
      <c r="H133" s="196">
        <v>5</v>
      </c>
      <c r="I133" s="197"/>
      <c r="J133" s="198">
        <f>ROUND(I133*H133,2)</f>
        <v>0</v>
      </c>
      <c r="K133" s="194" t="s">
        <v>287</v>
      </c>
      <c r="L133" s="40"/>
      <c r="M133" s="199" t="s">
        <v>1</v>
      </c>
      <c r="N133" s="200" t="s">
        <v>41</v>
      </c>
      <c r="O133" s="72"/>
      <c r="P133" s="201">
        <f>O133*H133</f>
        <v>0</v>
      </c>
      <c r="Q133" s="201">
        <v>0</v>
      </c>
      <c r="R133" s="201">
        <f>Q133*H133</f>
        <v>0</v>
      </c>
      <c r="S133" s="201">
        <v>0</v>
      </c>
      <c r="T133" s="202">
        <f>S133*H133</f>
        <v>0</v>
      </c>
      <c r="U133" s="35"/>
      <c r="V133" s="35"/>
      <c r="W133" s="35"/>
      <c r="X133" s="35"/>
      <c r="Y133" s="35"/>
      <c r="Z133" s="35"/>
      <c r="AA133" s="35"/>
      <c r="AB133" s="35"/>
      <c r="AC133" s="35"/>
      <c r="AD133" s="35"/>
      <c r="AE133" s="35"/>
      <c r="AR133" s="203" t="s">
        <v>110</v>
      </c>
      <c r="AT133" s="203" t="s">
        <v>241</v>
      </c>
      <c r="AU133" s="203" t="s">
        <v>84</v>
      </c>
      <c r="AY133" s="18" t="s">
        <v>239</v>
      </c>
      <c r="BE133" s="204">
        <f>IF(N133="základní",J133,0)</f>
        <v>0</v>
      </c>
      <c r="BF133" s="204">
        <f>IF(N133="snížená",J133,0)</f>
        <v>0</v>
      </c>
      <c r="BG133" s="204">
        <f>IF(N133="zákl. přenesená",J133,0)</f>
        <v>0</v>
      </c>
      <c r="BH133" s="204">
        <f>IF(N133="sníž. přenesená",J133,0)</f>
        <v>0</v>
      </c>
      <c r="BI133" s="204">
        <f>IF(N133="nulová",J133,0)</f>
        <v>0</v>
      </c>
      <c r="BJ133" s="18" t="s">
        <v>84</v>
      </c>
      <c r="BK133" s="204">
        <f>ROUND(I133*H133,2)</f>
        <v>0</v>
      </c>
      <c r="BL133" s="18" t="s">
        <v>110</v>
      </c>
      <c r="BM133" s="203" t="s">
        <v>162</v>
      </c>
    </row>
    <row r="134" spans="1:65" s="2" customFormat="1" ht="16.5" customHeight="1">
      <c r="A134" s="35"/>
      <c r="B134" s="36"/>
      <c r="C134" s="192" t="s">
        <v>150</v>
      </c>
      <c r="D134" s="192" t="s">
        <v>241</v>
      </c>
      <c r="E134" s="193" t="s">
        <v>150</v>
      </c>
      <c r="F134" s="194" t="s">
        <v>4740</v>
      </c>
      <c r="G134" s="195" t="s">
        <v>396</v>
      </c>
      <c r="H134" s="196">
        <v>3</v>
      </c>
      <c r="I134" s="197"/>
      <c r="J134" s="198">
        <f>ROUND(I134*H134,2)</f>
        <v>0</v>
      </c>
      <c r="K134" s="194" t="s">
        <v>287</v>
      </c>
      <c r="L134" s="40"/>
      <c r="M134" s="199" t="s">
        <v>1</v>
      </c>
      <c r="N134" s="200" t="s">
        <v>41</v>
      </c>
      <c r="O134" s="72"/>
      <c r="P134" s="201">
        <f>O134*H134</f>
        <v>0</v>
      </c>
      <c r="Q134" s="201">
        <v>0</v>
      </c>
      <c r="R134" s="201">
        <f>Q134*H134</f>
        <v>0</v>
      </c>
      <c r="S134" s="201">
        <v>0</v>
      </c>
      <c r="T134" s="202">
        <f>S134*H134</f>
        <v>0</v>
      </c>
      <c r="U134" s="35"/>
      <c r="V134" s="35"/>
      <c r="W134" s="35"/>
      <c r="X134" s="35"/>
      <c r="Y134" s="35"/>
      <c r="Z134" s="35"/>
      <c r="AA134" s="35"/>
      <c r="AB134" s="35"/>
      <c r="AC134" s="35"/>
      <c r="AD134" s="35"/>
      <c r="AE134" s="35"/>
      <c r="AR134" s="203" t="s">
        <v>110</v>
      </c>
      <c r="AT134" s="203" t="s">
        <v>241</v>
      </c>
      <c r="AU134" s="203" t="s">
        <v>84</v>
      </c>
      <c r="AY134" s="18" t="s">
        <v>239</v>
      </c>
      <c r="BE134" s="204">
        <f>IF(N134="základní",J134,0)</f>
        <v>0</v>
      </c>
      <c r="BF134" s="204">
        <f>IF(N134="snížená",J134,0)</f>
        <v>0</v>
      </c>
      <c r="BG134" s="204">
        <f>IF(N134="zákl. přenesená",J134,0)</f>
        <v>0</v>
      </c>
      <c r="BH134" s="204">
        <f>IF(N134="sníž. přenesená",J134,0)</f>
        <v>0</v>
      </c>
      <c r="BI134" s="204">
        <f>IF(N134="nulová",J134,0)</f>
        <v>0</v>
      </c>
      <c r="BJ134" s="18" t="s">
        <v>84</v>
      </c>
      <c r="BK134" s="204">
        <f>ROUND(I134*H134,2)</f>
        <v>0</v>
      </c>
      <c r="BL134" s="18" t="s">
        <v>110</v>
      </c>
      <c r="BM134" s="203" t="s">
        <v>8</v>
      </c>
    </row>
    <row r="135" spans="1:65" s="2" customFormat="1" ht="16.5" customHeight="1">
      <c r="A135" s="35"/>
      <c r="B135" s="36"/>
      <c r="C135" s="192" t="s">
        <v>153</v>
      </c>
      <c r="D135" s="192" t="s">
        <v>241</v>
      </c>
      <c r="E135" s="193" t="s">
        <v>153</v>
      </c>
      <c r="F135" s="194" t="s">
        <v>4743</v>
      </c>
      <c r="G135" s="195" t="s">
        <v>396</v>
      </c>
      <c r="H135" s="196">
        <v>8</v>
      </c>
      <c r="I135" s="197"/>
      <c r="J135" s="198">
        <f>ROUND(I135*H135,2)</f>
        <v>0</v>
      </c>
      <c r="K135" s="194" t="s">
        <v>287</v>
      </c>
      <c r="L135" s="40"/>
      <c r="M135" s="199" t="s">
        <v>1</v>
      </c>
      <c r="N135" s="200" t="s">
        <v>41</v>
      </c>
      <c r="O135" s="72"/>
      <c r="P135" s="201">
        <f>O135*H135</f>
        <v>0</v>
      </c>
      <c r="Q135" s="201">
        <v>0</v>
      </c>
      <c r="R135" s="201">
        <f>Q135*H135</f>
        <v>0</v>
      </c>
      <c r="S135" s="201">
        <v>0</v>
      </c>
      <c r="T135" s="202">
        <f>S135*H135</f>
        <v>0</v>
      </c>
      <c r="U135" s="35"/>
      <c r="V135" s="35"/>
      <c r="W135" s="35"/>
      <c r="X135" s="35"/>
      <c r="Y135" s="35"/>
      <c r="Z135" s="35"/>
      <c r="AA135" s="35"/>
      <c r="AB135" s="35"/>
      <c r="AC135" s="35"/>
      <c r="AD135" s="35"/>
      <c r="AE135" s="35"/>
      <c r="AR135" s="203" t="s">
        <v>110</v>
      </c>
      <c r="AT135" s="203" t="s">
        <v>241</v>
      </c>
      <c r="AU135" s="203" t="s">
        <v>84</v>
      </c>
      <c r="AY135" s="18" t="s">
        <v>239</v>
      </c>
      <c r="BE135" s="204">
        <f>IF(N135="základní",J135,0)</f>
        <v>0</v>
      </c>
      <c r="BF135" s="204">
        <f>IF(N135="snížená",J135,0)</f>
        <v>0</v>
      </c>
      <c r="BG135" s="204">
        <f>IF(N135="zákl. přenesená",J135,0)</f>
        <v>0</v>
      </c>
      <c r="BH135" s="204">
        <f>IF(N135="sníž. přenesená",J135,0)</f>
        <v>0</v>
      </c>
      <c r="BI135" s="204">
        <f>IF(N135="nulová",J135,0)</f>
        <v>0</v>
      </c>
      <c r="BJ135" s="18" t="s">
        <v>84</v>
      </c>
      <c r="BK135" s="204">
        <f>ROUND(I135*H135,2)</f>
        <v>0</v>
      </c>
      <c r="BL135" s="18" t="s">
        <v>110</v>
      </c>
      <c r="BM135" s="203" t="s">
        <v>306</v>
      </c>
    </row>
    <row r="136" spans="1:65" s="2" customFormat="1" ht="16.5" customHeight="1">
      <c r="A136" s="35"/>
      <c r="B136" s="36"/>
      <c r="C136" s="192" t="s">
        <v>156</v>
      </c>
      <c r="D136" s="192" t="s">
        <v>241</v>
      </c>
      <c r="E136" s="193" t="s">
        <v>156</v>
      </c>
      <c r="F136" s="194" t="s">
        <v>2761</v>
      </c>
      <c r="G136" s="195" t="s">
        <v>396</v>
      </c>
      <c r="H136" s="196">
        <v>6</v>
      </c>
      <c r="I136" s="197"/>
      <c r="J136" s="198">
        <f>ROUND(I136*H136,2)</f>
        <v>0</v>
      </c>
      <c r="K136" s="194" t="s">
        <v>287</v>
      </c>
      <c r="L136" s="40"/>
      <c r="M136" s="277" t="s">
        <v>1</v>
      </c>
      <c r="N136" s="278" t="s">
        <v>41</v>
      </c>
      <c r="O136" s="224"/>
      <c r="P136" s="275">
        <f>O136*H136</f>
        <v>0</v>
      </c>
      <c r="Q136" s="275">
        <v>0</v>
      </c>
      <c r="R136" s="275">
        <f>Q136*H136</f>
        <v>0</v>
      </c>
      <c r="S136" s="275">
        <v>0</v>
      </c>
      <c r="T136" s="276">
        <f>S136*H136</f>
        <v>0</v>
      </c>
      <c r="U136" s="35"/>
      <c r="V136" s="35"/>
      <c r="W136" s="35"/>
      <c r="X136" s="35"/>
      <c r="Y136" s="35"/>
      <c r="Z136" s="35"/>
      <c r="AA136" s="35"/>
      <c r="AB136" s="35"/>
      <c r="AC136" s="35"/>
      <c r="AD136" s="35"/>
      <c r="AE136" s="35"/>
      <c r="AR136" s="203" t="s">
        <v>110</v>
      </c>
      <c r="AT136" s="203" t="s">
        <v>241</v>
      </c>
      <c r="AU136" s="203" t="s">
        <v>84</v>
      </c>
      <c r="AY136" s="18" t="s">
        <v>239</v>
      </c>
      <c r="BE136" s="204">
        <f>IF(N136="základní",J136,0)</f>
        <v>0</v>
      </c>
      <c r="BF136" s="204">
        <f>IF(N136="snížená",J136,0)</f>
        <v>0</v>
      </c>
      <c r="BG136" s="204">
        <f>IF(N136="zákl. přenesená",J136,0)</f>
        <v>0</v>
      </c>
      <c r="BH136" s="204">
        <f>IF(N136="sníž. přenesená",J136,0)</f>
        <v>0</v>
      </c>
      <c r="BI136" s="204">
        <f>IF(N136="nulová",J136,0)</f>
        <v>0</v>
      </c>
      <c r="BJ136" s="18" t="s">
        <v>84</v>
      </c>
      <c r="BK136" s="204">
        <f>ROUND(I136*H136,2)</f>
        <v>0</v>
      </c>
      <c r="BL136" s="18" t="s">
        <v>110</v>
      </c>
      <c r="BM136" s="203" t="s">
        <v>316</v>
      </c>
    </row>
    <row r="137" spans="1:65" s="2" customFormat="1" ht="6.95" customHeight="1">
      <c r="A137" s="35"/>
      <c r="B137" s="55"/>
      <c r="C137" s="56"/>
      <c r="D137" s="56"/>
      <c r="E137" s="56"/>
      <c r="F137" s="56"/>
      <c r="G137" s="56"/>
      <c r="H137" s="56"/>
      <c r="I137" s="56"/>
      <c r="J137" s="56"/>
      <c r="K137" s="56"/>
      <c r="L137" s="40"/>
      <c r="M137" s="35"/>
      <c r="O137" s="35"/>
      <c r="P137" s="35"/>
      <c r="Q137" s="35"/>
      <c r="R137" s="35"/>
      <c r="S137" s="35"/>
      <c r="T137" s="35"/>
      <c r="U137" s="35"/>
      <c r="V137" s="35"/>
      <c r="W137" s="35"/>
      <c r="X137" s="35"/>
      <c r="Y137" s="35"/>
      <c r="Z137" s="35"/>
      <c r="AA137" s="35"/>
      <c r="AB137" s="35"/>
      <c r="AC137" s="35"/>
      <c r="AD137" s="35"/>
      <c r="AE137" s="35"/>
    </row>
  </sheetData>
  <sheetProtection algorithmName="SHA-512" hashValue="31I7UyMFubaBla7jLMVU5tdOsbuGviog/OFAkpFQxUk8AIVZJQoZE7bQOmffaW1BucKObZZWD1KWpjANFZNJZg==" saltValue="R/Rec3+vazDhWT5abxznp44HF/FeaUvYLuf8V5QNt+HX+35wTgQqnZlML4x+uKUu8sb7LKuuSS+D+Q8+0G8oAg==" spinCount="100000" sheet="1" objects="1" scenarios="1" formatColumns="0" formatRows="0" autoFilter="0"/>
  <autoFilter ref="C125:K136" xr:uid="{00000000-0009-0000-0000-000022000000}"/>
  <mergeCells count="15">
    <mergeCell ref="E112:H112"/>
    <mergeCell ref="E116:H116"/>
    <mergeCell ref="E114:H114"/>
    <mergeCell ref="E118:H118"/>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BM141"/>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200</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ht="12.75">
      <c r="B8" s="21"/>
      <c r="D8" s="120" t="s">
        <v>210</v>
      </c>
      <c r="L8" s="21"/>
    </row>
    <row r="9" spans="1:46" s="1" customFormat="1" ht="16.5" customHeight="1">
      <c r="B9" s="21"/>
      <c r="E9" s="325" t="s">
        <v>6010</v>
      </c>
      <c r="F9" s="298"/>
      <c r="G9" s="298"/>
      <c r="H9" s="298"/>
      <c r="L9" s="21"/>
    </row>
    <row r="10" spans="1:46" s="1" customFormat="1" ht="12" customHeight="1">
      <c r="B10" s="21"/>
      <c r="D10" s="120" t="s">
        <v>363</v>
      </c>
      <c r="L10" s="21"/>
    </row>
    <row r="11" spans="1:46" s="2" customFormat="1" ht="16.5" customHeight="1">
      <c r="A11" s="35"/>
      <c r="B11" s="40"/>
      <c r="C11" s="35"/>
      <c r="D11" s="35"/>
      <c r="E11" s="335" t="s">
        <v>6047</v>
      </c>
      <c r="F11" s="328"/>
      <c r="G11" s="328"/>
      <c r="H11" s="328"/>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3731</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7" t="s">
        <v>6071</v>
      </c>
      <c r="F13" s="328"/>
      <c r="G13" s="328"/>
      <c r="H13" s="328"/>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9" t="str">
        <f>'Rekapitulace stavby'!E14</f>
        <v>Vyplň údaj</v>
      </c>
      <c r="F22" s="330"/>
      <c r="G22" s="330"/>
      <c r="H22" s="330"/>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31" t="s">
        <v>4895</v>
      </c>
      <c r="F31" s="331"/>
      <c r="G31" s="331"/>
      <c r="H31" s="331"/>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ROUND(J126,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ROUND((SUM(BE126:BE140)),  2)</f>
        <v>0</v>
      </c>
      <c r="G37" s="35"/>
      <c r="H37" s="35"/>
      <c r="I37" s="131">
        <v>0.21</v>
      </c>
      <c r="J37" s="130">
        <f>ROUND(((SUM(BE126:BE140))*I37),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ROUND((SUM(BF126:BF140)),  2)</f>
        <v>0</v>
      </c>
      <c r="G38" s="35"/>
      <c r="H38" s="35"/>
      <c r="I38" s="131">
        <v>0.12</v>
      </c>
      <c r="J38" s="130">
        <f>ROUND(((SUM(BF126:BF140))*I38),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ROUND((SUM(BG126:BG140)),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ROUND((SUM(BH126:BH140)),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ROUND((SUM(BI126:BI140)),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2" t="s">
        <v>6010</v>
      </c>
      <c r="F87" s="283"/>
      <c r="G87" s="283"/>
      <c r="H87" s="283"/>
      <c r="I87" s="23"/>
      <c r="J87" s="23"/>
      <c r="K87" s="23"/>
      <c r="L87" s="21"/>
    </row>
    <row r="88" spans="1:31" s="1" customFormat="1" ht="12" customHeight="1">
      <c r="B88" s="22"/>
      <c r="C88" s="30" t="s">
        <v>363</v>
      </c>
      <c r="D88" s="23"/>
      <c r="E88" s="23"/>
      <c r="F88" s="23"/>
      <c r="G88" s="23"/>
      <c r="H88" s="23"/>
      <c r="I88" s="23"/>
      <c r="J88" s="23"/>
      <c r="K88" s="23"/>
      <c r="L88" s="21"/>
    </row>
    <row r="89" spans="1:31" s="2" customFormat="1" ht="16.5" customHeight="1">
      <c r="A89" s="35"/>
      <c r="B89" s="36"/>
      <c r="C89" s="37"/>
      <c r="D89" s="37"/>
      <c r="E89" s="336" t="s">
        <v>6047</v>
      </c>
      <c r="F89" s="334"/>
      <c r="G89" s="334"/>
      <c r="H89" s="334"/>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3731</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5" t="str">
        <f>E13</f>
        <v>IO 02.3 - SV</v>
      </c>
      <c r="F91" s="334"/>
      <c r="G91" s="334"/>
      <c r="H91" s="334"/>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J126</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4866</v>
      </c>
      <c r="E101" s="157"/>
      <c r="F101" s="157"/>
      <c r="G101" s="157"/>
      <c r="H101" s="157"/>
      <c r="I101" s="157"/>
      <c r="J101" s="158">
        <f>J127</f>
        <v>0</v>
      </c>
      <c r="K101" s="155"/>
      <c r="L101" s="159"/>
    </row>
    <row r="102" spans="1:47" s="9" customFormat="1" ht="24.95" customHeight="1">
      <c r="B102" s="154"/>
      <c r="C102" s="155"/>
      <c r="D102" s="156" t="s">
        <v>6072</v>
      </c>
      <c r="E102" s="157"/>
      <c r="F102" s="157"/>
      <c r="G102" s="157"/>
      <c r="H102" s="157"/>
      <c r="I102" s="157"/>
      <c r="J102" s="158">
        <f>J135</f>
        <v>0</v>
      </c>
      <c r="K102" s="155"/>
      <c r="L102" s="159"/>
    </row>
    <row r="103" spans="1:47" s="2" customFormat="1" ht="21.75" customHeight="1">
      <c r="A103" s="35"/>
      <c r="B103" s="36"/>
      <c r="C103" s="37"/>
      <c r="D103" s="37"/>
      <c r="E103" s="37"/>
      <c r="F103" s="37"/>
      <c r="G103" s="37"/>
      <c r="H103" s="37"/>
      <c r="I103" s="37"/>
      <c r="J103" s="37"/>
      <c r="K103" s="37"/>
      <c r="L103" s="52"/>
      <c r="S103" s="35"/>
      <c r="T103" s="35"/>
      <c r="U103" s="35"/>
      <c r="V103" s="35"/>
      <c r="W103" s="35"/>
      <c r="X103" s="35"/>
      <c r="Y103" s="35"/>
      <c r="Z103" s="35"/>
      <c r="AA103" s="35"/>
      <c r="AB103" s="35"/>
      <c r="AC103" s="35"/>
      <c r="AD103" s="35"/>
      <c r="AE103" s="35"/>
    </row>
    <row r="104" spans="1:47" s="2" customFormat="1" ht="6.95" customHeight="1">
      <c r="A104" s="35"/>
      <c r="B104" s="55"/>
      <c r="C104" s="56"/>
      <c r="D104" s="56"/>
      <c r="E104" s="56"/>
      <c r="F104" s="56"/>
      <c r="G104" s="56"/>
      <c r="H104" s="56"/>
      <c r="I104" s="56"/>
      <c r="J104" s="56"/>
      <c r="K104" s="56"/>
      <c r="L104" s="52"/>
      <c r="S104" s="35"/>
      <c r="T104" s="35"/>
      <c r="U104" s="35"/>
      <c r="V104" s="35"/>
      <c r="W104" s="35"/>
      <c r="X104" s="35"/>
      <c r="Y104" s="35"/>
      <c r="Z104" s="35"/>
      <c r="AA104" s="35"/>
      <c r="AB104" s="35"/>
      <c r="AC104" s="35"/>
      <c r="AD104" s="35"/>
      <c r="AE104" s="35"/>
    </row>
    <row r="108" spans="1:47" s="2" customFormat="1" ht="6.95" customHeight="1">
      <c r="A108" s="35"/>
      <c r="B108" s="57"/>
      <c r="C108" s="58"/>
      <c r="D108" s="58"/>
      <c r="E108" s="58"/>
      <c r="F108" s="58"/>
      <c r="G108" s="58"/>
      <c r="H108" s="58"/>
      <c r="I108" s="58"/>
      <c r="J108" s="58"/>
      <c r="K108" s="58"/>
      <c r="L108" s="52"/>
      <c r="S108" s="35"/>
      <c r="T108" s="35"/>
      <c r="U108" s="35"/>
      <c r="V108" s="35"/>
      <c r="W108" s="35"/>
      <c r="X108" s="35"/>
      <c r="Y108" s="35"/>
      <c r="Z108" s="35"/>
      <c r="AA108" s="35"/>
      <c r="AB108" s="35"/>
      <c r="AC108" s="35"/>
      <c r="AD108" s="35"/>
      <c r="AE108" s="35"/>
    </row>
    <row r="109" spans="1:47" s="2" customFormat="1" ht="24.95" customHeight="1">
      <c r="A109" s="35"/>
      <c r="B109" s="36"/>
      <c r="C109" s="24" t="s">
        <v>224</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6.95"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2" customHeight="1">
      <c r="A111" s="35"/>
      <c r="B111" s="36"/>
      <c r="C111" s="30" t="s">
        <v>16</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6.5" customHeight="1">
      <c r="A112" s="35"/>
      <c r="B112" s="36"/>
      <c r="C112" s="37"/>
      <c r="D112" s="37"/>
      <c r="E112" s="332" t="str">
        <f>E7</f>
        <v>NEMOCNICE TGM HODONÍN – VÝSTAVBA PAVILONU URGENTNÍHO PŘÍJMU ETAPA II.</v>
      </c>
      <c r="F112" s="333"/>
      <c r="G112" s="333"/>
      <c r="H112" s="333"/>
      <c r="I112" s="37"/>
      <c r="J112" s="37"/>
      <c r="K112" s="37"/>
      <c r="L112" s="52"/>
      <c r="S112" s="35"/>
      <c r="T112" s="35"/>
      <c r="U112" s="35"/>
      <c r="V112" s="35"/>
      <c r="W112" s="35"/>
      <c r="X112" s="35"/>
      <c r="Y112" s="35"/>
      <c r="Z112" s="35"/>
      <c r="AA112" s="35"/>
      <c r="AB112" s="35"/>
      <c r="AC112" s="35"/>
      <c r="AD112" s="35"/>
      <c r="AE112" s="35"/>
    </row>
    <row r="113" spans="1:65" s="1" customFormat="1" ht="12" customHeight="1">
      <c r="B113" s="22"/>
      <c r="C113" s="30" t="s">
        <v>210</v>
      </c>
      <c r="D113" s="23"/>
      <c r="E113" s="23"/>
      <c r="F113" s="23"/>
      <c r="G113" s="23"/>
      <c r="H113" s="23"/>
      <c r="I113" s="23"/>
      <c r="J113" s="23"/>
      <c r="K113" s="23"/>
      <c r="L113" s="21"/>
    </row>
    <row r="114" spans="1:65" s="1" customFormat="1" ht="16.5" customHeight="1">
      <c r="B114" s="22"/>
      <c r="C114" s="23"/>
      <c r="D114" s="23"/>
      <c r="E114" s="332" t="s">
        <v>6010</v>
      </c>
      <c r="F114" s="283"/>
      <c r="G114" s="283"/>
      <c r="H114" s="283"/>
      <c r="I114" s="23"/>
      <c r="J114" s="23"/>
      <c r="K114" s="23"/>
      <c r="L114" s="21"/>
    </row>
    <row r="115" spans="1:65" s="1" customFormat="1" ht="12" customHeight="1">
      <c r="B115" s="22"/>
      <c r="C115" s="30" t="s">
        <v>363</v>
      </c>
      <c r="D115" s="23"/>
      <c r="E115" s="23"/>
      <c r="F115" s="23"/>
      <c r="G115" s="23"/>
      <c r="H115" s="23"/>
      <c r="I115" s="23"/>
      <c r="J115" s="23"/>
      <c r="K115" s="23"/>
      <c r="L115" s="21"/>
    </row>
    <row r="116" spans="1:65" s="2" customFormat="1" ht="16.5" customHeight="1">
      <c r="A116" s="35"/>
      <c r="B116" s="36"/>
      <c r="C116" s="37"/>
      <c r="D116" s="37"/>
      <c r="E116" s="336" t="s">
        <v>6047</v>
      </c>
      <c r="F116" s="334"/>
      <c r="G116" s="334"/>
      <c r="H116" s="334"/>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3731</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6.5" customHeight="1">
      <c r="A118" s="35"/>
      <c r="B118" s="36"/>
      <c r="C118" s="37"/>
      <c r="D118" s="37"/>
      <c r="E118" s="305" t="str">
        <f>E13</f>
        <v>IO 02.3 - SV</v>
      </c>
      <c r="F118" s="334"/>
      <c r="G118" s="334"/>
      <c r="H118" s="334"/>
      <c r="I118" s="37"/>
      <c r="J118" s="37"/>
      <c r="K118" s="37"/>
      <c r="L118" s="52"/>
      <c r="S118" s="35"/>
      <c r="T118" s="35"/>
      <c r="U118" s="35"/>
      <c r="V118" s="35"/>
      <c r="W118" s="35"/>
      <c r="X118" s="35"/>
      <c r="Y118" s="35"/>
      <c r="Z118" s="35"/>
      <c r="AA118" s="35"/>
      <c r="AB118" s="35"/>
      <c r="AC118" s="35"/>
      <c r="AD118" s="35"/>
      <c r="AE118" s="35"/>
    </row>
    <row r="119" spans="1:65"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12" customHeight="1">
      <c r="A120" s="35"/>
      <c r="B120" s="36"/>
      <c r="C120" s="30" t="s">
        <v>20</v>
      </c>
      <c r="D120" s="37"/>
      <c r="E120" s="37"/>
      <c r="F120" s="28" t="str">
        <f>F16</f>
        <v xml:space="preserve"> </v>
      </c>
      <c r="G120" s="37"/>
      <c r="H120" s="37"/>
      <c r="I120" s="30" t="s">
        <v>22</v>
      </c>
      <c r="J120" s="67" t="str">
        <f>IF(J16="","",J16)</f>
        <v>23. 6. 2025</v>
      </c>
      <c r="K120" s="37"/>
      <c r="L120" s="52"/>
      <c r="S120" s="35"/>
      <c r="T120" s="35"/>
      <c r="U120" s="35"/>
      <c r="V120" s="35"/>
      <c r="W120" s="35"/>
      <c r="X120" s="35"/>
      <c r="Y120" s="35"/>
      <c r="Z120" s="35"/>
      <c r="AA120" s="35"/>
      <c r="AB120" s="35"/>
      <c r="AC120" s="35"/>
      <c r="AD120" s="35"/>
      <c r="AE120" s="35"/>
    </row>
    <row r="121" spans="1:65"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2" customFormat="1" ht="15.2" customHeight="1">
      <c r="A122" s="35"/>
      <c r="B122" s="36"/>
      <c r="C122" s="30" t="s">
        <v>24</v>
      </c>
      <c r="D122" s="37"/>
      <c r="E122" s="37"/>
      <c r="F122" s="28" t="str">
        <f>E19</f>
        <v>NEMOCNICE TGM HODONÍN, p.o.</v>
      </c>
      <c r="G122" s="37"/>
      <c r="H122" s="37"/>
      <c r="I122" s="30" t="s">
        <v>30</v>
      </c>
      <c r="J122" s="33" t="str">
        <f>E25</f>
        <v>KANIA a.s.</v>
      </c>
      <c r="K122" s="37"/>
      <c r="L122" s="52"/>
      <c r="S122" s="35"/>
      <c r="T122" s="35"/>
      <c r="U122" s="35"/>
      <c r="V122" s="35"/>
      <c r="W122" s="35"/>
      <c r="X122" s="35"/>
      <c r="Y122" s="35"/>
      <c r="Z122" s="35"/>
      <c r="AA122" s="35"/>
      <c r="AB122" s="35"/>
      <c r="AC122" s="35"/>
      <c r="AD122" s="35"/>
      <c r="AE122" s="35"/>
    </row>
    <row r="123" spans="1:65" s="2" customFormat="1" ht="15.2" customHeight="1">
      <c r="A123" s="35"/>
      <c r="B123" s="36"/>
      <c r="C123" s="30" t="s">
        <v>28</v>
      </c>
      <c r="D123" s="37"/>
      <c r="E123" s="37"/>
      <c r="F123" s="28" t="str">
        <f>IF(E22="","",E22)</f>
        <v>Vyplň údaj</v>
      </c>
      <c r="G123" s="37"/>
      <c r="H123" s="37"/>
      <c r="I123" s="30" t="s">
        <v>33</v>
      </c>
      <c r="J123" s="33" t="str">
        <f>E28</f>
        <v xml:space="preserve"> </v>
      </c>
      <c r="K123" s="37"/>
      <c r="L123" s="52"/>
      <c r="S123" s="35"/>
      <c r="T123" s="35"/>
      <c r="U123" s="35"/>
      <c r="V123" s="35"/>
      <c r="W123" s="35"/>
      <c r="X123" s="35"/>
      <c r="Y123" s="35"/>
      <c r="Z123" s="35"/>
      <c r="AA123" s="35"/>
      <c r="AB123" s="35"/>
      <c r="AC123" s="35"/>
      <c r="AD123" s="35"/>
      <c r="AE123" s="35"/>
    </row>
    <row r="124" spans="1:65" s="2" customFormat="1" ht="10.3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5" s="11" customFormat="1" ht="29.25" customHeight="1">
      <c r="A125" s="165"/>
      <c r="B125" s="166"/>
      <c r="C125" s="167" t="s">
        <v>225</v>
      </c>
      <c r="D125" s="168" t="s">
        <v>61</v>
      </c>
      <c r="E125" s="168" t="s">
        <v>57</v>
      </c>
      <c r="F125" s="168" t="s">
        <v>58</v>
      </c>
      <c r="G125" s="168" t="s">
        <v>226</v>
      </c>
      <c r="H125" s="168" t="s">
        <v>227</v>
      </c>
      <c r="I125" s="168" t="s">
        <v>228</v>
      </c>
      <c r="J125" s="168" t="s">
        <v>214</v>
      </c>
      <c r="K125" s="169" t="s">
        <v>229</v>
      </c>
      <c r="L125" s="170"/>
      <c r="M125" s="76" t="s">
        <v>1</v>
      </c>
      <c r="N125" s="77" t="s">
        <v>40</v>
      </c>
      <c r="O125" s="77" t="s">
        <v>230</v>
      </c>
      <c r="P125" s="77" t="s">
        <v>231</v>
      </c>
      <c r="Q125" s="77" t="s">
        <v>232</v>
      </c>
      <c r="R125" s="77" t="s">
        <v>233</v>
      </c>
      <c r="S125" s="77" t="s">
        <v>234</v>
      </c>
      <c r="T125" s="78" t="s">
        <v>235</v>
      </c>
      <c r="U125" s="165"/>
      <c r="V125" s="165"/>
      <c r="W125" s="165"/>
      <c r="X125" s="165"/>
      <c r="Y125" s="165"/>
      <c r="Z125" s="165"/>
      <c r="AA125" s="165"/>
      <c r="AB125" s="165"/>
      <c r="AC125" s="165"/>
      <c r="AD125" s="165"/>
      <c r="AE125" s="165"/>
    </row>
    <row r="126" spans="1:65" s="2" customFormat="1" ht="22.9" customHeight="1">
      <c r="A126" s="35"/>
      <c r="B126" s="36"/>
      <c r="C126" s="83" t="s">
        <v>236</v>
      </c>
      <c r="D126" s="37"/>
      <c r="E126" s="37"/>
      <c r="F126" s="37"/>
      <c r="G126" s="37"/>
      <c r="H126" s="37"/>
      <c r="I126" s="37"/>
      <c r="J126" s="171">
        <f>BK126</f>
        <v>0</v>
      </c>
      <c r="K126" s="37"/>
      <c r="L126" s="40"/>
      <c r="M126" s="79"/>
      <c r="N126" s="172"/>
      <c r="O126" s="80"/>
      <c r="P126" s="173">
        <f>P127+P135</f>
        <v>0</v>
      </c>
      <c r="Q126" s="80"/>
      <c r="R126" s="173">
        <f>R127+R135</f>
        <v>0</v>
      </c>
      <c r="S126" s="80"/>
      <c r="T126" s="174">
        <f>T127+T135</f>
        <v>0</v>
      </c>
      <c r="U126" s="35"/>
      <c r="V126" s="35"/>
      <c r="W126" s="35"/>
      <c r="X126" s="35"/>
      <c r="Y126" s="35"/>
      <c r="Z126" s="35"/>
      <c r="AA126" s="35"/>
      <c r="AB126" s="35"/>
      <c r="AC126" s="35"/>
      <c r="AD126" s="35"/>
      <c r="AE126" s="35"/>
      <c r="AT126" s="18" t="s">
        <v>75</v>
      </c>
      <c r="AU126" s="18" t="s">
        <v>216</v>
      </c>
      <c r="BK126" s="175">
        <f>BK127+BK135</f>
        <v>0</v>
      </c>
    </row>
    <row r="127" spans="1:65" s="12" customFormat="1" ht="25.9" customHeight="1">
      <c r="B127" s="176"/>
      <c r="C127" s="177"/>
      <c r="D127" s="178" t="s">
        <v>75</v>
      </c>
      <c r="E127" s="179" t="s">
        <v>4713</v>
      </c>
      <c r="F127" s="179" t="s">
        <v>4868</v>
      </c>
      <c r="G127" s="177"/>
      <c r="H127" s="177"/>
      <c r="I127" s="180"/>
      <c r="J127" s="181">
        <f>BK127</f>
        <v>0</v>
      </c>
      <c r="K127" s="177"/>
      <c r="L127" s="182"/>
      <c r="M127" s="183"/>
      <c r="N127" s="184"/>
      <c r="O127" s="184"/>
      <c r="P127" s="185">
        <f>SUM(P128:P134)</f>
        <v>0</v>
      </c>
      <c r="Q127" s="184"/>
      <c r="R127" s="185">
        <f>SUM(R128:R134)</f>
        <v>0</v>
      </c>
      <c r="S127" s="184"/>
      <c r="T127" s="186">
        <f>SUM(T128:T134)</f>
        <v>0</v>
      </c>
      <c r="AR127" s="187" t="s">
        <v>84</v>
      </c>
      <c r="AT127" s="188" t="s">
        <v>75</v>
      </c>
      <c r="AU127" s="188" t="s">
        <v>76</v>
      </c>
      <c r="AY127" s="187" t="s">
        <v>239</v>
      </c>
      <c r="BK127" s="189">
        <f>SUM(BK128:BK134)</f>
        <v>0</v>
      </c>
    </row>
    <row r="128" spans="1:65" s="2" customFormat="1" ht="16.5" customHeight="1">
      <c r="A128" s="35"/>
      <c r="B128" s="36"/>
      <c r="C128" s="192" t="s">
        <v>84</v>
      </c>
      <c r="D128" s="192" t="s">
        <v>241</v>
      </c>
      <c r="E128" s="193" t="s">
        <v>84</v>
      </c>
      <c r="F128" s="194" t="s">
        <v>6073</v>
      </c>
      <c r="G128" s="195" t="s">
        <v>2089</v>
      </c>
      <c r="H128" s="196">
        <v>5</v>
      </c>
      <c r="I128" s="197"/>
      <c r="J128" s="198">
        <f t="shared" ref="J128:J134" si="0">ROUND(I128*H128,2)</f>
        <v>0</v>
      </c>
      <c r="K128" s="194" t="s">
        <v>287</v>
      </c>
      <c r="L128" s="40"/>
      <c r="M128" s="199" t="s">
        <v>1</v>
      </c>
      <c r="N128" s="200" t="s">
        <v>41</v>
      </c>
      <c r="O128" s="72"/>
      <c r="P128" s="201">
        <f t="shared" ref="P128:P134" si="1">O128*H128</f>
        <v>0</v>
      </c>
      <c r="Q128" s="201">
        <v>0</v>
      </c>
      <c r="R128" s="201">
        <f t="shared" ref="R128:R134" si="2">Q128*H128</f>
        <v>0</v>
      </c>
      <c r="S128" s="201">
        <v>0</v>
      </c>
      <c r="T128" s="202">
        <f t="shared" ref="T128:T134" si="3">S128*H128</f>
        <v>0</v>
      </c>
      <c r="U128" s="35"/>
      <c r="V128" s="35"/>
      <c r="W128" s="35"/>
      <c r="X128" s="35"/>
      <c r="Y128" s="35"/>
      <c r="Z128" s="35"/>
      <c r="AA128" s="35"/>
      <c r="AB128" s="35"/>
      <c r="AC128" s="35"/>
      <c r="AD128" s="35"/>
      <c r="AE128" s="35"/>
      <c r="AR128" s="203" t="s">
        <v>110</v>
      </c>
      <c r="AT128" s="203" t="s">
        <v>241</v>
      </c>
      <c r="AU128" s="203" t="s">
        <v>84</v>
      </c>
      <c r="AY128" s="18" t="s">
        <v>239</v>
      </c>
      <c r="BE128" s="204">
        <f t="shared" ref="BE128:BE134" si="4">IF(N128="základní",J128,0)</f>
        <v>0</v>
      </c>
      <c r="BF128" s="204">
        <f t="shared" ref="BF128:BF134" si="5">IF(N128="snížená",J128,0)</f>
        <v>0</v>
      </c>
      <c r="BG128" s="204">
        <f t="shared" ref="BG128:BG134" si="6">IF(N128="zákl. přenesená",J128,0)</f>
        <v>0</v>
      </c>
      <c r="BH128" s="204">
        <f t="shared" ref="BH128:BH134" si="7">IF(N128="sníž. přenesená",J128,0)</f>
        <v>0</v>
      </c>
      <c r="BI128" s="204">
        <f t="shared" ref="BI128:BI134" si="8">IF(N128="nulová",J128,0)</f>
        <v>0</v>
      </c>
      <c r="BJ128" s="18" t="s">
        <v>84</v>
      </c>
      <c r="BK128" s="204">
        <f t="shared" ref="BK128:BK134" si="9">ROUND(I128*H128,2)</f>
        <v>0</v>
      </c>
      <c r="BL128" s="18" t="s">
        <v>110</v>
      </c>
      <c r="BM128" s="203" t="s">
        <v>86</v>
      </c>
    </row>
    <row r="129" spans="1:65" s="2" customFormat="1" ht="16.5" customHeight="1">
      <c r="A129" s="35"/>
      <c r="B129" s="36"/>
      <c r="C129" s="192" t="s">
        <v>86</v>
      </c>
      <c r="D129" s="192" t="s">
        <v>241</v>
      </c>
      <c r="E129" s="193" t="s">
        <v>86</v>
      </c>
      <c r="F129" s="194" t="s">
        <v>6074</v>
      </c>
      <c r="G129" s="195" t="s">
        <v>2089</v>
      </c>
      <c r="H129" s="196">
        <v>3</v>
      </c>
      <c r="I129" s="197"/>
      <c r="J129" s="198">
        <f t="shared" si="0"/>
        <v>0</v>
      </c>
      <c r="K129" s="194" t="s">
        <v>287</v>
      </c>
      <c r="L129" s="40"/>
      <c r="M129" s="199" t="s">
        <v>1</v>
      </c>
      <c r="N129" s="200" t="s">
        <v>41</v>
      </c>
      <c r="O129" s="72"/>
      <c r="P129" s="201">
        <f t="shared" si="1"/>
        <v>0</v>
      </c>
      <c r="Q129" s="201">
        <v>0</v>
      </c>
      <c r="R129" s="201">
        <f t="shared" si="2"/>
        <v>0</v>
      </c>
      <c r="S129" s="201">
        <v>0</v>
      </c>
      <c r="T129" s="202">
        <f t="shared" si="3"/>
        <v>0</v>
      </c>
      <c r="U129" s="35"/>
      <c r="V129" s="35"/>
      <c r="W129" s="35"/>
      <c r="X129" s="35"/>
      <c r="Y129" s="35"/>
      <c r="Z129" s="35"/>
      <c r="AA129" s="35"/>
      <c r="AB129" s="35"/>
      <c r="AC129" s="35"/>
      <c r="AD129" s="35"/>
      <c r="AE129" s="35"/>
      <c r="AR129" s="203" t="s">
        <v>110</v>
      </c>
      <c r="AT129" s="203" t="s">
        <v>241</v>
      </c>
      <c r="AU129" s="203" t="s">
        <v>84</v>
      </c>
      <c r="AY129" s="18" t="s">
        <v>239</v>
      </c>
      <c r="BE129" s="204">
        <f t="shared" si="4"/>
        <v>0</v>
      </c>
      <c r="BF129" s="204">
        <f t="shared" si="5"/>
        <v>0</v>
      </c>
      <c r="BG129" s="204">
        <f t="shared" si="6"/>
        <v>0</v>
      </c>
      <c r="BH129" s="204">
        <f t="shared" si="7"/>
        <v>0</v>
      </c>
      <c r="BI129" s="204">
        <f t="shared" si="8"/>
        <v>0</v>
      </c>
      <c r="BJ129" s="18" t="s">
        <v>84</v>
      </c>
      <c r="BK129" s="204">
        <f t="shared" si="9"/>
        <v>0</v>
      </c>
      <c r="BL129" s="18" t="s">
        <v>110</v>
      </c>
      <c r="BM129" s="203" t="s">
        <v>110</v>
      </c>
    </row>
    <row r="130" spans="1:65" s="2" customFormat="1" ht="16.5" customHeight="1">
      <c r="A130" s="35"/>
      <c r="B130" s="36"/>
      <c r="C130" s="192" t="s">
        <v>108</v>
      </c>
      <c r="D130" s="192" t="s">
        <v>241</v>
      </c>
      <c r="E130" s="193" t="s">
        <v>108</v>
      </c>
      <c r="F130" s="194" t="s">
        <v>6075</v>
      </c>
      <c r="G130" s="195" t="s">
        <v>2089</v>
      </c>
      <c r="H130" s="196">
        <v>2</v>
      </c>
      <c r="I130" s="197"/>
      <c r="J130" s="198">
        <f t="shared" si="0"/>
        <v>0</v>
      </c>
      <c r="K130" s="194" t="s">
        <v>287</v>
      </c>
      <c r="L130" s="40"/>
      <c r="M130" s="199" t="s">
        <v>1</v>
      </c>
      <c r="N130" s="200" t="s">
        <v>41</v>
      </c>
      <c r="O130" s="72"/>
      <c r="P130" s="201">
        <f t="shared" si="1"/>
        <v>0</v>
      </c>
      <c r="Q130" s="201">
        <v>0</v>
      </c>
      <c r="R130" s="201">
        <f t="shared" si="2"/>
        <v>0</v>
      </c>
      <c r="S130" s="201">
        <v>0</v>
      </c>
      <c r="T130" s="202">
        <f t="shared" si="3"/>
        <v>0</v>
      </c>
      <c r="U130" s="35"/>
      <c r="V130" s="35"/>
      <c r="W130" s="35"/>
      <c r="X130" s="35"/>
      <c r="Y130" s="35"/>
      <c r="Z130" s="35"/>
      <c r="AA130" s="35"/>
      <c r="AB130" s="35"/>
      <c r="AC130" s="35"/>
      <c r="AD130" s="35"/>
      <c r="AE130" s="35"/>
      <c r="AR130" s="203" t="s">
        <v>110</v>
      </c>
      <c r="AT130" s="203" t="s">
        <v>241</v>
      </c>
      <c r="AU130" s="203" t="s">
        <v>84</v>
      </c>
      <c r="AY130" s="18" t="s">
        <v>239</v>
      </c>
      <c r="BE130" s="204">
        <f t="shared" si="4"/>
        <v>0</v>
      </c>
      <c r="BF130" s="204">
        <f t="shared" si="5"/>
        <v>0</v>
      </c>
      <c r="BG130" s="204">
        <f t="shared" si="6"/>
        <v>0</v>
      </c>
      <c r="BH130" s="204">
        <f t="shared" si="7"/>
        <v>0</v>
      </c>
      <c r="BI130" s="204">
        <f t="shared" si="8"/>
        <v>0</v>
      </c>
      <c r="BJ130" s="18" t="s">
        <v>84</v>
      </c>
      <c r="BK130" s="204">
        <f t="shared" si="9"/>
        <v>0</v>
      </c>
      <c r="BL130" s="18" t="s">
        <v>110</v>
      </c>
      <c r="BM130" s="203" t="s">
        <v>150</v>
      </c>
    </row>
    <row r="131" spans="1:65" s="2" customFormat="1" ht="16.5" customHeight="1">
      <c r="A131" s="35"/>
      <c r="B131" s="36"/>
      <c r="C131" s="192" t="s">
        <v>110</v>
      </c>
      <c r="D131" s="192" t="s">
        <v>241</v>
      </c>
      <c r="E131" s="193" t="s">
        <v>110</v>
      </c>
      <c r="F131" s="194" t="s">
        <v>6076</v>
      </c>
      <c r="G131" s="195" t="s">
        <v>2089</v>
      </c>
      <c r="H131" s="196">
        <v>5</v>
      </c>
      <c r="I131" s="197"/>
      <c r="J131" s="198">
        <f t="shared" si="0"/>
        <v>0</v>
      </c>
      <c r="K131" s="194" t="s">
        <v>287</v>
      </c>
      <c r="L131" s="40"/>
      <c r="M131" s="199" t="s">
        <v>1</v>
      </c>
      <c r="N131" s="200" t="s">
        <v>41</v>
      </c>
      <c r="O131" s="72"/>
      <c r="P131" s="201">
        <f t="shared" si="1"/>
        <v>0</v>
      </c>
      <c r="Q131" s="201">
        <v>0</v>
      </c>
      <c r="R131" s="201">
        <f t="shared" si="2"/>
        <v>0</v>
      </c>
      <c r="S131" s="201">
        <v>0</v>
      </c>
      <c r="T131" s="202">
        <f t="shared" si="3"/>
        <v>0</v>
      </c>
      <c r="U131" s="35"/>
      <c r="V131" s="35"/>
      <c r="W131" s="35"/>
      <c r="X131" s="35"/>
      <c r="Y131" s="35"/>
      <c r="Z131" s="35"/>
      <c r="AA131" s="35"/>
      <c r="AB131" s="35"/>
      <c r="AC131" s="35"/>
      <c r="AD131" s="35"/>
      <c r="AE131" s="35"/>
      <c r="AR131" s="203" t="s">
        <v>110</v>
      </c>
      <c r="AT131" s="203" t="s">
        <v>241</v>
      </c>
      <c r="AU131" s="203" t="s">
        <v>84</v>
      </c>
      <c r="AY131" s="18" t="s">
        <v>239</v>
      </c>
      <c r="BE131" s="204">
        <f t="shared" si="4"/>
        <v>0</v>
      </c>
      <c r="BF131" s="204">
        <f t="shared" si="5"/>
        <v>0</v>
      </c>
      <c r="BG131" s="204">
        <f t="shared" si="6"/>
        <v>0</v>
      </c>
      <c r="BH131" s="204">
        <f t="shared" si="7"/>
        <v>0</v>
      </c>
      <c r="BI131" s="204">
        <f t="shared" si="8"/>
        <v>0</v>
      </c>
      <c r="BJ131" s="18" t="s">
        <v>84</v>
      </c>
      <c r="BK131" s="204">
        <f t="shared" si="9"/>
        <v>0</v>
      </c>
      <c r="BL131" s="18" t="s">
        <v>110</v>
      </c>
      <c r="BM131" s="203" t="s">
        <v>156</v>
      </c>
    </row>
    <row r="132" spans="1:65" s="2" customFormat="1" ht="16.5" customHeight="1">
      <c r="A132" s="35"/>
      <c r="B132" s="36"/>
      <c r="C132" s="192" t="s">
        <v>134</v>
      </c>
      <c r="D132" s="192" t="s">
        <v>241</v>
      </c>
      <c r="E132" s="193" t="s">
        <v>134</v>
      </c>
      <c r="F132" s="194" t="s">
        <v>6077</v>
      </c>
      <c r="G132" s="195" t="s">
        <v>2089</v>
      </c>
      <c r="H132" s="196">
        <v>3</v>
      </c>
      <c r="I132" s="197"/>
      <c r="J132" s="198">
        <f t="shared" si="0"/>
        <v>0</v>
      </c>
      <c r="K132" s="194" t="s">
        <v>287</v>
      </c>
      <c r="L132" s="40"/>
      <c r="M132" s="199" t="s">
        <v>1</v>
      </c>
      <c r="N132" s="200" t="s">
        <v>41</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110</v>
      </c>
      <c r="AT132" s="203" t="s">
        <v>241</v>
      </c>
      <c r="AU132" s="203" t="s">
        <v>84</v>
      </c>
      <c r="AY132" s="18" t="s">
        <v>239</v>
      </c>
      <c r="BE132" s="204">
        <f t="shared" si="4"/>
        <v>0</v>
      </c>
      <c r="BF132" s="204">
        <f t="shared" si="5"/>
        <v>0</v>
      </c>
      <c r="BG132" s="204">
        <f t="shared" si="6"/>
        <v>0</v>
      </c>
      <c r="BH132" s="204">
        <f t="shared" si="7"/>
        <v>0</v>
      </c>
      <c r="BI132" s="204">
        <f t="shared" si="8"/>
        <v>0</v>
      </c>
      <c r="BJ132" s="18" t="s">
        <v>84</v>
      </c>
      <c r="BK132" s="204">
        <f t="shared" si="9"/>
        <v>0</v>
      </c>
      <c r="BL132" s="18" t="s">
        <v>110</v>
      </c>
      <c r="BM132" s="203" t="s">
        <v>162</v>
      </c>
    </row>
    <row r="133" spans="1:65" s="2" customFormat="1" ht="16.5" customHeight="1">
      <c r="A133" s="35"/>
      <c r="B133" s="36"/>
      <c r="C133" s="192" t="s">
        <v>150</v>
      </c>
      <c r="D133" s="192" t="s">
        <v>241</v>
      </c>
      <c r="E133" s="193" t="s">
        <v>150</v>
      </c>
      <c r="F133" s="194" t="s">
        <v>6078</v>
      </c>
      <c r="G133" s="195" t="s">
        <v>2089</v>
      </c>
      <c r="H133" s="196">
        <v>2</v>
      </c>
      <c r="I133" s="197"/>
      <c r="J133" s="198">
        <f t="shared" si="0"/>
        <v>0</v>
      </c>
      <c r="K133" s="194" t="s">
        <v>287</v>
      </c>
      <c r="L133" s="40"/>
      <c r="M133" s="199" t="s">
        <v>1</v>
      </c>
      <c r="N133" s="200" t="s">
        <v>41</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110</v>
      </c>
      <c r="AT133" s="203" t="s">
        <v>241</v>
      </c>
      <c r="AU133" s="203" t="s">
        <v>84</v>
      </c>
      <c r="AY133" s="18" t="s">
        <v>239</v>
      </c>
      <c r="BE133" s="204">
        <f t="shared" si="4"/>
        <v>0</v>
      </c>
      <c r="BF133" s="204">
        <f t="shared" si="5"/>
        <v>0</v>
      </c>
      <c r="BG133" s="204">
        <f t="shared" si="6"/>
        <v>0</v>
      </c>
      <c r="BH133" s="204">
        <f t="shared" si="7"/>
        <v>0</v>
      </c>
      <c r="BI133" s="204">
        <f t="shared" si="8"/>
        <v>0</v>
      </c>
      <c r="BJ133" s="18" t="s">
        <v>84</v>
      </c>
      <c r="BK133" s="204">
        <f t="shared" si="9"/>
        <v>0</v>
      </c>
      <c r="BL133" s="18" t="s">
        <v>110</v>
      </c>
      <c r="BM133" s="203" t="s">
        <v>8</v>
      </c>
    </row>
    <row r="134" spans="1:65" s="2" customFormat="1" ht="16.5" customHeight="1">
      <c r="A134" s="35"/>
      <c r="B134" s="36"/>
      <c r="C134" s="192" t="s">
        <v>153</v>
      </c>
      <c r="D134" s="192" t="s">
        <v>241</v>
      </c>
      <c r="E134" s="193" t="s">
        <v>153</v>
      </c>
      <c r="F134" s="194" t="s">
        <v>4882</v>
      </c>
      <c r="G134" s="195" t="s">
        <v>4860</v>
      </c>
      <c r="H134" s="196">
        <v>1</v>
      </c>
      <c r="I134" s="197"/>
      <c r="J134" s="198">
        <f t="shared" si="0"/>
        <v>0</v>
      </c>
      <c r="K134" s="194" t="s">
        <v>287</v>
      </c>
      <c r="L134" s="40"/>
      <c r="M134" s="199" t="s">
        <v>1</v>
      </c>
      <c r="N134" s="200" t="s">
        <v>41</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110</v>
      </c>
      <c r="AT134" s="203" t="s">
        <v>241</v>
      </c>
      <c r="AU134" s="203" t="s">
        <v>84</v>
      </c>
      <c r="AY134" s="18" t="s">
        <v>239</v>
      </c>
      <c r="BE134" s="204">
        <f t="shared" si="4"/>
        <v>0</v>
      </c>
      <c r="BF134" s="204">
        <f t="shared" si="5"/>
        <v>0</v>
      </c>
      <c r="BG134" s="204">
        <f t="shared" si="6"/>
        <v>0</v>
      </c>
      <c r="BH134" s="204">
        <f t="shared" si="7"/>
        <v>0</v>
      </c>
      <c r="BI134" s="204">
        <f t="shared" si="8"/>
        <v>0</v>
      </c>
      <c r="BJ134" s="18" t="s">
        <v>84</v>
      </c>
      <c r="BK134" s="204">
        <f t="shared" si="9"/>
        <v>0</v>
      </c>
      <c r="BL134" s="18" t="s">
        <v>110</v>
      </c>
      <c r="BM134" s="203" t="s">
        <v>306</v>
      </c>
    </row>
    <row r="135" spans="1:65" s="12" customFormat="1" ht="25.9" customHeight="1">
      <c r="B135" s="176"/>
      <c r="C135" s="177"/>
      <c r="D135" s="178" t="s">
        <v>75</v>
      </c>
      <c r="E135" s="179" t="s">
        <v>153</v>
      </c>
      <c r="F135" s="179" t="s">
        <v>135</v>
      </c>
      <c r="G135" s="177"/>
      <c r="H135" s="177"/>
      <c r="I135" s="180"/>
      <c r="J135" s="181">
        <f>BK135</f>
        <v>0</v>
      </c>
      <c r="K135" s="177"/>
      <c r="L135" s="182"/>
      <c r="M135" s="183"/>
      <c r="N135" s="184"/>
      <c r="O135" s="184"/>
      <c r="P135" s="185">
        <f>SUM(P136:P140)</f>
        <v>0</v>
      </c>
      <c r="Q135" s="184"/>
      <c r="R135" s="185">
        <f>SUM(R136:R140)</f>
        <v>0</v>
      </c>
      <c r="S135" s="184"/>
      <c r="T135" s="186">
        <f>SUM(T136:T140)</f>
        <v>0</v>
      </c>
      <c r="AR135" s="187" t="s">
        <v>84</v>
      </c>
      <c r="AT135" s="188" t="s">
        <v>75</v>
      </c>
      <c r="AU135" s="188" t="s">
        <v>76</v>
      </c>
      <c r="AY135" s="187" t="s">
        <v>239</v>
      </c>
      <c r="BK135" s="189">
        <f>SUM(BK136:BK140)</f>
        <v>0</v>
      </c>
    </row>
    <row r="136" spans="1:65" s="2" customFormat="1" ht="16.5" customHeight="1">
      <c r="A136" s="35"/>
      <c r="B136" s="36"/>
      <c r="C136" s="192" t="s">
        <v>156</v>
      </c>
      <c r="D136" s="192" t="s">
        <v>241</v>
      </c>
      <c r="E136" s="193" t="s">
        <v>156</v>
      </c>
      <c r="F136" s="194" t="s">
        <v>6079</v>
      </c>
      <c r="G136" s="195" t="s">
        <v>396</v>
      </c>
      <c r="H136" s="196">
        <v>5</v>
      </c>
      <c r="I136" s="197"/>
      <c r="J136" s="198">
        <f>ROUND(I136*H136,2)</f>
        <v>0</v>
      </c>
      <c r="K136" s="194" t="s">
        <v>287</v>
      </c>
      <c r="L136" s="40"/>
      <c r="M136" s="199" t="s">
        <v>1</v>
      </c>
      <c r="N136" s="200" t="s">
        <v>41</v>
      </c>
      <c r="O136" s="72"/>
      <c r="P136" s="201">
        <f>O136*H136</f>
        <v>0</v>
      </c>
      <c r="Q136" s="201">
        <v>0</v>
      </c>
      <c r="R136" s="201">
        <f>Q136*H136</f>
        <v>0</v>
      </c>
      <c r="S136" s="201">
        <v>0</v>
      </c>
      <c r="T136" s="202">
        <f>S136*H136</f>
        <v>0</v>
      </c>
      <c r="U136" s="35"/>
      <c r="V136" s="35"/>
      <c r="W136" s="35"/>
      <c r="X136" s="35"/>
      <c r="Y136" s="35"/>
      <c r="Z136" s="35"/>
      <c r="AA136" s="35"/>
      <c r="AB136" s="35"/>
      <c r="AC136" s="35"/>
      <c r="AD136" s="35"/>
      <c r="AE136" s="35"/>
      <c r="AR136" s="203" t="s">
        <v>110</v>
      </c>
      <c r="AT136" s="203" t="s">
        <v>241</v>
      </c>
      <c r="AU136" s="203" t="s">
        <v>84</v>
      </c>
      <c r="AY136" s="18" t="s">
        <v>239</v>
      </c>
      <c r="BE136" s="204">
        <f>IF(N136="základní",J136,0)</f>
        <v>0</v>
      </c>
      <c r="BF136" s="204">
        <f>IF(N136="snížená",J136,0)</f>
        <v>0</v>
      </c>
      <c r="BG136" s="204">
        <f>IF(N136="zákl. přenesená",J136,0)</f>
        <v>0</v>
      </c>
      <c r="BH136" s="204">
        <f>IF(N136="sníž. přenesená",J136,0)</f>
        <v>0</v>
      </c>
      <c r="BI136" s="204">
        <f>IF(N136="nulová",J136,0)</f>
        <v>0</v>
      </c>
      <c r="BJ136" s="18" t="s">
        <v>84</v>
      </c>
      <c r="BK136" s="204">
        <f>ROUND(I136*H136,2)</f>
        <v>0</v>
      </c>
      <c r="BL136" s="18" t="s">
        <v>110</v>
      </c>
      <c r="BM136" s="203" t="s">
        <v>316</v>
      </c>
    </row>
    <row r="137" spans="1:65" s="2" customFormat="1" ht="16.5" customHeight="1">
      <c r="A137" s="35"/>
      <c r="B137" s="36"/>
      <c r="C137" s="192" t="s">
        <v>159</v>
      </c>
      <c r="D137" s="192" t="s">
        <v>241</v>
      </c>
      <c r="E137" s="193" t="s">
        <v>159</v>
      </c>
      <c r="F137" s="194" t="s">
        <v>6080</v>
      </c>
      <c r="G137" s="195" t="s">
        <v>396</v>
      </c>
      <c r="H137" s="196">
        <v>3</v>
      </c>
      <c r="I137" s="197"/>
      <c r="J137" s="198">
        <f>ROUND(I137*H137,2)</f>
        <v>0</v>
      </c>
      <c r="K137" s="194" t="s">
        <v>287</v>
      </c>
      <c r="L137" s="40"/>
      <c r="M137" s="199" t="s">
        <v>1</v>
      </c>
      <c r="N137" s="200" t="s">
        <v>41</v>
      </c>
      <c r="O137" s="72"/>
      <c r="P137" s="201">
        <f>O137*H137</f>
        <v>0</v>
      </c>
      <c r="Q137" s="201">
        <v>0</v>
      </c>
      <c r="R137" s="201">
        <f>Q137*H137</f>
        <v>0</v>
      </c>
      <c r="S137" s="201">
        <v>0</v>
      </c>
      <c r="T137" s="202">
        <f>S137*H137</f>
        <v>0</v>
      </c>
      <c r="U137" s="35"/>
      <c r="V137" s="35"/>
      <c r="W137" s="35"/>
      <c r="X137" s="35"/>
      <c r="Y137" s="35"/>
      <c r="Z137" s="35"/>
      <c r="AA137" s="35"/>
      <c r="AB137" s="35"/>
      <c r="AC137" s="35"/>
      <c r="AD137" s="35"/>
      <c r="AE137" s="35"/>
      <c r="AR137" s="203" t="s">
        <v>110</v>
      </c>
      <c r="AT137" s="203" t="s">
        <v>241</v>
      </c>
      <c r="AU137" s="203" t="s">
        <v>84</v>
      </c>
      <c r="AY137" s="18" t="s">
        <v>239</v>
      </c>
      <c r="BE137" s="204">
        <f>IF(N137="základní",J137,0)</f>
        <v>0</v>
      </c>
      <c r="BF137" s="204">
        <f>IF(N137="snížená",J137,0)</f>
        <v>0</v>
      </c>
      <c r="BG137" s="204">
        <f>IF(N137="zákl. přenesená",J137,0)</f>
        <v>0</v>
      </c>
      <c r="BH137" s="204">
        <f>IF(N137="sníž. přenesená",J137,0)</f>
        <v>0</v>
      </c>
      <c r="BI137" s="204">
        <f>IF(N137="nulová",J137,0)</f>
        <v>0</v>
      </c>
      <c r="BJ137" s="18" t="s">
        <v>84</v>
      </c>
      <c r="BK137" s="204">
        <f>ROUND(I137*H137,2)</f>
        <v>0</v>
      </c>
      <c r="BL137" s="18" t="s">
        <v>110</v>
      </c>
      <c r="BM137" s="203" t="s">
        <v>289</v>
      </c>
    </row>
    <row r="138" spans="1:65" s="2" customFormat="1" ht="16.5" customHeight="1">
      <c r="A138" s="35"/>
      <c r="B138" s="36"/>
      <c r="C138" s="192" t="s">
        <v>162</v>
      </c>
      <c r="D138" s="192" t="s">
        <v>241</v>
      </c>
      <c r="E138" s="193" t="s">
        <v>162</v>
      </c>
      <c r="F138" s="194" t="s">
        <v>4740</v>
      </c>
      <c r="G138" s="195" t="s">
        <v>396</v>
      </c>
      <c r="H138" s="196">
        <v>3</v>
      </c>
      <c r="I138" s="197"/>
      <c r="J138" s="198">
        <f>ROUND(I138*H138,2)</f>
        <v>0</v>
      </c>
      <c r="K138" s="194" t="s">
        <v>287</v>
      </c>
      <c r="L138" s="40"/>
      <c r="M138" s="199" t="s">
        <v>1</v>
      </c>
      <c r="N138" s="200" t="s">
        <v>41</v>
      </c>
      <c r="O138" s="72"/>
      <c r="P138" s="201">
        <f>O138*H138</f>
        <v>0</v>
      </c>
      <c r="Q138" s="201">
        <v>0</v>
      </c>
      <c r="R138" s="201">
        <f>Q138*H138</f>
        <v>0</v>
      </c>
      <c r="S138" s="201">
        <v>0</v>
      </c>
      <c r="T138" s="202">
        <f>S138*H138</f>
        <v>0</v>
      </c>
      <c r="U138" s="35"/>
      <c r="V138" s="35"/>
      <c r="W138" s="35"/>
      <c r="X138" s="35"/>
      <c r="Y138" s="35"/>
      <c r="Z138" s="35"/>
      <c r="AA138" s="35"/>
      <c r="AB138" s="35"/>
      <c r="AC138" s="35"/>
      <c r="AD138" s="35"/>
      <c r="AE138" s="35"/>
      <c r="AR138" s="203" t="s">
        <v>110</v>
      </c>
      <c r="AT138" s="203" t="s">
        <v>241</v>
      </c>
      <c r="AU138" s="203" t="s">
        <v>84</v>
      </c>
      <c r="AY138" s="18" t="s">
        <v>239</v>
      </c>
      <c r="BE138" s="204">
        <f>IF(N138="základní",J138,0)</f>
        <v>0</v>
      </c>
      <c r="BF138" s="204">
        <f>IF(N138="snížená",J138,0)</f>
        <v>0</v>
      </c>
      <c r="BG138" s="204">
        <f>IF(N138="zákl. přenesená",J138,0)</f>
        <v>0</v>
      </c>
      <c r="BH138" s="204">
        <f>IF(N138="sníž. přenesená",J138,0)</f>
        <v>0</v>
      </c>
      <c r="BI138" s="204">
        <f>IF(N138="nulová",J138,0)</f>
        <v>0</v>
      </c>
      <c r="BJ138" s="18" t="s">
        <v>84</v>
      </c>
      <c r="BK138" s="204">
        <f>ROUND(I138*H138,2)</f>
        <v>0</v>
      </c>
      <c r="BL138" s="18" t="s">
        <v>110</v>
      </c>
      <c r="BM138" s="203" t="s">
        <v>341</v>
      </c>
    </row>
    <row r="139" spans="1:65" s="2" customFormat="1" ht="16.5" customHeight="1">
      <c r="A139" s="35"/>
      <c r="B139" s="36"/>
      <c r="C139" s="192" t="s">
        <v>165</v>
      </c>
      <c r="D139" s="192" t="s">
        <v>241</v>
      </c>
      <c r="E139" s="193" t="s">
        <v>165</v>
      </c>
      <c r="F139" s="194" t="s">
        <v>2761</v>
      </c>
      <c r="G139" s="195" t="s">
        <v>396</v>
      </c>
      <c r="H139" s="196">
        <v>8</v>
      </c>
      <c r="I139" s="197"/>
      <c r="J139" s="198">
        <f>ROUND(I139*H139,2)</f>
        <v>0</v>
      </c>
      <c r="K139" s="194" t="s">
        <v>287</v>
      </c>
      <c r="L139" s="40"/>
      <c r="M139" s="199" t="s">
        <v>1</v>
      </c>
      <c r="N139" s="200" t="s">
        <v>41</v>
      </c>
      <c r="O139" s="72"/>
      <c r="P139" s="201">
        <f>O139*H139</f>
        <v>0</v>
      </c>
      <c r="Q139" s="201">
        <v>0</v>
      </c>
      <c r="R139" s="201">
        <f>Q139*H139</f>
        <v>0</v>
      </c>
      <c r="S139" s="201">
        <v>0</v>
      </c>
      <c r="T139" s="202">
        <f>S139*H139</f>
        <v>0</v>
      </c>
      <c r="U139" s="35"/>
      <c r="V139" s="35"/>
      <c r="W139" s="35"/>
      <c r="X139" s="35"/>
      <c r="Y139" s="35"/>
      <c r="Z139" s="35"/>
      <c r="AA139" s="35"/>
      <c r="AB139" s="35"/>
      <c r="AC139" s="35"/>
      <c r="AD139" s="35"/>
      <c r="AE139" s="35"/>
      <c r="AR139" s="203" t="s">
        <v>110</v>
      </c>
      <c r="AT139" s="203" t="s">
        <v>241</v>
      </c>
      <c r="AU139" s="203" t="s">
        <v>84</v>
      </c>
      <c r="AY139" s="18" t="s">
        <v>239</v>
      </c>
      <c r="BE139" s="204">
        <f>IF(N139="základní",J139,0)</f>
        <v>0</v>
      </c>
      <c r="BF139" s="204">
        <f>IF(N139="snížená",J139,0)</f>
        <v>0</v>
      </c>
      <c r="BG139" s="204">
        <f>IF(N139="zákl. přenesená",J139,0)</f>
        <v>0</v>
      </c>
      <c r="BH139" s="204">
        <f>IF(N139="sníž. přenesená",J139,0)</f>
        <v>0</v>
      </c>
      <c r="BI139" s="204">
        <f>IF(N139="nulová",J139,0)</f>
        <v>0</v>
      </c>
      <c r="BJ139" s="18" t="s">
        <v>84</v>
      </c>
      <c r="BK139" s="204">
        <f>ROUND(I139*H139,2)</f>
        <v>0</v>
      </c>
      <c r="BL139" s="18" t="s">
        <v>110</v>
      </c>
      <c r="BM139" s="203" t="s">
        <v>351</v>
      </c>
    </row>
    <row r="140" spans="1:65" s="2" customFormat="1" ht="16.5" customHeight="1">
      <c r="A140" s="35"/>
      <c r="B140" s="36"/>
      <c r="C140" s="192" t="s">
        <v>8</v>
      </c>
      <c r="D140" s="192" t="s">
        <v>241</v>
      </c>
      <c r="E140" s="193" t="s">
        <v>8</v>
      </c>
      <c r="F140" s="194" t="s">
        <v>6081</v>
      </c>
      <c r="G140" s="195" t="s">
        <v>396</v>
      </c>
      <c r="H140" s="196">
        <v>10</v>
      </c>
      <c r="I140" s="197"/>
      <c r="J140" s="198">
        <f>ROUND(I140*H140,2)</f>
        <v>0</v>
      </c>
      <c r="K140" s="194" t="s">
        <v>287</v>
      </c>
      <c r="L140" s="40"/>
      <c r="M140" s="277" t="s">
        <v>1</v>
      </c>
      <c r="N140" s="278" t="s">
        <v>41</v>
      </c>
      <c r="O140" s="224"/>
      <c r="P140" s="275">
        <f>O140*H140</f>
        <v>0</v>
      </c>
      <c r="Q140" s="275">
        <v>0</v>
      </c>
      <c r="R140" s="275">
        <f>Q140*H140</f>
        <v>0</v>
      </c>
      <c r="S140" s="275">
        <v>0</v>
      </c>
      <c r="T140" s="276">
        <f>S140*H140</f>
        <v>0</v>
      </c>
      <c r="U140" s="35"/>
      <c r="V140" s="35"/>
      <c r="W140" s="35"/>
      <c r="X140" s="35"/>
      <c r="Y140" s="35"/>
      <c r="Z140" s="35"/>
      <c r="AA140" s="35"/>
      <c r="AB140" s="35"/>
      <c r="AC140" s="35"/>
      <c r="AD140" s="35"/>
      <c r="AE140" s="35"/>
      <c r="AR140" s="203" t="s">
        <v>110</v>
      </c>
      <c r="AT140" s="203" t="s">
        <v>241</v>
      </c>
      <c r="AU140" s="203" t="s">
        <v>84</v>
      </c>
      <c r="AY140" s="18" t="s">
        <v>239</v>
      </c>
      <c r="BE140" s="204">
        <f>IF(N140="základní",J140,0)</f>
        <v>0</v>
      </c>
      <c r="BF140" s="204">
        <f>IF(N140="snížená",J140,0)</f>
        <v>0</v>
      </c>
      <c r="BG140" s="204">
        <f>IF(N140="zákl. přenesená",J140,0)</f>
        <v>0</v>
      </c>
      <c r="BH140" s="204">
        <f>IF(N140="sníž. přenesená",J140,0)</f>
        <v>0</v>
      </c>
      <c r="BI140" s="204">
        <f>IF(N140="nulová",J140,0)</f>
        <v>0</v>
      </c>
      <c r="BJ140" s="18" t="s">
        <v>84</v>
      </c>
      <c r="BK140" s="204">
        <f>ROUND(I140*H140,2)</f>
        <v>0</v>
      </c>
      <c r="BL140" s="18" t="s">
        <v>110</v>
      </c>
      <c r="BM140" s="203" t="s">
        <v>499</v>
      </c>
    </row>
    <row r="141" spans="1:65" s="2" customFormat="1" ht="6.95" customHeight="1">
      <c r="A141" s="35"/>
      <c r="B141" s="55"/>
      <c r="C141" s="56"/>
      <c r="D141" s="56"/>
      <c r="E141" s="56"/>
      <c r="F141" s="56"/>
      <c r="G141" s="56"/>
      <c r="H141" s="56"/>
      <c r="I141" s="56"/>
      <c r="J141" s="56"/>
      <c r="K141" s="56"/>
      <c r="L141" s="40"/>
      <c r="M141" s="35"/>
      <c r="O141" s="35"/>
      <c r="P141" s="35"/>
      <c r="Q141" s="35"/>
      <c r="R141" s="35"/>
      <c r="S141" s="35"/>
      <c r="T141" s="35"/>
      <c r="U141" s="35"/>
      <c r="V141" s="35"/>
      <c r="W141" s="35"/>
      <c r="X141" s="35"/>
      <c r="Y141" s="35"/>
      <c r="Z141" s="35"/>
      <c r="AA141" s="35"/>
      <c r="AB141" s="35"/>
      <c r="AC141" s="35"/>
      <c r="AD141" s="35"/>
      <c r="AE141" s="35"/>
    </row>
  </sheetData>
  <sheetProtection algorithmName="SHA-512" hashValue="jJklczODFK0Pm2vAxdukqONl2kkpUl4JhXm04Nfhzr2VLE6GJDJZP0SA+UGuLw6OhGkJce+DP52axTEgTf4DoQ==" saltValue="SNxWO5iTnmB5PngfoIoE1/yEvNC0kzvfGJNGka8NO2iDZ6WRKuIhWn+EQ3OKTpRTQmvOoZnGarVeNy9I+YyxiA==" spinCount="100000" sheet="1" objects="1" scenarios="1" formatColumns="0" formatRows="0" autoFilter="0"/>
  <autoFilter ref="C125:K140" xr:uid="{00000000-0009-0000-0000-000023000000}"/>
  <mergeCells count="15">
    <mergeCell ref="E112:H112"/>
    <mergeCell ref="E116:H116"/>
    <mergeCell ref="E114:H114"/>
    <mergeCell ref="E118:H118"/>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2:BM151"/>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205</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ht="12.75">
      <c r="B8" s="21"/>
      <c r="D8" s="120" t="s">
        <v>210</v>
      </c>
      <c r="L8" s="21"/>
    </row>
    <row r="9" spans="1:46" s="1" customFormat="1" ht="16.5" customHeight="1">
      <c r="B9" s="21"/>
      <c r="E9" s="325" t="s">
        <v>6010</v>
      </c>
      <c r="F9" s="298"/>
      <c r="G9" s="298"/>
      <c r="H9" s="298"/>
      <c r="L9" s="21"/>
    </row>
    <row r="10" spans="1:46" s="1" customFormat="1" ht="12" customHeight="1">
      <c r="B10" s="21"/>
      <c r="D10" s="120" t="s">
        <v>363</v>
      </c>
      <c r="L10" s="21"/>
    </row>
    <row r="11" spans="1:46" s="2" customFormat="1" ht="16.5" customHeight="1">
      <c r="A11" s="35"/>
      <c r="B11" s="40"/>
      <c r="C11" s="35"/>
      <c r="D11" s="35"/>
      <c r="E11" s="335" t="s">
        <v>6082</v>
      </c>
      <c r="F11" s="328"/>
      <c r="G11" s="328"/>
      <c r="H11" s="328"/>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3731</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7" t="s">
        <v>6083</v>
      </c>
      <c r="F13" s="328"/>
      <c r="G13" s="328"/>
      <c r="H13" s="328"/>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9" t="str">
        <f>'Rekapitulace stavby'!E14</f>
        <v>Vyplň údaj</v>
      </c>
      <c r="F22" s="330"/>
      <c r="G22" s="330"/>
      <c r="H22" s="330"/>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31" t="s">
        <v>4895</v>
      </c>
      <c r="F31" s="331"/>
      <c r="G31" s="331"/>
      <c r="H31" s="331"/>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ROUND(J128,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ROUND((SUM(BE128:BE150)),  2)</f>
        <v>0</v>
      </c>
      <c r="G37" s="35"/>
      <c r="H37" s="35"/>
      <c r="I37" s="131">
        <v>0.21</v>
      </c>
      <c r="J37" s="130">
        <f>ROUND(((SUM(BE128:BE150))*I37),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ROUND((SUM(BF128:BF150)),  2)</f>
        <v>0</v>
      </c>
      <c r="G38" s="35"/>
      <c r="H38" s="35"/>
      <c r="I38" s="131">
        <v>0.12</v>
      </c>
      <c r="J38" s="130">
        <f>ROUND(((SUM(BF128:BF150))*I38),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ROUND((SUM(BG128:BG150)),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ROUND((SUM(BH128:BH150)),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ROUND((SUM(BI128:BI150)),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2" t="s">
        <v>6010</v>
      </c>
      <c r="F87" s="283"/>
      <c r="G87" s="283"/>
      <c r="H87" s="283"/>
      <c r="I87" s="23"/>
      <c r="J87" s="23"/>
      <c r="K87" s="23"/>
      <c r="L87" s="21"/>
    </row>
    <row r="88" spans="1:31" s="1" customFormat="1" ht="12" customHeight="1">
      <c r="B88" s="22"/>
      <c r="C88" s="30" t="s">
        <v>363</v>
      </c>
      <c r="D88" s="23"/>
      <c r="E88" s="23"/>
      <c r="F88" s="23"/>
      <c r="G88" s="23"/>
      <c r="H88" s="23"/>
      <c r="I88" s="23"/>
      <c r="J88" s="23"/>
      <c r="K88" s="23"/>
      <c r="L88" s="21"/>
    </row>
    <row r="89" spans="1:31" s="2" customFormat="1" ht="16.5" customHeight="1">
      <c r="A89" s="35"/>
      <c r="B89" s="36"/>
      <c r="C89" s="37"/>
      <c r="D89" s="37"/>
      <c r="E89" s="336" t="s">
        <v>6082</v>
      </c>
      <c r="F89" s="334"/>
      <c r="G89" s="334"/>
      <c r="H89" s="334"/>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3731</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5" t="str">
        <f>E13</f>
        <v>IO 03.1 - KT</v>
      </c>
      <c r="F91" s="334"/>
      <c r="G91" s="334"/>
      <c r="H91" s="334"/>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J128</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4746</v>
      </c>
      <c r="E101" s="157"/>
      <c r="F101" s="157"/>
      <c r="G101" s="157"/>
      <c r="H101" s="157"/>
      <c r="I101" s="157"/>
      <c r="J101" s="158">
        <f>J129</f>
        <v>0</v>
      </c>
      <c r="K101" s="155"/>
      <c r="L101" s="159"/>
    </row>
    <row r="102" spans="1:47" s="9" customFormat="1" ht="24.95" customHeight="1">
      <c r="B102" s="154"/>
      <c r="C102" s="155"/>
      <c r="D102" s="156" t="s">
        <v>6084</v>
      </c>
      <c r="E102" s="157"/>
      <c r="F102" s="157"/>
      <c r="G102" s="157"/>
      <c r="H102" s="157"/>
      <c r="I102" s="157"/>
      <c r="J102" s="158">
        <f>J132</f>
        <v>0</v>
      </c>
      <c r="K102" s="155"/>
      <c r="L102" s="159"/>
    </row>
    <row r="103" spans="1:47" s="9" customFormat="1" ht="24.95" customHeight="1">
      <c r="B103" s="154"/>
      <c r="C103" s="155"/>
      <c r="D103" s="156" t="s">
        <v>6051</v>
      </c>
      <c r="E103" s="157"/>
      <c r="F103" s="157"/>
      <c r="G103" s="157"/>
      <c r="H103" s="157"/>
      <c r="I103" s="157"/>
      <c r="J103" s="158">
        <f>J134</f>
        <v>0</v>
      </c>
      <c r="K103" s="155"/>
      <c r="L103" s="159"/>
    </row>
    <row r="104" spans="1:47" s="9" customFormat="1" ht="24.95" customHeight="1">
      <c r="B104" s="154"/>
      <c r="C104" s="155"/>
      <c r="D104" s="156" t="s">
        <v>6052</v>
      </c>
      <c r="E104" s="157"/>
      <c r="F104" s="157"/>
      <c r="G104" s="157"/>
      <c r="H104" s="157"/>
      <c r="I104" s="157"/>
      <c r="J104" s="158">
        <f>J140</f>
        <v>0</v>
      </c>
      <c r="K104" s="155"/>
      <c r="L104" s="159"/>
    </row>
    <row r="105" spans="1:47" s="2" customFormat="1" ht="21.75" customHeight="1">
      <c r="A105" s="35"/>
      <c r="B105" s="36"/>
      <c r="C105" s="37"/>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47" s="2" customFormat="1" ht="6.95" customHeight="1">
      <c r="A106" s="35"/>
      <c r="B106" s="55"/>
      <c r="C106" s="56"/>
      <c r="D106" s="56"/>
      <c r="E106" s="56"/>
      <c r="F106" s="56"/>
      <c r="G106" s="56"/>
      <c r="H106" s="56"/>
      <c r="I106" s="56"/>
      <c r="J106" s="56"/>
      <c r="K106" s="56"/>
      <c r="L106" s="52"/>
      <c r="S106" s="35"/>
      <c r="T106" s="35"/>
      <c r="U106" s="35"/>
      <c r="V106" s="35"/>
      <c r="W106" s="35"/>
      <c r="X106" s="35"/>
      <c r="Y106" s="35"/>
      <c r="Z106" s="35"/>
      <c r="AA106" s="35"/>
      <c r="AB106" s="35"/>
      <c r="AC106" s="35"/>
      <c r="AD106" s="35"/>
      <c r="AE106" s="35"/>
    </row>
    <row r="110" spans="1:47" s="2" customFormat="1" ht="6.95" customHeight="1">
      <c r="A110" s="35"/>
      <c r="B110" s="57"/>
      <c r="C110" s="58"/>
      <c r="D110" s="58"/>
      <c r="E110" s="58"/>
      <c r="F110" s="58"/>
      <c r="G110" s="58"/>
      <c r="H110" s="58"/>
      <c r="I110" s="58"/>
      <c r="J110" s="58"/>
      <c r="K110" s="58"/>
      <c r="L110" s="52"/>
      <c r="S110" s="35"/>
      <c r="T110" s="35"/>
      <c r="U110" s="35"/>
      <c r="V110" s="35"/>
      <c r="W110" s="35"/>
      <c r="X110" s="35"/>
      <c r="Y110" s="35"/>
      <c r="Z110" s="35"/>
      <c r="AA110" s="35"/>
      <c r="AB110" s="35"/>
      <c r="AC110" s="35"/>
      <c r="AD110" s="35"/>
      <c r="AE110" s="35"/>
    </row>
    <row r="111" spans="1:47" s="2" customFormat="1" ht="24.95" customHeight="1">
      <c r="A111" s="35"/>
      <c r="B111" s="36"/>
      <c r="C111" s="24" t="s">
        <v>224</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6.9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2" customHeight="1">
      <c r="A113" s="35"/>
      <c r="B113" s="36"/>
      <c r="C113" s="30" t="s">
        <v>16</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16.5" customHeight="1">
      <c r="A114" s="35"/>
      <c r="B114" s="36"/>
      <c r="C114" s="37"/>
      <c r="D114" s="37"/>
      <c r="E114" s="332" t="str">
        <f>E7</f>
        <v>NEMOCNICE TGM HODONÍN – VÝSTAVBA PAVILONU URGENTNÍHO PŘÍJMU ETAPA II.</v>
      </c>
      <c r="F114" s="333"/>
      <c r="G114" s="333"/>
      <c r="H114" s="333"/>
      <c r="I114" s="37"/>
      <c r="J114" s="37"/>
      <c r="K114" s="37"/>
      <c r="L114" s="52"/>
      <c r="S114" s="35"/>
      <c r="T114" s="35"/>
      <c r="U114" s="35"/>
      <c r="V114" s="35"/>
      <c r="W114" s="35"/>
      <c r="X114" s="35"/>
      <c r="Y114" s="35"/>
      <c r="Z114" s="35"/>
      <c r="AA114" s="35"/>
      <c r="AB114" s="35"/>
      <c r="AC114" s="35"/>
      <c r="AD114" s="35"/>
      <c r="AE114" s="35"/>
    </row>
    <row r="115" spans="1:63" s="1" customFormat="1" ht="12" customHeight="1">
      <c r="B115" s="22"/>
      <c r="C115" s="30" t="s">
        <v>210</v>
      </c>
      <c r="D115" s="23"/>
      <c r="E115" s="23"/>
      <c r="F115" s="23"/>
      <c r="G115" s="23"/>
      <c r="H115" s="23"/>
      <c r="I115" s="23"/>
      <c r="J115" s="23"/>
      <c r="K115" s="23"/>
      <c r="L115" s="21"/>
    </row>
    <row r="116" spans="1:63" s="1" customFormat="1" ht="16.5" customHeight="1">
      <c r="B116" s="22"/>
      <c r="C116" s="23"/>
      <c r="D116" s="23"/>
      <c r="E116" s="332" t="s">
        <v>6010</v>
      </c>
      <c r="F116" s="283"/>
      <c r="G116" s="283"/>
      <c r="H116" s="283"/>
      <c r="I116" s="23"/>
      <c r="J116" s="23"/>
      <c r="K116" s="23"/>
      <c r="L116" s="21"/>
    </row>
    <row r="117" spans="1:63" s="1" customFormat="1" ht="12" customHeight="1">
      <c r="B117" s="22"/>
      <c r="C117" s="30" t="s">
        <v>363</v>
      </c>
      <c r="D117" s="23"/>
      <c r="E117" s="23"/>
      <c r="F117" s="23"/>
      <c r="G117" s="23"/>
      <c r="H117" s="23"/>
      <c r="I117" s="23"/>
      <c r="J117" s="23"/>
      <c r="K117" s="23"/>
      <c r="L117" s="21"/>
    </row>
    <row r="118" spans="1:63" s="2" customFormat="1" ht="16.5" customHeight="1">
      <c r="A118" s="35"/>
      <c r="B118" s="36"/>
      <c r="C118" s="37"/>
      <c r="D118" s="37"/>
      <c r="E118" s="336" t="s">
        <v>6082</v>
      </c>
      <c r="F118" s="334"/>
      <c r="G118" s="334"/>
      <c r="H118" s="334"/>
      <c r="I118" s="37"/>
      <c r="J118" s="37"/>
      <c r="K118" s="37"/>
      <c r="L118" s="52"/>
      <c r="S118" s="35"/>
      <c r="T118" s="35"/>
      <c r="U118" s="35"/>
      <c r="V118" s="35"/>
      <c r="W118" s="35"/>
      <c r="X118" s="35"/>
      <c r="Y118" s="35"/>
      <c r="Z118" s="35"/>
      <c r="AA118" s="35"/>
      <c r="AB118" s="35"/>
      <c r="AC118" s="35"/>
      <c r="AD118" s="35"/>
      <c r="AE118" s="35"/>
    </row>
    <row r="119" spans="1:63" s="2" customFormat="1" ht="12" customHeight="1">
      <c r="A119" s="35"/>
      <c r="B119" s="36"/>
      <c r="C119" s="30" t="s">
        <v>3731</v>
      </c>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3" s="2" customFormat="1" ht="16.5" customHeight="1">
      <c r="A120" s="35"/>
      <c r="B120" s="36"/>
      <c r="C120" s="37"/>
      <c r="D120" s="37"/>
      <c r="E120" s="305" t="str">
        <f>E13</f>
        <v>IO 03.1 - KT</v>
      </c>
      <c r="F120" s="334"/>
      <c r="G120" s="334"/>
      <c r="H120" s="334"/>
      <c r="I120" s="37"/>
      <c r="J120" s="37"/>
      <c r="K120" s="37"/>
      <c r="L120" s="52"/>
      <c r="S120" s="35"/>
      <c r="T120" s="35"/>
      <c r="U120" s="35"/>
      <c r="V120" s="35"/>
      <c r="W120" s="35"/>
      <c r="X120" s="35"/>
      <c r="Y120" s="35"/>
      <c r="Z120" s="35"/>
      <c r="AA120" s="35"/>
      <c r="AB120" s="35"/>
      <c r="AC120" s="35"/>
      <c r="AD120" s="35"/>
      <c r="AE120" s="35"/>
    </row>
    <row r="121" spans="1:63"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3" s="2" customFormat="1" ht="12" customHeight="1">
      <c r="A122" s="35"/>
      <c r="B122" s="36"/>
      <c r="C122" s="30" t="s">
        <v>20</v>
      </c>
      <c r="D122" s="37"/>
      <c r="E122" s="37"/>
      <c r="F122" s="28" t="str">
        <f>F16</f>
        <v xml:space="preserve"> </v>
      </c>
      <c r="G122" s="37"/>
      <c r="H122" s="37"/>
      <c r="I122" s="30" t="s">
        <v>22</v>
      </c>
      <c r="J122" s="67" t="str">
        <f>IF(J16="","",J16)</f>
        <v>23. 6. 2025</v>
      </c>
      <c r="K122" s="37"/>
      <c r="L122" s="52"/>
      <c r="S122" s="35"/>
      <c r="T122" s="35"/>
      <c r="U122" s="35"/>
      <c r="V122" s="35"/>
      <c r="W122" s="35"/>
      <c r="X122" s="35"/>
      <c r="Y122" s="35"/>
      <c r="Z122" s="35"/>
      <c r="AA122" s="35"/>
      <c r="AB122" s="35"/>
      <c r="AC122" s="35"/>
      <c r="AD122" s="35"/>
      <c r="AE122" s="35"/>
    </row>
    <row r="123" spans="1:63" s="2" customFormat="1" ht="6.9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63" s="2" customFormat="1" ht="15.2" customHeight="1">
      <c r="A124" s="35"/>
      <c r="B124" s="36"/>
      <c r="C124" s="30" t="s">
        <v>24</v>
      </c>
      <c r="D124" s="37"/>
      <c r="E124" s="37"/>
      <c r="F124" s="28" t="str">
        <f>E19</f>
        <v>NEMOCNICE TGM HODONÍN, p.o.</v>
      </c>
      <c r="G124" s="37"/>
      <c r="H124" s="37"/>
      <c r="I124" s="30" t="s">
        <v>30</v>
      </c>
      <c r="J124" s="33" t="str">
        <f>E25</f>
        <v>KANIA a.s.</v>
      </c>
      <c r="K124" s="37"/>
      <c r="L124" s="52"/>
      <c r="S124" s="35"/>
      <c r="T124" s="35"/>
      <c r="U124" s="35"/>
      <c r="V124" s="35"/>
      <c r="W124" s="35"/>
      <c r="X124" s="35"/>
      <c r="Y124" s="35"/>
      <c r="Z124" s="35"/>
      <c r="AA124" s="35"/>
      <c r="AB124" s="35"/>
      <c r="AC124" s="35"/>
      <c r="AD124" s="35"/>
      <c r="AE124" s="35"/>
    </row>
    <row r="125" spans="1:63" s="2" customFormat="1" ht="15.2" customHeight="1">
      <c r="A125" s="35"/>
      <c r="B125" s="36"/>
      <c r="C125" s="30" t="s">
        <v>28</v>
      </c>
      <c r="D125" s="37"/>
      <c r="E125" s="37"/>
      <c r="F125" s="28" t="str">
        <f>IF(E22="","",E22)</f>
        <v>Vyplň údaj</v>
      </c>
      <c r="G125" s="37"/>
      <c r="H125" s="37"/>
      <c r="I125" s="30" t="s">
        <v>33</v>
      </c>
      <c r="J125" s="33" t="str">
        <f>E28</f>
        <v xml:space="preserve"> </v>
      </c>
      <c r="K125" s="37"/>
      <c r="L125" s="52"/>
      <c r="S125" s="35"/>
      <c r="T125" s="35"/>
      <c r="U125" s="35"/>
      <c r="V125" s="35"/>
      <c r="W125" s="35"/>
      <c r="X125" s="35"/>
      <c r="Y125" s="35"/>
      <c r="Z125" s="35"/>
      <c r="AA125" s="35"/>
      <c r="AB125" s="35"/>
      <c r="AC125" s="35"/>
      <c r="AD125" s="35"/>
      <c r="AE125" s="35"/>
    </row>
    <row r="126" spans="1:63" s="2" customFormat="1" ht="10.35" customHeight="1">
      <c r="A126" s="35"/>
      <c r="B126" s="36"/>
      <c r="C126" s="37"/>
      <c r="D126" s="37"/>
      <c r="E126" s="37"/>
      <c r="F126" s="37"/>
      <c r="G126" s="37"/>
      <c r="H126" s="37"/>
      <c r="I126" s="37"/>
      <c r="J126" s="37"/>
      <c r="K126" s="37"/>
      <c r="L126" s="52"/>
      <c r="S126" s="35"/>
      <c r="T126" s="35"/>
      <c r="U126" s="35"/>
      <c r="V126" s="35"/>
      <c r="W126" s="35"/>
      <c r="X126" s="35"/>
      <c r="Y126" s="35"/>
      <c r="Z126" s="35"/>
      <c r="AA126" s="35"/>
      <c r="AB126" s="35"/>
      <c r="AC126" s="35"/>
      <c r="AD126" s="35"/>
      <c r="AE126" s="35"/>
    </row>
    <row r="127" spans="1:63" s="11" customFormat="1" ht="29.25" customHeight="1">
      <c r="A127" s="165"/>
      <c r="B127" s="166"/>
      <c r="C127" s="167" t="s">
        <v>225</v>
      </c>
      <c r="D127" s="168" t="s">
        <v>61</v>
      </c>
      <c r="E127" s="168" t="s">
        <v>57</v>
      </c>
      <c r="F127" s="168" t="s">
        <v>58</v>
      </c>
      <c r="G127" s="168" t="s">
        <v>226</v>
      </c>
      <c r="H127" s="168" t="s">
        <v>227</v>
      </c>
      <c r="I127" s="168" t="s">
        <v>228</v>
      </c>
      <c r="J127" s="168" t="s">
        <v>214</v>
      </c>
      <c r="K127" s="169" t="s">
        <v>229</v>
      </c>
      <c r="L127" s="170"/>
      <c r="M127" s="76" t="s">
        <v>1</v>
      </c>
      <c r="N127" s="77" t="s">
        <v>40</v>
      </c>
      <c r="O127" s="77" t="s">
        <v>230</v>
      </c>
      <c r="P127" s="77" t="s">
        <v>231</v>
      </c>
      <c r="Q127" s="77" t="s">
        <v>232</v>
      </c>
      <c r="R127" s="77" t="s">
        <v>233</v>
      </c>
      <c r="S127" s="77" t="s">
        <v>234</v>
      </c>
      <c r="T127" s="78" t="s">
        <v>235</v>
      </c>
      <c r="U127" s="165"/>
      <c r="V127" s="165"/>
      <c r="W127" s="165"/>
      <c r="X127" s="165"/>
      <c r="Y127" s="165"/>
      <c r="Z127" s="165"/>
      <c r="AA127" s="165"/>
      <c r="AB127" s="165"/>
      <c r="AC127" s="165"/>
      <c r="AD127" s="165"/>
      <c r="AE127" s="165"/>
    </row>
    <row r="128" spans="1:63" s="2" customFormat="1" ht="22.9" customHeight="1">
      <c r="A128" s="35"/>
      <c r="B128" s="36"/>
      <c r="C128" s="83" t="s">
        <v>236</v>
      </c>
      <c r="D128" s="37"/>
      <c r="E128" s="37"/>
      <c r="F128" s="37"/>
      <c r="G128" s="37"/>
      <c r="H128" s="37"/>
      <c r="I128" s="37"/>
      <c r="J128" s="171">
        <f>BK128</f>
        <v>0</v>
      </c>
      <c r="K128" s="37"/>
      <c r="L128" s="40"/>
      <c r="M128" s="79"/>
      <c r="N128" s="172"/>
      <c r="O128" s="80"/>
      <c r="P128" s="173">
        <f>P129+P132+P134+P140</f>
        <v>0</v>
      </c>
      <c r="Q128" s="80"/>
      <c r="R128" s="173">
        <f>R129+R132+R134+R140</f>
        <v>0</v>
      </c>
      <c r="S128" s="80"/>
      <c r="T128" s="174">
        <f>T129+T132+T134+T140</f>
        <v>0</v>
      </c>
      <c r="U128" s="35"/>
      <c r="V128" s="35"/>
      <c r="W128" s="35"/>
      <c r="X128" s="35"/>
      <c r="Y128" s="35"/>
      <c r="Z128" s="35"/>
      <c r="AA128" s="35"/>
      <c r="AB128" s="35"/>
      <c r="AC128" s="35"/>
      <c r="AD128" s="35"/>
      <c r="AE128" s="35"/>
      <c r="AT128" s="18" t="s">
        <v>75</v>
      </c>
      <c r="AU128" s="18" t="s">
        <v>216</v>
      </c>
      <c r="BK128" s="175">
        <f>BK129+BK132+BK134+BK140</f>
        <v>0</v>
      </c>
    </row>
    <row r="129" spans="1:65" s="12" customFormat="1" ht="25.9" customHeight="1">
      <c r="B129" s="176"/>
      <c r="C129" s="177"/>
      <c r="D129" s="178" t="s">
        <v>75</v>
      </c>
      <c r="E129" s="179" t="s">
        <v>4713</v>
      </c>
      <c r="F129" s="179" t="s">
        <v>4750</v>
      </c>
      <c r="G129" s="177"/>
      <c r="H129" s="177"/>
      <c r="I129" s="180"/>
      <c r="J129" s="181">
        <f>BK129</f>
        <v>0</v>
      </c>
      <c r="K129" s="177"/>
      <c r="L129" s="182"/>
      <c r="M129" s="183"/>
      <c r="N129" s="184"/>
      <c r="O129" s="184"/>
      <c r="P129" s="185">
        <f>SUM(P130:P131)</f>
        <v>0</v>
      </c>
      <c r="Q129" s="184"/>
      <c r="R129" s="185">
        <f>SUM(R130:R131)</f>
        <v>0</v>
      </c>
      <c r="S129" s="184"/>
      <c r="T129" s="186">
        <f>SUM(T130:T131)</f>
        <v>0</v>
      </c>
      <c r="AR129" s="187" t="s">
        <v>84</v>
      </c>
      <c r="AT129" s="188" t="s">
        <v>75</v>
      </c>
      <c r="AU129" s="188" t="s">
        <v>76</v>
      </c>
      <c r="AY129" s="187" t="s">
        <v>239</v>
      </c>
      <c r="BK129" s="189">
        <f>SUM(BK130:BK131)</f>
        <v>0</v>
      </c>
    </row>
    <row r="130" spans="1:65" s="2" customFormat="1" ht="16.5" customHeight="1">
      <c r="A130" s="35"/>
      <c r="B130" s="36"/>
      <c r="C130" s="192" t="s">
        <v>84</v>
      </c>
      <c r="D130" s="192" t="s">
        <v>241</v>
      </c>
      <c r="E130" s="193" t="s">
        <v>84</v>
      </c>
      <c r="F130" s="194" t="s">
        <v>6085</v>
      </c>
      <c r="G130" s="195" t="s">
        <v>513</v>
      </c>
      <c r="H130" s="196">
        <v>150</v>
      </c>
      <c r="I130" s="197"/>
      <c r="J130" s="198">
        <f>ROUND(I130*H130,2)</f>
        <v>0</v>
      </c>
      <c r="K130" s="194" t="s">
        <v>287</v>
      </c>
      <c r="L130" s="40"/>
      <c r="M130" s="199" t="s">
        <v>1</v>
      </c>
      <c r="N130" s="200" t="s">
        <v>41</v>
      </c>
      <c r="O130" s="72"/>
      <c r="P130" s="201">
        <f>O130*H130</f>
        <v>0</v>
      </c>
      <c r="Q130" s="201">
        <v>0</v>
      </c>
      <c r="R130" s="201">
        <f>Q130*H130</f>
        <v>0</v>
      </c>
      <c r="S130" s="201">
        <v>0</v>
      </c>
      <c r="T130" s="202">
        <f>S130*H130</f>
        <v>0</v>
      </c>
      <c r="U130" s="35"/>
      <c r="V130" s="35"/>
      <c r="W130" s="35"/>
      <c r="X130" s="35"/>
      <c r="Y130" s="35"/>
      <c r="Z130" s="35"/>
      <c r="AA130" s="35"/>
      <c r="AB130" s="35"/>
      <c r="AC130" s="35"/>
      <c r="AD130" s="35"/>
      <c r="AE130" s="35"/>
      <c r="AR130" s="203" t="s">
        <v>110</v>
      </c>
      <c r="AT130" s="203" t="s">
        <v>241</v>
      </c>
      <c r="AU130" s="203" t="s">
        <v>84</v>
      </c>
      <c r="AY130" s="18" t="s">
        <v>239</v>
      </c>
      <c r="BE130" s="204">
        <f>IF(N130="základní",J130,0)</f>
        <v>0</v>
      </c>
      <c r="BF130" s="204">
        <f>IF(N130="snížená",J130,0)</f>
        <v>0</v>
      </c>
      <c r="BG130" s="204">
        <f>IF(N130="zákl. přenesená",J130,0)</f>
        <v>0</v>
      </c>
      <c r="BH130" s="204">
        <f>IF(N130="sníž. přenesená",J130,0)</f>
        <v>0</v>
      </c>
      <c r="BI130" s="204">
        <f>IF(N130="nulová",J130,0)</f>
        <v>0</v>
      </c>
      <c r="BJ130" s="18" t="s">
        <v>84</v>
      </c>
      <c r="BK130" s="204">
        <f>ROUND(I130*H130,2)</f>
        <v>0</v>
      </c>
      <c r="BL130" s="18" t="s">
        <v>110</v>
      </c>
      <c r="BM130" s="203" t="s">
        <v>86</v>
      </c>
    </row>
    <row r="131" spans="1:65" s="2" customFormat="1" ht="16.5" customHeight="1">
      <c r="A131" s="35"/>
      <c r="B131" s="36"/>
      <c r="C131" s="192" t="s">
        <v>86</v>
      </c>
      <c r="D131" s="192" t="s">
        <v>241</v>
      </c>
      <c r="E131" s="193" t="s">
        <v>86</v>
      </c>
      <c r="F131" s="194" t="s">
        <v>4761</v>
      </c>
      <c r="G131" s="195" t="s">
        <v>513</v>
      </c>
      <c r="H131" s="196">
        <v>15</v>
      </c>
      <c r="I131" s="197"/>
      <c r="J131" s="198">
        <f>ROUND(I131*H131,2)</f>
        <v>0</v>
      </c>
      <c r="K131" s="194" t="s">
        <v>287</v>
      </c>
      <c r="L131" s="40"/>
      <c r="M131" s="199" t="s">
        <v>1</v>
      </c>
      <c r="N131" s="200" t="s">
        <v>41</v>
      </c>
      <c r="O131" s="72"/>
      <c r="P131" s="201">
        <f>O131*H131</f>
        <v>0</v>
      </c>
      <c r="Q131" s="201">
        <v>0</v>
      </c>
      <c r="R131" s="201">
        <f>Q131*H131</f>
        <v>0</v>
      </c>
      <c r="S131" s="201">
        <v>0</v>
      </c>
      <c r="T131" s="202">
        <f>S131*H131</f>
        <v>0</v>
      </c>
      <c r="U131" s="35"/>
      <c r="V131" s="35"/>
      <c r="W131" s="35"/>
      <c r="X131" s="35"/>
      <c r="Y131" s="35"/>
      <c r="Z131" s="35"/>
      <c r="AA131" s="35"/>
      <c r="AB131" s="35"/>
      <c r="AC131" s="35"/>
      <c r="AD131" s="35"/>
      <c r="AE131" s="35"/>
      <c r="AR131" s="203" t="s">
        <v>110</v>
      </c>
      <c r="AT131" s="203" t="s">
        <v>241</v>
      </c>
      <c r="AU131" s="203" t="s">
        <v>84</v>
      </c>
      <c r="AY131" s="18" t="s">
        <v>239</v>
      </c>
      <c r="BE131" s="204">
        <f>IF(N131="základní",J131,0)</f>
        <v>0</v>
      </c>
      <c r="BF131" s="204">
        <f>IF(N131="snížená",J131,0)</f>
        <v>0</v>
      </c>
      <c r="BG131" s="204">
        <f>IF(N131="zákl. přenesená",J131,0)</f>
        <v>0</v>
      </c>
      <c r="BH131" s="204">
        <f>IF(N131="sníž. přenesená",J131,0)</f>
        <v>0</v>
      </c>
      <c r="BI131" s="204">
        <f>IF(N131="nulová",J131,0)</f>
        <v>0</v>
      </c>
      <c r="BJ131" s="18" t="s">
        <v>84</v>
      </c>
      <c r="BK131" s="204">
        <f>ROUND(I131*H131,2)</f>
        <v>0</v>
      </c>
      <c r="BL131" s="18" t="s">
        <v>110</v>
      </c>
      <c r="BM131" s="203" t="s">
        <v>110</v>
      </c>
    </row>
    <row r="132" spans="1:65" s="12" customFormat="1" ht="25.9" customHeight="1">
      <c r="B132" s="176"/>
      <c r="C132" s="177"/>
      <c r="D132" s="178" t="s">
        <v>75</v>
      </c>
      <c r="E132" s="179" t="s">
        <v>86</v>
      </c>
      <c r="F132" s="179" t="s">
        <v>4762</v>
      </c>
      <c r="G132" s="177"/>
      <c r="H132" s="177"/>
      <c r="I132" s="180"/>
      <c r="J132" s="181">
        <f>BK132</f>
        <v>0</v>
      </c>
      <c r="K132" s="177"/>
      <c r="L132" s="182"/>
      <c r="M132" s="183"/>
      <c r="N132" s="184"/>
      <c r="O132" s="184"/>
      <c r="P132" s="185">
        <f>P133</f>
        <v>0</v>
      </c>
      <c r="Q132" s="184"/>
      <c r="R132" s="185">
        <f>R133</f>
        <v>0</v>
      </c>
      <c r="S132" s="184"/>
      <c r="T132" s="186">
        <f>T133</f>
        <v>0</v>
      </c>
      <c r="AR132" s="187" t="s">
        <v>84</v>
      </c>
      <c r="AT132" s="188" t="s">
        <v>75</v>
      </c>
      <c r="AU132" s="188" t="s">
        <v>76</v>
      </c>
      <c r="AY132" s="187" t="s">
        <v>239</v>
      </c>
      <c r="BK132" s="189">
        <f>BK133</f>
        <v>0</v>
      </c>
    </row>
    <row r="133" spans="1:65" s="2" customFormat="1" ht="16.5" customHeight="1">
      <c r="A133" s="35"/>
      <c r="B133" s="36"/>
      <c r="C133" s="192" t="s">
        <v>108</v>
      </c>
      <c r="D133" s="192" t="s">
        <v>241</v>
      </c>
      <c r="E133" s="193" t="s">
        <v>108</v>
      </c>
      <c r="F133" s="194" t="s">
        <v>6086</v>
      </c>
      <c r="G133" s="195" t="s">
        <v>513</v>
      </c>
      <c r="H133" s="196">
        <v>150</v>
      </c>
      <c r="I133" s="197"/>
      <c r="J133" s="198">
        <f>ROUND(I133*H133,2)</f>
        <v>0</v>
      </c>
      <c r="K133" s="194" t="s">
        <v>287</v>
      </c>
      <c r="L133" s="40"/>
      <c r="M133" s="199" t="s">
        <v>1</v>
      </c>
      <c r="N133" s="200" t="s">
        <v>41</v>
      </c>
      <c r="O133" s="72"/>
      <c r="P133" s="201">
        <f>O133*H133</f>
        <v>0</v>
      </c>
      <c r="Q133" s="201">
        <v>0</v>
      </c>
      <c r="R133" s="201">
        <f>Q133*H133</f>
        <v>0</v>
      </c>
      <c r="S133" s="201">
        <v>0</v>
      </c>
      <c r="T133" s="202">
        <f>S133*H133</f>
        <v>0</v>
      </c>
      <c r="U133" s="35"/>
      <c r="V133" s="35"/>
      <c r="W133" s="35"/>
      <c r="X133" s="35"/>
      <c r="Y133" s="35"/>
      <c r="Z133" s="35"/>
      <c r="AA133" s="35"/>
      <c r="AB133" s="35"/>
      <c r="AC133" s="35"/>
      <c r="AD133" s="35"/>
      <c r="AE133" s="35"/>
      <c r="AR133" s="203" t="s">
        <v>110</v>
      </c>
      <c r="AT133" s="203" t="s">
        <v>241</v>
      </c>
      <c r="AU133" s="203" t="s">
        <v>84</v>
      </c>
      <c r="AY133" s="18" t="s">
        <v>239</v>
      </c>
      <c r="BE133" s="204">
        <f>IF(N133="základní",J133,0)</f>
        <v>0</v>
      </c>
      <c r="BF133" s="204">
        <f>IF(N133="snížená",J133,0)</f>
        <v>0</v>
      </c>
      <c r="BG133" s="204">
        <f>IF(N133="zákl. přenesená",J133,0)</f>
        <v>0</v>
      </c>
      <c r="BH133" s="204">
        <f>IF(N133="sníž. přenesená",J133,0)</f>
        <v>0</v>
      </c>
      <c r="BI133" s="204">
        <f>IF(N133="nulová",J133,0)</f>
        <v>0</v>
      </c>
      <c r="BJ133" s="18" t="s">
        <v>84</v>
      </c>
      <c r="BK133" s="204">
        <f>ROUND(I133*H133,2)</f>
        <v>0</v>
      </c>
      <c r="BL133" s="18" t="s">
        <v>110</v>
      </c>
      <c r="BM133" s="203" t="s">
        <v>150</v>
      </c>
    </row>
    <row r="134" spans="1:65" s="12" customFormat="1" ht="25.9" customHeight="1">
      <c r="B134" s="176"/>
      <c r="C134" s="177"/>
      <c r="D134" s="178" t="s">
        <v>75</v>
      </c>
      <c r="E134" s="179" t="s">
        <v>108</v>
      </c>
      <c r="F134" s="179" t="s">
        <v>6057</v>
      </c>
      <c r="G134" s="177"/>
      <c r="H134" s="177"/>
      <c r="I134" s="180"/>
      <c r="J134" s="181">
        <f>BK134</f>
        <v>0</v>
      </c>
      <c r="K134" s="177"/>
      <c r="L134" s="182"/>
      <c r="M134" s="183"/>
      <c r="N134" s="184"/>
      <c r="O134" s="184"/>
      <c r="P134" s="185">
        <f>SUM(P135:P139)</f>
        <v>0</v>
      </c>
      <c r="Q134" s="184"/>
      <c r="R134" s="185">
        <f>SUM(R135:R139)</f>
        <v>0</v>
      </c>
      <c r="S134" s="184"/>
      <c r="T134" s="186">
        <f>SUM(T135:T139)</f>
        <v>0</v>
      </c>
      <c r="AR134" s="187" t="s">
        <v>84</v>
      </c>
      <c r="AT134" s="188" t="s">
        <v>75</v>
      </c>
      <c r="AU134" s="188" t="s">
        <v>76</v>
      </c>
      <c r="AY134" s="187" t="s">
        <v>239</v>
      </c>
      <c r="BK134" s="189">
        <f>SUM(BK135:BK139)</f>
        <v>0</v>
      </c>
    </row>
    <row r="135" spans="1:65" s="2" customFormat="1" ht="16.5" customHeight="1">
      <c r="A135" s="35"/>
      <c r="B135" s="36"/>
      <c r="C135" s="192" t="s">
        <v>110</v>
      </c>
      <c r="D135" s="192" t="s">
        <v>241</v>
      </c>
      <c r="E135" s="193" t="s">
        <v>110</v>
      </c>
      <c r="F135" s="194" t="s">
        <v>6087</v>
      </c>
      <c r="G135" s="195" t="s">
        <v>513</v>
      </c>
      <c r="H135" s="196">
        <v>45</v>
      </c>
      <c r="I135" s="197"/>
      <c r="J135" s="198">
        <f>ROUND(I135*H135,2)</f>
        <v>0</v>
      </c>
      <c r="K135" s="194" t="s">
        <v>287</v>
      </c>
      <c r="L135" s="40"/>
      <c r="M135" s="199" t="s">
        <v>1</v>
      </c>
      <c r="N135" s="200" t="s">
        <v>41</v>
      </c>
      <c r="O135" s="72"/>
      <c r="P135" s="201">
        <f>O135*H135</f>
        <v>0</v>
      </c>
      <c r="Q135" s="201">
        <v>0</v>
      </c>
      <c r="R135" s="201">
        <f>Q135*H135</f>
        <v>0</v>
      </c>
      <c r="S135" s="201">
        <v>0</v>
      </c>
      <c r="T135" s="202">
        <f>S135*H135</f>
        <v>0</v>
      </c>
      <c r="U135" s="35"/>
      <c r="V135" s="35"/>
      <c r="W135" s="35"/>
      <c r="X135" s="35"/>
      <c r="Y135" s="35"/>
      <c r="Z135" s="35"/>
      <c r="AA135" s="35"/>
      <c r="AB135" s="35"/>
      <c r="AC135" s="35"/>
      <c r="AD135" s="35"/>
      <c r="AE135" s="35"/>
      <c r="AR135" s="203" t="s">
        <v>110</v>
      </c>
      <c r="AT135" s="203" t="s">
        <v>241</v>
      </c>
      <c r="AU135" s="203" t="s">
        <v>84</v>
      </c>
      <c r="AY135" s="18" t="s">
        <v>239</v>
      </c>
      <c r="BE135" s="204">
        <f>IF(N135="základní",J135,0)</f>
        <v>0</v>
      </c>
      <c r="BF135" s="204">
        <f>IF(N135="snížená",J135,0)</f>
        <v>0</v>
      </c>
      <c r="BG135" s="204">
        <f>IF(N135="zákl. přenesená",J135,0)</f>
        <v>0</v>
      </c>
      <c r="BH135" s="204">
        <f>IF(N135="sníž. přenesená",J135,0)</f>
        <v>0</v>
      </c>
      <c r="BI135" s="204">
        <f>IF(N135="nulová",J135,0)</f>
        <v>0</v>
      </c>
      <c r="BJ135" s="18" t="s">
        <v>84</v>
      </c>
      <c r="BK135" s="204">
        <f>ROUND(I135*H135,2)</f>
        <v>0</v>
      </c>
      <c r="BL135" s="18" t="s">
        <v>110</v>
      </c>
      <c r="BM135" s="203" t="s">
        <v>156</v>
      </c>
    </row>
    <row r="136" spans="1:65" s="2" customFormat="1" ht="16.5" customHeight="1">
      <c r="A136" s="35"/>
      <c r="B136" s="36"/>
      <c r="C136" s="192" t="s">
        <v>134</v>
      </c>
      <c r="D136" s="192" t="s">
        <v>241</v>
      </c>
      <c r="E136" s="193" t="s">
        <v>134</v>
      </c>
      <c r="F136" s="194" t="s">
        <v>6088</v>
      </c>
      <c r="G136" s="195" t="s">
        <v>513</v>
      </c>
      <c r="H136" s="196">
        <v>45</v>
      </c>
      <c r="I136" s="197"/>
      <c r="J136" s="198">
        <f>ROUND(I136*H136,2)</f>
        <v>0</v>
      </c>
      <c r="K136" s="194" t="s">
        <v>287</v>
      </c>
      <c r="L136" s="40"/>
      <c r="M136" s="199" t="s">
        <v>1</v>
      </c>
      <c r="N136" s="200" t="s">
        <v>41</v>
      </c>
      <c r="O136" s="72"/>
      <c r="P136" s="201">
        <f>O136*H136</f>
        <v>0</v>
      </c>
      <c r="Q136" s="201">
        <v>0</v>
      </c>
      <c r="R136" s="201">
        <f>Q136*H136</f>
        <v>0</v>
      </c>
      <c r="S136" s="201">
        <v>0</v>
      </c>
      <c r="T136" s="202">
        <f>S136*H136</f>
        <v>0</v>
      </c>
      <c r="U136" s="35"/>
      <c r="V136" s="35"/>
      <c r="W136" s="35"/>
      <c r="X136" s="35"/>
      <c r="Y136" s="35"/>
      <c r="Z136" s="35"/>
      <c r="AA136" s="35"/>
      <c r="AB136" s="35"/>
      <c r="AC136" s="35"/>
      <c r="AD136" s="35"/>
      <c r="AE136" s="35"/>
      <c r="AR136" s="203" t="s">
        <v>110</v>
      </c>
      <c r="AT136" s="203" t="s">
        <v>241</v>
      </c>
      <c r="AU136" s="203" t="s">
        <v>84</v>
      </c>
      <c r="AY136" s="18" t="s">
        <v>239</v>
      </c>
      <c r="BE136" s="204">
        <f>IF(N136="základní",J136,0)</f>
        <v>0</v>
      </c>
      <c r="BF136" s="204">
        <f>IF(N136="snížená",J136,0)</f>
        <v>0</v>
      </c>
      <c r="BG136" s="204">
        <f>IF(N136="zákl. přenesená",J136,0)</f>
        <v>0</v>
      </c>
      <c r="BH136" s="204">
        <f>IF(N136="sníž. přenesená",J136,0)</f>
        <v>0</v>
      </c>
      <c r="BI136" s="204">
        <f>IF(N136="nulová",J136,0)</f>
        <v>0</v>
      </c>
      <c r="BJ136" s="18" t="s">
        <v>84</v>
      </c>
      <c r="BK136" s="204">
        <f>ROUND(I136*H136,2)</f>
        <v>0</v>
      </c>
      <c r="BL136" s="18" t="s">
        <v>110</v>
      </c>
      <c r="BM136" s="203" t="s">
        <v>162</v>
      </c>
    </row>
    <row r="137" spans="1:65" s="2" customFormat="1" ht="16.5" customHeight="1">
      <c r="A137" s="35"/>
      <c r="B137" s="36"/>
      <c r="C137" s="192" t="s">
        <v>150</v>
      </c>
      <c r="D137" s="192" t="s">
        <v>241</v>
      </c>
      <c r="E137" s="193" t="s">
        <v>150</v>
      </c>
      <c r="F137" s="194" t="s">
        <v>6060</v>
      </c>
      <c r="G137" s="195" t="s">
        <v>513</v>
      </c>
      <c r="H137" s="196">
        <v>90</v>
      </c>
      <c r="I137" s="197"/>
      <c r="J137" s="198">
        <f>ROUND(I137*H137,2)</f>
        <v>0</v>
      </c>
      <c r="K137" s="194" t="s">
        <v>287</v>
      </c>
      <c r="L137" s="40"/>
      <c r="M137" s="199" t="s">
        <v>1</v>
      </c>
      <c r="N137" s="200" t="s">
        <v>41</v>
      </c>
      <c r="O137" s="72"/>
      <c r="P137" s="201">
        <f>O137*H137</f>
        <v>0</v>
      </c>
      <c r="Q137" s="201">
        <v>0</v>
      </c>
      <c r="R137" s="201">
        <f>Q137*H137</f>
        <v>0</v>
      </c>
      <c r="S137" s="201">
        <v>0</v>
      </c>
      <c r="T137" s="202">
        <f>S137*H137</f>
        <v>0</v>
      </c>
      <c r="U137" s="35"/>
      <c r="V137" s="35"/>
      <c r="W137" s="35"/>
      <c r="X137" s="35"/>
      <c r="Y137" s="35"/>
      <c r="Z137" s="35"/>
      <c r="AA137" s="35"/>
      <c r="AB137" s="35"/>
      <c r="AC137" s="35"/>
      <c r="AD137" s="35"/>
      <c r="AE137" s="35"/>
      <c r="AR137" s="203" t="s">
        <v>110</v>
      </c>
      <c r="AT137" s="203" t="s">
        <v>241</v>
      </c>
      <c r="AU137" s="203" t="s">
        <v>84</v>
      </c>
      <c r="AY137" s="18" t="s">
        <v>239</v>
      </c>
      <c r="BE137" s="204">
        <f>IF(N137="základní",J137,0)</f>
        <v>0</v>
      </c>
      <c r="BF137" s="204">
        <f>IF(N137="snížená",J137,0)</f>
        <v>0</v>
      </c>
      <c r="BG137" s="204">
        <f>IF(N137="zákl. přenesená",J137,0)</f>
        <v>0</v>
      </c>
      <c r="BH137" s="204">
        <f>IF(N137="sníž. přenesená",J137,0)</f>
        <v>0</v>
      </c>
      <c r="BI137" s="204">
        <f>IF(N137="nulová",J137,0)</f>
        <v>0</v>
      </c>
      <c r="BJ137" s="18" t="s">
        <v>84</v>
      </c>
      <c r="BK137" s="204">
        <f>ROUND(I137*H137,2)</f>
        <v>0</v>
      </c>
      <c r="BL137" s="18" t="s">
        <v>110</v>
      </c>
      <c r="BM137" s="203" t="s">
        <v>8</v>
      </c>
    </row>
    <row r="138" spans="1:65" s="2" customFormat="1" ht="16.5" customHeight="1">
      <c r="A138" s="35"/>
      <c r="B138" s="36"/>
      <c r="C138" s="192" t="s">
        <v>153</v>
      </c>
      <c r="D138" s="192" t="s">
        <v>241</v>
      </c>
      <c r="E138" s="193" t="s">
        <v>153</v>
      </c>
      <c r="F138" s="194" t="s">
        <v>6089</v>
      </c>
      <c r="G138" s="195" t="s">
        <v>513</v>
      </c>
      <c r="H138" s="196">
        <v>45</v>
      </c>
      <c r="I138" s="197"/>
      <c r="J138" s="198">
        <f>ROUND(I138*H138,2)</f>
        <v>0</v>
      </c>
      <c r="K138" s="194" t="s">
        <v>287</v>
      </c>
      <c r="L138" s="40"/>
      <c r="M138" s="199" t="s">
        <v>1</v>
      </c>
      <c r="N138" s="200" t="s">
        <v>41</v>
      </c>
      <c r="O138" s="72"/>
      <c r="P138" s="201">
        <f>O138*H138</f>
        <v>0</v>
      </c>
      <c r="Q138" s="201">
        <v>0</v>
      </c>
      <c r="R138" s="201">
        <f>Q138*H138</f>
        <v>0</v>
      </c>
      <c r="S138" s="201">
        <v>0</v>
      </c>
      <c r="T138" s="202">
        <f>S138*H138</f>
        <v>0</v>
      </c>
      <c r="U138" s="35"/>
      <c r="V138" s="35"/>
      <c r="W138" s="35"/>
      <c r="X138" s="35"/>
      <c r="Y138" s="35"/>
      <c r="Z138" s="35"/>
      <c r="AA138" s="35"/>
      <c r="AB138" s="35"/>
      <c r="AC138" s="35"/>
      <c r="AD138" s="35"/>
      <c r="AE138" s="35"/>
      <c r="AR138" s="203" t="s">
        <v>110</v>
      </c>
      <c r="AT138" s="203" t="s">
        <v>241</v>
      </c>
      <c r="AU138" s="203" t="s">
        <v>84</v>
      </c>
      <c r="AY138" s="18" t="s">
        <v>239</v>
      </c>
      <c r="BE138" s="204">
        <f>IF(N138="základní",J138,0)</f>
        <v>0</v>
      </c>
      <c r="BF138" s="204">
        <f>IF(N138="snížená",J138,0)</f>
        <v>0</v>
      </c>
      <c r="BG138" s="204">
        <f>IF(N138="zákl. přenesená",J138,0)</f>
        <v>0</v>
      </c>
      <c r="BH138" s="204">
        <f>IF(N138="sníž. přenesená",J138,0)</f>
        <v>0</v>
      </c>
      <c r="BI138" s="204">
        <f>IF(N138="nulová",J138,0)</f>
        <v>0</v>
      </c>
      <c r="BJ138" s="18" t="s">
        <v>84</v>
      </c>
      <c r="BK138" s="204">
        <f>ROUND(I138*H138,2)</f>
        <v>0</v>
      </c>
      <c r="BL138" s="18" t="s">
        <v>110</v>
      </c>
      <c r="BM138" s="203" t="s">
        <v>306</v>
      </c>
    </row>
    <row r="139" spans="1:65" s="2" customFormat="1" ht="16.5" customHeight="1">
      <c r="A139" s="35"/>
      <c r="B139" s="36"/>
      <c r="C139" s="192" t="s">
        <v>156</v>
      </c>
      <c r="D139" s="192" t="s">
        <v>241</v>
      </c>
      <c r="E139" s="193" t="s">
        <v>156</v>
      </c>
      <c r="F139" s="194" t="s">
        <v>6090</v>
      </c>
      <c r="G139" s="195" t="s">
        <v>319</v>
      </c>
      <c r="H139" s="196">
        <v>6.75</v>
      </c>
      <c r="I139" s="197"/>
      <c r="J139" s="198">
        <f>ROUND(I139*H139,2)</f>
        <v>0</v>
      </c>
      <c r="K139" s="194" t="s">
        <v>287</v>
      </c>
      <c r="L139" s="40"/>
      <c r="M139" s="199" t="s">
        <v>1</v>
      </c>
      <c r="N139" s="200" t="s">
        <v>41</v>
      </c>
      <c r="O139" s="72"/>
      <c r="P139" s="201">
        <f>O139*H139</f>
        <v>0</v>
      </c>
      <c r="Q139" s="201">
        <v>0</v>
      </c>
      <c r="R139" s="201">
        <f>Q139*H139</f>
        <v>0</v>
      </c>
      <c r="S139" s="201">
        <v>0</v>
      </c>
      <c r="T139" s="202">
        <f>S139*H139</f>
        <v>0</v>
      </c>
      <c r="U139" s="35"/>
      <c r="V139" s="35"/>
      <c r="W139" s="35"/>
      <c r="X139" s="35"/>
      <c r="Y139" s="35"/>
      <c r="Z139" s="35"/>
      <c r="AA139" s="35"/>
      <c r="AB139" s="35"/>
      <c r="AC139" s="35"/>
      <c r="AD139" s="35"/>
      <c r="AE139" s="35"/>
      <c r="AR139" s="203" t="s">
        <v>110</v>
      </c>
      <c r="AT139" s="203" t="s">
        <v>241</v>
      </c>
      <c r="AU139" s="203" t="s">
        <v>84</v>
      </c>
      <c r="AY139" s="18" t="s">
        <v>239</v>
      </c>
      <c r="BE139" s="204">
        <f>IF(N139="základní",J139,0)</f>
        <v>0</v>
      </c>
      <c r="BF139" s="204">
        <f>IF(N139="snížená",J139,0)</f>
        <v>0</v>
      </c>
      <c r="BG139" s="204">
        <f>IF(N139="zákl. přenesená",J139,0)</f>
        <v>0</v>
      </c>
      <c r="BH139" s="204">
        <f>IF(N139="sníž. přenesená",J139,0)</f>
        <v>0</v>
      </c>
      <c r="BI139" s="204">
        <f>IF(N139="nulová",J139,0)</f>
        <v>0</v>
      </c>
      <c r="BJ139" s="18" t="s">
        <v>84</v>
      </c>
      <c r="BK139" s="204">
        <f>ROUND(I139*H139,2)</f>
        <v>0</v>
      </c>
      <c r="BL139" s="18" t="s">
        <v>110</v>
      </c>
      <c r="BM139" s="203" t="s">
        <v>316</v>
      </c>
    </row>
    <row r="140" spans="1:65" s="12" customFormat="1" ht="25.9" customHeight="1">
      <c r="B140" s="176"/>
      <c r="C140" s="177"/>
      <c r="D140" s="178" t="s">
        <v>75</v>
      </c>
      <c r="E140" s="179" t="s">
        <v>156</v>
      </c>
      <c r="F140" s="179" t="s">
        <v>135</v>
      </c>
      <c r="G140" s="177"/>
      <c r="H140" s="177"/>
      <c r="I140" s="180"/>
      <c r="J140" s="181">
        <f>BK140</f>
        <v>0</v>
      </c>
      <c r="K140" s="177"/>
      <c r="L140" s="182"/>
      <c r="M140" s="183"/>
      <c r="N140" s="184"/>
      <c r="O140" s="184"/>
      <c r="P140" s="185">
        <f>SUM(P141:P150)</f>
        <v>0</v>
      </c>
      <c r="Q140" s="184"/>
      <c r="R140" s="185">
        <f>SUM(R141:R150)</f>
        <v>0</v>
      </c>
      <c r="S140" s="184"/>
      <c r="T140" s="186">
        <f>SUM(T141:T150)</f>
        <v>0</v>
      </c>
      <c r="AR140" s="187" t="s">
        <v>84</v>
      </c>
      <c r="AT140" s="188" t="s">
        <v>75</v>
      </c>
      <c r="AU140" s="188" t="s">
        <v>76</v>
      </c>
      <c r="AY140" s="187" t="s">
        <v>239</v>
      </c>
      <c r="BK140" s="189">
        <f>SUM(BK141:BK150)</f>
        <v>0</v>
      </c>
    </row>
    <row r="141" spans="1:65" s="2" customFormat="1" ht="16.5" customHeight="1">
      <c r="A141" s="35"/>
      <c r="B141" s="36"/>
      <c r="C141" s="192" t="s">
        <v>159</v>
      </c>
      <c r="D141" s="192" t="s">
        <v>241</v>
      </c>
      <c r="E141" s="193" t="s">
        <v>159</v>
      </c>
      <c r="F141" s="194" t="s">
        <v>6091</v>
      </c>
      <c r="G141" s="195" t="s">
        <v>2089</v>
      </c>
      <c r="H141" s="196">
        <v>3</v>
      </c>
      <c r="I141" s="197"/>
      <c r="J141" s="198">
        <f t="shared" ref="J141:J150" si="0">ROUND(I141*H141,2)</f>
        <v>0</v>
      </c>
      <c r="K141" s="194" t="s">
        <v>287</v>
      </c>
      <c r="L141" s="40"/>
      <c r="M141" s="199" t="s">
        <v>1</v>
      </c>
      <c r="N141" s="200" t="s">
        <v>41</v>
      </c>
      <c r="O141" s="72"/>
      <c r="P141" s="201">
        <f t="shared" ref="P141:P150" si="1">O141*H141</f>
        <v>0</v>
      </c>
      <c r="Q141" s="201">
        <v>0</v>
      </c>
      <c r="R141" s="201">
        <f t="shared" ref="R141:R150" si="2">Q141*H141</f>
        <v>0</v>
      </c>
      <c r="S141" s="201">
        <v>0</v>
      </c>
      <c r="T141" s="202">
        <f t="shared" ref="T141:T150" si="3">S141*H141</f>
        <v>0</v>
      </c>
      <c r="U141" s="35"/>
      <c r="V141" s="35"/>
      <c r="W141" s="35"/>
      <c r="X141" s="35"/>
      <c r="Y141" s="35"/>
      <c r="Z141" s="35"/>
      <c r="AA141" s="35"/>
      <c r="AB141" s="35"/>
      <c r="AC141" s="35"/>
      <c r="AD141" s="35"/>
      <c r="AE141" s="35"/>
      <c r="AR141" s="203" t="s">
        <v>110</v>
      </c>
      <c r="AT141" s="203" t="s">
        <v>241</v>
      </c>
      <c r="AU141" s="203" t="s">
        <v>84</v>
      </c>
      <c r="AY141" s="18" t="s">
        <v>239</v>
      </c>
      <c r="BE141" s="204">
        <f t="shared" ref="BE141:BE150" si="4">IF(N141="základní",J141,0)</f>
        <v>0</v>
      </c>
      <c r="BF141" s="204">
        <f t="shared" ref="BF141:BF150" si="5">IF(N141="snížená",J141,0)</f>
        <v>0</v>
      </c>
      <c r="BG141" s="204">
        <f t="shared" ref="BG141:BG150" si="6">IF(N141="zákl. přenesená",J141,0)</f>
        <v>0</v>
      </c>
      <c r="BH141" s="204">
        <f t="shared" ref="BH141:BH150" si="7">IF(N141="sníž. přenesená",J141,0)</f>
        <v>0</v>
      </c>
      <c r="BI141" s="204">
        <f t="shared" ref="BI141:BI150" si="8">IF(N141="nulová",J141,0)</f>
        <v>0</v>
      </c>
      <c r="BJ141" s="18" t="s">
        <v>84</v>
      </c>
      <c r="BK141" s="204">
        <f t="shared" ref="BK141:BK150" si="9">ROUND(I141*H141,2)</f>
        <v>0</v>
      </c>
      <c r="BL141" s="18" t="s">
        <v>110</v>
      </c>
      <c r="BM141" s="203" t="s">
        <v>289</v>
      </c>
    </row>
    <row r="142" spans="1:65" s="2" customFormat="1" ht="16.5" customHeight="1">
      <c r="A142" s="35"/>
      <c r="B142" s="36"/>
      <c r="C142" s="192" t="s">
        <v>162</v>
      </c>
      <c r="D142" s="192" t="s">
        <v>241</v>
      </c>
      <c r="E142" s="193" t="s">
        <v>162</v>
      </c>
      <c r="F142" s="194" t="s">
        <v>6092</v>
      </c>
      <c r="G142" s="195" t="s">
        <v>2089</v>
      </c>
      <c r="H142" s="196">
        <v>1</v>
      </c>
      <c r="I142" s="197"/>
      <c r="J142" s="198">
        <f t="shared" si="0"/>
        <v>0</v>
      </c>
      <c r="K142" s="194" t="s">
        <v>287</v>
      </c>
      <c r="L142" s="40"/>
      <c r="M142" s="199" t="s">
        <v>1</v>
      </c>
      <c r="N142" s="200" t="s">
        <v>41</v>
      </c>
      <c r="O142" s="72"/>
      <c r="P142" s="201">
        <f t="shared" si="1"/>
        <v>0</v>
      </c>
      <c r="Q142" s="201">
        <v>0</v>
      </c>
      <c r="R142" s="201">
        <f t="shared" si="2"/>
        <v>0</v>
      </c>
      <c r="S142" s="201">
        <v>0</v>
      </c>
      <c r="T142" s="202">
        <f t="shared" si="3"/>
        <v>0</v>
      </c>
      <c r="U142" s="35"/>
      <c r="V142" s="35"/>
      <c r="W142" s="35"/>
      <c r="X142" s="35"/>
      <c r="Y142" s="35"/>
      <c r="Z142" s="35"/>
      <c r="AA142" s="35"/>
      <c r="AB142" s="35"/>
      <c r="AC142" s="35"/>
      <c r="AD142" s="35"/>
      <c r="AE142" s="35"/>
      <c r="AR142" s="203" t="s">
        <v>110</v>
      </c>
      <c r="AT142" s="203" t="s">
        <v>241</v>
      </c>
      <c r="AU142" s="203" t="s">
        <v>84</v>
      </c>
      <c r="AY142" s="18" t="s">
        <v>239</v>
      </c>
      <c r="BE142" s="204">
        <f t="shared" si="4"/>
        <v>0</v>
      </c>
      <c r="BF142" s="204">
        <f t="shared" si="5"/>
        <v>0</v>
      </c>
      <c r="BG142" s="204">
        <f t="shared" si="6"/>
        <v>0</v>
      </c>
      <c r="BH142" s="204">
        <f t="shared" si="7"/>
        <v>0</v>
      </c>
      <c r="BI142" s="204">
        <f t="shared" si="8"/>
        <v>0</v>
      </c>
      <c r="BJ142" s="18" t="s">
        <v>84</v>
      </c>
      <c r="BK142" s="204">
        <f t="shared" si="9"/>
        <v>0</v>
      </c>
      <c r="BL142" s="18" t="s">
        <v>110</v>
      </c>
      <c r="BM142" s="203" t="s">
        <v>341</v>
      </c>
    </row>
    <row r="143" spans="1:65" s="2" customFormat="1" ht="16.5" customHeight="1">
      <c r="A143" s="35"/>
      <c r="B143" s="36"/>
      <c r="C143" s="192" t="s">
        <v>165</v>
      </c>
      <c r="D143" s="192" t="s">
        <v>241</v>
      </c>
      <c r="E143" s="193" t="s">
        <v>165</v>
      </c>
      <c r="F143" s="194" t="s">
        <v>6093</v>
      </c>
      <c r="G143" s="195" t="s">
        <v>2089</v>
      </c>
      <c r="H143" s="196">
        <v>36</v>
      </c>
      <c r="I143" s="197"/>
      <c r="J143" s="198">
        <f t="shared" si="0"/>
        <v>0</v>
      </c>
      <c r="K143" s="194" t="s">
        <v>287</v>
      </c>
      <c r="L143" s="40"/>
      <c r="M143" s="199" t="s">
        <v>1</v>
      </c>
      <c r="N143" s="200" t="s">
        <v>41</v>
      </c>
      <c r="O143" s="72"/>
      <c r="P143" s="201">
        <f t="shared" si="1"/>
        <v>0</v>
      </c>
      <c r="Q143" s="201">
        <v>0</v>
      </c>
      <c r="R143" s="201">
        <f t="shared" si="2"/>
        <v>0</v>
      </c>
      <c r="S143" s="201">
        <v>0</v>
      </c>
      <c r="T143" s="202">
        <f t="shared" si="3"/>
        <v>0</v>
      </c>
      <c r="U143" s="35"/>
      <c r="V143" s="35"/>
      <c r="W143" s="35"/>
      <c r="X143" s="35"/>
      <c r="Y143" s="35"/>
      <c r="Z143" s="35"/>
      <c r="AA143" s="35"/>
      <c r="AB143" s="35"/>
      <c r="AC143" s="35"/>
      <c r="AD143" s="35"/>
      <c r="AE143" s="35"/>
      <c r="AR143" s="203" t="s">
        <v>110</v>
      </c>
      <c r="AT143" s="203" t="s">
        <v>241</v>
      </c>
      <c r="AU143" s="203" t="s">
        <v>84</v>
      </c>
      <c r="AY143" s="18" t="s">
        <v>239</v>
      </c>
      <c r="BE143" s="204">
        <f t="shared" si="4"/>
        <v>0</v>
      </c>
      <c r="BF143" s="204">
        <f t="shared" si="5"/>
        <v>0</v>
      </c>
      <c r="BG143" s="204">
        <f t="shared" si="6"/>
        <v>0</v>
      </c>
      <c r="BH143" s="204">
        <f t="shared" si="7"/>
        <v>0</v>
      </c>
      <c r="BI143" s="204">
        <f t="shared" si="8"/>
        <v>0</v>
      </c>
      <c r="BJ143" s="18" t="s">
        <v>84</v>
      </c>
      <c r="BK143" s="204">
        <f t="shared" si="9"/>
        <v>0</v>
      </c>
      <c r="BL143" s="18" t="s">
        <v>110</v>
      </c>
      <c r="BM143" s="203" t="s">
        <v>351</v>
      </c>
    </row>
    <row r="144" spans="1:65" s="2" customFormat="1" ht="16.5" customHeight="1">
      <c r="A144" s="35"/>
      <c r="B144" s="36"/>
      <c r="C144" s="192" t="s">
        <v>8</v>
      </c>
      <c r="D144" s="192" t="s">
        <v>241</v>
      </c>
      <c r="E144" s="193" t="s">
        <v>8</v>
      </c>
      <c r="F144" s="194" t="s">
        <v>6094</v>
      </c>
      <c r="G144" s="195" t="s">
        <v>396</v>
      </c>
      <c r="H144" s="196">
        <v>20</v>
      </c>
      <c r="I144" s="197"/>
      <c r="J144" s="198">
        <f t="shared" si="0"/>
        <v>0</v>
      </c>
      <c r="K144" s="194" t="s">
        <v>287</v>
      </c>
      <c r="L144" s="40"/>
      <c r="M144" s="199" t="s">
        <v>1</v>
      </c>
      <c r="N144" s="200" t="s">
        <v>41</v>
      </c>
      <c r="O144" s="72"/>
      <c r="P144" s="201">
        <f t="shared" si="1"/>
        <v>0</v>
      </c>
      <c r="Q144" s="201">
        <v>0</v>
      </c>
      <c r="R144" s="201">
        <f t="shared" si="2"/>
        <v>0</v>
      </c>
      <c r="S144" s="201">
        <v>0</v>
      </c>
      <c r="T144" s="202">
        <f t="shared" si="3"/>
        <v>0</v>
      </c>
      <c r="U144" s="35"/>
      <c r="V144" s="35"/>
      <c r="W144" s="35"/>
      <c r="X144" s="35"/>
      <c r="Y144" s="35"/>
      <c r="Z144" s="35"/>
      <c r="AA144" s="35"/>
      <c r="AB144" s="35"/>
      <c r="AC144" s="35"/>
      <c r="AD144" s="35"/>
      <c r="AE144" s="35"/>
      <c r="AR144" s="203" t="s">
        <v>110</v>
      </c>
      <c r="AT144" s="203" t="s">
        <v>241</v>
      </c>
      <c r="AU144" s="203" t="s">
        <v>84</v>
      </c>
      <c r="AY144" s="18" t="s">
        <v>239</v>
      </c>
      <c r="BE144" s="204">
        <f t="shared" si="4"/>
        <v>0</v>
      </c>
      <c r="BF144" s="204">
        <f t="shared" si="5"/>
        <v>0</v>
      </c>
      <c r="BG144" s="204">
        <f t="shared" si="6"/>
        <v>0</v>
      </c>
      <c r="BH144" s="204">
        <f t="shared" si="7"/>
        <v>0</v>
      </c>
      <c r="BI144" s="204">
        <f t="shared" si="8"/>
        <v>0</v>
      </c>
      <c r="BJ144" s="18" t="s">
        <v>84</v>
      </c>
      <c r="BK144" s="204">
        <f t="shared" si="9"/>
        <v>0</v>
      </c>
      <c r="BL144" s="18" t="s">
        <v>110</v>
      </c>
      <c r="BM144" s="203" t="s">
        <v>499</v>
      </c>
    </row>
    <row r="145" spans="1:65" s="2" customFormat="1" ht="16.5" customHeight="1">
      <c r="A145" s="35"/>
      <c r="B145" s="36"/>
      <c r="C145" s="192" t="s">
        <v>302</v>
      </c>
      <c r="D145" s="192" t="s">
        <v>241</v>
      </c>
      <c r="E145" s="193" t="s">
        <v>302</v>
      </c>
      <c r="F145" s="194" t="s">
        <v>6095</v>
      </c>
      <c r="G145" s="195" t="s">
        <v>396</v>
      </c>
      <c r="H145" s="196">
        <v>16</v>
      </c>
      <c r="I145" s="197"/>
      <c r="J145" s="198">
        <f t="shared" si="0"/>
        <v>0</v>
      </c>
      <c r="K145" s="194" t="s">
        <v>287</v>
      </c>
      <c r="L145" s="40"/>
      <c r="M145" s="199" t="s">
        <v>1</v>
      </c>
      <c r="N145" s="200" t="s">
        <v>41</v>
      </c>
      <c r="O145" s="72"/>
      <c r="P145" s="201">
        <f t="shared" si="1"/>
        <v>0</v>
      </c>
      <c r="Q145" s="201">
        <v>0</v>
      </c>
      <c r="R145" s="201">
        <f t="shared" si="2"/>
        <v>0</v>
      </c>
      <c r="S145" s="201">
        <v>0</v>
      </c>
      <c r="T145" s="202">
        <f t="shared" si="3"/>
        <v>0</v>
      </c>
      <c r="U145" s="35"/>
      <c r="V145" s="35"/>
      <c r="W145" s="35"/>
      <c r="X145" s="35"/>
      <c r="Y145" s="35"/>
      <c r="Z145" s="35"/>
      <c r="AA145" s="35"/>
      <c r="AB145" s="35"/>
      <c r="AC145" s="35"/>
      <c r="AD145" s="35"/>
      <c r="AE145" s="35"/>
      <c r="AR145" s="203" t="s">
        <v>110</v>
      </c>
      <c r="AT145" s="203" t="s">
        <v>241</v>
      </c>
      <c r="AU145" s="203" t="s">
        <v>84</v>
      </c>
      <c r="AY145" s="18" t="s">
        <v>239</v>
      </c>
      <c r="BE145" s="204">
        <f t="shared" si="4"/>
        <v>0</v>
      </c>
      <c r="BF145" s="204">
        <f t="shared" si="5"/>
        <v>0</v>
      </c>
      <c r="BG145" s="204">
        <f t="shared" si="6"/>
        <v>0</v>
      </c>
      <c r="BH145" s="204">
        <f t="shared" si="7"/>
        <v>0</v>
      </c>
      <c r="BI145" s="204">
        <f t="shared" si="8"/>
        <v>0</v>
      </c>
      <c r="BJ145" s="18" t="s">
        <v>84</v>
      </c>
      <c r="BK145" s="204">
        <f t="shared" si="9"/>
        <v>0</v>
      </c>
      <c r="BL145" s="18" t="s">
        <v>110</v>
      </c>
      <c r="BM145" s="203" t="s">
        <v>510</v>
      </c>
    </row>
    <row r="146" spans="1:65" s="2" customFormat="1" ht="16.5" customHeight="1">
      <c r="A146" s="35"/>
      <c r="B146" s="36"/>
      <c r="C146" s="192" t="s">
        <v>306</v>
      </c>
      <c r="D146" s="192" t="s">
        <v>241</v>
      </c>
      <c r="E146" s="193" t="s">
        <v>306</v>
      </c>
      <c r="F146" s="194" t="s">
        <v>6096</v>
      </c>
      <c r="G146" s="195" t="s">
        <v>396</v>
      </c>
      <c r="H146" s="196">
        <v>20</v>
      </c>
      <c r="I146" s="197"/>
      <c r="J146" s="198">
        <f t="shared" si="0"/>
        <v>0</v>
      </c>
      <c r="K146" s="194" t="s">
        <v>287</v>
      </c>
      <c r="L146" s="40"/>
      <c r="M146" s="199" t="s">
        <v>1</v>
      </c>
      <c r="N146" s="200" t="s">
        <v>41</v>
      </c>
      <c r="O146" s="72"/>
      <c r="P146" s="201">
        <f t="shared" si="1"/>
        <v>0</v>
      </c>
      <c r="Q146" s="201">
        <v>0</v>
      </c>
      <c r="R146" s="201">
        <f t="shared" si="2"/>
        <v>0</v>
      </c>
      <c r="S146" s="201">
        <v>0</v>
      </c>
      <c r="T146" s="202">
        <f t="shared" si="3"/>
        <v>0</v>
      </c>
      <c r="U146" s="35"/>
      <c r="V146" s="35"/>
      <c r="W146" s="35"/>
      <c r="X146" s="35"/>
      <c r="Y146" s="35"/>
      <c r="Z146" s="35"/>
      <c r="AA146" s="35"/>
      <c r="AB146" s="35"/>
      <c r="AC146" s="35"/>
      <c r="AD146" s="35"/>
      <c r="AE146" s="35"/>
      <c r="AR146" s="203" t="s">
        <v>110</v>
      </c>
      <c r="AT146" s="203" t="s">
        <v>241</v>
      </c>
      <c r="AU146" s="203" t="s">
        <v>84</v>
      </c>
      <c r="AY146" s="18" t="s">
        <v>239</v>
      </c>
      <c r="BE146" s="204">
        <f t="shared" si="4"/>
        <v>0</v>
      </c>
      <c r="BF146" s="204">
        <f t="shared" si="5"/>
        <v>0</v>
      </c>
      <c r="BG146" s="204">
        <f t="shared" si="6"/>
        <v>0</v>
      </c>
      <c r="BH146" s="204">
        <f t="shared" si="7"/>
        <v>0</v>
      </c>
      <c r="BI146" s="204">
        <f t="shared" si="8"/>
        <v>0</v>
      </c>
      <c r="BJ146" s="18" t="s">
        <v>84</v>
      </c>
      <c r="BK146" s="204">
        <f t="shared" si="9"/>
        <v>0</v>
      </c>
      <c r="BL146" s="18" t="s">
        <v>110</v>
      </c>
      <c r="BM146" s="203" t="s">
        <v>523</v>
      </c>
    </row>
    <row r="147" spans="1:65" s="2" customFormat="1" ht="16.5" customHeight="1">
      <c r="A147" s="35"/>
      <c r="B147" s="36"/>
      <c r="C147" s="192" t="s">
        <v>311</v>
      </c>
      <c r="D147" s="192" t="s">
        <v>241</v>
      </c>
      <c r="E147" s="193" t="s">
        <v>311</v>
      </c>
      <c r="F147" s="194" t="s">
        <v>4740</v>
      </c>
      <c r="G147" s="195" t="s">
        <v>396</v>
      </c>
      <c r="H147" s="196">
        <v>6</v>
      </c>
      <c r="I147" s="197"/>
      <c r="J147" s="198">
        <f t="shared" si="0"/>
        <v>0</v>
      </c>
      <c r="K147" s="194" t="s">
        <v>287</v>
      </c>
      <c r="L147" s="40"/>
      <c r="M147" s="199" t="s">
        <v>1</v>
      </c>
      <c r="N147" s="200" t="s">
        <v>41</v>
      </c>
      <c r="O147" s="72"/>
      <c r="P147" s="201">
        <f t="shared" si="1"/>
        <v>0</v>
      </c>
      <c r="Q147" s="201">
        <v>0</v>
      </c>
      <c r="R147" s="201">
        <f t="shared" si="2"/>
        <v>0</v>
      </c>
      <c r="S147" s="201">
        <v>0</v>
      </c>
      <c r="T147" s="202">
        <f t="shared" si="3"/>
        <v>0</v>
      </c>
      <c r="U147" s="35"/>
      <c r="V147" s="35"/>
      <c r="W147" s="35"/>
      <c r="X147" s="35"/>
      <c r="Y147" s="35"/>
      <c r="Z147" s="35"/>
      <c r="AA147" s="35"/>
      <c r="AB147" s="35"/>
      <c r="AC147" s="35"/>
      <c r="AD147" s="35"/>
      <c r="AE147" s="35"/>
      <c r="AR147" s="203" t="s">
        <v>110</v>
      </c>
      <c r="AT147" s="203" t="s">
        <v>241</v>
      </c>
      <c r="AU147" s="203" t="s">
        <v>84</v>
      </c>
      <c r="AY147" s="18" t="s">
        <v>239</v>
      </c>
      <c r="BE147" s="204">
        <f t="shared" si="4"/>
        <v>0</v>
      </c>
      <c r="BF147" s="204">
        <f t="shared" si="5"/>
        <v>0</v>
      </c>
      <c r="BG147" s="204">
        <f t="shared" si="6"/>
        <v>0</v>
      </c>
      <c r="BH147" s="204">
        <f t="shared" si="7"/>
        <v>0</v>
      </c>
      <c r="BI147" s="204">
        <f t="shared" si="8"/>
        <v>0</v>
      </c>
      <c r="BJ147" s="18" t="s">
        <v>84</v>
      </c>
      <c r="BK147" s="204">
        <f t="shared" si="9"/>
        <v>0</v>
      </c>
      <c r="BL147" s="18" t="s">
        <v>110</v>
      </c>
      <c r="BM147" s="203" t="s">
        <v>536</v>
      </c>
    </row>
    <row r="148" spans="1:65" s="2" customFormat="1" ht="16.5" customHeight="1">
      <c r="A148" s="35"/>
      <c r="B148" s="36"/>
      <c r="C148" s="192" t="s">
        <v>316</v>
      </c>
      <c r="D148" s="192" t="s">
        <v>241</v>
      </c>
      <c r="E148" s="193" t="s">
        <v>316</v>
      </c>
      <c r="F148" s="194" t="s">
        <v>4864</v>
      </c>
      <c r="G148" s="195" t="s">
        <v>396</v>
      </c>
      <c r="H148" s="196">
        <v>15</v>
      </c>
      <c r="I148" s="197"/>
      <c r="J148" s="198">
        <f t="shared" si="0"/>
        <v>0</v>
      </c>
      <c r="K148" s="194" t="s">
        <v>287</v>
      </c>
      <c r="L148" s="40"/>
      <c r="M148" s="199" t="s">
        <v>1</v>
      </c>
      <c r="N148" s="200" t="s">
        <v>41</v>
      </c>
      <c r="O148" s="72"/>
      <c r="P148" s="201">
        <f t="shared" si="1"/>
        <v>0</v>
      </c>
      <c r="Q148" s="201">
        <v>0</v>
      </c>
      <c r="R148" s="201">
        <f t="shared" si="2"/>
        <v>0</v>
      </c>
      <c r="S148" s="201">
        <v>0</v>
      </c>
      <c r="T148" s="202">
        <f t="shared" si="3"/>
        <v>0</v>
      </c>
      <c r="U148" s="35"/>
      <c r="V148" s="35"/>
      <c r="W148" s="35"/>
      <c r="X148" s="35"/>
      <c r="Y148" s="35"/>
      <c r="Z148" s="35"/>
      <c r="AA148" s="35"/>
      <c r="AB148" s="35"/>
      <c r="AC148" s="35"/>
      <c r="AD148" s="35"/>
      <c r="AE148" s="35"/>
      <c r="AR148" s="203" t="s">
        <v>110</v>
      </c>
      <c r="AT148" s="203" t="s">
        <v>241</v>
      </c>
      <c r="AU148" s="203" t="s">
        <v>84</v>
      </c>
      <c r="AY148" s="18" t="s">
        <v>239</v>
      </c>
      <c r="BE148" s="204">
        <f t="shared" si="4"/>
        <v>0</v>
      </c>
      <c r="BF148" s="204">
        <f t="shared" si="5"/>
        <v>0</v>
      </c>
      <c r="BG148" s="204">
        <f t="shared" si="6"/>
        <v>0</v>
      </c>
      <c r="BH148" s="204">
        <f t="shared" si="7"/>
        <v>0</v>
      </c>
      <c r="BI148" s="204">
        <f t="shared" si="8"/>
        <v>0</v>
      </c>
      <c r="BJ148" s="18" t="s">
        <v>84</v>
      </c>
      <c r="BK148" s="204">
        <f t="shared" si="9"/>
        <v>0</v>
      </c>
      <c r="BL148" s="18" t="s">
        <v>110</v>
      </c>
      <c r="BM148" s="203" t="s">
        <v>549</v>
      </c>
    </row>
    <row r="149" spans="1:65" s="2" customFormat="1" ht="16.5" customHeight="1">
      <c r="A149" s="35"/>
      <c r="B149" s="36"/>
      <c r="C149" s="192" t="s">
        <v>323</v>
      </c>
      <c r="D149" s="192" t="s">
        <v>241</v>
      </c>
      <c r="E149" s="193" t="s">
        <v>323</v>
      </c>
      <c r="F149" s="194" t="s">
        <v>2761</v>
      </c>
      <c r="G149" s="195" t="s">
        <v>396</v>
      </c>
      <c r="H149" s="196">
        <v>20</v>
      </c>
      <c r="I149" s="197"/>
      <c r="J149" s="198">
        <f t="shared" si="0"/>
        <v>0</v>
      </c>
      <c r="K149" s="194" t="s">
        <v>287</v>
      </c>
      <c r="L149" s="40"/>
      <c r="M149" s="199" t="s">
        <v>1</v>
      </c>
      <c r="N149" s="200" t="s">
        <v>41</v>
      </c>
      <c r="O149" s="72"/>
      <c r="P149" s="201">
        <f t="shared" si="1"/>
        <v>0</v>
      </c>
      <c r="Q149" s="201">
        <v>0</v>
      </c>
      <c r="R149" s="201">
        <f t="shared" si="2"/>
        <v>0</v>
      </c>
      <c r="S149" s="201">
        <v>0</v>
      </c>
      <c r="T149" s="202">
        <f t="shared" si="3"/>
        <v>0</v>
      </c>
      <c r="U149" s="35"/>
      <c r="V149" s="35"/>
      <c r="W149" s="35"/>
      <c r="X149" s="35"/>
      <c r="Y149" s="35"/>
      <c r="Z149" s="35"/>
      <c r="AA149" s="35"/>
      <c r="AB149" s="35"/>
      <c r="AC149" s="35"/>
      <c r="AD149" s="35"/>
      <c r="AE149" s="35"/>
      <c r="AR149" s="203" t="s">
        <v>110</v>
      </c>
      <c r="AT149" s="203" t="s">
        <v>241</v>
      </c>
      <c r="AU149" s="203" t="s">
        <v>84</v>
      </c>
      <c r="AY149" s="18" t="s">
        <v>239</v>
      </c>
      <c r="BE149" s="204">
        <f t="shared" si="4"/>
        <v>0</v>
      </c>
      <c r="BF149" s="204">
        <f t="shared" si="5"/>
        <v>0</v>
      </c>
      <c r="BG149" s="204">
        <f t="shared" si="6"/>
        <v>0</v>
      </c>
      <c r="BH149" s="204">
        <f t="shared" si="7"/>
        <v>0</v>
      </c>
      <c r="BI149" s="204">
        <f t="shared" si="8"/>
        <v>0</v>
      </c>
      <c r="BJ149" s="18" t="s">
        <v>84</v>
      </c>
      <c r="BK149" s="204">
        <f t="shared" si="9"/>
        <v>0</v>
      </c>
      <c r="BL149" s="18" t="s">
        <v>110</v>
      </c>
      <c r="BM149" s="203" t="s">
        <v>562</v>
      </c>
    </row>
    <row r="150" spans="1:65" s="2" customFormat="1" ht="16.5" customHeight="1">
      <c r="A150" s="35"/>
      <c r="B150" s="36"/>
      <c r="C150" s="192" t="s">
        <v>289</v>
      </c>
      <c r="D150" s="192" t="s">
        <v>241</v>
      </c>
      <c r="E150" s="193" t="s">
        <v>6097</v>
      </c>
      <c r="F150" s="194" t="s">
        <v>6064</v>
      </c>
      <c r="G150" s="195" t="s">
        <v>309</v>
      </c>
      <c r="H150" s="196">
        <v>1</v>
      </c>
      <c r="I150" s="197"/>
      <c r="J150" s="198">
        <f t="shared" si="0"/>
        <v>0</v>
      </c>
      <c r="K150" s="194" t="s">
        <v>287</v>
      </c>
      <c r="L150" s="40"/>
      <c r="M150" s="277" t="s">
        <v>1</v>
      </c>
      <c r="N150" s="278" t="s">
        <v>41</v>
      </c>
      <c r="O150" s="224"/>
      <c r="P150" s="275">
        <f t="shared" si="1"/>
        <v>0</v>
      </c>
      <c r="Q150" s="275">
        <v>0</v>
      </c>
      <c r="R150" s="275">
        <f t="shared" si="2"/>
        <v>0</v>
      </c>
      <c r="S150" s="275">
        <v>0</v>
      </c>
      <c r="T150" s="276">
        <f t="shared" si="3"/>
        <v>0</v>
      </c>
      <c r="U150" s="35"/>
      <c r="V150" s="35"/>
      <c r="W150" s="35"/>
      <c r="X150" s="35"/>
      <c r="Y150" s="35"/>
      <c r="Z150" s="35"/>
      <c r="AA150" s="35"/>
      <c r="AB150" s="35"/>
      <c r="AC150" s="35"/>
      <c r="AD150" s="35"/>
      <c r="AE150" s="35"/>
      <c r="AR150" s="203" t="s">
        <v>110</v>
      </c>
      <c r="AT150" s="203" t="s">
        <v>241</v>
      </c>
      <c r="AU150" s="203" t="s">
        <v>84</v>
      </c>
      <c r="AY150" s="18" t="s">
        <v>239</v>
      </c>
      <c r="BE150" s="204">
        <f t="shared" si="4"/>
        <v>0</v>
      </c>
      <c r="BF150" s="204">
        <f t="shared" si="5"/>
        <v>0</v>
      </c>
      <c r="BG150" s="204">
        <f t="shared" si="6"/>
        <v>0</v>
      </c>
      <c r="BH150" s="204">
        <f t="shared" si="7"/>
        <v>0</v>
      </c>
      <c r="BI150" s="204">
        <f t="shared" si="8"/>
        <v>0</v>
      </c>
      <c r="BJ150" s="18" t="s">
        <v>84</v>
      </c>
      <c r="BK150" s="204">
        <f t="shared" si="9"/>
        <v>0</v>
      </c>
      <c r="BL150" s="18" t="s">
        <v>110</v>
      </c>
      <c r="BM150" s="203" t="s">
        <v>6098</v>
      </c>
    </row>
    <row r="151" spans="1:65" s="2" customFormat="1" ht="6.95" customHeight="1">
      <c r="A151" s="35"/>
      <c r="B151" s="55"/>
      <c r="C151" s="56"/>
      <c r="D151" s="56"/>
      <c r="E151" s="56"/>
      <c r="F151" s="56"/>
      <c r="G151" s="56"/>
      <c r="H151" s="56"/>
      <c r="I151" s="56"/>
      <c r="J151" s="56"/>
      <c r="K151" s="56"/>
      <c r="L151" s="40"/>
      <c r="M151" s="35"/>
      <c r="O151" s="35"/>
      <c r="P151" s="35"/>
      <c r="Q151" s="35"/>
      <c r="R151" s="35"/>
      <c r="S151" s="35"/>
      <c r="T151" s="35"/>
      <c r="U151" s="35"/>
      <c r="V151" s="35"/>
      <c r="W151" s="35"/>
      <c r="X151" s="35"/>
      <c r="Y151" s="35"/>
      <c r="Z151" s="35"/>
      <c r="AA151" s="35"/>
      <c r="AB151" s="35"/>
      <c r="AC151" s="35"/>
      <c r="AD151" s="35"/>
      <c r="AE151" s="35"/>
    </row>
  </sheetData>
  <sheetProtection algorithmName="SHA-512" hashValue="aLCO+AAePD9rB+BctNJIXKAe8VgJJJe/vgIHbNp0pE4EaiDnioL4F/TZ2qx4ygKCpvbAPk/1kPbLFDgTG/ybMQ==" saltValue="knqIdpZyfv96hJBf5aN+Eyog7SHRTkgXnE2YO7LEdAWOmXj7MdsaHoHLGoCVPuhQgSIcXPMSCY3i5UujBxvHZg==" spinCount="100000" sheet="1" objects="1" scenarios="1" formatColumns="0" formatRows="0" autoFilter="0"/>
  <autoFilter ref="C127:K150" xr:uid="{00000000-0009-0000-0000-000024000000}"/>
  <mergeCells count="15">
    <mergeCell ref="E114:H114"/>
    <mergeCell ref="E118:H118"/>
    <mergeCell ref="E116:H116"/>
    <mergeCell ref="E120:H120"/>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2:BM169"/>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208</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s="2" customFormat="1" ht="12" customHeight="1">
      <c r="A8" s="35"/>
      <c r="B8" s="40"/>
      <c r="C8" s="35"/>
      <c r="D8" s="120" t="s">
        <v>210</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327" t="s">
        <v>6099</v>
      </c>
      <c r="F9" s="328"/>
      <c r="G9" s="328"/>
      <c r="H9" s="328"/>
      <c r="I9" s="35"/>
      <c r="J9" s="35"/>
      <c r="K9" s="35"/>
      <c r="L9" s="52"/>
      <c r="S9" s="35"/>
      <c r="T9" s="35"/>
      <c r="U9" s="35"/>
      <c r="V9" s="35"/>
      <c r="W9" s="35"/>
      <c r="X9" s="35"/>
      <c r="Y9" s="35"/>
      <c r="Z9" s="35"/>
      <c r="AA9" s="35"/>
      <c r="AB9" s="35"/>
      <c r="AC9" s="35"/>
      <c r="AD9" s="35"/>
      <c r="AE9" s="35"/>
    </row>
    <row r="10" spans="1:46" s="2" customFormat="1" ht="11.25">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20" t="s">
        <v>18</v>
      </c>
      <c r="E11" s="35"/>
      <c r="F11" s="111" t="s">
        <v>1</v>
      </c>
      <c r="G11" s="35"/>
      <c r="H11" s="35"/>
      <c r="I11" s="120" t="s">
        <v>19</v>
      </c>
      <c r="J11" s="111" t="s">
        <v>1</v>
      </c>
      <c r="K11" s="35"/>
      <c r="L11" s="52"/>
      <c r="S11" s="35"/>
      <c r="T11" s="35"/>
      <c r="U11" s="35"/>
      <c r="V11" s="35"/>
      <c r="W11" s="35"/>
      <c r="X11" s="35"/>
      <c r="Y11" s="35"/>
      <c r="Z11" s="35"/>
      <c r="AA11" s="35"/>
      <c r="AB11" s="35"/>
      <c r="AC11" s="35"/>
      <c r="AD11" s="35"/>
      <c r="AE11" s="35"/>
    </row>
    <row r="12" spans="1:46" s="2" customFormat="1" ht="12" customHeight="1">
      <c r="A12" s="35"/>
      <c r="B12" s="40"/>
      <c r="C12" s="35"/>
      <c r="D12" s="120" t="s">
        <v>20</v>
      </c>
      <c r="E12" s="35"/>
      <c r="F12" s="111" t="s">
        <v>21</v>
      </c>
      <c r="G12" s="35"/>
      <c r="H12" s="35"/>
      <c r="I12" s="120" t="s">
        <v>22</v>
      </c>
      <c r="J12" s="121" t="str">
        <f>'Rekapitulace stavby'!AN8</f>
        <v>23. 6. 2025</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20" t="s">
        <v>24</v>
      </c>
      <c r="E14" s="35"/>
      <c r="F14" s="35"/>
      <c r="G14" s="35"/>
      <c r="H14" s="35"/>
      <c r="I14" s="120" t="s">
        <v>25</v>
      </c>
      <c r="J14" s="111"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11" t="s">
        <v>26</v>
      </c>
      <c r="F15" s="35"/>
      <c r="G15" s="35"/>
      <c r="H15" s="35"/>
      <c r="I15" s="120" t="s">
        <v>27</v>
      </c>
      <c r="J15" s="111"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20" t="s">
        <v>28</v>
      </c>
      <c r="E17" s="35"/>
      <c r="F17" s="35"/>
      <c r="G17" s="35"/>
      <c r="H17" s="35"/>
      <c r="I17" s="120" t="s">
        <v>25</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329" t="str">
        <f>'Rekapitulace stavby'!E14</f>
        <v>Vyplň údaj</v>
      </c>
      <c r="F18" s="330"/>
      <c r="G18" s="330"/>
      <c r="H18" s="330"/>
      <c r="I18" s="120" t="s">
        <v>27</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20" t="s">
        <v>30</v>
      </c>
      <c r="E20" s="35"/>
      <c r="F20" s="35"/>
      <c r="G20" s="35"/>
      <c r="H20" s="35"/>
      <c r="I20" s="120" t="s">
        <v>25</v>
      </c>
      <c r="J20" s="111"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11" t="s">
        <v>31</v>
      </c>
      <c r="F21" s="35"/>
      <c r="G21" s="35"/>
      <c r="H21" s="35"/>
      <c r="I21" s="120" t="s">
        <v>27</v>
      </c>
      <c r="J21" s="111"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20" t="s">
        <v>33</v>
      </c>
      <c r="E23" s="35"/>
      <c r="F23" s="35"/>
      <c r="G23" s="35"/>
      <c r="H23" s="35"/>
      <c r="I23" s="120" t="s">
        <v>25</v>
      </c>
      <c r="J23" s="111" t="str">
        <f>IF('Rekapitulace stavby'!AN19="","",'Rekapitulace stavby'!AN19)</f>
        <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11" t="str">
        <f>IF('Rekapitulace stavby'!E20="","",'Rekapitulace stavby'!E20)</f>
        <v xml:space="preserve"> </v>
      </c>
      <c r="F24" s="35"/>
      <c r="G24" s="35"/>
      <c r="H24" s="35"/>
      <c r="I24" s="120" t="s">
        <v>27</v>
      </c>
      <c r="J24" s="111" t="str">
        <f>IF('Rekapitulace stavby'!AN20="","",'Rekapitulace stavby'!AN20)</f>
        <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20" t="s">
        <v>34</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19.25" customHeight="1">
      <c r="A27" s="122"/>
      <c r="B27" s="123"/>
      <c r="C27" s="122"/>
      <c r="D27" s="122"/>
      <c r="E27" s="331" t="s">
        <v>35</v>
      </c>
      <c r="F27" s="331"/>
      <c r="G27" s="331"/>
      <c r="H27" s="331"/>
      <c r="I27" s="122"/>
      <c r="J27" s="122"/>
      <c r="K27" s="122"/>
      <c r="L27" s="124"/>
      <c r="S27" s="122"/>
      <c r="T27" s="122"/>
      <c r="U27" s="122"/>
      <c r="V27" s="122"/>
      <c r="W27" s="122"/>
      <c r="X27" s="122"/>
      <c r="Y27" s="122"/>
      <c r="Z27" s="122"/>
      <c r="AA27" s="122"/>
      <c r="AB27" s="122"/>
      <c r="AC27" s="122"/>
      <c r="AD27" s="122"/>
      <c r="AE27" s="122"/>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5"/>
      <c r="E29" s="125"/>
      <c r="F29" s="125"/>
      <c r="G29" s="125"/>
      <c r="H29" s="125"/>
      <c r="I29" s="125"/>
      <c r="J29" s="125"/>
      <c r="K29" s="125"/>
      <c r="L29" s="52"/>
      <c r="S29" s="35"/>
      <c r="T29" s="35"/>
      <c r="U29" s="35"/>
      <c r="V29" s="35"/>
      <c r="W29" s="35"/>
      <c r="X29" s="35"/>
      <c r="Y29" s="35"/>
      <c r="Z29" s="35"/>
      <c r="AA29" s="35"/>
      <c r="AB29" s="35"/>
      <c r="AC29" s="35"/>
      <c r="AD29" s="35"/>
      <c r="AE29" s="35"/>
    </row>
    <row r="30" spans="1:31" s="2" customFormat="1" ht="25.35" customHeight="1">
      <c r="A30" s="35"/>
      <c r="B30" s="40"/>
      <c r="C30" s="35"/>
      <c r="D30" s="126" t="s">
        <v>36</v>
      </c>
      <c r="E30" s="35"/>
      <c r="F30" s="35"/>
      <c r="G30" s="35"/>
      <c r="H30" s="35"/>
      <c r="I30" s="35"/>
      <c r="J30" s="127">
        <f>ROUND(J123,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8" t="s">
        <v>38</v>
      </c>
      <c r="G32" s="35"/>
      <c r="H32" s="35"/>
      <c r="I32" s="128" t="s">
        <v>37</v>
      </c>
      <c r="J32" s="128" t="s">
        <v>39</v>
      </c>
      <c r="K32" s="35"/>
      <c r="L32" s="52"/>
      <c r="S32" s="35"/>
      <c r="T32" s="35"/>
      <c r="U32" s="35"/>
      <c r="V32" s="35"/>
      <c r="W32" s="35"/>
      <c r="X32" s="35"/>
      <c r="Y32" s="35"/>
      <c r="Z32" s="35"/>
      <c r="AA32" s="35"/>
      <c r="AB32" s="35"/>
      <c r="AC32" s="35"/>
      <c r="AD32" s="35"/>
      <c r="AE32" s="35"/>
    </row>
    <row r="33" spans="1:31" s="2" customFormat="1" ht="14.45" customHeight="1">
      <c r="A33" s="35"/>
      <c r="B33" s="40"/>
      <c r="C33" s="35"/>
      <c r="D33" s="129" t="s">
        <v>40</v>
      </c>
      <c r="E33" s="120" t="s">
        <v>41</v>
      </c>
      <c r="F33" s="130">
        <f>ROUND((SUM(BE123:BE168)),  2)</f>
        <v>0</v>
      </c>
      <c r="G33" s="35"/>
      <c r="H33" s="35"/>
      <c r="I33" s="131">
        <v>0.21</v>
      </c>
      <c r="J33" s="130">
        <f>ROUND(((SUM(BE123:BE168))*I33),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20" t="s">
        <v>42</v>
      </c>
      <c r="F34" s="130">
        <f>ROUND((SUM(BF123:BF168)),  2)</f>
        <v>0</v>
      </c>
      <c r="G34" s="35"/>
      <c r="H34" s="35"/>
      <c r="I34" s="131">
        <v>0.12</v>
      </c>
      <c r="J34" s="130">
        <f>ROUND(((SUM(BF123:BF168))*I34),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20" t="s">
        <v>43</v>
      </c>
      <c r="F35" s="130">
        <f>ROUND((SUM(BG123:BG168)),  2)</f>
        <v>0</v>
      </c>
      <c r="G35" s="35"/>
      <c r="H35" s="35"/>
      <c r="I35" s="131">
        <v>0.21</v>
      </c>
      <c r="J35" s="130">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20" t="s">
        <v>44</v>
      </c>
      <c r="F36" s="130">
        <f>ROUND((SUM(BH123:BH168)),  2)</f>
        <v>0</v>
      </c>
      <c r="G36" s="35"/>
      <c r="H36" s="35"/>
      <c r="I36" s="131">
        <v>0.12</v>
      </c>
      <c r="J36" s="130">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45</v>
      </c>
      <c r="F37" s="130">
        <f>ROUND((SUM(BI123:BI168)),  2)</f>
        <v>0</v>
      </c>
      <c r="G37" s="35"/>
      <c r="H37" s="35"/>
      <c r="I37" s="131">
        <v>0</v>
      </c>
      <c r="J37" s="130">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2"/>
      <c r="D39" s="133" t="s">
        <v>46</v>
      </c>
      <c r="E39" s="134"/>
      <c r="F39" s="134"/>
      <c r="G39" s="135" t="s">
        <v>47</v>
      </c>
      <c r="H39" s="136" t="s">
        <v>48</v>
      </c>
      <c r="I39" s="134"/>
      <c r="J39" s="137">
        <f>SUM(J30:J37)</f>
        <v>0</v>
      </c>
      <c r="K39" s="138"/>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47"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47"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210</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305" t="str">
        <f>E9</f>
        <v xml:space="preserve">VON - Vedlejší a ostatní náklady stavby </v>
      </c>
      <c r="F87" s="334"/>
      <c r="G87" s="334"/>
      <c r="H87" s="334"/>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20</v>
      </c>
      <c r="D89" s="37"/>
      <c r="E89" s="37"/>
      <c r="F89" s="28" t="str">
        <f>F12</f>
        <v xml:space="preserve"> </v>
      </c>
      <c r="G89" s="37"/>
      <c r="H89" s="37"/>
      <c r="I89" s="30" t="s">
        <v>22</v>
      </c>
      <c r="J89" s="67" t="str">
        <f>IF(J12="","",J12)</f>
        <v>23. 6. 2025</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24</v>
      </c>
      <c r="D91" s="37"/>
      <c r="E91" s="37"/>
      <c r="F91" s="28" t="str">
        <f>E15</f>
        <v>NEMOCNICE TGM HODONÍN, p.o.</v>
      </c>
      <c r="G91" s="37"/>
      <c r="H91" s="37"/>
      <c r="I91" s="30" t="s">
        <v>30</v>
      </c>
      <c r="J91" s="33" t="str">
        <f>E21</f>
        <v>KANIA a.s.</v>
      </c>
      <c r="K91" s="37"/>
      <c r="L91" s="52"/>
      <c r="S91" s="35"/>
      <c r="T91" s="35"/>
      <c r="U91" s="35"/>
      <c r="V91" s="35"/>
      <c r="W91" s="35"/>
      <c r="X91" s="35"/>
      <c r="Y91" s="35"/>
      <c r="Z91" s="35"/>
      <c r="AA91" s="35"/>
      <c r="AB91" s="35"/>
      <c r="AC91" s="35"/>
      <c r="AD91" s="35"/>
      <c r="AE91" s="35"/>
    </row>
    <row r="92" spans="1:47" s="2" customFormat="1" ht="15.2" customHeight="1">
      <c r="A92" s="35"/>
      <c r="B92" s="36"/>
      <c r="C92" s="30" t="s">
        <v>28</v>
      </c>
      <c r="D92" s="37"/>
      <c r="E92" s="37"/>
      <c r="F92" s="28" t="str">
        <f>IF(E18="","",E18)</f>
        <v>Vyplň údaj</v>
      </c>
      <c r="G92" s="37"/>
      <c r="H92" s="37"/>
      <c r="I92" s="30" t="s">
        <v>33</v>
      </c>
      <c r="J92" s="33" t="str">
        <f>E24</f>
        <v xml:space="preserve"> </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50" t="s">
        <v>213</v>
      </c>
      <c r="D94" s="151"/>
      <c r="E94" s="151"/>
      <c r="F94" s="151"/>
      <c r="G94" s="151"/>
      <c r="H94" s="151"/>
      <c r="I94" s="151"/>
      <c r="J94" s="152" t="s">
        <v>214</v>
      </c>
      <c r="K94" s="151"/>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3" t="s">
        <v>215</v>
      </c>
      <c r="D96" s="37"/>
      <c r="E96" s="37"/>
      <c r="F96" s="37"/>
      <c r="G96" s="37"/>
      <c r="H96" s="37"/>
      <c r="I96" s="37"/>
      <c r="J96" s="85">
        <f>J123</f>
        <v>0</v>
      </c>
      <c r="K96" s="37"/>
      <c r="L96" s="52"/>
      <c r="S96" s="35"/>
      <c r="T96" s="35"/>
      <c r="U96" s="35"/>
      <c r="V96" s="35"/>
      <c r="W96" s="35"/>
      <c r="X96" s="35"/>
      <c r="Y96" s="35"/>
      <c r="Z96" s="35"/>
      <c r="AA96" s="35"/>
      <c r="AB96" s="35"/>
      <c r="AC96" s="35"/>
      <c r="AD96" s="35"/>
      <c r="AE96" s="35"/>
      <c r="AU96" s="18" t="s">
        <v>216</v>
      </c>
    </row>
    <row r="97" spans="1:31" s="9" customFormat="1" ht="24.95" customHeight="1">
      <c r="B97" s="154"/>
      <c r="C97" s="155"/>
      <c r="D97" s="156" t="s">
        <v>6100</v>
      </c>
      <c r="E97" s="157"/>
      <c r="F97" s="157"/>
      <c r="G97" s="157"/>
      <c r="H97" s="157"/>
      <c r="I97" s="157"/>
      <c r="J97" s="158">
        <f>J124</f>
        <v>0</v>
      </c>
      <c r="K97" s="155"/>
      <c r="L97" s="159"/>
    </row>
    <row r="98" spans="1:31" s="10" customFormat="1" ht="19.899999999999999" customHeight="1">
      <c r="B98" s="160"/>
      <c r="C98" s="105"/>
      <c r="D98" s="161" t="s">
        <v>6101</v>
      </c>
      <c r="E98" s="162"/>
      <c r="F98" s="162"/>
      <c r="G98" s="162"/>
      <c r="H98" s="162"/>
      <c r="I98" s="162"/>
      <c r="J98" s="163">
        <f>J125</f>
        <v>0</v>
      </c>
      <c r="K98" s="105"/>
      <c r="L98" s="164"/>
    </row>
    <row r="99" spans="1:31" s="10" customFormat="1" ht="19.899999999999999" customHeight="1">
      <c r="B99" s="160"/>
      <c r="C99" s="105"/>
      <c r="D99" s="161" t="s">
        <v>6102</v>
      </c>
      <c r="E99" s="162"/>
      <c r="F99" s="162"/>
      <c r="G99" s="162"/>
      <c r="H99" s="162"/>
      <c r="I99" s="162"/>
      <c r="J99" s="163">
        <f>J140</f>
        <v>0</v>
      </c>
      <c r="K99" s="105"/>
      <c r="L99" s="164"/>
    </row>
    <row r="100" spans="1:31" s="10" customFormat="1" ht="19.899999999999999" customHeight="1">
      <c r="B100" s="160"/>
      <c r="C100" s="105"/>
      <c r="D100" s="161" t="s">
        <v>6103</v>
      </c>
      <c r="E100" s="162"/>
      <c r="F100" s="162"/>
      <c r="G100" s="162"/>
      <c r="H100" s="162"/>
      <c r="I100" s="162"/>
      <c r="J100" s="163">
        <f>J144</f>
        <v>0</v>
      </c>
      <c r="K100" s="105"/>
      <c r="L100" s="164"/>
    </row>
    <row r="101" spans="1:31" s="10" customFormat="1" ht="19.899999999999999" customHeight="1">
      <c r="B101" s="160"/>
      <c r="C101" s="105"/>
      <c r="D101" s="161" t="s">
        <v>6104</v>
      </c>
      <c r="E101" s="162"/>
      <c r="F101" s="162"/>
      <c r="G101" s="162"/>
      <c r="H101" s="162"/>
      <c r="I101" s="162"/>
      <c r="J101" s="163">
        <f>J154</f>
        <v>0</v>
      </c>
      <c r="K101" s="105"/>
      <c r="L101" s="164"/>
    </row>
    <row r="102" spans="1:31" s="10" customFormat="1" ht="19.899999999999999" customHeight="1">
      <c r="B102" s="160"/>
      <c r="C102" s="105"/>
      <c r="D102" s="161" t="s">
        <v>6105</v>
      </c>
      <c r="E102" s="162"/>
      <c r="F102" s="162"/>
      <c r="G102" s="162"/>
      <c r="H102" s="162"/>
      <c r="I102" s="162"/>
      <c r="J102" s="163">
        <f>J161</f>
        <v>0</v>
      </c>
      <c r="K102" s="105"/>
      <c r="L102" s="164"/>
    </row>
    <row r="103" spans="1:31" s="10" customFormat="1" ht="19.899999999999999" customHeight="1">
      <c r="B103" s="160"/>
      <c r="C103" s="105"/>
      <c r="D103" s="161" t="s">
        <v>6106</v>
      </c>
      <c r="E103" s="162"/>
      <c r="F103" s="162"/>
      <c r="G103" s="162"/>
      <c r="H103" s="162"/>
      <c r="I103" s="162"/>
      <c r="J103" s="163">
        <f>J165</f>
        <v>0</v>
      </c>
      <c r="K103" s="105"/>
      <c r="L103" s="164"/>
    </row>
    <row r="104" spans="1:31" s="2" customFormat="1" ht="21.75" customHeight="1">
      <c r="A104" s="35"/>
      <c r="B104" s="36"/>
      <c r="C104" s="37"/>
      <c r="D104" s="37"/>
      <c r="E104" s="37"/>
      <c r="F104" s="37"/>
      <c r="G104" s="37"/>
      <c r="H104" s="37"/>
      <c r="I104" s="37"/>
      <c r="J104" s="37"/>
      <c r="K104" s="37"/>
      <c r="L104" s="52"/>
      <c r="S104" s="35"/>
      <c r="T104" s="35"/>
      <c r="U104" s="35"/>
      <c r="V104" s="35"/>
      <c r="W104" s="35"/>
      <c r="X104" s="35"/>
      <c r="Y104" s="35"/>
      <c r="Z104" s="35"/>
      <c r="AA104" s="35"/>
      <c r="AB104" s="35"/>
      <c r="AC104" s="35"/>
      <c r="AD104" s="35"/>
      <c r="AE104" s="35"/>
    </row>
    <row r="105" spans="1:31" s="2" customFormat="1" ht="6.95" customHeight="1">
      <c r="A105" s="35"/>
      <c r="B105" s="55"/>
      <c r="C105" s="56"/>
      <c r="D105" s="56"/>
      <c r="E105" s="56"/>
      <c r="F105" s="56"/>
      <c r="G105" s="56"/>
      <c r="H105" s="56"/>
      <c r="I105" s="56"/>
      <c r="J105" s="56"/>
      <c r="K105" s="56"/>
      <c r="L105" s="52"/>
      <c r="S105" s="35"/>
      <c r="T105" s="35"/>
      <c r="U105" s="35"/>
      <c r="V105" s="35"/>
      <c r="W105" s="35"/>
      <c r="X105" s="35"/>
      <c r="Y105" s="35"/>
      <c r="Z105" s="35"/>
      <c r="AA105" s="35"/>
      <c r="AB105" s="35"/>
      <c r="AC105" s="35"/>
      <c r="AD105" s="35"/>
      <c r="AE105" s="35"/>
    </row>
    <row r="109" spans="1:31" s="2" customFormat="1" ht="6.95" customHeight="1">
      <c r="A109" s="35"/>
      <c r="B109" s="57"/>
      <c r="C109" s="58"/>
      <c r="D109" s="58"/>
      <c r="E109" s="58"/>
      <c r="F109" s="58"/>
      <c r="G109" s="58"/>
      <c r="H109" s="58"/>
      <c r="I109" s="58"/>
      <c r="J109" s="58"/>
      <c r="K109" s="58"/>
      <c r="L109" s="52"/>
      <c r="S109" s="35"/>
      <c r="T109" s="35"/>
      <c r="U109" s="35"/>
      <c r="V109" s="35"/>
      <c r="W109" s="35"/>
      <c r="X109" s="35"/>
      <c r="Y109" s="35"/>
      <c r="Z109" s="35"/>
      <c r="AA109" s="35"/>
      <c r="AB109" s="35"/>
      <c r="AC109" s="35"/>
      <c r="AD109" s="35"/>
      <c r="AE109" s="35"/>
    </row>
    <row r="110" spans="1:31" s="2" customFormat="1" ht="24.95" customHeight="1">
      <c r="A110" s="35"/>
      <c r="B110" s="36"/>
      <c r="C110" s="24" t="s">
        <v>224</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31" s="2" customFormat="1" ht="6.9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31" s="2" customFormat="1" ht="12" customHeight="1">
      <c r="A112" s="35"/>
      <c r="B112" s="36"/>
      <c r="C112" s="30" t="s">
        <v>16</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6.5" customHeight="1">
      <c r="A113" s="35"/>
      <c r="B113" s="36"/>
      <c r="C113" s="37"/>
      <c r="D113" s="37"/>
      <c r="E113" s="332" t="str">
        <f>E7</f>
        <v>NEMOCNICE TGM HODONÍN – VÝSTAVBA PAVILONU URGENTNÍHO PŘÍJMU ETAPA II.</v>
      </c>
      <c r="F113" s="333"/>
      <c r="G113" s="333"/>
      <c r="H113" s="333"/>
      <c r="I113" s="37"/>
      <c r="J113" s="37"/>
      <c r="K113" s="37"/>
      <c r="L113" s="52"/>
      <c r="S113" s="35"/>
      <c r="T113" s="35"/>
      <c r="U113" s="35"/>
      <c r="V113" s="35"/>
      <c r="W113" s="35"/>
      <c r="X113" s="35"/>
      <c r="Y113" s="35"/>
      <c r="Z113" s="35"/>
      <c r="AA113" s="35"/>
      <c r="AB113" s="35"/>
      <c r="AC113" s="35"/>
      <c r="AD113" s="35"/>
      <c r="AE113" s="35"/>
    </row>
    <row r="114" spans="1:65" s="2" customFormat="1" ht="12" customHeight="1">
      <c r="A114" s="35"/>
      <c r="B114" s="36"/>
      <c r="C114" s="30" t="s">
        <v>210</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6.5" customHeight="1">
      <c r="A115" s="35"/>
      <c r="B115" s="36"/>
      <c r="C115" s="37"/>
      <c r="D115" s="37"/>
      <c r="E115" s="305" t="str">
        <f>E9</f>
        <v xml:space="preserve">VON - Vedlejší a ostatní náklady stavby </v>
      </c>
      <c r="F115" s="334"/>
      <c r="G115" s="334"/>
      <c r="H115" s="334"/>
      <c r="I115" s="37"/>
      <c r="J115" s="37"/>
      <c r="K115" s="37"/>
      <c r="L115" s="52"/>
      <c r="S115" s="35"/>
      <c r="T115" s="35"/>
      <c r="U115" s="35"/>
      <c r="V115" s="35"/>
      <c r="W115" s="35"/>
      <c r="X115" s="35"/>
      <c r="Y115" s="35"/>
      <c r="Z115" s="35"/>
      <c r="AA115" s="35"/>
      <c r="AB115" s="35"/>
      <c r="AC115" s="35"/>
      <c r="AD115" s="35"/>
      <c r="AE115" s="35"/>
    </row>
    <row r="116" spans="1:65" s="2" customFormat="1" ht="6.95"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2" customHeight="1">
      <c r="A117" s="35"/>
      <c r="B117" s="36"/>
      <c r="C117" s="30" t="s">
        <v>20</v>
      </c>
      <c r="D117" s="37"/>
      <c r="E117" s="37"/>
      <c r="F117" s="28" t="str">
        <f>F12</f>
        <v xml:space="preserve"> </v>
      </c>
      <c r="G117" s="37"/>
      <c r="H117" s="37"/>
      <c r="I117" s="30" t="s">
        <v>22</v>
      </c>
      <c r="J117" s="67" t="str">
        <f>IF(J12="","",J12)</f>
        <v>23. 6. 2025</v>
      </c>
      <c r="K117" s="37"/>
      <c r="L117" s="52"/>
      <c r="S117" s="35"/>
      <c r="T117" s="35"/>
      <c r="U117" s="35"/>
      <c r="V117" s="35"/>
      <c r="W117" s="35"/>
      <c r="X117" s="35"/>
      <c r="Y117" s="35"/>
      <c r="Z117" s="35"/>
      <c r="AA117" s="35"/>
      <c r="AB117" s="35"/>
      <c r="AC117" s="35"/>
      <c r="AD117" s="35"/>
      <c r="AE117" s="35"/>
    </row>
    <row r="118" spans="1:65" s="2" customFormat="1" ht="6.95"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15.2" customHeight="1">
      <c r="A119" s="35"/>
      <c r="B119" s="36"/>
      <c r="C119" s="30" t="s">
        <v>24</v>
      </c>
      <c r="D119" s="37"/>
      <c r="E119" s="37"/>
      <c r="F119" s="28" t="str">
        <f>E15</f>
        <v>NEMOCNICE TGM HODONÍN, p.o.</v>
      </c>
      <c r="G119" s="37"/>
      <c r="H119" s="37"/>
      <c r="I119" s="30" t="s">
        <v>30</v>
      </c>
      <c r="J119" s="33" t="str">
        <f>E21</f>
        <v>KANIA a.s.</v>
      </c>
      <c r="K119" s="37"/>
      <c r="L119" s="52"/>
      <c r="S119" s="35"/>
      <c r="T119" s="35"/>
      <c r="U119" s="35"/>
      <c r="V119" s="35"/>
      <c r="W119" s="35"/>
      <c r="X119" s="35"/>
      <c r="Y119" s="35"/>
      <c r="Z119" s="35"/>
      <c r="AA119" s="35"/>
      <c r="AB119" s="35"/>
      <c r="AC119" s="35"/>
      <c r="AD119" s="35"/>
      <c r="AE119" s="35"/>
    </row>
    <row r="120" spans="1:65" s="2" customFormat="1" ht="15.2" customHeight="1">
      <c r="A120" s="35"/>
      <c r="B120" s="36"/>
      <c r="C120" s="30" t="s">
        <v>28</v>
      </c>
      <c r="D120" s="37"/>
      <c r="E120" s="37"/>
      <c r="F120" s="28" t="str">
        <f>IF(E18="","",E18)</f>
        <v>Vyplň údaj</v>
      </c>
      <c r="G120" s="37"/>
      <c r="H120" s="37"/>
      <c r="I120" s="30" t="s">
        <v>33</v>
      </c>
      <c r="J120" s="33" t="str">
        <f>E24</f>
        <v xml:space="preserve"> </v>
      </c>
      <c r="K120" s="37"/>
      <c r="L120" s="52"/>
      <c r="S120" s="35"/>
      <c r="T120" s="35"/>
      <c r="U120" s="35"/>
      <c r="V120" s="35"/>
      <c r="W120" s="35"/>
      <c r="X120" s="35"/>
      <c r="Y120" s="35"/>
      <c r="Z120" s="35"/>
      <c r="AA120" s="35"/>
      <c r="AB120" s="35"/>
      <c r="AC120" s="35"/>
      <c r="AD120" s="35"/>
      <c r="AE120" s="35"/>
    </row>
    <row r="121" spans="1:65" s="2" customFormat="1" ht="10.3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5" s="11" customFormat="1" ht="29.25" customHeight="1">
      <c r="A122" s="165"/>
      <c r="B122" s="166"/>
      <c r="C122" s="167" t="s">
        <v>225</v>
      </c>
      <c r="D122" s="168" t="s">
        <v>61</v>
      </c>
      <c r="E122" s="168" t="s">
        <v>57</v>
      </c>
      <c r="F122" s="168" t="s">
        <v>58</v>
      </c>
      <c r="G122" s="168" t="s">
        <v>226</v>
      </c>
      <c r="H122" s="168" t="s">
        <v>227</v>
      </c>
      <c r="I122" s="168" t="s">
        <v>228</v>
      </c>
      <c r="J122" s="168" t="s">
        <v>214</v>
      </c>
      <c r="K122" s="169" t="s">
        <v>229</v>
      </c>
      <c r="L122" s="170"/>
      <c r="M122" s="76" t="s">
        <v>1</v>
      </c>
      <c r="N122" s="77" t="s">
        <v>40</v>
      </c>
      <c r="O122" s="77" t="s">
        <v>230</v>
      </c>
      <c r="P122" s="77" t="s">
        <v>231</v>
      </c>
      <c r="Q122" s="77" t="s">
        <v>232</v>
      </c>
      <c r="R122" s="77" t="s">
        <v>233</v>
      </c>
      <c r="S122" s="77" t="s">
        <v>234</v>
      </c>
      <c r="T122" s="78" t="s">
        <v>235</v>
      </c>
      <c r="U122" s="165"/>
      <c r="V122" s="165"/>
      <c r="W122" s="165"/>
      <c r="X122" s="165"/>
      <c r="Y122" s="165"/>
      <c r="Z122" s="165"/>
      <c r="AA122" s="165"/>
      <c r="AB122" s="165"/>
      <c r="AC122" s="165"/>
      <c r="AD122" s="165"/>
      <c r="AE122" s="165"/>
    </row>
    <row r="123" spans="1:65" s="2" customFormat="1" ht="22.9" customHeight="1">
      <c r="A123" s="35"/>
      <c r="B123" s="36"/>
      <c r="C123" s="83" t="s">
        <v>236</v>
      </c>
      <c r="D123" s="37"/>
      <c r="E123" s="37"/>
      <c r="F123" s="37"/>
      <c r="G123" s="37"/>
      <c r="H123" s="37"/>
      <c r="I123" s="37"/>
      <c r="J123" s="171">
        <f>BK123</f>
        <v>0</v>
      </c>
      <c r="K123" s="37"/>
      <c r="L123" s="40"/>
      <c r="M123" s="79"/>
      <c r="N123" s="172"/>
      <c r="O123" s="80"/>
      <c r="P123" s="173">
        <f>P124</f>
        <v>0</v>
      </c>
      <c r="Q123" s="80"/>
      <c r="R123" s="173">
        <f>R124</f>
        <v>0</v>
      </c>
      <c r="S123" s="80"/>
      <c r="T123" s="174">
        <f>T124</f>
        <v>0</v>
      </c>
      <c r="U123" s="35"/>
      <c r="V123" s="35"/>
      <c r="W123" s="35"/>
      <c r="X123" s="35"/>
      <c r="Y123" s="35"/>
      <c r="Z123" s="35"/>
      <c r="AA123" s="35"/>
      <c r="AB123" s="35"/>
      <c r="AC123" s="35"/>
      <c r="AD123" s="35"/>
      <c r="AE123" s="35"/>
      <c r="AT123" s="18" t="s">
        <v>75</v>
      </c>
      <c r="AU123" s="18" t="s">
        <v>216</v>
      </c>
      <c r="BK123" s="175">
        <f>BK124</f>
        <v>0</v>
      </c>
    </row>
    <row r="124" spans="1:65" s="12" customFormat="1" ht="25.9" customHeight="1">
      <c r="B124" s="176"/>
      <c r="C124" s="177"/>
      <c r="D124" s="178" t="s">
        <v>75</v>
      </c>
      <c r="E124" s="179" t="s">
        <v>6107</v>
      </c>
      <c r="F124" s="179" t="s">
        <v>6107</v>
      </c>
      <c r="G124" s="177"/>
      <c r="H124" s="177"/>
      <c r="I124" s="180"/>
      <c r="J124" s="181">
        <f>BK124</f>
        <v>0</v>
      </c>
      <c r="K124" s="177"/>
      <c r="L124" s="182"/>
      <c r="M124" s="183"/>
      <c r="N124" s="184"/>
      <c r="O124" s="184"/>
      <c r="P124" s="185">
        <f>P125+P140+P144+P154+P161+P165</f>
        <v>0</v>
      </c>
      <c r="Q124" s="184"/>
      <c r="R124" s="185">
        <f>R125+R140+R144+R154+R161+R165</f>
        <v>0</v>
      </c>
      <c r="S124" s="184"/>
      <c r="T124" s="186">
        <f>T125+T140+T144+T154+T161+T165</f>
        <v>0</v>
      </c>
      <c r="AR124" s="187" t="s">
        <v>134</v>
      </c>
      <c r="AT124" s="188" t="s">
        <v>75</v>
      </c>
      <c r="AU124" s="188" t="s">
        <v>76</v>
      </c>
      <c r="AY124" s="187" t="s">
        <v>239</v>
      </c>
      <c r="BK124" s="189">
        <f>BK125+BK140+BK144+BK154+BK161+BK165</f>
        <v>0</v>
      </c>
    </row>
    <row r="125" spans="1:65" s="12" customFormat="1" ht="22.9" customHeight="1">
      <c r="B125" s="176"/>
      <c r="C125" s="177"/>
      <c r="D125" s="178" t="s">
        <v>75</v>
      </c>
      <c r="E125" s="190" t="s">
        <v>6108</v>
      </c>
      <c r="F125" s="190" t="s">
        <v>6109</v>
      </c>
      <c r="G125" s="177"/>
      <c r="H125" s="177"/>
      <c r="I125" s="180"/>
      <c r="J125" s="191">
        <f>BK125</f>
        <v>0</v>
      </c>
      <c r="K125" s="177"/>
      <c r="L125" s="182"/>
      <c r="M125" s="183"/>
      <c r="N125" s="184"/>
      <c r="O125" s="184"/>
      <c r="P125" s="185">
        <f>SUM(P126:P139)</f>
        <v>0</v>
      </c>
      <c r="Q125" s="184"/>
      <c r="R125" s="185">
        <f>SUM(R126:R139)</f>
        <v>0</v>
      </c>
      <c r="S125" s="184"/>
      <c r="T125" s="186">
        <f>SUM(T126:T139)</f>
        <v>0</v>
      </c>
      <c r="AR125" s="187" t="s">
        <v>134</v>
      </c>
      <c r="AT125" s="188" t="s">
        <v>75</v>
      </c>
      <c r="AU125" s="188" t="s">
        <v>84</v>
      </c>
      <c r="AY125" s="187" t="s">
        <v>239</v>
      </c>
      <c r="BK125" s="189">
        <f>SUM(BK126:BK139)</f>
        <v>0</v>
      </c>
    </row>
    <row r="126" spans="1:65" s="2" customFormat="1" ht="16.5" customHeight="1">
      <c r="A126" s="35"/>
      <c r="B126" s="36"/>
      <c r="C126" s="192" t="s">
        <v>84</v>
      </c>
      <c r="D126" s="192" t="s">
        <v>241</v>
      </c>
      <c r="E126" s="193" t="s">
        <v>6110</v>
      </c>
      <c r="F126" s="194" t="s">
        <v>6111</v>
      </c>
      <c r="G126" s="195" t="s">
        <v>286</v>
      </c>
      <c r="H126" s="196">
        <v>1</v>
      </c>
      <c r="I126" s="197"/>
      <c r="J126" s="198">
        <f>ROUND(I126*H126,2)</f>
        <v>0</v>
      </c>
      <c r="K126" s="194" t="s">
        <v>245</v>
      </c>
      <c r="L126" s="40"/>
      <c r="M126" s="199" t="s">
        <v>1</v>
      </c>
      <c r="N126" s="200" t="s">
        <v>41</v>
      </c>
      <c r="O126" s="72"/>
      <c r="P126" s="201">
        <f>O126*H126</f>
        <v>0</v>
      </c>
      <c r="Q126" s="201">
        <v>0</v>
      </c>
      <c r="R126" s="201">
        <f>Q126*H126</f>
        <v>0</v>
      </c>
      <c r="S126" s="201">
        <v>0</v>
      </c>
      <c r="T126" s="202">
        <f>S126*H126</f>
        <v>0</v>
      </c>
      <c r="U126" s="35"/>
      <c r="V126" s="35"/>
      <c r="W126" s="35"/>
      <c r="X126" s="35"/>
      <c r="Y126" s="35"/>
      <c r="Z126" s="35"/>
      <c r="AA126" s="35"/>
      <c r="AB126" s="35"/>
      <c r="AC126" s="35"/>
      <c r="AD126" s="35"/>
      <c r="AE126" s="35"/>
      <c r="AR126" s="203" t="s">
        <v>6112</v>
      </c>
      <c r="AT126" s="203" t="s">
        <v>241</v>
      </c>
      <c r="AU126" s="203" t="s">
        <v>86</v>
      </c>
      <c r="AY126" s="18" t="s">
        <v>239</v>
      </c>
      <c r="BE126" s="204">
        <f>IF(N126="základní",J126,0)</f>
        <v>0</v>
      </c>
      <c r="BF126" s="204">
        <f>IF(N126="snížená",J126,0)</f>
        <v>0</v>
      </c>
      <c r="BG126" s="204">
        <f>IF(N126="zákl. přenesená",J126,0)</f>
        <v>0</v>
      </c>
      <c r="BH126" s="204">
        <f>IF(N126="sníž. přenesená",J126,0)</f>
        <v>0</v>
      </c>
      <c r="BI126" s="204">
        <f>IF(N126="nulová",J126,0)</f>
        <v>0</v>
      </c>
      <c r="BJ126" s="18" t="s">
        <v>84</v>
      </c>
      <c r="BK126" s="204">
        <f>ROUND(I126*H126,2)</f>
        <v>0</v>
      </c>
      <c r="BL126" s="18" t="s">
        <v>6112</v>
      </c>
      <c r="BM126" s="203" t="s">
        <v>6113</v>
      </c>
    </row>
    <row r="127" spans="1:65" s="2" customFormat="1" ht="11.25">
      <c r="A127" s="35"/>
      <c r="B127" s="36"/>
      <c r="C127" s="37"/>
      <c r="D127" s="205" t="s">
        <v>247</v>
      </c>
      <c r="E127" s="37"/>
      <c r="F127" s="206" t="s">
        <v>6114</v>
      </c>
      <c r="G127" s="37"/>
      <c r="H127" s="37"/>
      <c r="I127" s="207"/>
      <c r="J127" s="37"/>
      <c r="K127" s="37"/>
      <c r="L127" s="40"/>
      <c r="M127" s="208"/>
      <c r="N127" s="209"/>
      <c r="O127" s="72"/>
      <c r="P127" s="72"/>
      <c r="Q127" s="72"/>
      <c r="R127" s="72"/>
      <c r="S127" s="72"/>
      <c r="T127" s="73"/>
      <c r="U127" s="35"/>
      <c r="V127" s="35"/>
      <c r="W127" s="35"/>
      <c r="X127" s="35"/>
      <c r="Y127" s="35"/>
      <c r="Z127" s="35"/>
      <c r="AA127" s="35"/>
      <c r="AB127" s="35"/>
      <c r="AC127" s="35"/>
      <c r="AD127" s="35"/>
      <c r="AE127" s="35"/>
      <c r="AT127" s="18" t="s">
        <v>247</v>
      </c>
      <c r="AU127" s="18" t="s">
        <v>86</v>
      </c>
    </row>
    <row r="128" spans="1:65" s="2" customFormat="1" ht="39">
      <c r="A128" s="35"/>
      <c r="B128" s="36"/>
      <c r="C128" s="37"/>
      <c r="D128" s="212" t="s">
        <v>294</v>
      </c>
      <c r="E128" s="37"/>
      <c r="F128" s="221" t="s">
        <v>6115</v>
      </c>
      <c r="G128" s="37"/>
      <c r="H128" s="37"/>
      <c r="I128" s="207"/>
      <c r="J128" s="37"/>
      <c r="K128" s="37"/>
      <c r="L128" s="40"/>
      <c r="M128" s="208"/>
      <c r="N128" s="209"/>
      <c r="O128" s="72"/>
      <c r="P128" s="72"/>
      <c r="Q128" s="72"/>
      <c r="R128" s="72"/>
      <c r="S128" s="72"/>
      <c r="T128" s="73"/>
      <c r="U128" s="35"/>
      <c r="V128" s="35"/>
      <c r="W128" s="35"/>
      <c r="X128" s="35"/>
      <c r="Y128" s="35"/>
      <c r="Z128" s="35"/>
      <c r="AA128" s="35"/>
      <c r="AB128" s="35"/>
      <c r="AC128" s="35"/>
      <c r="AD128" s="35"/>
      <c r="AE128" s="35"/>
      <c r="AT128" s="18" t="s">
        <v>294</v>
      </c>
      <c r="AU128" s="18" t="s">
        <v>86</v>
      </c>
    </row>
    <row r="129" spans="1:65" s="2" customFormat="1" ht="16.5" customHeight="1">
      <c r="A129" s="35"/>
      <c r="B129" s="36"/>
      <c r="C129" s="192" t="s">
        <v>86</v>
      </c>
      <c r="D129" s="192" t="s">
        <v>241</v>
      </c>
      <c r="E129" s="193" t="s">
        <v>6116</v>
      </c>
      <c r="F129" s="194" t="s">
        <v>6117</v>
      </c>
      <c r="G129" s="195" t="s">
        <v>286</v>
      </c>
      <c r="H129" s="196">
        <v>1</v>
      </c>
      <c r="I129" s="197"/>
      <c r="J129" s="198">
        <f>ROUND(I129*H129,2)</f>
        <v>0</v>
      </c>
      <c r="K129" s="194" t="s">
        <v>245</v>
      </c>
      <c r="L129" s="40"/>
      <c r="M129" s="199" t="s">
        <v>1</v>
      </c>
      <c r="N129" s="200" t="s">
        <v>41</v>
      </c>
      <c r="O129" s="72"/>
      <c r="P129" s="201">
        <f>O129*H129</f>
        <v>0</v>
      </c>
      <c r="Q129" s="201">
        <v>0</v>
      </c>
      <c r="R129" s="201">
        <f>Q129*H129</f>
        <v>0</v>
      </c>
      <c r="S129" s="201">
        <v>0</v>
      </c>
      <c r="T129" s="202">
        <f>S129*H129</f>
        <v>0</v>
      </c>
      <c r="U129" s="35"/>
      <c r="V129" s="35"/>
      <c r="W129" s="35"/>
      <c r="X129" s="35"/>
      <c r="Y129" s="35"/>
      <c r="Z129" s="35"/>
      <c r="AA129" s="35"/>
      <c r="AB129" s="35"/>
      <c r="AC129" s="35"/>
      <c r="AD129" s="35"/>
      <c r="AE129" s="35"/>
      <c r="AR129" s="203" t="s">
        <v>6112</v>
      </c>
      <c r="AT129" s="203" t="s">
        <v>241</v>
      </c>
      <c r="AU129" s="203" t="s">
        <v>86</v>
      </c>
      <c r="AY129" s="18" t="s">
        <v>239</v>
      </c>
      <c r="BE129" s="204">
        <f>IF(N129="základní",J129,0)</f>
        <v>0</v>
      </c>
      <c r="BF129" s="204">
        <f>IF(N129="snížená",J129,0)</f>
        <v>0</v>
      </c>
      <c r="BG129" s="204">
        <f>IF(N129="zákl. přenesená",J129,0)</f>
        <v>0</v>
      </c>
      <c r="BH129" s="204">
        <f>IF(N129="sníž. přenesená",J129,0)</f>
        <v>0</v>
      </c>
      <c r="BI129" s="204">
        <f>IF(N129="nulová",J129,0)</f>
        <v>0</v>
      </c>
      <c r="BJ129" s="18" t="s">
        <v>84</v>
      </c>
      <c r="BK129" s="204">
        <f>ROUND(I129*H129,2)</f>
        <v>0</v>
      </c>
      <c r="BL129" s="18" t="s">
        <v>6112</v>
      </c>
      <c r="BM129" s="203" t="s">
        <v>6118</v>
      </c>
    </row>
    <row r="130" spans="1:65" s="2" customFormat="1" ht="11.25">
      <c r="A130" s="35"/>
      <c r="B130" s="36"/>
      <c r="C130" s="37"/>
      <c r="D130" s="205" t="s">
        <v>247</v>
      </c>
      <c r="E130" s="37"/>
      <c r="F130" s="206" t="s">
        <v>6119</v>
      </c>
      <c r="G130" s="37"/>
      <c r="H130" s="37"/>
      <c r="I130" s="207"/>
      <c r="J130" s="37"/>
      <c r="K130" s="37"/>
      <c r="L130" s="40"/>
      <c r="M130" s="208"/>
      <c r="N130" s="209"/>
      <c r="O130" s="72"/>
      <c r="P130" s="72"/>
      <c r="Q130" s="72"/>
      <c r="R130" s="72"/>
      <c r="S130" s="72"/>
      <c r="T130" s="73"/>
      <c r="U130" s="35"/>
      <c r="V130" s="35"/>
      <c r="W130" s="35"/>
      <c r="X130" s="35"/>
      <c r="Y130" s="35"/>
      <c r="Z130" s="35"/>
      <c r="AA130" s="35"/>
      <c r="AB130" s="35"/>
      <c r="AC130" s="35"/>
      <c r="AD130" s="35"/>
      <c r="AE130" s="35"/>
      <c r="AT130" s="18" t="s">
        <v>247</v>
      </c>
      <c r="AU130" s="18" t="s">
        <v>86</v>
      </c>
    </row>
    <row r="131" spans="1:65" s="2" customFormat="1" ht="16.5" customHeight="1">
      <c r="A131" s="35"/>
      <c r="B131" s="36"/>
      <c r="C131" s="192" t="s">
        <v>108</v>
      </c>
      <c r="D131" s="192" t="s">
        <v>241</v>
      </c>
      <c r="E131" s="193" t="s">
        <v>6120</v>
      </c>
      <c r="F131" s="194" t="s">
        <v>6121</v>
      </c>
      <c r="G131" s="195" t="s">
        <v>286</v>
      </c>
      <c r="H131" s="196">
        <v>1</v>
      </c>
      <c r="I131" s="197"/>
      <c r="J131" s="198">
        <f>ROUND(I131*H131,2)</f>
        <v>0</v>
      </c>
      <c r="K131" s="194" t="s">
        <v>245</v>
      </c>
      <c r="L131" s="40"/>
      <c r="M131" s="199" t="s">
        <v>1</v>
      </c>
      <c r="N131" s="200" t="s">
        <v>41</v>
      </c>
      <c r="O131" s="72"/>
      <c r="P131" s="201">
        <f>O131*H131</f>
        <v>0</v>
      </c>
      <c r="Q131" s="201">
        <v>0</v>
      </c>
      <c r="R131" s="201">
        <f>Q131*H131</f>
        <v>0</v>
      </c>
      <c r="S131" s="201">
        <v>0</v>
      </c>
      <c r="T131" s="202">
        <f>S131*H131</f>
        <v>0</v>
      </c>
      <c r="U131" s="35"/>
      <c r="V131" s="35"/>
      <c r="W131" s="35"/>
      <c r="X131" s="35"/>
      <c r="Y131" s="35"/>
      <c r="Z131" s="35"/>
      <c r="AA131" s="35"/>
      <c r="AB131" s="35"/>
      <c r="AC131" s="35"/>
      <c r="AD131" s="35"/>
      <c r="AE131" s="35"/>
      <c r="AR131" s="203" t="s">
        <v>6112</v>
      </c>
      <c r="AT131" s="203" t="s">
        <v>241</v>
      </c>
      <c r="AU131" s="203" t="s">
        <v>86</v>
      </c>
      <c r="AY131" s="18" t="s">
        <v>239</v>
      </c>
      <c r="BE131" s="204">
        <f>IF(N131="základní",J131,0)</f>
        <v>0</v>
      </c>
      <c r="BF131" s="204">
        <f>IF(N131="snížená",J131,0)</f>
        <v>0</v>
      </c>
      <c r="BG131" s="204">
        <f>IF(N131="zákl. přenesená",J131,0)</f>
        <v>0</v>
      </c>
      <c r="BH131" s="204">
        <f>IF(N131="sníž. přenesená",J131,0)</f>
        <v>0</v>
      </c>
      <c r="BI131" s="204">
        <f>IF(N131="nulová",J131,0)</f>
        <v>0</v>
      </c>
      <c r="BJ131" s="18" t="s">
        <v>84</v>
      </c>
      <c r="BK131" s="204">
        <f>ROUND(I131*H131,2)</f>
        <v>0</v>
      </c>
      <c r="BL131" s="18" t="s">
        <v>6112</v>
      </c>
      <c r="BM131" s="203" t="s">
        <v>6122</v>
      </c>
    </row>
    <row r="132" spans="1:65" s="2" customFormat="1" ht="11.25">
      <c r="A132" s="35"/>
      <c r="B132" s="36"/>
      <c r="C132" s="37"/>
      <c r="D132" s="205" t="s">
        <v>247</v>
      </c>
      <c r="E132" s="37"/>
      <c r="F132" s="206" t="s">
        <v>6123</v>
      </c>
      <c r="G132" s="37"/>
      <c r="H132" s="37"/>
      <c r="I132" s="207"/>
      <c r="J132" s="37"/>
      <c r="K132" s="37"/>
      <c r="L132" s="40"/>
      <c r="M132" s="208"/>
      <c r="N132" s="209"/>
      <c r="O132" s="72"/>
      <c r="P132" s="72"/>
      <c r="Q132" s="72"/>
      <c r="R132" s="72"/>
      <c r="S132" s="72"/>
      <c r="T132" s="73"/>
      <c r="U132" s="35"/>
      <c r="V132" s="35"/>
      <c r="W132" s="35"/>
      <c r="X132" s="35"/>
      <c r="Y132" s="35"/>
      <c r="Z132" s="35"/>
      <c r="AA132" s="35"/>
      <c r="AB132" s="35"/>
      <c r="AC132" s="35"/>
      <c r="AD132" s="35"/>
      <c r="AE132" s="35"/>
      <c r="AT132" s="18" t="s">
        <v>247</v>
      </c>
      <c r="AU132" s="18" t="s">
        <v>86</v>
      </c>
    </row>
    <row r="133" spans="1:65" s="2" customFormat="1" ht="39">
      <c r="A133" s="35"/>
      <c r="B133" s="36"/>
      <c r="C133" s="37"/>
      <c r="D133" s="212" t="s">
        <v>294</v>
      </c>
      <c r="E133" s="37"/>
      <c r="F133" s="221" t="s">
        <v>6124</v>
      </c>
      <c r="G133" s="37"/>
      <c r="H133" s="37"/>
      <c r="I133" s="207"/>
      <c r="J133" s="37"/>
      <c r="K133" s="37"/>
      <c r="L133" s="40"/>
      <c r="M133" s="208"/>
      <c r="N133" s="209"/>
      <c r="O133" s="72"/>
      <c r="P133" s="72"/>
      <c r="Q133" s="72"/>
      <c r="R133" s="72"/>
      <c r="S133" s="72"/>
      <c r="T133" s="73"/>
      <c r="U133" s="35"/>
      <c r="V133" s="35"/>
      <c r="W133" s="35"/>
      <c r="X133" s="35"/>
      <c r="Y133" s="35"/>
      <c r="Z133" s="35"/>
      <c r="AA133" s="35"/>
      <c r="AB133" s="35"/>
      <c r="AC133" s="35"/>
      <c r="AD133" s="35"/>
      <c r="AE133" s="35"/>
      <c r="AT133" s="18" t="s">
        <v>294</v>
      </c>
      <c r="AU133" s="18" t="s">
        <v>86</v>
      </c>
    </row>
    <row r="134" spans="1:65" s="2" customFormat="1" ht="16.5" customHeight="1">
      <c r="A134" s="35"/>
      <c r="B134" s="36"/>
      <c r="C134" s="192" t="s">
        <v>110</v>
      </c>
      <c r="D134" s="192" t="s">
        <v>241</v>
      </c>
      <c r="E134" s="193" t="s">
        <v>6125</v>
      </c>
      <c r="F134" s="194" t="s">
        <v>6126</v>
      </c>
      <c r="G134" s="195" t="s">
        <v>286</v>
      </c>
      <c r="H134" s="196">
        <v>1</v>
      </c>
      <c r="I134" s="197"/>
      <c r="J134" s="198">
        <f>ROUND(I134*H134,2)</f>
        <v>0</v>
      </c>
      <c r="K134" s="194" t="s">
        <v>245</v>
      </c>
      <c r="L134" s="40"/>
      <c r="M134" s="199" t="s">
        <v>1</v>
      </c>
      <c r="N134" s="200" t="s">
        <v>41</v>
      </c>
      <c r="O134" s="72"/>
      <c r="P134" s="201">
        <f>O134*H134</f>
        <v>0</v>
      </c>
      <c r="Q134" s="201">
        <v>0</v>
      </c>
      <c r="R134" s="201">
        <f>Q134*H134</f>
        <v>0</v>
      </c>
      <c r="S134" s="201">
        <v>0</v>
      </c>
      <c r="T134" s="202">
        <f>S134*H134</f>
        <v>0</v>
      </c>
      <c r="U134" s="35"/>
      <c r="V134" s="35"/>
      <c r="W134" s="35"/>
      <c r="X134" s="35"/>
      <c r="Y134" s="35"/>
      <c r="Z134" s="35"/>
      <c r="AA134" s="35"/>
      <c r="AB134" s="35"/>
      <c r="AC134" s="35"/>
      <c r="AD134" s="35"/>
      <c r="AE134" s="35"/>
      <c r="AR134" s="203" t="s">
        <v>6112</v>
      </c>
      <c r="AT134" s="203" t="s">
        <v>241</v>
      </c>
      <c r="AU134" s="203" t="s">
        <v>86</v>
      </c>
      <c r="AY134" s="18" t="s">
        <v>239</v>
      </c>
      <c r="BE134" s="204">
        <f>IF(N134="základní",J134,0)</f>
        <v>0</v>
      </c>
      <c r="BF134" s="204">
        <f>IF(N134="snížená",J134,0)</f>
        <v>0</v>
      </c>
      <c r="BG134" s="204">
        <f>IF(N134="zákl. přenesená",J134,0)</f>
        <v>0</v>
      </c>
      <c r="BH134" s="204">
        <f>IF(N134="sníž. přenesená",J134,0)</f>
        <v>0</v>
      </c>
      <c r="BI134" s="204">
        <f>IF(N134="nulová",J134,0)</f>
        <v>0</v>
      </c>
      <c r="BJ134" s="18" t="s">
        <v>84</v>
      </c>
      <c r="BK134" s="204">
        <f>ROUND(I134*H134,2)</f>
        <v>0</v>
      </c>
      <c r="BL134" s="18" t="s">
        <v>6112</v>
      </c>
      <c r="BM134" s="203" t="s">
        <v>6127</v>
      </c>
    </row>
    <row r="135" spans="1:65" s="2" customFormat="1" ht="11.25">
      <c r="A135" s="35"/>
      <c r="B135" s="36"/>
      <c r="C135" s="37"/>
      <c r="D135" s="205" t="s">
        <v>247</v>
      </c>
      <c r="E135" s="37"/>
      <c r="F135" s="206" t="s">
        <v>6128</v>
      </c>
      <c r="G135" s="37"/>
      <c r="H135" s="37"/>
      <c r="I135" s="207"/>
      <c r="J135" s="37"/>
      <c r="K135" s="37"/>
      <c r="L135" s="40"/>
      <c r="M135" s="208"/>
      <c r="N135" s="209"/>
      <c r="O135" s="72"/>
      <c r="P135" s="72"/>
      <c r="Q135" s="72"/>
      <c r="R135" s="72"/>
      <c r="S135" s="72"/>
      <c r="T135" s="73"/>
      <c r="U135" s="35"/>
      <c r="V135" s="35"/>
      <c r="W135" s="35"/>
      <c r="X135" s="35"/>
      <c r="Y135" s="35"/>
      <c r="Z135" s="35"/>
      <c r="AA135" s="35"/>
      <c r="AB135" s="35"/>
      <c r="AC135" s="35"/>
      <c r="AD135" s="35"/>
      <c r="AE135" s="35"/>
      <c r="AT135" s="18" t="s">
        <v>247</v>
      </c>
      <c r="AU135" s="18" t="s">
        <v>86</v>
      </c>
    </row>
    <row r="136" spans="1:65" s="2" customFormat="1" ht="48.75">
      <c r="A136" s="35"/>
      <c r="B136" s="36"/>
      <c r="C136" s="37"/>
      <c r="D136" s="212" t="s">
        <v>294</v>
      </c>
      <c r="E136" s="37"/>
      <c r="F136" s="221" t="s">
        <v>6129</v>
      </c>
      <c r="G136" s="37"/>
      <c r="H136" s="37"/>
      <c r="I136" s="207"/>
      <c r="J136" s="37"/>
      <c r="K136" s="37"/>
      <c r="L136" s="40"/>
      <c r="M136" s="208"/>
      <c r="N136" s="209"/>
      <c r="O136" s="72"/>
      <c r="P136" s="72"/>
      <c r="Q136" s="72"/>
      <c r="R136" s="72"/>
      <c r="S136" s="72"/>
      <c r="T136" s="73"/>
      <c r="U136" s="35"/>
      <c r="V136" s="35"/>
      <c r="W136" s="35"/>
      <c r="X136" s="35"/>
      <c r="Y136" s="35"/>
      <c r="Z136" s="35"/>
      <c r="AA136" s="35"/>
      <c r="AB136" s="35"/>
      <c r="AC136" s="35"/>
      <c r="AD136" s="35"/>
      <c r="AE136" s="35"/>
      <c r="AT136" s="18" t="s">
        <v>294</v>
      </c>
      <c r="AU136" s="18" t="s">
        <v>86</v>
      </c>
    </row>
    <row r="137" spans="1:65" s="2" customFormat="1" ht="16.5" customHeight="1">
      <c r="A137" s="35"/>
      <c r="B137" s="36"/>
      <c r="C137" s="192" t="s">
        <v>134</v>
      </c>
      <c r="D137" s="192" t="s">
        <v>241</v>
      </c>
      <c r="E137" s="193" t="s">
        <v>6130</v>
      </c>
      <c r="F137" s="194" t="s">
        <v>6131</v>
      </c>
      <c r="G137" s="195" t="s">
        <v>286</v>
      </c>
      <c r="H137" s="196">
        <v>1</v>
      </c>
      <c r="I137" s="197"/>
      <c r="J137" s="198">
        <f>ROUND(I137*H137,2)</f>
        <v>0</v>
      </c>
      <c r="K137" s="194" t="s">
        <v>245</v>
      </c>
      <c r="L137" s="40"/>
      <c r="M137" s="199" t="s">
        <v>1</v>
      </c>
      <c r="N137" s="200" t="s">
        <v>41</v>
      </c>
      <c r="O137" s="72"/>
      <c r="P137" s="201">
        <f>O137*H137</f>
        <v>0</v>
      </c>
      <c r="Q137" s="201">
        <v>0</v>
      </c>
      <c r="R137" s="201">
        <f>Q137*H137</f>
        <v>0</v>
      </c>
      <c r="S137" s="201">
        <v>0</v>
      </c>
      <c r="T137" s="202">
        <f>S137*H137</f>
        <v>0</v>
      </c>
      <c r="U137" s="35"/>
      <c r="V137" s="35"/>
      <c r="W137" s="35"/>
      <c r="X137" s="35"/>
      <c r="Y137" s="35"/>
      <c r="Z137" s="35"/>
      <c r="AA137" s="35"/>
      <c r="AB137" s="35"/>
      <c r="AC137" s="35"/>
      <c r="AD137" s="35"/>
      <c r="AE137" s="35"/>
      <c r="AR137" s="203" t="s">
        <v>6112</v>
      </c>
      <c r="AT137" s="203" t="s">
        <v>241</v>
      </c>
      <c r="AU137" s="203" t="s">
        <v>86</v>
      </c>
      <c r="AY137" s="18" t="s">
        <v>239</v>
      </c>
      <c r="BE137" s="204">
        <f>IF(N137="základní",J137,0)</f>
        <v>0</v>
      </c>
      <c r="BF137" s="204">
        <f>IF(N137="snížená",J137,0)</f>
        <v>0</v>
      </c>
      <c r="BG137" s="204">
        <f>IF(N137="zákl. přenesená",J137,0)</f>
        <v>0</v>
      </c>
      <c r="BH137" s="204">
        <f>IF(N137="sníž. přenesená",J137,0)</f>
        <v>0</v>
      </c>
      <c r="BI137" s="204">
        <f>IF(N137="nulová",J137,0)</f>
        <v>0</v>
      </c>
      <c r="BJ137" s="18" t="s">
        <v>84</v>
      </c>
      <c r="BK137" s="204">
        <f>ROUND(I137*H137,2)</f>
        <v>0</v>
      </c>
      <c r="BL137" s="18" t="s">
        <v>6112</v>
      </c>
      <c r="BM137" s="203" t="s">
        <v>6132</v>
      </c>
    </row>
    <row r="138" spans="1:65" s="2" customFormat="1" ht="11.25">
      <c r="A138" s="35"/>
      <c r="B138" s="36"/>
      <c r="C138" s="37"/>
      <c r="D138" s="205" t="s">
        <v>247</v>
      </c>
      <c r="E138" s="37"/>
      <c r="F138" s="206" t="s">
        <v>6133</v>
      </c>
      <c r="G138" s="37"/>
      <c r="H138" s="37"/>
      <c r="I138" s="207"/>
      <c r="J138" s="37"/>
      <c r="K138" s="37"/>
      <c r="L138" s="40"/>
      <c r="M138" s="208"/>
      <c r="N138" s="209"/>
      <c r="O138" s="72"/>
      <c r="P138" s="72"/>
      <c r="Q138" s="72"/>
      <c r="R138" s="72"/>
      <c r="S138" s="72"/>
      <c r="T138" s="73"/>
      <c r="U138" s="35"/>
      <c r="V138" s="35"/>
      <c r="W138" s="35"/>
      <c r="X138" s="35"/>
      <c r="Y138" s="35"/>
      <c r="Z138" s="35"/>
      <c r="AA138" s="35"/>
      <c r="AB138" s="35"/>
      <c r="AC138" s="35"/>
      <c r="AD138" s="35"/>
      <c r="AE138" s="35"/>
      <c r="AT138" s="18" t="s">
        <v>247</v>
      </c>
      <c r="AU138" s="18" t="s">
        <v>86</v>
      </c>
    </row>
    <row r="139" spans="1:65" s="2" customFormat="1" ht="19.5">
      <c r="A139" s="35"/>
      <c r="B139" s="36"/>
      <c r="C139" s="37"/>
      <c r="D139" s="212" t="s">
        <v>294</v>
      </c>
      <c r="E139" s="37"/>
      <c r="F139" s="221" t="s">
        <v>6134</v>
      </c>
      <c r="G139" s="37"/>
      <c r="H139" s="37"/>
      <c r="I139" s="207"/>
      <c r="J139" s="37"/>
      <c r="K139" s="37"/>
      <c r="L139" s="40"/>
      <c r="M139" s="208"/>
      <c r="N139" s="209"/>
      <c r="O139" s="72"/>
      <c r="P139" s="72"/>
      <c r="Q139" s="72"/>
      <c r="R139" s="72"/>
      <c r="S139" s="72"/>
      <c r="T139" s="73"/>
      <c r="U139" s="35"/>
      <c r="V139" s="35"/>
      <c r="W139" s="35"/>
      <c r="X139" s="35"/>
      <c r="Y139" s="35"/>
      <c r="Z139" s="35"/>
      <c r="AA139" s="35"/>
      <c r="AB139" s="35"/>
      <c r="AC139" s="35"/>
      <c r="AD139" s="35"/>
      <c r="AE139" s="35"/>
      <c r="AT139" s="18" t="s">
        <v>294</v>
      </c>
      <c r="AU139" s="18" t="s">
        <v>86</v>
      </c>
    </row>
    <row r="140" spans="1:65" s="12" customFormat="1" ht="22.9" customHeight="1">
      <c r="B140" s="176"/>
      <c r="C140" s="177"/>
      <c r="D140" s="178" t="s">
        <v>75</v>
      </c>
      <c r="E140" s="190" t="s">
        <v>6135</v>
      </c>
      <c r="F140" s="190" t="s">
        <v>6136</v>
      </c>
      <c r="G140" s="177"/>
      <c r="H140" s="177"/>
      <c r="I140" s="180"/>
      <c r="J140" s="191">
        <f>BK140</f>
        <v>0</v>
      </c>
      <c r="K140" s="177"/>
      <c r="L140" s="182"/>
      <c r="M140" s="183"/>
      <c r="N140" s="184"/>
      <c r="O140" s="184"/>
      <c r="P140" s="185">
        <f>SUM(P141:P143)</f>
        <v>0</v>
      </c>
      <c r="Q140" s="184"/>
      <c r="R140" s="185">
        <f>SUM(R141:R143)</f>
        <v>0</v>
      </c>
      <c r="S140" s="184"/>
      <c r="T140" s="186">
        <f>SUM(T141:T143)</f>
        <v>0</v>
      </c>
      <c r="AR140" s="187" t="s">
        <v>134</v>
      </c>
      <c r="AT140" s="188" t="s">
        <v>75</v>
      </c>
      <c r="AU140" s="188" t="s">
        <v>84</v>
      </c>
      <c r="AY140" s="187" t="s">
        <v>239</v>
      </c>
      <c r="BK140" s="189">
        <f>SUM(BK141:BK143)</f>
        <v>0</v>
      </c>
    </row>
    <row r="141" spans="1:65" s="2" customFormat="1" ht="16.5" customHeight="1">
      <c r="A141" s="35"/>
      <c r="B141" s="36"/>
      <c r="C141" s="192" t="s">
        <v>150</v>
      </c>
      <c r="D141" s="192" t="s">
        <v>241</v>
      </c>
      <c r="E141" s="193" t="s">
        <v>6137</v>
      </c>
      <c r="F141" s="194" t="s">
        <v>6138</v>
      </c>
      <c r="G141" s="195" t="s">
        <v>286</v>
      </c>
      <c r="H141" s="196">
        <v>1</v>
      </c>
      <c r="I141" s="197"/>
      <c r="J141" s="198">
        <f>ROUND(I141*H141,2)</f>
        <v>0</v>
      </c>
      <c r="K141" s="194" t="s">
        <v>245</v>
      </c>
      <c r="L141" s="40"/>
      <c r="M141" s="199" t="s">
        <v>1</v>
      </c>
      <c r="N141" s="200" t="s">
        <v>41</v>
      </c>
      <c r="O141" s="72"/>
      <c r="P141" s="201">
        <f>O141*H141</f>
        <v>0</v>
      </c>
      <c r="Q141" s="201">
        <v>0</v>
      </c>
      <c r="R141" s="201">
        <f>Q141*H141</f>
        <v>0</v>
      </c>
      <c r="S141" s="201">
        <v>0</v>
      </c>
      <c r="T141" s="202">
        <f>S141*H141</f>
        <v>0</v>
      </c>
      <c r="U141" s="35"/>
      <c r="V141" s="35"/>
      <c r="W141" s="35"/>
      <c r="X141" s="35"/>
      <c r="Y141" s="35"/>
      <c r="Z141" s="35"/>
      <c r="AA141" s="35"/>
      <c r="AB141" s="35"/>
      <c r="AC141" s="35"/>
      <c r="AD141" s="35"/>
      <c r="AE141" s="35"/>
      <c r="AR141" s="203" t="s">
        <v>6112</v>
      </c>
      <c r="AT141" s="203" t="s">
        <v>241</v>
      </c>
      <c r="AU141" s="203" t="s">
        <v>86</v>
      </c>
      <c r="AY141" s="18" t="s">
        <v>239</v>
      </c>
      <c r="BE141" s="204">
        <f>IF(N141="základní",J141,0)</f>
        <v>0</v>
      </c>
      <c r="BF141" s="204">
        <f>IF(N141="snížená",J141,0)</f>
        <v>0</v>
      </c>
      <c r="BG141" s="204">
        <f>IF(N141="zákl. přenesená",J141,0)</f>
        <v>0</v>
      </c>
      <c r="BH141" s="204">
        <f>IF(N141="sníž. přenesená",J141,0)</f>
        <v>0</v>
      </c>
      <c r="BI141" s="204">
        <f>IF(N141="nulová",J141,0)</f>
        <v>0</v>
      </c>
      <c r="BJ141" s="18" t="s">
        <v>84</v>
      </c>
      <c r="BK141" s="204">
        <f>ROUND(I141*H141,2)</f>
        <v>0</v>
      </c>
      <c r="BL141" s="18" t="s">
        <v>6112</v>
      </c>
      <c r="BM141" s="203" t="s">
        <v>6139</v>
      </c>
    </row>
    <row r="142" spans="1:65" s="2" customFormat="1" ht="11.25">
      <c r="A142" s="35"/>
      <c r="B142" s="36"/>
      <c r="C142" s="37"/>
      <c r="D142" s="205" t="s">
        <v>247</v>
      </c>
      <c r="E142" s="37"/>
      <c r="F142" s="206" t="s">
        <v>6140</v>
      </c>
      <c r="G142" s="37"/>
      <c r="H142" s="37"/>
      <c r="I142" s="207"/>
      <c r="J142" s="37"/>
      <c r="K142" s="37"/>
      <c r="L142" s="40"/>
      <c r="M142" s="208"/>
      <c r="N142" s="209"/>
      <c r="O142" s="72"/>
      <c r="P142" s="72"/>
      <c r="Q142" s="72"/>
      <c r="R142" s="72"/>
      <c r="S142" s="72"/>
      <c r="T142" s="73"/>
      <c r="U142" s="35"/>
      <c r="V142" s="35"/>
      <c r="W142" s="35"/>
      <c r="X142" s="35"/>
      <c r="Y142" s="35"/>
      <c r="Z142" s="35"/>
      <c r="AA142" s="35"/>
      <c r="AB142" s="35"/>
      <c r="AC142" s="35"/>
      <c r="AD142" s="35"/>
      <c r="AE142" s="35"/>
      <c r="AT142" s="18" t="s">
        <v>247</v>
      </c>
      <c r="AU142" s="18" t="s">
        <v>86</v>
      </c>
    </row>
    <row r="143" spans="1:65" s="2" customFormat="1" ht="97.5">
      <c r="A143" s="35"/>
      <c r="B143" s="36"/>
      <c r="C143" s="37"/>
      <c r="D143" s="212" t="s">
        <v>294</v>
      </c>
      <c r="E143" s="37"/>
      <c r="F143" s="221" t="s">
        <v>6141</v>
      </c>
      <c r="G143" s="37"/>
      <c r="H143" s="37"/>
      <c r="I143" s="207"/>
      <c r="J143" s="37"/>
      <c r="K143" s="37"/>
      <c r="L143" s="40"/>
      <c r="M143" s="208"/>
      <c r="N143" s="209"/>
      <c r="O143" s="72"/>
      <c r="P143" s="72"/>
      <c r="Q143" s="72"/>
      <c r="R143" s="72"/>
      <c r="S143" s="72"/>
      <c r="T143" s="73"/>
      <c r="U143" s="35"/>
      <c r="V143" s="35"/>
      <c r="W143" s="35"/>
      <c r="X143" s="35"/>
      <c r="Y143" s="35"/>
      <c r="Z143" s="35"/>
      <c r="AA143" s="35"/>
      <c r="AB143" s="35"/>
      <c r="AC143" s="35"/>
      <c r="AD143" s="35"/>
      <c r="AE143" s="35"/>
      <c r="AT143" s="18" t="s">
        <v>294</v>
      </c>
      <c r="AU143" s="18" t="s">
        <v>86</v>
      </c>
    </row>
    <row r="144" spans="1:65" s="12" customFormat="1" ht="22.9" customHeight="1">
      <c r="B144" s="176"/>
      <c r="C144" s="177"/>
      <c r="D144" s="178" t="s">
        <v>75</v>
      </c>
      <c r="E144" s="190" t="s">
        <v>6142</v>
      </c>
      <c r="F144" s="190" t="s">
        <v>6143</v>
      </c>
      <c r="G144" s="177"/>
      <c r="H144" s="177"/>
      <c r="I144" s="180"/>
      <c r="J144" s="191">
        <f>BK144</f>
        <v>0</v>
      </c>
      <c r="K144" s="177"/>
      <c r="L144" s="182"/>
      <c r="M144" s="183"/>
      <c r="N144" s="184"/>
      <c r="O144" s="184"/>
      <c r="P144" s="185">
        <f>SUM(P145:P153)</f>
        <v>0</v>
      </c>
      <c r="Q144" s="184"/>
      <c r="R144" s="185">
        <f>SUM(R145:R153)</f>
        <v>0</v>
      </c>
      <c r="S144" s="184"/>
      <c r="T144" s="186">
        <f>SUM(T145:T153)</f>
        <v>0</v>
      </c>
      <c r="AR144" s="187" t="s">
        <v>134</v>
      </c>
      <c r="AT144" s="188" t="s">
        <v>75</v>
      </c>
      <c r="AU144" s="188" t="s">
        <v>84</v>
      </c>
      <c r="AY144" s="187" t="s">
        <v>239</v>
      </c>
      <c r="BK144" s="189">
        <f>SUM(BK145:BK153)</f>
        <v>0</v>
      </c>
    </row>
    <row r="145" spans="1:65" s="2" customFormat="1" ht="16.5" customHeight="1">
      <c r="A145" s="35"/>
      <c r="B145" s="36"/>
      <c r="C145" s="192" t="s">
        <v>153</v>
      </c>
      <c r="D145" s="192" t="s">
        <v>241</v>
      </c>
      <c r="E145" s="193" t="s">
        <v>6144</v>
      </c>
      <c r="F145" s="194" t="s">
        <v>6145</v>
      </c>
      <c r="G145" s="195" t="s">
        <v>286</v>
      </c>
      <c r="H145" s="196">
        <v>1</v>
      </c>
      <c r="I145" s="197"/>
      <c r="J145" s="198">
        <f>ROUND(I145*H145,2)</f>
        <v>0</v>
      </c>
      <c r="K145" s="194" t="s">
        <v>245</v>
      </c>
      <c r="L145" s="40"/>
      <c r="M145" s="199" t="s">
        <v>1</v>
      </c>
      <c r="N145" s="200" t="s">
        <v>41</v>
      </c>
      <c r="O145" s="72"/>
      <c r="P145" s="201">
        <f>O145*H145</f>
        <v>0</v>
      </c>
      <c r="Q145" s="201">
        <v>0</v>
      </c>
      <c r="R145" s="201">
        <f>Q145*H145</f>
        <v>0</v>
      </c>
      <c r="S145" s="201">
        <v>0</v>
      </c>
      <c r="T145" s="202">
        <f>S145*H145</f>
        <v>0</v>
      </c>
      <c r="U145" s="35"/>
      <c r="V145" s="35"/>
      <c r="W145" s="35"/>
      <c r="X145" s="35"/>
      <c r="Y145" s="35"/>
      <c r="Z145" s="35"/>
      <c r="AA145" s="35"/>
      <c r="AB145" s="35"/>
      <c r="AC145" s="35"/>
      <c r="AD145" s="35"/>
      <c r="AE145" s="35"/>
      <c r="AR145" s="203" t="s">
        <v>6112</v>
      </c>
      <c r="AT145" s="203" t="s">
        <v>241</v>
      </c>
      <c r="AU145" s="203" t="s">
        <v>86</v>
      </c>
      <c r="AY145" s="18" t="s">
        <v>239</v>
      </c>
      <c r="BE145" s="204">
        <f>IF(N145="základní",J145,0)</f>
        <v>0</v>
      </c>
      <c r="BF145" s="204">
        <f>IF(N145="snížená",J145,0)</f>
        <v>0</v>
      </c>
      <c r="BG145" s="204">
        <f>IF(N145="zákl. přenesená",J145,0)</f>
        <v>0</v>
      </c>
      <c r="BH145" s="204">
        <f>IF(N145="sníž. přenesená",J145,0)</f>
        <v>0</v>
      </c>
      <c r="BI145" s="204">
        <f>IF(N145="nulová",J145,0)</f>
        <v>0</v>
      </c>
      <c r="BJ145" s="18" t="s">
        <v>84</v>
      </c>
      <c r="BK145" s="204">
        <f>ROUND(I145*H145,2)</f>
        <v>0</v>
      </c>
      <c r="BL145" s="18" t="s">
        <v>6112</v>
      </c>
      <c r="BM145" s="203" t="s">
        <v>6146</v>
      </c>
    </row>
    <row r="146" spans="1:65" s="2" customFormat="1" ht="11.25">
      <c r="A146" s="35"/>
      <c r="B146" s="36"/>
      <c r="C146" s="37"/>
      <c r="D146" s="205" t="s">
        <v>247</v>
      </c>
      <c r="E146" s="37"/>
      <c r="F146" s="206" t="s">
        <v>6147</v>
      </c>
      <c r="G146" s="37"/>
      <c r="H146" s="37"/>
      <c r="I146" s="207"/>
      <c r="J146" s="37"/>
      <c r="K146" s="37"/>
      <c r="L146" s="40"/>
      <c r="M146" s="208"/>
      <c r="N146" s="209"/>
      <c r="O146" s="72"/>
      <c r="P146" s="72"/>
      <c r="Q146" s="72"/>
      <c r="R146" s="72"/>
      <c r="S146" s="72"/>
      <c r="T146" s="73"/>
      <c r="U146" s="35"/>
      <c r="V146" s="35"/>
      <c r="W146" s="35"/>
      <c r="X146" s="35"/>
      <c r="Y146" s="35"/>
      <c r="Z146" s="35"/>
      <c r="AA146" s="35"/>
      <c r="AB146" s="35"/>
      <c r="AC146" s="35"/>
      <c r="AD146" s="35"/>
      <c r="AE146" s="35"/>
      <c r="AT146" s="18" t="s">
        <v>247</v>
      </c>
      <c r="AU146" s="18" t="s">
        <v>86</v>
      </c>
    </row>
    <row r="147" spans="1:65" s="2" customFormat="1" ht="78">
      <c r="A147" s="35"/>
      <c r="B147" s="36"/>
      <c r="C147" s="37"/>
      <c r="D147" s="212" t="s">
        <v>294</v>
      </c>
      <c r="E147" s="37"/>
      <c r="F147" s="221" t="s">
        <v>6148</v>
      </c>
      <c r="G147" s="37"/>
      <c r="H147" s="37"/>
      <c r="I147" s="207"/>
      <c r="J147" s="37"/>
      <c r="K147" s="37"/>
      <c r="L147" s="40"/>
      <c r="M147" s="208"/>
      <c r="N147" s="209"/>
      <c r="O147" s="72"/>
      <c r="P147" s="72"/>
      <c r="Q147" s="72"/>
      <c r="R147" s="72"/>
      <c r="S147" s="72"/>
      <c r="T147" s="73"/>
      <c r="U147" s="35"/>
      <c r="V147" s="35"/>
      <c r="W147" s="35"/>
      <c r="X147" s="35"/>
      <c r="Y147" s="35"/>
      <c r="Z147" s="35"/>
      <c r="AA147" s="35"/>
      <c r="AB147" s="35"/>
      <c r="AC147" s="35"/>
      <c r="AD147" s="35"/>
      <c r="AE147" s="35"/>
      <c r="AT147" s="18" t="s">
        <v>294</v>
      </c>
      <c r="AU147" s="18" t="s">
        <v>86</v>
      </c>
    </row>
    <row r="148" spans="1:65" s="2" customFormat="1" ht="16.5" customHeight="1">
      <c r="A148" s="35"/>
      <c r="B148" s="36"/>
      <c r="C148" s="192" t="s">
        <v>156</v>
      </c>
      <c r="D148" s="192" t="s">
        <v>241</v>
      </c>
      <c r="E148" s="193" t="s">
        <v>6149</v>
      </c>
      <c r="F148" s="194" t="s">
        <v>6150</v>
      </c>
      <c r="G148" s="195" t="s">
        <v>286</v>
      </c>
      <c r="H148" s="196">
        <v>1</v>
      </c>
      <c r="I148" s="197"/>
      <c r="J148" s="198">
        <f>ROUND(I148*H148,2)</f>
        <v>0</v>
      </c>
      <c r="K148" s="194" t="s">
        <v>245</v>
      </c>
      <c r="L148" s="40"/>
      <c r="M148" s="199" t="s">
        <v>1</v>
      </c>
      <c r="N148" s="200" t="s">
        <v>41</v>
      </c>
      <c r="O148" s="72"/>
      <c r="P148" s="201">
        <f>O148*H148</f>
        <v>0</v>
      </c>
      <c r="Q148" s="201">
        <v>0</v>
      </c>
      <c r="R148" s="201">
        <f>Q148*H148</f>
        <v>0</v>
      </c>
      <c r="S148" s="201">
        <v>0</v>
      </c>
      <c r="T148" s="202">
        <f>S148*H148</f>
        <v>0</v>
      </c>
      <c r="U148" s="35"/>
      <c r="V148" s="35"/>
      <c r="W148" s="35"/>
      <c r="X148" s="35"/>
      <c r="Y148" s="35"/>
      <c r="Z148" s="35"/>
      <c r="AA148" s="35"/>
      <c r="AB148" s="35"/>
      <c r="AC148" s="35"/>
      <c r="AD148" s="35"/>
      <c r="AE148" s="35"/>
      <c r="AR148" s="203" t="s">
        <v>6112</v>
      </c>
      <c r="AT148" s="203" t="s">
        <v>241</v>
      </c>
      <c r="AU148" s="203" t="s">
        <v>86</v>
      </c>
      <c r="AY148" s="18" t="s">
        <v>239</v>
      </c>
      <c r="BE148" s="204">
        <f>IF(N148="základní",J148,0)</f>
        <v>0</v>
      </c>
      <c r="BF148" s="204">
        <f>IF(N148="snížená",J148,0)</f>
        <v>0</v>
      </c>
      <c r="BG148" s="204">
        <f>IF(N148="zákl. přenesená",J148,0)</f>
        <v>0</v>
      </c>
      <c r="BH148" s="204">
        <f>IF(N148="sníž. přenesená",J148,0)</f>
        <v>0</v>
      </c>
      <c r="BI148" s="204">
        <f>IF(N148="nulová",J148,0)</f>
        <v>0</v>
      </c>
      <c r="BJ148" s="18" t="s">
        <v>84</v>
      </c>
      <c r="BK148" s="204">
        <f>ROUND(I148*H148,2)</f>
        <v>0</v>
      </c>
      <c r="BL148" s="18" t="s">
        <v>6112</v>
      </c>
      <c r="BM148" s="203" t="s">
        <v>6151</v>
      </c>
    </row>
    <row r="149" spans="1:65" s="2" customFormat="1" ht="11.25">
      <c r="A149" s="35"/>
      <c r="B149" s="36"/>
      <c r="C149" s="37"/>
      <c r="D149" s="205" t="s">
        <v>247</v>
      </c>
      <c r="E149" s="37"/>
      <c r="F149" s="206" t="s">
        <v>6152</v>
      </c>
      <c r="G149" s="37"/>
      <c r="H149" s="37"/>
      <c r="I149" s="207"/>
      <c r="J149" s="37"/>
      <c r="K149" s="37"/>
      <c r="L149" s="40"/>
      <c r="M149" s="208"/>
      <c r="N149" s="209"/>
      <c r="O149" s="72"/>
      <c r="P149" s="72"/>
      <c r="Q149" s="72"/>
      <c r="R149" s="72"/>
      <c r="S149" s="72"/>
      <c r="T149" s="73"/>
      <c r="U149" s="35"/>
      <c r="V149" s="35"/>
      <c r="W149" s="35"/>
      <c r="X149" s="35"/>
      <c r="Y149" s="35"/>
      <c r="Z149" s="35"/>
      <c r="AA149" s="35"/>
      <c r="AB149" s="35"/>
      <c r="AC149" s="35"/>
      <c r="AD149" s="35"/>
      <c r="AE149" s="35"/>
      <c r="AT149" s="18" t="s">
        <v>247</v>
      </c>
      <c r="AU149" s="18" t="s">
        <v>86</v>
      </c>
    </row>
    <row r="150" spans="1:65" s="2" customFormat="1" ht="19.5">
      <c r="A150" s="35"/>
      <c r="B150" s="36"/>
      <c r="C150" s="37"/>
      <c r="D150" s="212" t="s">
        <v>294</v>
      </c>
      <c r="E150" s="37"/>
      <c r="F150" s="221" t="s">
        <v>6153</v>
      </c>
      <c r="G150" s="37"/>
      <c r="H150" s="37"/>
      <c r="I150" s="207"/>
      <c r="J150" s="37"/>
      <c r="K150" s="37"/>
      <c r="L150" s="40"/>
      <c r="M150" s="208"/>
      <c r="N150" s="209"/>
      <c r="O150" s="72"/>
      <c r="P150" s="72"/>
      <c r="Q150" s="72"/>
      <c r="R150" s="72"/>
      <c r="S150" s="72"/>
      <c r="T150" s="73"/>
      <c r="U150" s="35"/>
      <c r="V150" s="35"/>
      <c r="W150" s="35"/>
      <c r="X150" s="35"/>
      <c r="Y150" s="35"/>
      <c r="Z150" s="35"/>
      <c r="AA150" s="35"/>
      <c r="AB150" s="35"/>
      <c r="AC150" s="35"/>
      <c r="AD150" s="35"/>
      <c r="AE150" s="35"/>
      <c r="AT150" s="18" t="s">
        <v>294</v>
      </c>
      <c r="AU150" s="18" t="s">
        <v>86</v>
      </c>
    </row>
    <row r="151" spans="1:65" s="2" customFormat="1" ht="16.5" customHeight="1">
      <c r="A151" s="35"/>
      <c r="B151" s="36"/>
      <c r="C151" s="192" t="s">
        <v>159</v>
      </c>
      <c r="D151" s="192" t="s">
        <v>241</v>
      </c>
      <c r="E151" s="193" t="s">
        <v>6154</v>
      </c>
      <c r="F151" s="194" t="s">
        <v>6155</v>
      </c>
      <c r="G151" s="195" t="s">
        <v>286</v>
      </c>
      <c r="H151" s="196">
        <v>1</v>
      </c>
      <c r="I151" s="197"/>
      <c r="J151" s="198">
        <f>ROUND(I151*H151,2)</f>
        <v>0</v>
      </c>
      <c r="K151" s="194" t="s">
        <v>245</v>
      </c>
      <c r="L151" s="40"/>
      <c r="M151" s="199" t="s">
        <v>1</v>
      </c>
      <c r="N151" s="200" t="s">
        <v>41</v>
      </c>
      <c r="O151" s="72"/>
      <c r="P151" s="201">
        <f>O151*H151</f>
        <v>0</v>
      </c>
      <c r="Q151" s="201">
        <v>0</v>
      </c>
      <c r="R151" s="201">
        <f>Q151*H151</f>
        <v>0</v>
      </c>
      <c r="S151" s="201">
        <v>0</v>
      </c>
      <c r="T151" s="202">
        <f>S151*H151</f>
        <v>0</v>
      </c>
      <c r="U151" s="35"/>
      <c r="V151" s="35"/>
      <c r="W151" s="35"/>
      <c r="X151" s="35"/>
      <c r="Y151" s="35"/>
      <c r="Z151" s="35"/>
      <c r="AA151" s="35"/>
      <c r="AB151" s="35"/>
      <c r="AC151" s="35"/>
      <c r="AD151" s="35"/>
      <c r="AE151" s="35"/>
      <c r="AR151" s="203" t="s">
        <v>6112</v>
      </c>
      <c r="AT151" s="203" t="s">
        <v>241</v>
      </c>
      <c r="AU151" s="203" t="s">
        <v>86</v>
      </c>
      <c r="AY151" s="18" t="s">
        <v>239</v>
      </c>
      <c r="BE151" s="204">
        <f>IF(N151="základní",J151,0)</f>
        <v>0</v>
      </c>
      <c r="BF151" s="204">
        <f>IF(N151="snížená",J151,0)</f>
        <v>0</v>
      </c>
      <c r="BG151" s="204">
        <f>IF(N151="zákl. přenesená",J151,0)</f>
        <v>0</v>
      </c>
      <c r="BH151" s="204">
        <f>IF(N151="sníž. přenesená",J151,0)</f>
        <v>0</v>
      </c>
      <c r="BI151" s="204">
        <f>IF(N151="nulová",J151,0)</f>
        <v>0</v>
      </c>
      <c r="BJ151" s="18" t="s">
        <v>84</v>
      </c>
      <c r="BK151" s="204">
        <f>ROUND(I151*H151,2)</f>
        <v>0</v>
      </c>
      <c r="BL151" s="18" t="s">
        <v>6112</v>
      </c>
      <c r="BM151" s="203" t="s">
        <v>6156</v>
      </c>
    </row>
    <row r="152" spans="1:65" s="2" customFormat="1" ht="11.25">
      <c r="A152" s="35"/>
      <c r="B152" s="36"/>
      <c r="C152" s="37"/>
      <c r="D152" s="205" t="s">
        <v>247</v>
      </c>
      <c r="E152" s="37"/>
      <c r="F152" s="206" t="s">
        <v>6157</v>
      </c>
      <c r="G152" s="37"/>
      <c r="H152" s="37"/>
      <c r="I152" s="207"/>
      <c r="J152" s="37"/>
      <c r="K152" s="37"/>
      <c r="L152" s="40"/>
      <c r="M152" s="208"/>
      <c r="N152" s="209"/>
      <c r="O152" s="72"/>
      <c r="P152" s="72"/>
      <c r="Q152" s="72"/>
      <c r="R152" s="72"/>
      <c r="S152" s="72"/>
      <c r="T152" s="73"/>
      <c r="U152" s="35"/>
      <c r="V152" s="35"/>
      <c r="W152" s="35"/>
      <c r="X152" s="35"/>
      <c r="Y152" s="35"/>
      <c r="Z152" s="35"/>
      <c r="AA152" s="35"/>
      <c r="AB152" s="35"/>
      <c r="AC152" s="35"/>
      <c r="AD152" s="35"/>
      <c r="AE152" s="35"/>
      <c r="AT152" s="18" t="s">
        <v>247</v>
      </c>
      <c r="AU152" s="18" t="s">
        <v>86</v>
      </c>
    </row>
    <row r="153" spans="1:65" s="2" customFormat="1" ht="19.5">
      <c r="A153" s="35"/>
      <c r="B153" s="36"/>
      <c r="C153" s="37"/>
      <c r="D153" s="212" t="s">
        <v>294</v>
      </c>
      <c r="E153" s="37"/>
      <c r="F153" s="221" t="s">
        <v>6158</v>
      </c>
      <c r="G153" s="37"/>
      <c r="H153" s="37"/>
      <c r="I153" s="207"/>
      <c r="J153" s="37"/>
      <c r="K153" s="37"/>
      <c r="L153" s="40"/>
      <c r="M153" s="208"/>
      <c r="N153" s="209"/>
      <c r="O153" s="72"/>
      <c r="P153" s="72"/>
      <c r="Q153" s="72"/>
      <c r="R153" s="72"/>
      <c r="S153" s="72"/>
      <c r="T153" s="73"/>
      <c r="U153" s="35"/>
      <c r="V153" s="35"/>
      <c r="W153" s="35"/>
      <c r="X153" s="35"/>
      <c r="Y153" s="35"/>
      <c r="Z153" s="35"/>
      <c r="AA153" s="35"/>
      <c r="AB153" s="35"/>
      <c r="AC153" s="35"/>
      <c r="AD153" s="35"/>
      <c r="AE153" s="35"/>
      <c r="AT153" s="18" t="s">
        <v>294</v>
      </c>
      <c r="AU153" s="18" t="s">
        <v>86</v>
      </c>
    </row>
    <row r="154" spans="1:65" s="12" customFormat="1" ht="22.9" customHeight="1">
      <c r="B154" s="176"/>
      <c r="C154" s="177"/>
      <c r="D154" s="178" t="s">
        <v>75</v>
      </c>
      <c r="E154" s="190" t="s">
        <v>6159</v>
      </c>
      <c r="F154" s="190" t="s">
        <v>6160</v>
      </c>
      <c r="G154" s="177"/>
      <c r="H154" s="177"/>
      <c r="I154" s="180"/>
      <c r="J154" s="191">
        <f>BK154</f>
        <v>0</v>
      </c>
      <c r="K154" s="177"/>
      <c r="L154" s="182"/>
      <c r="M154" s="183"/>
      <c r="N154" s="184"/>
      <c r="O154" s="184"/>
      <c r="P154" s="185">
        <f>SUM(P155:P160)</f>
        <v>0</v>
      </c>
      <c r="Q154" s="184"/>
      <c r="R154" s="185">
        <f>SUM(R155:R160)</f>
        <v>0</v>
      </c>
      <c r="S154" s="184"/>
      <c r="T154" s="186">
        <f>SUM(T155:T160)</f>
        <v>0</v>
      </c>
      <c r="AR154" s="187" t="s">
        <v>134</v>
      </c>
      <c r="AT154" s="188" t="s">
        <v>75</v>
      </c>
      <c r="AU154" s="188" t="s">
        <v>84</v>
      </c>
      <c r="AY154" s="187" t="s">
        <v>239</v>
      </c>
      <c r="BK154" s="189">
        <f>SUM(BK155:BK160)</f>
        <v>0</v>
      </c>
    </row>
    <row r="155" spans="1:65" s="2" customFormat="1" ht="16.5" customHeight="1">
      <c r="A155" s="35"/>
      <c r="B155" s="36"/>
      <c r="C155" s="192" t="s">
        <v>162</v>
      </c>
      <c r="D155" s="192" t="s">
        <v>241</v>
      </c>
      <c r="E155" s="193" t="s">
        <v>6161</v>
      </c>
      <c r="F155" s="194" t="s">
        <v>6162</v>
      </c>
      <c r="G155" s="195" t="s">
        <v>286</v>
      </c>
      <c r="H155" s="196">
        <v>1</v>
      </c>
      <c r="I155" s="197"/>
      <c r="J155" s="198">
        <f>ROUND(I155*H155,2)</f>
        <v>0</v>
      </c>
      <c r="K155" s="194" t="s">
        <v>245</v>
      </c>
      <c r="L155" s="40"/>
      <c r="M155" s="199" t="s">
        <v>1</v>
      </c>
      <c r="N155" s="200" t="s">
        <v>41</v>
      </c>
      <c r="O155" s="72"/>
      <c r="P155" s="201">
        <f>O155*H155</f>
        <v>0</v>
      </c>
      <c r="Q155" s="201">
        <v>0</v>
      </c>
      <c r="R155" s="201">
        <f>Q155*H155</f>
        <v>0</v>
      </c>
      <c r="S155" s="201">
        <v>0</v>
      </c>
      <c r="T155" s="202">
        <f>S155*H155</f>
        <v>0</v>
      </c>
      <c r="U155" s="35"/>
      <c r="V155" s="35"/>
      <c r="W155" s="35"/>
      <c r="X155" s="35"/>
      <c r="Y155" s="35"/>
      <c r="Z155" s="35"/>
      <c r="AA155" s="35"/>
      <c r="AB155" s="35"/>
      <c r="AC155" s="35"/>
      <c r="AD155" s="35"/>
      <c r="AE155" s="35"/>
      <c r="AR155" s="203" t="s">
        <v>6112</v>
      </c>
      <c r="AT155" s="203" t="s">
        <v>241</v>
      </c>
      <c r="AU155" s="203" t="s">
        <v>86</v>
      </c>
      <c r="AY155" s="18" t="s">
        <v>239</v>
      </c>
      <c r="BE155" s="204">
        <f>IF(N155="základní",J155,0)</f>
        <v>0</v>
      </c>
      <c r="BF155" s="204">
        <f>IF(N155="snížená",J155,0)</f>
        <v>0</v>
      </c>
      <c r="BG155" s="204">
        <f>IF(N155="zákl. přenesená",J155,0)</f>
        <v>0</v>
      </c>
      <c r="BH155" s="204">
        <f>IF(N155="sníž. přenesená",J155,0)</f>
        <v>0</v>
      </c>
      <c r="BI155" s="204">
        <f>IF(N155="nulová",J155,0)</f>
        <v>0</v>
      </c>
      <c r="BJ155" s="18" t="s">
        <v>84</v>
      </c>
      <c r="BK155" s="204">
        <f>ROUND(I155*H155,2)</f>
        <v>0</v>
      </c>
      <c r="BL155" s="18" t="s">
        <v>6112</v>
      </c>
      <c r="BM155" s="203" t="s">
        <v>6163</v>
      </c>
    </row>
    <row r="156" spans="1:65" s="2" customFormat="1" ht="11.25">
      <c r="A156" s="35"/>
      <c r="B156" s="36"/>
      <c r="C156" s="37"/>
      <c r="D156" s="205" t="s">
        <v>247</v>
      </c>
      <c r="E156" s="37"/>
      <c r="F156" s="206" t="s">
        <v>6164</v>
      </c>
      <c r="G156" s="37"/>
      <c r="H156" s="37"/>
      <c r="I156" s="207"/>
      <c r="J156" s="37"/>
      <c r="K156" s="37"/>
      <c r="L156" s="40"/>
      <c r="M156" s="208"/>
      <c r="N156" s="209"/>
      <c r="O156" s="72"/>
      <c r="P156" s="72"/>
      <c r="Q156" s="72"/>
      <c r="R156" s="72"/>
      <c r="S156" s="72"/>
      <c r="T156" s="73"/>
      <c r="U156" s="35"/>
      <c r="V156" s="35"/>
      <c r="W156" s="35"/>
      <c r="X156" s="35"/>
      <c r="Y156" s="35"/>
      <c r="Z156" s="35"/>
      <c r="AA156" s="35"/>
      <c r="AB156" s="35"/>
      <c r="AC156" s="35"/>
      <c r="AD156" s="35"/>
      <c r="AE156" s="35"/>
      <c r="AT156" s="18" t="s">
        <v>247</v>
      </c>
      <c r="AU156" s="18" t="s">
        <v>86</v>
      </c>
    </row>
    <row r="157" spans="1:65" s="2" customFormat="1" ht="29.25">
      <c r="A157" s="35"/>
      <c r="B157" s="36"/>
      <c r="C157" s="37"/>
      <c r="D157" s="212" t="s">
        <v>294</v>
      </c>
      <c r="E157" s="37"/>
      <c r="F157" s="221" t="s">
        <v>6165</v>
      </c>
      <c r="G157" s="37"/>
      <c r="H157" s="37"/>
      <c r="I157" s="207"/>
      <c r="J157" s="37"/>
      <c r="K157" s="37"/>
      <c r="L157" s="40"/>
      <c r="M157" s="208"/>
      <c r="N157" s="209"/>
      <c r="O157" s="72"/>
      <c r="P157" s="72"/>
      <c r="Q157" s="72"/>
      <c r="R157" s="72"/>
      <c r="S157" s="72"/>
      <c r="T157" s="73"/>
      <c r="U157" s="35"/>
      <c r="V157" s="35"/>
      <c r="W157" s="35"/>
      <c r="X157" s="35"/>
      <c r="Y157" s="35"/>
      <c r="Z157" s="35"/>
      <c r="AA157" s="35"/>
      <c r="AB157" s="35"/>
      <c r="AC157" s="35"/>
      <c r="AD157" s="35"/>
      <c r="AE157" s="35"/>
      <c r="AT157" s="18" t="s">
        <v>294</v>
      </c>
      <c r="AU157" s="18" t="s">
        <v>86</v>
      </c>
    </row>
    <row r="158" spans="1:65" s="2" customFormat="1" ht="16.5" customHeight="1">
      <c r="A158" s="35"/>
      <c r="B158" s="36"/>
      <c r="C158" s="192" t="s">
        <v>165</v>
      </c>
      <c r="D158" s="192" t="s">
        <v>241</v>
      </c>
      <c r="E158" s="193" t="s">
        <v>6166</v>
      </c>
      <c r="F158" s="194" t="s">
        <v>6167</v>
      </c>
      <c r="G158" s="195" t="s">
        <v>286</v>
      </c>
      <c r="H158" s="196">
        <v>1</v>
      </c>
      <c r="I158" s="197"/>
      <c r="J158" s="198">
        <f>ROUND(I158*H158,2)</f>
        <v>0</v>
      </c>
      <c r="K158" s="194" t="s">
        <v>245</v>
      </c>
      <c r="L158" s="40"/>
      <c r="M158" s="199" t="s">
        <v>1</v>
      </c>
      <c r="N158" s="200" t="s">
        <v>41</v>
      </c>
      <c r="O158" s="72"/>
      <c r="P158" s="201">
        <f>O158*H158</f>
        <v>0</v>
      </c>
      <c r="Q158" s="201">
        <v>0</v>
      </c>
      <c r="R158" s="201">
        <f>Q158*H158</f>
        <v>0</v>
      </c>
      <c r="S158" s="201">
        <v>0</v>
      </c>
      <c r="T158" s="202">
        <f>S158*H158</f>
        <v>0</v>
      </c>
      <c r="U158" s="35"/>
      <c r="V158" s="35"/>
      <c r="W158" s="35"/>
      <c r="X158" s="35"/>
      <c r="Y158" s="35"/>
      <c r="Z158" s="35"/>
      <c r="AA158" s="35"/>
      <c r="AB158" s="35"/>
      <c r="AC158" s="35"/>
      <c r="AD158" s="35"/>
      <c r="AE158" s="35"/>
      <c r="AR158" s="203" t="s">
        <v>6112</v>
      </c>
      <c r="AT158" s="203" t="s">
        <v>241</v>
      </c>
      <c r="AU158" s="203" t="s">
        <v>86</v>
      </c>
      <c r="AY158" s="18" t="s">
        <v>239</v>
      </c>
      <c r="BE158" s="204">
        <f>IF(N158="základní",J158,0)</f>
        <v>0</v>
      </c>
      <c r="BF158" s="204">
        <f>IF(N158="snížená",J158,0)</f>
        <v>0</v>
      </c>
      <c r="BG158" s="204">
        <f>IF(N158="zákl. přenesená",J158,0)</f>
        <v>0</v>
      </c>
      <c r="BH158" s="204">
        <f>IF(N158="sníž. přenesená",J158,0)</f>
        <v>0</v>
      </c>
      <c r="BI158" s="204">
        <f>IF(N158="nulová",J158,0)</f>
        <v>0</v>
      </c>
      <c r="BJ158" s="18" t="s">
        <v>84</v>
      </c>
      <c r="BK158" s="204">
        <f>ROUND(I158*H158,2)</f>
        <v>0</v>
      </c>
      <c r="BL158" s="18" t="s">
        <v>6112</v>
      </c>
      <c r="BM158" s="203" t="s">
        <v>6168</v>
      </c>
    </row>
    <row r="159" spans="1:65" s="2" customFormat="1" ht="11.25">
      <c r="A159" s="35"/>
      <c r="B159" s="36"/>
      <c r="C159" s="37"/>
      <c r="D159" s="205" t="s">
        <v>247</v>
      </c>
      <c r="E159" s="37"/>
      <c r="F159" s="206" t="s">
        <v>6169</v>
      </c>
      <c r="G159" s="37"/>
      <c r="H159" s="37"/>
      <c r="I159" s="207"/>
      <c r="J159" s="37"/>
      <c r="K159" s="37"/>
      <c r="L159" s="40"/>
      <c r="M159" s="208"/>
      <c r="N159" s="209"/>
      <c r="O159" s="72"/>
      <c r="P159" s="72"/>
      <c r="Q159" s="72"/>
      <c r="R159" s="72"/>
      <c r="S159" s="72"/>
      <c r="T159" s="73"/>
      <c r="U159" s="35"/>
      <c r="V159" s="35"/>
      <c r="W159" s="35"/>
      <c r="X159" s="35"/>
      <c r="Y159" s="35"/>
      <c r="Z159" s="35"/>
      <c r="AA159" s="35"/>
      <c r="AB159" s="35"/>
      <c r="AC159" s="35"/>
      <c r="AD159" s="35"/>
      <c r="AE159" s="35"/>
      <c r="AT159" s="18" t="s">
        <v>247</v>
      </c>
      <c r="AU159" s="18" t="s">
        <v>86</v>
      </c>
    </row>
    <row r="160" spans="1:65" s="2" customFormat="1" ht="48.75">
      <c r="A160" s="35"/>
      <c r="B160" s="36"/>
      <c r="C160" s="37"/>
      <c r="D160" s="212" t="s">
        <v>294</v>
      </c>
      <c r="E160" s="37"/>
      <c r="F160" s="221" t="s">
        <v>6170</v>
      </c>
      <c r="G160" s="37"/>
      <c r="H160" s="37"/>
      <c r="I160" s="207"/>
      <c r="J160" s="37"/>
      <c r="K160" s="37"/>
      <c r="L160" s="40"/>
      <c r="M160" s="208"/>
      <c r="N160" s="209"/>
      <c r="O160" s="72"/>
      <c r="P160" s="72"/>
      <c r="Q160" s="72"/>
      <c r="R160" s="72"/>
      <c r="S160" s="72"/>
      <c r="T160" s="73"/>
      <c r="U160" s="35"/>
      <c r="V160" s="35"/>
      <c r="W160" s="35"/>
      <c r="X160" s="35"/>
      <c r="Y160" s="35"/>
      <c r="Z160" s="35"/>
      <c r="AA160" s="35"/>
      <c r="AB160" s="35"/>
      <c r="AC160" s="35"/>
      <c r="AD160" s="35"/>
      <c r="AE160" s="35"/>
      <c r="AT160" s="18" t="s">
        <v>294</v>
      </c>
      <c r="AU160" s="18" t="s">
        <v>86</v>
      </c>
    </row>
    <row r="161" spans="1:65" s="12" customFormat="1" ht="22.9" customHeight="1">
      <c r="B161" s="176"/>
      <c r="C161" s="177"/>
      <c r="D161" s="178" t="s">
        <v>75</v>
      </c>
      <c r="E161" s="190" t="s">
        <v>6171</v>
      </c>
      <c r="F161" s="190" t="s">
        <v>6172</v>
      </c>
      <c r="G161" s="177"/>
      <c r="H161" s="177"/>
      <c r="I161" s="180"/>
      <c r="J161" s="191">
        <f>BK161</f>
        <v>0</v>
      </c>
      <c r="K161" s="177"/>
      <c r="L161" s="182"/>
      <c r="M161" s="183"/>
      <c r="N161" s="184"/>
      <c r="O161" s="184"/>
      <c r="P161" s="185">
        <f>SUM(P162:P164)</f>
        <v>0</v>
      </c>
      <c r="Q161" s="184"/>
      <c r="R161" s="185">
        <f>SUM(R162:R164)</f>
        <v>0</v>
      </c>
      <c r="S161" s="184"/>
      <c r="T161" s="186">
        <f>SUM(T162:T164)</f>
        <v>0</v>
      </c>
      <c r="AR161" s="187" t="s">
        <v>134</v>
      </c>
      <c r="AT161" s="188" t="s">
        <v>75</v>
      </c>
      <c r="AU161" s="188" t="s">
        <v>84</v>
      </c>
      <c r="AY161" s="187" t="s">
        <v>239</v>
      </c>
      <c r="BK161" s="189">
        <f>SUM(BK162:BK164)</f>
        <v>0</v>
      </c>
    </row>
    <row r="162" spans="1:65" s="2" customFormat="1" ht="16.5" customHeight="1">
      <c r="A162" s="35"/>
      <c r="B162" s="36"/>
      <c r="C162" s="192" t="s">
        <v>8</v>
      </c>
      <c r="D162" s="192" t="s">
        <v>241</v>
      </c>
      <c r="E162" s="193" t="s">
        <v>6173</v>
      </c>
      <c r="F162" s="194" t="s">
        <v>6174</v>
      </c>
      <c r="G162" s="195" t="s">
        <v>286</v>
      </c>
      <c r="H162" s="196">
        <v>1</v>
      </c>
      <c r="I162" s="197"/>
      <c r="J162" s="198">
        <f>ROUND(I162*H162,2)</f>
        <v>0</v>
      </c>
      <c r="K162" s="194" t="s">
        <v>245</v>
      </c>
      <c r="L162" s="40"/>
      <c r="M162" s="199" t="s">
        <v>1</v>
      </c>
      <c r="N162" s="200" t="s">
        <v>41</v>
      </c>
      <c r="O162" s="72"/>
      <c r="P162" s="201">
        <f>O162*H162</f>
        <v>0</v>
      </c>
      <c r="Q162" s="201">
        <v>0</v>
      </c>
      <c r="R162" s="201">
        <f>Q162*H162</f>
        <v>0</v>
      </c>
      <c r="S162" s="201">
        <v>0</v>
      </c>
      <c r="T162" s="202">
        <f>S162*H162</f>
        <v>0</v>
      </c>
      <c r="U162" s="35"/>
      <c r="V162" s="35"/>
      <c r="W162" s="35"/>
      <c r="X162" s="35"/>
      <c r="Y162" s="35"/>
      <c r="Z162" s="35"/>
      <c r="AA162" s="35"/>
      <c r="AB162" s="35"/>
      <c r="AC162" s="35"/>
      <c r="AD162" s="35"/>
      <c r="AE162" s="35"/>
      <c r="AR162" s="203" t="s">
        <v>6112</v>
      </c>
      <c r="AT162" s="203" t="s">
        <v>241</v>
      </c>
      <c r="AU162" s="203" t="s">
        <v>86</v>
      </c>
      <c r="AY162" s="18" t="s">
        <v>239</v>
      </c>
      <c r="BE162" s="204">
        <f>IF(N162="základní",J162,0)</f>
        <v>0</v>
      </c>
      <c r="BF162" s="204">
        <f>IF(N162="snížená",J162,0)</f>
        <v>0</v>
      </c>
      <c r="BG162" s="204">
        <f>IF(N162="zákl. přenesená",J162,0)</f>
        <v>0</v>
      </c>
      <c r="BH162" s="204">
        <f>IF(N162="sníž. přenesená",J162,0)</f>
        <v>0</v>
      </c>
      <c r="BI162" s="204">
        <f>IF(N162="nulová",J162,0)</f>
        <v>0</v>
      </c>
      <c r="BJ162" s="18" t="s">
        <v>84</v>
      </c>
      <c r="BK162" s="204">
        <f>ROUND(I162*H162,2)</f>
        <v>0</v>
      </c>
      <c r="BL162" s="18" t="s">
        <v>6112</v>
      </c>
      <c r="BM162" s="203" t="s">
        <v>6175</v>
      </c>
    </row>
    <row r="163" spans="1:65" s="2" customFormat="1" ht="11.25">
      <c r="A163" s="35"/>
      <c r="B163" s="36"/>
      <c r="C163" s="37"/>
      <c r="D163" s="205" t="s">
        <v>247</v>
      </c>
      <c r="E163" s="37"/>
      <c r="F163" s="206" t="s">
        <v>6176</v>
      </c>
      <c r="G163" s="37"/>
      <c r="H163" s="37"/>
      <c r="I163" s="207"/>
      <c r="J163" s="37"/>
      <c r="K163" s="37"/>
      <c r="L163" s="40"/>
      <c r="M163" s="208"/>
      <c r="N163" s="209"/>
      <c r="O163" s="72"/>
      <c r="P163" s="72"/>
      <c r="Q163" s="72"/>
      <c r="R163" s="72"/>
      <c r="S163" s="72"/>
      <c r="T163" s="73"/>
      <c r="U163" s="35"/>
      <c r="V163" s="35"/>
      <c r="W163" s="35"/>
      <c r="X163" s="35"/>
      <c r="Y163" s="35"/>
      <c r="Z163" s="35"/>
      <c r="AA163" s="35"/>
      <c r="AB163" s="35"/>
      <c r="AC163" s="35"/>
      <c r="AD163" s="35"/>
      <c r="AE163" s="35"/>
      <c r="AT163" s="18" t="s">
        <v>247</v>
      </c>
      <c r="AU163" s="18" t="s">
        <v>86</v>
      </c>
    </row>
    <row r="164" spans="1:65" s="2" customFormat="1" ht="48.75">
      <c r="A164" s="35"/>
      <c r="B164" s="36"/>
      <c r="C164" s="37"/>
      <c r="D164" s="212" t="s">
        <v>294</v>
      </c>
      <c r="E164" s="37"/>
      <c r="F164" s="221" t="s">
        <v>6177</v>
      </c>
      <c r="G164" s="37"/>
      <c r="H164" s="37"/>
      <c r="I164" s="207"/>
      <c r="J164" s="37"/>
      <c r="K164" s="37"/>
      <c r="L164" s="40"/>
      <c r="M164" s="208"/>
      <c r="N164" s="209"/>
      <c r="O164" s="72"/>
      <c r="P164" s="72"/>
      <c r="Q164" s="72"/>
      <c r="R164" s="72"/>
      <c r="S164" s="72"/>
      <c r="T164" s="73"/>
      <c r="U164" s="35"/>
      <c r="V164" s="35"/>
      <c r="W164" s="35"/>
      <c r="X164" s="35"/>
      <c r="Y164" s="35"/>
      <c r="Z164" s="35"/>
      <c r="AA164" s="35"/>
      <c r="AB164" s="35"/>
      <c r="AC164" s="35"/>
      <c r="AD164" s="35"/>
      <c r="AE164" s="35"/>
      <c r="AT164" s="18" t="s">
        <v>294</v>
      </c>
      <c r="AU164" s="18" t="s">
        <v>86</v>
      </c>
    </row>
    <row r="165" spans="1:65" s="12" customFormat="1" ht="22.9" customHeight="1">
      <c r="B165" s="176"/>
      <c r="C165" s="177"/>
      <c r="D165" s="178" t="s">
        <v>75</v>
      </c>
      <c r="E165" s="190" t="s">
        <v>6178</v>
      </c>
      <c r="F165" s="190" t="s">
        <v>4087</v>
      </c>
      <c r="G165" s="177"/>
      <c r="H165" s="177"/>
      <c r="I165" s="180"/>
      <c r="J165" s="191">
        <f>BK165</f>
        <v>0</v>
      </c>
      <c r="K165" s="177"/>
      <c r="L165" s="182"/>
      <c r="M165" s="183"/>
      <c r="N165" s="184"/>
      <c r="O165" s="184"/>
      <c r="P165" s="185">
        <f>SUM(P166:P168)</f>
        <v>0</v>
      </c>
      <c r="Q165" s="184"/>
      <c r="R165" s="185">
        <f>SUM(R166:R168)</f>
        <v>0</v>
      </c>
      <c r="S165" s="184"/>
      <c r="T165" s="186">
        <f>SUM(T166:T168)</f>
        <v>0</v>
      </c>
      <c r="AR165" s="187" t="s">
        <v>134</v>
      </c>
      <c r="AT165" s="188" t="s">
        <v>75</v>
      </c>
      <c r="AU165" s="188" t="s">
        <v>84</v>
      </c>
      <c r="AY165" s="187" t="s">
        <v>239</v>
      </c>
      <c r="BK165" s="189">
        <f>SUM(BK166:BK168)</f>
        <v>0</v>
      </c>
    </row>
    <row r="166" spans="1:65" s="2" customFormat="1" ht="16.5" customHeight="1">
      <c r="A166" s="35"/>
      <c r="B166" s="36"/>
      <c r="C166" s="192" t="s">
        <v>302</v>
      </c>
      <c r="D166" s="192" t="s">
        <v>241</v>
      </c>
      <c r="E166" s="193" t="s">
        <v>6179</v>
      </c>
      <c r="F166" s="194" t="s">
        <v>4087</v>
      </c>
      <c r="G166" s="195" t="s">
        <v>286</v>
      </c>
      <c r="H166" s="196">
        <v>1</v>
      </c>
      <c r="I166" s="197"/>
      <c r="J166" s="198">
        <f>ROUND(I166*H166,2)</f>
        <v>0</v>
      </c>
      <c r="K166" s="194" t="s">
        <v>245</v>
      </c>
      <c r="L166" s="40"/>
      <c r="M166" s="199" t="s">
        <v>1</v>
      </c>
      <c r="N166" s="200" t="s">
        <v>41</v>
      </c>
      <c r="O166" s="72"/>
      <c r="P166" s="201">
        <f>O166*H166</f>
        <v>0</v>
      </c>
      <c r="Q166" s="201">
        <v>0</v>
      </c>
      <c r="R166" s="201">
        <f>Q166*H166</f>
        <v>0</v>
      </c>
      <c r="S166" s="201">
        <v>0</v>
      </c>
      <c r="T166" s="202">
        <f>S166*H166</f>
        <v>0</v>
      </c>
      <c r="U166" s="35"/>
      <c r="V166" s="35"/>
      <c r="W166" s="35"/>
      <c r="X166" s="35"/>
      <c r="Y166" s="35"/>
      <c r="Z166" s="35"/>
      <c r="AA166" s="35"/>
      <c r="AB166" s="35"/>
      <c r="AC166" s="35"/>
      <c r="AD166" s="35"/>
      <c r="AE166" s="35"/>
      <c r="AR166" s="203" t="s">
        <v>6112</v>
      </c>
      <c r="AT166" s="203" t="s">
        <v>241</v>
      </c>
      <c r="AU166" s="203" t="s">
        <v>86</v>
      </c>
      <c r="AY166" s="18" t="s">
        <v>239</v>
      </c>
      <c r="BE166" s="204">
        <f>IF(N166="základní",J166,0)</f>
        <v>0</v>
      </c>
      <c r="BF166" s="204">
        <f>IF(N166="snížená",J166,0)</f>
        <v>0</v>
      </c>
      <c r="BG166" s="204">
        <f>IF(N166="zákl. přenesená",J166,0)</f>
        <v>0</v>
      </c>
      <c r="BH166" s="204">
        <f>IF(N166="sníž. přenesená",J166,0)</f>
        <v>0</v>
      </c>
      <c r="BI166" s="204">
        <f>IF(N166="nulová",J166,0)</f>
        <v>0</v>
      </c>
      <c r="BJ166" s="18" t="s">
        <v>84</v>
      </c>
      <c r="BK166" s="204">
        <f>ROUND(I166*H166,2)</f>
        <v>0</v>
      </c>
      <c r="BL166" s="18" t="s">
        <v>6112</v>
      </c>
      <c r="BM166" s="203" t="s">
        <v>6180</v>
      </c>
    </row>
    <row r="167" spans="1:65" s="2" customFormat="1" ht="11.25">
      <c r="A167" s="35"/>
      <c r="B167" s="36"/>
      <c r="C167" s="37"/>
      <c r="D167" s="205" t="s">
        <v>247</v>
      </c>
      <c r="E167" s="37"/>
      <c r="F167" s="206" t="s">
        <v>6181</v>
      </c>
      <c r="G167" s="37"/>
      <c r="H167" s="37"/>
      <c r="I167" s="207"/>
      <c r="J167" s="37"/>
      <c r="K167" s="37"/>
      <c r="L167" s="40"/>
      <c r="M167" s="208"/>
      <c r="N167" s="209"/>
      <c r="O167" s="72"/>
      <c r="P167" s="72"/>
      <c r="Q167" s="72"/>
      <c r="R167" s="72"/>
      <c r="S167" s="72"/>
      <c r="T167" s="73"/>
      <c r="U167" s="35"/>
      <c r="V167" s="35"/>
      <c r="W167" s="35"/>
      <c r="X167" s="35"/>
      <c r="Y167" s="35"/>
      <c r="Z167" s="35"/>
      <c r="AA167" s="35"/>
      <c r="AB167" s="35"/>
      <c r="AC167" s="35"/>
      <c r="AD167" s="35"/>
      <c r="AE167" s="35"/>
      <c r="AT167" s="18" t="s">
        <v>247</v>
      </c>
      <c r="AU167" s="18" t="s">
        <v>86</v>
      </c>
    </row>
    <row r="168" spans="1:65" s="2" customFormat="1" ht="107.25">
      <c r="A168" s="35"/>
      <c r="B168" s="36"/>
      <c r="C168" s="37"/>
      <c r="D168" s="212" t="s">
        <v>294</v>
      </c>
      <c r="E168" s="37"/>
      <c r="F168" s="221" t="s">
        <v>6182</v>
      </c>
      <c r="G168" s="37"/>
      <c r="H168" s="37"/>
      <c r="I168" s="207"/>
      <c r="J168" s="37"/>
      <c r="K168" s="37"/>
      <c r="L168" s="40"/>
      <c r="M168" s="222"/>
      <c r="N168" s="223"/>
      <c r="O168" s="224"/>
      <c r="P168" s="224"/>
      <c r="Q168" s="224"/>
      <c r="R168" s="224"/>
      <c r="S168" s="224"/>
      <c r="T168" s="225"/>
      <c r="U168" s="35"/>
      <c r="V168" s="35"/>
      <c r="W168" s="35"/>
      <c r="X168" s="35"/>
      <c r="Y168" s="35"/>
      <c r="Z168" s="35"/>
      <c r="AA168" s="35"/>
      <c r="AB168" s="35"/>
      <c r="AC168" s="35"/>
      <c r="AD168" s="35"/>
      <c r="AE168" s="35"/>
      <c r="AT168" s="18" t="s">
        <v>294</v>
      </c>
      <c r="AU168" s="18" t="s">
        <v>86</v>
      </c>
    </row>
    <row r="169" spans="1:65" s="2" customFormat="1" ht="6.95" customHeight="1">
      <c r="A169" s="35"/>
      <c r="B169" s="55"/>
      <c r="C169" s="56"/>
      <c r="D169" s="56"/>
      <c r="E169" s="56"/>
      <c r="F169" s="56"/>
      <c r="G169" s="56"/>
      <c r="H169" s="56"/>
      <c r="I169" s="56"/>
      <c r="J169" s="56"/>
      <c r="K169" s="56"/>
      <c r="L169" s="40"/>
      <c r="M169" s="35"/>
      <c r="O169" s="35"/>
      <c r="P169" s="35"/>
      <c r="Q169" s="35"/>
      <c r="R169" s="35"/>
      <c r="S169" s="35"/>
      <c r="T169" s="35"/>
      <c r="U169" s="35"/>
      <c r="V169" s="35"/>
      <c r="W169" s="35"/>
      <c r="X169" s="35"/>
      <c r="Y169" s="35"/>
      <c r="Z169" s="35"/>
      <c r="AA169" s="35"/>
      <c r="AB169" s="35"/>
      <c r="AC169" s="35"/>
      <c r="AD169" s="35"/>
      <c r="AE169" s="35"/>
    </row>
  </sheetData>
  <sheetProtection algorithmName="SHA-512" hashValue="9ZOrnFw/VftJ4Ivu2Zea5RlqCRv+Eg3iqFotV4NGdBzKgO0yRPWqPSnubS4ZjSZ7H4q5Vp+Plk+DD3TdVOG2Dg==" saltValue="fbhk5WkN9qPNV5hjfi1/9yJdQT7tJp0pnJpkY5e1mhnnyVBHX2M3qTW8uZMEqdnsv4Vx1ndMmbyo5apOSoFCUA==" spinCount="100000" sheet="1" objects="1" scenarios="1" formatColumns="0" formatRows="0" autoFilter="0"/>
  <autoFilter ref="C122:K168" xr:uid="{00000000-0009-0000-0000-000025000000}"/>
  <mergeCells count="9">
    <mergeCell ref="E87:H87"/>
    <mergeCell ref="E113:H113"/>
    <mergeCell ref="E115:H115"/>
    <mergeCell ref="L2:V2"/>
    <mergeCell ref="E7:H7"/>
    <mergeCell ref="E9:H9"/>
    <mergeCell ref="E18:H18"/>
    <mergeCell ref="E27:H27"/>
    <mergeCell ref="E85:H85"/>
  </mergeCells>
  <hyperlinks>
    <hyperlink ref="F127" r:id="rId1" xr:uid="{00000000-0004-0000-2500-000000000000}"/>
    <hyperlink ref="F130" r:id="rId2" xr:uid="{00000000-0004-0000-2500-000001000000}"/>
    <hyperlink ref="F132" r:id="rId3" xr:uid="{00000000-0004-0000-2500-000002000000}"/>
    <hyperlink ref="F135" r:id="rId4" xr:uid="{00000000-0004-0000-2500-000003000000}"/>
    <hyperlink ref="F138" r:id="rId5" xr:uid="{00000000-0004-0000-2500-000004000000}"/>
    <hyperlink ref="F142" r:id="rId6" xr:uid="{00000000-0004-0000-2500-000005000000}"/>
    <hyperlink ref="F146" r:id="rId7" xr:uid="{00000000-0004-0000-2500-000006000000}"/>
    <hyperlink ref="F149" r:id="rId8" xr:uid="{00000000-0004-0000-2500-000007000000}"/>
    <hyperlink ref="F152" r:id="rId9" xr:uid="{00000000-0004-0000-2500-000008000000}"/>
    <hyperlink ref="F156" r:id="rId10" xr:uid="{00000000-0004-0000-2500-000009000000}"/>
    <hyperlink ref="F159" r:id="rId11" xr:uid="{00000000-0004-0000-2500-00000A000000}"/>
    <hyperlink ref="F163" r:id="rId12" xr:uid="{00000000-0004-0000-2500-00000B000000}"/>
    <hyperlink ref="F167" r:id="rId13" xr:uid="{00000000-0004-0000-2500-00000C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BM319"/>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96</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s="1" customFormat="1" ht="12" customHeight="1">
      <c r="B8" s="21"/>
      <c r="D8" s="120" t="s">
        <v>210</v>
      </c>
      <c r="L8" s="21"/>
    </row>
    <row r="9" spans="1:46" s="2" customFormat="1" ht="16.5" customHeight="1">
      <c r="A9" s="35"/>
      <c r="B9" s="40"/>
      <c r="C9" s="35"/>
      <c r="D9" s="35"/>
      <c r="E9" s="325" t="s">
        <v>362</v>
      </c>
      <c r="F9" s="328"/>
      <c r="G9" s="328"/>
      <c r="H9" s="328"/>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363</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2851</v>
      </c>
      <c r="F11" s="328"/>
      <c r="G11" s="328"/>
      <c r="H11" s="328"/>
      <c r="I11" s="35"/>
      <c r="J11" s="35"/>
      <c r="K11" s="35"/>
      <c r="L11" s="52"/>
      <c r="S11" s="35"/>
      <c r="T11" s="35"/>
      <c r="U11" s="35"/>
      <c r="V11" s="35"/>
      <c r="W11" s="35"/>
      <c r="X11" s="35"/>
      <c r="Y11" s="35"/>
      <c r="Z11" s="35"/>
      <c r="AA11" s="35"/>
      <c r="AB11" s="35"/>
      <c r="AC11" s="35"/>
      <c r="AD11" s="35"/>
      <c r="AE11" s="35"/>
    </row>
    <row r="12" spans="1:46" s="2" customFormat="1" ht="11.25">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23. 6. 2025</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26</v>
      </c>
      <c r="F17" s="35"/>
      <c r="G17" s="35"/>
      <c r="H17" s="35"/>
      <c r="I17" s="120" t="s">
        <v>27</v>
      </c>
      <c r="J17" s="111"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28</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9" t="str">
        <f>'Rekapitulace stavby'!E14</f>
        <v>Vyplň údaj</v>
      </c>
      <c r="F20" s="330"/>
      <c r="G20" s="330"/>
      <c r="H20" s="330"/>
      <c r="I20" s="120" t="s">
        <v>27</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30</v>
      </c>
      <c r="E22" s="35"/>
      <c r="F22" s="35"/>
      <c r="G22" s="35"/>
      <c r="H22" s="35"/>
      <c r="I22" s="120" t="s">
        <v>25</v>
      </c>
      <c r="J22" s="111"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31</v>
      </c>
      <c r="F23" s="35"/>
      <c r="G23" s="35"/>
      <c r="H23" s="35"/>
      <c r="I23" s="120" t="s">
        <v>27</v>
      </c>
      <c r="J23" s="111"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33</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27</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34</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19.25" customHeight="1">
      <c r="A29" s="122"/>
      <c r="B29" s="123"/>
      <c r="C29" s="122"/>
      <c r="D29" s="122"/>
      <c r="E29" s="331" t="s">
        <v>35</v>
      </c>
      <c r="F29" s="331"/>
      <c r="G29" s="331"/>
      <c r="H29" s="331"/>
      <c r="I29" s="122"/>
      <c r="J29" s="122"/>
      <c r="K29" s="122"/>
      <c r="L29" s="124"/>
      <c r="S29" s="122"/>
      <c r="T29" s="122"/>
      <c r="U29" s="122"/>
      <c r="V29" s="122"/>
      <c r="W29" s="122"/>
      <c r="X29" s="122"/>
      <c r="Y29" s="122"/>
      <c r="Z29" s="122"/>
      <c r="AA29" s="122"/>
      <c r="AB29" s="122"/>
      <c r="AC29" s="122"/>
      <c r="AD29" s="122"/>
      <c r="AE29" s="122"/>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36</v>
      </c>
      <c r="E32" s="35"/>
      <c r="F32" s="35"/>
      <c r="G32" s="35"/>
      <c r="H32" s="35"/>
      <c r="I32" s="35"/>
      <c r="J32" s="127">
        <f>ROUND(J127,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8" t="s">
        <v>38</v>
      </c>
      <c r="G34" s="35"/>
      <c r="H34" s="35"/>
      <c r="I34" s="128" t="s">
        <v>37</v>
      </c>
      <c r="J34" s="128" t="s">
        <v>39</v>
      </c>
      <c r="K34" s="35"/>
      <c r="L34" s="52"/>
      <c r="S34" s="35"/>
      <c r="T34" s="35"/>
      <c r="U34" s="35"/>
      <c r="V34" s="35"/>
      <c r="W34" s="35"/>
      <c r="X34" s="35"/>
      <c r="Y34" s="35"/>
      <c r="Z34" s="35"/>
      <c r="AA34" s="35"/>
      <c r="AB34" s="35"/>
      <c r="AC34" s="35"/>
      <c r="AD34" s="35"/>
      <c r="AE34" s="35"/>
    </row>
    <row r="35" spans="1:31" s="2" customFormat="1" ht="14.45" customHeight="1">
      <c r="A35" s="35"/>
      <c r="B35" s="40"/>
      <c r="C35" s="35"/>
      <c r="D35" s="129" t="s">
        <v>40</v>
      </c>
      <c r="E35" s="120" t="s">
        <v>41</v>
      </c>
      <c r="F35" s="130">
        <f>ROUND((SUM(BE127:BE318)),  2)</f>
        <v>0</v>
      </c>
      <c r="G35" s="35"/>
      <c r="H35" s="35"/>
      <c r="I35" s="131">
        <v>0.21</v>
      </c>
      <c r="J35" s="130">
        <f>ROUND(((SUM(BE127:BE318))*I35),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20" t="s">
        <v>42</v>
      </c>
      <c r="F36" s="130">
        <f>ROUND((SUM(BF127:BF318)),  2)</f>
        <v>0</v>
      </c>
      <c r="G36" s="35"/>
      <c r="H36" s="35"/>
      <c r="I36" s="131">
        <v>0.12</v>
      </c>
      <c r="J36" s="130">
        <f>ROUND(((SUM(BF127:BF318))*I36),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43</v>
      </c>
      <c r="F37" s="130">
        <f>ROUND((SUM(BG127:BG318)),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20" t="s">
        <v>44</v>
      </c>
      <c r="F38" s="130">
        <f>ROUND((SUM(BH127:BH318)),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45</v>
      </c>
      <c r="F39" s="130">
        <f>ROUND((SUM(BI127:BI318)),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46</v>
      </c>
      <c r="E41" s="134"/>
      <c r="F41" s="134"/>
      <c r="G41" s="135" t="s">
        <v>47</v>
      </c>
      <c r="H41" s="136" t="s">
        <v>48</v>
      </c>
      <c r="I41" s="134"/>
      <c r="J41" s="137">
        <f>SUM(J32:J39)</f>
        <v>0</v>
      </c>
      <c r="K41" s="138"/>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2" customFormat="1" ht="16.5" customHeight="1">
      <c r="A87" s="35"/>
      <c r="B87" s="36"/>
      <c r="C87" s="37"/>
      <c r="D87" s="37"/>
      <c r="E87" s="332" t="s">
        <v>362</v>
      </c>
      <c r="F87" s="334"/>
      <c r="G87" s="334"/>
      <c r="H87" s="334"/>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363</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5" t="str">
        <f>E11</f>
        <v>D.1.2.1 - Stavebně-konstrukční řešení-betonové kce</v>
      </c>
      <c r="F89" s="334"/>
      <c r="G89" s="334"/>
      <c r="H89" s="334"/>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 xml:space="preserve"> </v>
      </c>
      <c r="G91" s="37"/>
      <c r="H91" s="37"/>
      <c r="I91" s="30" t="s">
        <v>22</v>
      </c>
      <c r="J91" s="67" t="str">
        <f>IF(J14="","",J14)</f>
        <v>23. 6. 2025</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24</v>
      </c>
      <c r="D93" s="37"/>
      <c r="E93" s="37"/>
      <c r="F93" s="28" t="str">
        <f>E17</f>
        <v>NEMOCNICE TGM HODONÍN, p.o.</v>
      </c>
      <c r="G93" s="37"/>
      <c r="H93" s="37"/>
      <c r="I93" s="30" t="s">
        <v>30</v>
      </c>
      <c r="J93" s="33" t="str">
        <f>E23</f>
        <v>KANIA a.s.</v>
      </c>
      <c r="K93" s="37"/>
      <c r="L93" s="52"/>
      <c r="S93" s="35"/>
      <c r="T93" s="35"/>
      <c r="U93" s="35"/>
      <c r="V93" s="35"/>
      <c r="W93" s="35"/>
      <c r="X93" s="35"/>
      <c r="Y93" s="35"/>
      <c r="Z93" s="35"/>
      <c r="AA93" s="35"/>
      <c r="AB93" s="35"/>
      <c r="AC93" s="35"/>
      <c r="AD93" s="35"/>
      <c r="AE93" s="35"/>
    </row>
    <row r="94" spans="1:31" s="2" customFormat="1" ht="15.2" customHeight="1">
      <c r="A94" s="35"/>
      <c r="B94" s="36"/>
      <c r="C94" s="30" t="s">
        <v>28</v>
      </c>
      <c r="D94" s="37"/>
      <c r="E94" s="37"/>
      <c r="F94" s="28" t="str">
        <f>IF(E20="","",E20)</f>
        <v>Vyplň údaj</v>
      </c>
      <c r="G94" s="37"/>
      <c r="H94" s="37"/>
      <c r="I94" s="30" t="s">
        <v>33</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213</v>
      </c>
      <c r="D96" s="151"/>
      <c r="E96" s="151"/>
      <c r="F96" s="151"/>
      <c r="G96" s="151"/>
      <c r="H96" s="151"/>
      <c r="I96" s="151"/>
      <c r="J96" s="152" t="s">
        <v>214</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3" t="s">
        <v>215</v>
      </c>
      <c r="D98" s="37"/>
      <c r="E98" s="37"/>
      <c r="F98" s="37"/>
      <c r="G98" s="37"/>
      <c r="H98" s="37"/>
      <c r="I98" s="37"/>
      <c r="J98" s="85">
        <f>J127</f>
        <v>0</v>
      </c>
      <c r="K98" s="37"/>
      <c r="L98" s="52"/>
      <c r="S98" s="35"/>
      <c r="T98" s="35"/>
      <c r="U98" s="35"/>
      <c r="V98" s="35"/>
      <c r="W98" s="35"/>
      <c r="X98" s="35"/>
      <c r="Y98" s="35"/>
      <c r="Z98" s="35"/>
      <c r="AA98" s="35"/>
      <c r="AB98" s="35"/>
      <c r="AC98" s="35"/>
      <c r="AD98" s="35"/>
      <c r="AE98" s="35"/>
      <c r="AU98" s="18" t="s">
        <v>216</v>
      </c>
    </row>
    <row r="99" spans="1:47" s="9" customFormat="1" ht="24.95" customHeight="1">
      <c r="B99" s="154"/>
      <c r="C99" s="155"/>
      <c r="D99" s="156" t="s">
        <v>217</v>
      </c>
      <c r="E99" s="157"/>
      <c r="F99" s="157"/>
      <c r="G99" s="157"/>
      <c r="H99" s="157"/>
      <c r="I99" s="157"/>
      <c r="J99" s="158">
        <f>J128</f>
        <v>0</v>
      </c>
      <c r="K99" s="155"/>
      <c r="L99" s="159"/>
    </row>
    <row r="100" spans="1:47" s="10" customFormat="1" ht="19.899999999999999" customHeight="1">
      <c r="B100" s="160"/>
      <c r="C100" s="105"/>
      <c r="D100" s="161" t="s">
        <v>365</v>
      </c>
      <c r="E100" s="162"/>
      <c r="F100" s="162"/>
      <c r="G100" s="162"/>
      <c r="H100" s="162"/>
      <c r="I100" s="162"/>
      <c r="J100" s="163">
        <f>J129</f>
        <v>0</v>
      </c>
      <c r="K100" s="105"/>
      <c r="L100" s="164"/>
    </row>
    <row r="101" spans="1:47" s="10" customFormat="1" ht="19.899999999999999" customHeight="1">
      <c r="B101" s="160"/>
      <c r="C101" s="105"/>
      <c r="D101" s="161" t="s">
        <v>366</v>
      </c>
      <c r="E101" s="162"/>
      <c r="F101" s="162"/>
      <c r="G101" s="162"/>
      <c r="H101" s="162"/>
      <c r="I101" s="162"/>
      <c r="J101" s="163">
        <f>J190</f>
        <v>0</v>
      </c>
      <c r="K101" s="105"/>
      <c r="L101" s="164"/>
    </row>
    <row r="102" spans="1:47" s="10" customFormat="1" ht="19.899999999999999" customHeight="1">
      <c r="B102" s="160"/>
      <c r="C102" s="105"/>
      <c r="D102" s="161" t="s">
        <v>367</v>
      </c>
      <c r="E102" s="162"/>
      <c r="F102" s="162"/>
      <c r="G102" s="162"/>
      <c r="H102" s="162"/>
      <c r="I102" s="162"/>
      <c r="J102" s="163">
        <f>J244</f>
        <v>0</v>
      </c>
      <c r="K102" s="105"/>
      <c r="L102" s="164"/>
    </row>
    <row r="103" spans="1:47" s="10" customFormat="1" ht="19.899999999999999" customHeight="1">
      <c r="B103" s="160"/>
      <c r="C103" s="105"/>
      <c r="D103" s="161" t="s">
        <v>371</v>
      </c>
      <c r="E103" s="162"/>
      <c r="F103" s="162"/>
      <c r="G103" s="162"/>
      <c r="H103" s="162"/>
      <c r="I103" s="162"/>
      <c r="J103" s="163">
        <f>J308</f>
        <v>0</v>
      </c>
      <c r="K103" s="105"/>
      <c r="L103" s="164"/>
    </row>
    <row r="104" spans="1:47" s="9" customFormat="1" ht="24.95" customHeight="1">
      <c r="B104" s="154"/>
      <c r="C104" s="155"/>
      <c r="D104" s="156" t="s">
        <v>372</v>
      </c>
      <c r="E104" s="157"/>
      <c r="F104" s="157"/>
      <c r="G104" s="157"/>
      <c r="H104" s="157"/>
      <c r="I104" s="157"/>
      <c r="J104" s="158">
        <f>J311</f>
        <v>0</v>
      </c>
      <c r="K104" s="155"/>
      <c r="L104" s="159"/>
    </row>
    <row r="105" spans="1:47" s="10" customFormat="1" ht="19.899999999999999" customHeight="1">
      <c r="B105" s="160"/>
      <c r="C105" s="105"/>
      <c r="D105" s="161" t="s">
        <v>381</v>
      </c>
      <c r="E105" s="162"/>
      <c r="F105" s="162"/>
      <c r="G105" s="162"/>
      <c r="H105" s="162"/>
      <c r="I105" s="162"/>
      <c r="J105" s="163">
        <f>J312</f>
        <v>0</v>
      </c>
      <c r="K105" s="105"/>
      <c r="L105" s="164"/>
    </row>
    <row r="106" spans="1:47" s="2" customFormat="1" ht="21.75" customHeight="1">
      <c r="A106" s="35"/>
      <c r="B106" s="36"/>
      <c r="C106" s="37"/>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47" s="2" customFormat="1" ht="6.95" customHeight="1">
      <c r="A107" s="35"/>
      <c r="B107" s="55"/>
      <c r="C107" s="56"/>
      <c r="D107" s="56"/>
      <c r="E107" s="56"/>
      <c r="F107" s="56"/>
      <c r="G107" s="56"/>
      <c r="H107" s="56"/>
      <c r="I107" s="56"/>
      <c r="J107" s="56"/>
      <c r="K107" s="56"/>
      <c r="L107" s="52"/>
      <c r="S107" s="35"/>
      <c r="T107" s="35"/>
      <c r="U107" s="35"/>
      <c r="V107" s="35"/>
      <c r="W107" s="35"/>
      <c r="X107" s="35"/>
      <c r="Y107" s="35"/>
      <c r="Z107" s="35"/>
      <c r="AA107" s="35"/>
      <c r="AB107" s="35"/>
      <c r="AC107" s="35"/>
      <c r="AD107" s="35"/>
      <c r="AE107" s="35"/>
    </row>
    <row r="111" spans="1:47" s="2" customFormat="1" ht="6.95" customHeight="1">
      <c r="A111" s="35"/>
      <c r="B111" s="57"/>
      <c r="C111" s="58"/>
      <c r="D111" s="58"/>
      <c r="E111" s="58"/>
      <c r="F111" s="58"/>
      <c r="G111" s="58"/>
      <c r="H111" s="58"/>
      <c r="I111" s="58"/>
      <c r="J111" s="58"/>
      <c r="K111" s="58"/>
      <c r="L111" s="52"/>
      <c r="S111" s="35"/>
      <c r="T111" s="35"/>
      <c r="U111" s="35"/>
      <c r="V111" s="35"/>
      <c r="W111" s="35"/>
      <c r="X111" s="35"/>
      <c r="Y111" s="35"/>
      <c r="Z111" s="35"/>
      <c r="AA111" s="35"/>
      <c r="AB111" s="35"/>
      <c r="AC111" s="35"/>
      <c r="AD111" s="35"/>
      <c r="AE111" s="35"/>
    </row>
    <row r="112" spans="1:47" s="2" customFormat="1" ht="24.95" customHeight="1">
      <c r="A112" s="35"/>
      <c r="B112" s="36"/>
      <c r="C112" s="24" t="s">
        <v>224</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6.95" customHeight="1">
      <c r="A113" s="35"/>
      <c r="B113" s="36"/>
      <c r="C113" s="37"/>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12" customHeight="1">
      <c r="A114" s="35"/>
      <c r="B114" s="36"/>
      <c r="C114" s="30" t="s">
        <v>16</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3" s="2" customFormat="1" ht="16.5" customHeight="1">
      <c r="A115" s="35"/>
      <c r="B115" s="36"/>
      <c r="C115" s="37"/>
      <c r="D115" s="37"/>
      <c r="E115" s="332" t="str">
        <f>E7</f>
        <v>NEMOCNICE TGM HODONÍN – VÝSTAVBA PAVILONU URGENTNÍHO PŘÍJMU ETAPA II.</v>
      </c>
      <c r="F115" s="333"/>
      <c r="G115" s="333"/>
      <c r="H115" s="333"/>
      <c r="I115" s="37"/>
      <c r="J115" s="37"/>
      <c r="K115" s="37"/>
      <c r="L115" s="52"/>
      <c r="S115" s="35"/>
      <c r="T115" s="35"/>
      <c r="U115" s="35"/>
      <c r="V115" s="35"/>
      <c r="W115" s="35"/>
      <c r="X115" s="35"/>
      <c r="Y115" s="35"/>
      <c r="Z115" s="35"/>
      <c r="AA115" s="35"/>
      <c r="AB115" s="35"/>
      <c r="AC115" s="35"/>
      <c r="AD115" s="35"/>
      <c r="AE115" s="35"/>
    </row>
    <row r="116" spans="1:63" s="1" customFormat="1" ht="12" customHeight="1">
      <c r="B116" s="22"/>
      <c r="C116" s="30" t="s">
        <v>210</v>
      </c>
      <c r="D116" s="23"/>
      <c r="E116" s="23"/>
      <c r="F116" s="23"/>
      <c r="G116" s="23"/>
      <c r="H116" s="23"/>
      <c r="I116" s="23"/>
      <c r="J116" s="23"/>
      <c r="K116" s="23"/>
      <c r="L116" s="21"/>
    </row>
    <row r="117" spans="1:63" s="2" customFormat="1" ht="16.5" customHeight="1">
      <c r="A117" s="35"/>
      <c r="B117" s="36"/>
      <c r="C117" s="37"/>
      <c r="D117" s="37"/>
      <c r="E117" s="332" t="s">
        <v>362</v>
      </c>
      <c r="F117" s="334"/>
      <c r="G117" s="334"/>
      <c r="H117" s="334"/>
      <c r="I117" s="37"/>
      <c r="J117" s="37"/>
      <c r="K117" s="37"/>
      <c r="L117" s="52"/>
      <c r="S117" s="35"/>
      <c r="T117" s="35"/>
      <c r="U117" s="35"/>
      <c r="V117" s="35"/>
      <c r="W117" s="35"/>
      <c r="X117" s="35"/>
      <c r="Y117" s="35"/>
      <c r="Z117" s="35"/>
      <c r="AA117" s="35"/>
      <c r="AB117" s="35"/>
      <c r="AC117" s="35"/>
      <c r="AD117" s="35"/>
      <c r="AE117" s="35"/>
    </row>
    <row r="118" spans="1:63" s="2" customFormat="1" ht="12" customHeight="1">
      <c r="A118" s="35"/>
      <c r="B118" s="36"/>
      <c r="C118" s="30" t="s">
        <v>363</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3" s="2" customFormat="1" ht="16.5" customHeight="1">
      <c r="A119" s="35"/>
      <c r="B119" s="36"/>
      <c r="C119" s="37"/>
      <c r="D119" s="37"/>
      <c r="E119" s="305" t="str">
        <f>E11</f>
        <v>D.1.2.1 - Stavebně-konstrukční řešení-betonové kce</v>
      </c>
      <c r="F119" s="334"/>
      <c r="G119" s="334"/>
      <c r="H119" s="334"/>
      <c r="I119" s="37"/>
      <c r="J119" s="37"/>
      <c r="K119" s="37"/>
      <c r="L119" s="52"/>
      <c r="S119" s="35"/>
      <c r="T119" s="35"/>
      <c r="U119" s="35"/>
      <c r="V119" s="35"/>
      <c r="W119" s="35"/>
      <c r="X119" s="35"/>
      <c r="Y119" s="35"/>
      <c r="Z119" s="35"/>
      <c r="AA119" s="35"/>
      <c r="AB119" s="35"/>
      <c r="AC119" s="35"/>
      <c r="AD119" s="35"/>
      <c r="AE119" s="35"/>
    </row>
    <row r="120" spans="1:63" s="2" customFormat="1" ht="6.9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3" s="2" customFormat="1" ht="12" customHeight="1">
      <c r="A121" s="35"/>
      <c r="B121" s="36"/>
      <c r="C121" s="30" t="s">
        <v>20</v>
      </c>
      <c r="D121" s="37"/>
      <c r="E121" s="37"/>
      <c r="F121" s="28" t="str">
        <f>F14</f>
        <v xml:space="preserve"> </v>
      </c>
      <c r="G121" s="37"/>
      <c r="H121" s="37"/>
      <c r="I121" s="30" t="s">
        <v>22</v>
      </c>
      <c r="J121" s="67" t="str">
        <f>IF(J14="","",J14)</f>
        <v>23. 6. 2025</v>
      </c>
      <c r="K121" s="37"/>
      <c r="L121" s="52"/>
      <c r="S121" s="35"/>
      <c r="T121" s="35"/>
      <c r="U121" s="35"/>
      <c r="V121" s="35"/>
      <c r="W121" s="35"/>
      <c r="X121" s="35"/>
      <c r="Y121" s="35"/>
      <c r="Z121" s="35"/>
      <c r="AA121" s="35"/>
      <c r="AB121" s="35"/>
      <c r="AC121" s="35"/>
      <c r="AD121" s="35"/>
      <c r="AE121" s="35"/>
    </row>
    <row r="122" spans="1:63" s="2" customFormat="1" ht="6.9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3" s="2" customFormat="1" ht="15.2" customHeight="1">
      <c r="A123" s="35"/>
      <c r="B123" s="36"/>
      <c r="C123" s="30" t="s">
        <v>24</v>
      </c>
      <c r="D123" s="37"/>
      <c r="E123" s="37"/>
      <c r="F123" s="28" t="str">
        <f>E17</f>
        <v>NEMOCNICE TGM HODONÍN, p.o.</v>
      </c>
      <c r="G123" s="37"/>
      <c r="H123" s="37"/>
      <c r="I123" s="30" t="s">
        <v>30</v>
      </c>
      <c r="J123" s="33" t="str">
        <f>E23</f>
        <v>KANIA a.s.</v>
      </c>
      <c r="K123" s="37"/>
      <c r="L123" s="52"/>
      <c r="S123" s="35"/>
      <c r="T123" s="35"/>
      <c r="U123" s="35"/>
      <c r="V123" s="35"/>
      <c r="W123" s="35"/>
      <c r="X123" s="35"/>
      <c r="Y123" s="35"/>
      <c r="Z123" s="35"/>
      <c r="AA123" s="35"/>
      <c r="AB123" s="35"/>
      <c r="AC123" s="35"/>
      <c r="AD123" s="35"/>
      <c r="AE123" s="35"/>
    </row>
    <row r="124" spans="1:63" s="2" customFormat="1" ht="15.2" customHeight="1">
      <c r="A124" s="35"/>
      <c r="B124" s="36"/>
      <c r="C124" s="30" t="s">
        <v>28</v>
      </c>
      <c r="D124" s="37"/>
      <c r="E124" s="37"/>
      <c r="F124" s="28" t="str">
        <f>IF(E20="","",E20)</f>
        <v>Vyplň údaj</v>
      </c>
      <c r="G124" s="37"/>
      <c r="H124" s="37"/>
      <c r="I124" s="30" t="s">
        <v>33</v>
      </c>
      <c r="J124" s="33" t="str">
        <f>E26</f>
        <v xml:space="preserve"> </v>
      </c>
      <c r="K124" s="37"/>
      <c r="L124" s="52"/>
      <c r="S124" s="35"/>
      <c r="T124" s="35"/>
      <c r="U124" s="35"/>
      <c r="V124" s="35"/>
      <c r="W124" s="35"/>
      <c r="X124" s="35"/>
      <c r="Y124" s="35"/>
      <c r="Z124" s="35"/>
      <c r="AA124" s="35"/>
      <c r="AB124" s="35"/>
      <c r="AC124" s="35"/>
      <c r="AD124" s="35"/>
      <c r="AE124" s="35"/>
    </row>
    <row r="125" spans="1:63" s="2" customFormat="1" ht="10.35"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63" s="11" customFormat="1" ht="29.25" customHeight="1">
      <c r="A126" s="165"/>
      <c r="B126" s="166"/>
      <c r="C126" s="167" t="s">
        <v>225</v>
      </c>
      <c r="D126" s="168" t="s">
        <v>61</v>
      </c>
      <c r="E126" s="168" t="s">
        <v>57</v>
      </c>
      <c r="F126" s="168" t="s">
        <v>58</v>
      </c>
      <c r="G126" s="168" t="s">
        <v>226</v>
      </c>
      <c r="H126" s="168" t="s">
        <v>227</v>
      </c>
      <c r="I126" s="168" t="s">
        <v>228</v>
      </c>
      <c r="J126" s="168" t="s">
        <v>214</v>
      </c>
      <c r="K126" s="169" t="s">
        <v>229</v>
      </c>
      <c r="L126" s="170"/>
      <c r="M126" s="76" t="s">
        <v>1</v>
      </c>
      <c r="N126" s="77" t="s">
        <v>40</v>
      </c>
      <c r="O126" s="77" t="s">
        <v>230</v>
      </c>
      <c r="P126" s="77" t="s">
        <v>231</v>
      </c>
      <c r="Q126" s="77" t="s">
        <v>232</v>
      </c>
      <c r="R126" s="77" t="s">
        <v>233</v>
      </c>
      <c r="S126" s="77" t="s">
        <v>234</v>
      </c>
      <c r="T126" s="78" t="s">
        <v>235</v>
      </c>
      <c r="U126" s="165"/>
      <c r="V126" s="165"/>
      <c r="W126" s="165"/>
      <c r="X126" s="165"/>
      <c r="Y126" s="165"/>
      <c r="Z126" s="165"/>
      <c r="AA126" s="165"/>
      <c r="AB126" s="165"/>
      <c r="AC126" s="165"/>
      <c r="AD126" s="165"/>
      <c r="AE126" s="165"/>
    </row>
    <row r="127" spans="1:63" s="2" customFormat="1" ht="22.9" customHeight="1">
      <c r="A127" s="35"/>
      <c r="B127" s="36"/>
      <c r="C127" s="83" t="s">
        <v>236</v>
      </c>
      <c r="D127" s="37"/>
      <c r="E127" s="37"/>
      <c r="F127" s="37"/>
      <c r="G127" s="37"/>
      <c r="H127" s="37"/>
      <c r="I127" s="37"/>
      <c r="J127" s="171">
        <f>BK127</f>
        <v>0</v>
      </c>
      <c r="K127" s="37"/>
      <c r="L127" s="40"/>
      <c r="M127" s="79"/>
      <c r="N127" s="172"/>
      <c r="O127" s="80"/>
      <c r="P127" s="173">
        <f>P128+P311</f>
        <v>0</v>
      </c>
      <c r="Q127" s="80"/>
      <c r="R127" s="173">
        <f>R128+R311</f>
        <v>1162.1135932300001</v>
      </c>
      <c r="S127" s="80"/>
      <c r="T127" s="174">
        <f>T128+T311</f>
        <v>0</v>
      </c>
      <c r="U127" s="35"/>
      <c r="V127" s="35"/>
      <c r="W127" s="35"/>
      <c r="X127" s="35"/>
      <c r="Y127" s="35"/>
      <c r="Z127" s="35"/>
      <c r="AA127" s="35"/>
      <c r="AB127" s="35"/>
      <c r="AC127" s="35"/>
      <c r="AD127" s="35"/>
      <c r="AE127" s="35"/>
      <c r="AT127" s="18" t="s">
        <v>75</v>
      </c>
      <c r="AU127" s="18" t="s">
        <v>216</v>
      </c>
      <c r="BK127" s="175">
        <f>BK128+BK311</f>
        <v>0</v>
      </c>
    </row>
    <row r="128" spans="1:63" s="12" customFormat="1" ht="25.9" customHeight="1">
      <c r="B128" s="176"/>
      <c r="C128" s="177"/>
      <c r="D128" s="178" t="s">
        <v>75</v>
      </c>
      <c r="E128" s="179" t="s">
        <v>237</v>
      </c>
      <c r="F128" s="179" t="s">
        <v>238</v>
      </c>
      <c r="G128" s="177"/>
      <c r="H128" s="177"/>
      <c r="I128" s="180"/>
      <c r="J128" s="181">
        <f>BK128</f>
        <v>0</v>
      </c>
      <c r="K128" s="177"/>
      <c r="L128" s="182"/>
      <c r="M128" s="183"/>
      <c r="N128" s="184"/>
      <c r="O128" s="184"/>
      <c r="P128" s="185">
        <f>P129+P190+P244+P308</f>
        <v>0</v>
      </c>
      <c r="Q128" s="184"/>
      <c r="R128" s="185">
        <f>R129+R190+R244+R308</f>
        <v>1162.1135932300001</v>
      </c>
      <c r="S128" s="184"/>
      <c r="T128" s="186">
        <f>T129+T190+T244+T308</f>
        <v>0</v>
      </c>
      <c r="AR128" s="187" t="s">
        <v>84</v>
      </c>
      <c r="AT128" s="188" t="s">
        <v>75</v>
      </c>
      <c r="AU128" s="188" t="s">
        <v>76</v>
      </c>
      <c r="AY128" s="187" t="s">
        <v>239</v>
      </c>
      <c r="BK128" s="189">
        <f>BK129+BK190+BK244+BK308</f>
        <v>0</v>
      </c>
    </row>
    <row r="129" spans="1:65" s="12" customFormat="1" ht="22.9" customHeight="1">
      <c r="B129" s="176"/>
      <c r="C129" s="177"/>
      <c r="D129" s="178" t="s">
        <v>75</v>
      </c>
      <c r="E129" s="190" t="s">
        <v>86</v>
      </c>
      <c r="F129" s="190" t="s">
        <v>493</v>
      </c>
      <c r="G129" s="177"/>
      <c r="H129" s="177"/>
      <c r="I129" s="180"/>
      <c r="J129" s="191">
        <f>BK129</f>
        <v>0</v>
      </c>
      <c r="K129" s="177"/>
      <c r="L129" s="182"/>
      <c r="M129" s="183"/>
      <c r="N129" s="184"/>
      <c r="O129" s="184"/>
      <c r="P129" s="185">
        <f>SUM(P130:P189)</f>
        <v>0</v>
      </c>
      <c r="Q129" s="184"/>
      <c r="R129" s="185">
        <f>SUM(R130:R189)</f>
        <v>343.09557998999986</v>
      </c>
      <c r="S129" s="184"/>
      <c r="T129" s="186">
        <f>SUM(T130:T189)</f>
        <v>0</v>
      </c>
      <c r="AR129" s="187" t="s">
        <v>84</v>
      </c>
      <c r="AT129" s="188" t="s">
        <v>75</v>
      </c>
      <c r="AU129" s="188" t="s">
        <v>84</v>
      </c>
      <c r="AY129" s="187" t="s">
        <v>239</v>
      </c>
      <c r="BK129" s="189">
        <f>SUM(BK130:BK189)</f>
        <v>0</v>
      </c>
    </row>
    <row r="130" spans="1:65" s="2" customFormat="1" ht="16.5" customHeight="1">
      <c r="A130" s="35"/>
      <c r="B130" s="36"/>
      <c r="C130" s="192" t="s">
        <v>84</v>
      </c>
      <c r="D130" s="192" t="s">
        <v>241</v>
      </c>
      <c r="E130" s="193" t="s">
        <v>524</v>
      </c>
      <c r="F130" s="194" t="s">
        <v>525</v>
      </c>
      <c r="G130" s="195" t="s">
        <v>319</v>
      </c>
      <c r="H130" s="196">
        <v>2.5880000000000001</v>
      </c>
      <c r="I130" s="197"/>
      <c r="J130" s="198">
        <f>ROUND(I130*H130,2)</f>
        <v>0</v>
      </c>
      <c r="K130" s="194" t="s">
        <v>245</v>
      </c>
      <c r="L130" s="40"/>
      <c r="M130" s="199" t="s">
        <v>1</v>
      </c>
      <c r="N130" s="200" t="s">
        <v>41</v>
      </c>
      <c r="O130" s="72"/>
      <c r="P130" s="201">
        <f>O130*H130</f>
        <v>0</v>
      </c>
      <c r="Q130" s="201">
        <v>2.5018699999999998</v>
      </c>
      <c r="R130" s="201">
        <f>Q130*H130</f>
        <v>6.4748395599999995</v>
      </c>
      <c r="S130" s="201">
        <v>0</v>
      </c>
      <c r="T130" s="202">
        <f>S130*H130</f>
        <v>0</v>
      </c>
      <c r="U130" s="35"/>
      <c r="V130" s="35"/>
      <c r="W130" s="35"/>
      <c r="X130" s="35"/>
      <c r="Y130" s="35"/>
      <c r="Z130" s="35"/>
      <c r="AA130" s="35"/>
      <c r="AB130" s="35"/>
      <c r="AC130" s="35"/>
      <c r="AD130" s="35"/>
      <c r="AE130" s="35"/>
      <c r="AR130" s="203" t="s">
        <v>110</v>
      </c>
      <c r="AT130" s="203" t="s">
        <v>241</v>
      </c>
      <c r="AU130" s="203" t="s">
        <v>86</v>
      </c>
      <c r="AY130" s="18" t="s">
        <v>239</v>
      </c>
      <c r="BE130" s="204">
        <f>IF(N130="základní",J130,0)</f>
        <v>0</v>
      </c>
      <c r="BF130" s="204">
        <f>IF(N130="snížená",J130,0)</f>
        <v>0</v>
      </c>
      <c r="BG130" s="204">
        <f>IF(N130="zákl. přenesená",J130,0)</f>
        <v>0</v>
      </c>
      <c r="BH130" s="204">
        <f>IF(N130="sníž. přenesená",J130,0)</f>
        <v>0</v>
      </c>
      <c r="BI130" s="204">
        <f>IF(N130="nulová",J130,0)</f>
        <v>0</v>
      </c>
      <c r="BJ130" s="18" t="s">
        <v>84</v>
      </c>
      <c r="BK130" s="204">
        <f>ROUND(I130*H130,2)</f>
        <v>0</v>
      </c>
      <c r="BL130" s="18" t="s">
        <v>110</v>
      </c>
      <c r="BM130" s="203" t="s">
        <v>2852</v>
      </c>
    </row>
    <row r="131" spans="1:65" s="2" customFormat="1" ht="11.25">
      <c r="A131" s="35"/>
      <c r="B131" s="36"/>
      <c r="C131" s="37"/>
      <c r="D131" s="205" t="s">
        <v>247</v>
      </c>
      <c r="E131" s="37"/>
      <c r="F131" s="206" t="s">
        <v>527</v>
      </c>
      <c r="G131" s="37"/>
      <c r="H131" s="37"/>
      <c r="I131" s="207"/>
      <c r="J131" s="37"/>
      <c r="K131" s="37"/>
      <c r="L131" s="40"/>
      <c r="M131" s="208"/>
      <c r="N131" s="209"/>
      <c r="O131" s="72"/>
      <c r="P131" s="72"/>
      <c r="Q131" s="72"/>
      <c r="R131" s="72"/>
      <c r="S131" s="72"/>
      <c r="T131" s="73"/>
      <c r="U131" s="35"/>
      <c r="V131" s="35"/>
      <c r="W131" s="35"/>
      <c r="X131" s="35"/>
      <c r="Y131" s="35"/>
      <c r="Z131" s="35"/>
      <c r="AA131" s="35"/>
      <c r="AB131" s="35"/>
      <c r="AC131" s="35"/>
      <c r="AD131" s="35"/>
      <c r="AE131" s="35"/>
      <c r="AT131" s="18" t="s">
        <v>247</v>
      </c>
      <c r="AU131" s="18" t="s">
        <v>86</v>
      </c>
    </row>
    <row r="132" spans="1:65" s="2" customFormat="1" ht="19.5">
      <c r="A132" s="35"/>
      <c r="B132" s="36"/>
      <c r="C132" s="37"/>
      <c r="D132" s="212" t="s">
        <v>294</v>
      </c>
      <c r="E132" s="37"/>
      <c r="F132" s="221" t="s">
        <v>2853</v>
      </c>
      <c r="G132" s="37"/>
      <c r="H132" s="37"/>
      <c r="I132" s="207"/>
      <c r="J132" s="37"/>
      <c r="K132" s="37"/>
      <c r="L132" s="40"/>
      <c r="M132" s="208"/>
      <c r="N132" s="209"/>
      <c r="O132" s="72"/>
      <c r="P132" s="72"/>
      <c r="Q132" s="72"/>
      <c r="R132" s="72"/>
      <c r="S132" s="72"/>
      <c r="T132" s="73"/>
      <c r="U132" s="35"/>
      <c r="V132" s="35"/>
      <c r="W132" s="35"/>
      <c r="X132" s="35"/>
      <c r="Y132" s="35"/>
      <c r="Z132" s="35"/>
      <c r="AA132" s="35"/>
      <c r="AB132" s="35"/>
      <c r="AC132" s="35"/>
      <c r="AD132" s="35"/>
      <c r="AE132" s="35"/>
      <c r="AT132" s="18" t="s">
        <v>294</v>
      </c>
      <c r="AU132" s="18" t="s">
        <v>86</v>
      </c>
    </row>
    <row r="133" spans="1:65" s="13" customFormat="1" ht="11.25">
      <c r="B133" s="210"/>
      <c r="C133" s="211"/>
      <c r="D133" s="212" t="s">
        <v>274</v>
      </c>
      <c r="E133" s="226" t="s">
        <v>1</v>
      </c>
      <c r="F133" s="213" t="s">
        <v>2854</v>
      </c>
      <c r="G133" s="211"/>
      <c r="H133" s="214">
        <v>2.5880000000000001</v>
      </c>
      <c r="I133" s="215"/>
      <c r="J133" s="211"/>
      <c r="K133" s="211"/>
      <c r="L133" s="216"/>
      <c r="M133" s="217"/>
      <c r="N133" s="218"/>
      <c r="O133" s="218"/>
      <c r="P133" s="218"/>
      <c r="Q133" s="218"/>
      <c r="R133" s="218"/>
      <c r="S133" s="218"/>
      <c r="T133" s="219"/>
      <c r="AT133" s="220" t="s">
        <v>274</v>
      </c>
      <c r="AU133" s="220" t="s">
        <v>86</v>
      </c>
      <c r="AV133" s="13" t="s">
        <v>86</v>
      </c>
      <c r="AW133" s="13" t="s">
        <v>32</v>
      </c>
      <c r="AX133" s="13" t="s">
        <v>76</v>
      </c>
      <c r="AY133" s="220" t="s">
        <v>239</v>
      </c>
    </row>
    <row r="134" spans="1:65" s="14" customFormat="1" ht="11.25">
      <c r="B134" s="227"/>
      <c r="C134" s="228"/>
      <c r="D134" s="212" t="s">
        <v>274</v>
      </c>
      <c r="E134" s="229" t="s">
        <v>1</v>
      </c>
      <c r="F134" s="230" t="s">
        <v>401</v>
      </c>
      <c r="G134" s="228"/>
      <c r="H134" s="231">
        <v>2.5880000000000001</v>
      </c>
      <c r="I134" s="232"/>
      <c r="J134" s="228"/>
      <c r="K134" s="228"/>
      <c r="L134" s="233"/>
      <c r="M134" s="234"/>
      <c r="N134" s="235"/>
      <c r="O134" s="235"/>
      <c r="P134" s="235"/>
      <c r="Q134" s="235"/>
      <c r="R134" s="235"/>
      <c r="S134" s="235"/>
      <c r="T134" s="236"/>
      <c r="AT134" s="237" t="s">
        <v>274</v>
      </c>
      <c r="AU134" s="237" t="s">
        <v>86</v>
      </c>
      <c r="AV134" s="14" t="s">
        <v>110</v>
      </c>
      <c r="AW134" s="14" t="s">
        <v>32</v>
      </c>
      <c r="AX134" s="14" t="s">
        <v>84</v>
      </c>
      <c r="AY134" s="237" t="s">
        <v>239</v>
      </c>
    </row>
    <row r="135" spans="1:65" s="2" customFormat="1" ht="16.5" customHeight="1">
      <c r="A135" s="35"/>
      <c r="B135" s="36"/>
      <c r="C135" s="192" t="s">
        <v>86</v>
      </c>
      <c r="D135" s="192" t="s">
        <v>241</v>
      </c>
      <c r="E135" s="193" t="s">
        <v>531</v>
      </c>
      <c r="F135" s="194" t="s">
        <v>532</v>
      </c>
      <c r="G135" s="195" t="s">
        <v>244</v>
      </c>
      <c r="H135" s="196">
        <v>3.5419999999999998</v>
      </c>
      <c r="I135" s="197"/>
      <c r="J135" s="198">
        <f>ROUND(I135*H135,2)</f>
        <v>0</v>
      </c>
      <c r="K135" s="194" t="s">
        <v>245</v>
      </c>
      <c r="L135" s="40"/>
      <c r="M135" s="199" t="s">
        <v>1</v>
      </c>
      <c r="N135" s="200" t="s">
        <v>41</v>
      </c>
      <c r="O135" s="72"/>
      <c r="P135" s="201">
        <f>O135*H135</f>
        <v>0</v>
      </c>
      <c r="Q135" s="201">
        <v>2.9399999999999999E-3</v>
      </c>
      <c r="R135" s="201">
        <f>Q135*H135</f>
        <v>1.0413479999999999E-2</v>
      </c>
      <c r="S135" s="201">
        <v>0</v>
      </c>
      <c r="T135" s="202">
        <f>S135*H135</f>
        <v>0</v>
      </c>
      <c r="U135" s="35"/>
      <c r="V135" s="35"/>
      <c r="W135" s="35"/>
      <c r="X135" s="35"/>
      <c r="Y135" s="35"/>
      <c r="Z135" s="35"/>
      <c r="AA135" s="35"/>
      <c r="AB135" s="35"/>
      <c r="AC135" s="35"/>
      <c r="AD135" s="35"/>
      <c r="AE135" s="35"/>
      <c r="AR135" s="203" t="s">
        <v>110</v>
      </c>
      <c r="AT135" s="203" t="s">
        <v>241</v>
      </c>
      <c r="AU135" s="203" t="s">
        <v>86</v>
      </c>
      <c r="AY135" s="18" t="s">
        <v>239</v>
      </c>
      <c r="BE135" s="204">
        <f>IF(N135="základní",J135,0)</f>
        <v>0</v>
      </c>
      <c r="BF135" s="204">
        <f>IF(N135="snížená",J135,0)</f>
        <v>0</v>
      </c>
      <c r="BG135" s="204">
        <f>IF(N135="zákl. přenesená",J135,0)</f>
        <v>0</v>
      </c>
      <c r="BH135" s="204">
        <f>IF(N135="sníž. přenesená",J135,0)</f>
        <v>0</v>
      </c>
      <c r="BI135" s="204">
        <f>IF(N135="nulová",J135,0)</f>
        <v>0</v>
      </c>
      <c r="BJ135" s="18" t="s">
        <v>84</v>
      </c>
      <c r="BK135" s="204">
        <f>ROUND(I135*H135,2)</f>
        <v>0</v>
      </c>
      <c r="BL135" s="18" t="s">
        <v>110</v>
      </c>
      <c r="BM135" s="203" t="s">
        <v>2855</v>
      </c>
    </row>
    <row r="136" spans="1:65" s="2" customFormat="1" ht="11.25">
      <c r="A136" s="35"/>
      <c r="B136" s="36"/>
      <c r="C136" s="37"/>
      <c r="D136" s="205" t="s">
        <v>247</v>
      </c>
      <c r="E136" s="37"/>
      <c r="F136" s="206" t="s">
        <v>534</v>
      </c>
      <c r="G136" s="37"/>
      <c r="H136" s="37"/>
      <c r="I136" s="207"/>
      <c r="J136" s="37"/>
      <c r="K136" s="37"/>
      <c r="L136" s="40"/>
      <c r="M136" s="208"/>
      <c r="N136" s="209"/>
      <c r="O136" s="72"/>
      <c r="P136" s="72"/>
      <c r="Q136" s="72"/>
      <c r="R136" s="72"/>
      <c r="S136" s="72"/>
      <c r="T136" s="73"/>
      <c r="U136" s="35"/>
      <c r="V136" s="35"/>
      <c r="W136" s="35"/>
      <c r="X136" s="35"/>
      <c r="Y136" s="35"/>
      <c r="Z136" s="35"/>
      <c r="AA136" s="35"/>
      <c r="AB136" s="35"/>
      <c r="AC136" s="35"/>
      <c r="AD136" s="35"/>
      <c r="AE136" s="35"/>
      <c r="AT136" s="18" t="s">
        <v>247</v>
      </c>
      <c r="AU136" s="18" t="s">
        <v>86</v>
      </c>
    </row>
    <row r="137" spans="1:65" s="13" customFormat="1" ht="11.25">
      <c r="B137" s="210"/>
      <c r="C137" s="211"/>
      <c r="D137" s="212" t="s">
        <v>274</v>
      </c>
      <c r="E137" s="226" t="s">
        <v>1</v>
      </c>
      <c r="F137" s="213" t="s">
        <v>2856</v>
      </c>
      <c r="G137" s="211"/>
      <c r="H137" s="214">
        <v>3.5419999999999998</v>
      </c>
      <c r="I137" s="215"/>
      <c r="J137" s="211"/>
      <c r="K137" s="211"/>
      <c r="L137" s="216"/>
      <c r="M137" s="217"/>
      <c r="N137" s="218"/>
      <c r="O137" s="218"/>
      <c r="P137" s="218"/>
      <c r="Q137" s="218"/>
      <c r="R137" s="218"/>
      <c r="S137" s="218"/>
      <c r="T137" s="219"/>
      <c r="AT137" s="220" t="s">
        <v>274</v>
      </c>
      <c r="AU137" s="220" t="s">
        <v>86</v>
      </c>
      <c r="AV137" s="13" t="s">
        <v>86</v>
      </c>
      <c r="AW137" s="13" t="s">
        <v>32</v>
      </c>
      <c r="AX137" s="13" t="s">
        <v>76</v>
      </c>
      <c r="AY137" s="220" t="s">
        <v>239</v>
      </c>
    </row>
    <row r="138" spans="1:65" s="14" customFormat="1" ht="11.25">
      <c r="B138" s="227"/>
      <c r="C138" s="228"/>
      <c r="D138" s="212" t="s">
        <v>274</v>
      </c>
      <c r="E138" s="229" t="s">
        <v>1</v>
      </c>
      <c r="F138" s="230" t="s">
        <v>401</v>
      </c>
      <c r="G138" s="228"/>
      <c r="H138" s="231">
        <v>3.5419999999999998</v>
      </c>
      <c r="I138" s="232"/>
      <c r="J138" s="228"/>
      <c r="K138" s="228"/>
      <c r="L138" s="233"/>
      <c r="M138" s="234"/>
      <c r="N138" s="235"/>
      <c r="O138" s="235"/>
      <c r="P138" s="235"/>
      <c r="Q138" s="235"/>
      <c r="R138" s="235"/>
      <c r="S138" s="235"/>
      <c r="T138" s="236"/>
      <c r="AT138" s="237" t="s">
        <v>274</v>
      </c>
      <c r="AU138" s="237" t="s">
        <v>86</v>
      </c>
      <c r="AV138" s="14" t="s">
        <v>110</v>
      </c>
      <c r="AW138" s="14" t="s">
        <v>32</v>
      </c>
      <c r="AX138" s="14" t="s">
        <v>84</v>
      </c>
      <c r="AY138" s="237" t="s">
        <v>239</v>
      </c>
    </row>
    <row r="139" spans="1:65" s="2" customFormat="1" ht="16.5" customHeight="1">
      <c r="A139" s="35"/>
      <c r="B139" s="36"/>
      <c r="C139" s="192" t="s">
        <v>108</v>
      </c>
      <c r="D139" s="192" t="s">
        <v>241</v>
      </c>
      <c r="E139" s="193" t="s">
        <v>537</v>
      </c>
      <c r="F139" s="194" t="s">
        <v>538</v>
      </c>
      <c r="G139" s="195" t="s">
        <v>244</v>
      </c>
      <c r="H139" s="196">
        <v>3.5419999999999998</v>
      </c>
      <c r="I139" s="197"/>
      <c r="J139" s="198">
        <f>ROUND(I139*H139,2)</f>
        <v>0</v>
      </c>
      <c r="K139" s="194" t="s">
        <v>245</v>
      </c>
      <c r="L139" s="40"/>
      <c r="M139" s="199" t="s">
        <v>1</v>
      </c>
      <c r="N139" s="200" t="s">
        <v>41</v>
      </c>
      <c r="O139" s="72"/>
      <c r="P139" s="201">
        <f>O139*H139</f>
        <v>0</v>
      </c>
      <c r="Q139" s="201">
        <v>0</v>
      </c>
      <c r="R139" s="201">
        <f>Q139*H139</f>
        <v>0</v>
      </c>
      <c r="S139" s="201">
        <v>0</v>
      </c>
      <c r="T139" s="202">
        <f>S139*H139</f>
        <v>0</v>
      </c>
      <c r="U139" s="35"/>
      <c r="V139" s="35"/>
      <c r="W139" s="35"/>
      <c r="X139" s="35"/>
      <c r="Y139" s="35"/>
      <c r="Z139" s="35"/>
      <c r="AA139" s="35"/>
      <c r="AB139" s="35"/>
      <c r="AC139" s="35"/>
      <c r="AD139" s="35"/>
      <c r="AE139" s="35"/>
      <c r="AR139" s="203" t="s">
        <v>110</v>
      </c>
      <c r="AT139" s="203" t="s">
        <v>241</v>
      </c>
      <c r="AU139" s="203" t="s">
        <v>86</v>
      </c>
      <c r="AY139" s="18" t="s">
        <v>239</v>
      </c>
      <c r="BE139" s="204">
        <f>IF(N139="základní",J139,0)</f>
        <v>0</v>
      </c>
      <c r="BF139" s="204">
        <f>IF(N139="snížená",J139,0)</f>
        <v>0</v>
      </c>
      <c r="BG139" s="204">
        <f>IF(N139="zákl. přenesená",J139,0)</f>
        <v>0</v>
      </c>
      <c r="BH139" s="204">
        <f>IF(N139="sníž. přenesená",J139,0)</f>
        <v>0</v>
      </c>
      <c r="BI139" s="204">
        <f>IF(N139="nulová",J139,0)</f>
        <v>0</v>
      </c>
      <c r="BJ139" s="18" t="s">
        <v>84</v>
      </c>
      <c r="BK139" s="204">
        <f>ROUND(I139*H139,2)</f>
        <v>0</v>
      </c>
      <c r="BL139" s="18" t="s">
        <v>110</v>
      </c>
      <c r="BM139" s="203" t="s">
        <v>2857</v>
      </c>
    </row>
    <row r="140" spans="1:65" s="2" customFormat="1" ht="11.25">
      <c r="A140" s="35"/>
      <c r="B140" s="36"/>
      <c r="C140" s="37"/>
      <c r="D140" s="205" t="s">
        <v>247</v>
      </c>
      <c r="E140" s="37"/>
      <c r="F140" s="206" t="s">
        <v>540</v>
      </c>
      <c r="G140" s="37"/>
      <c r="H140" s="37"/>
      <c r="I140" s="207"/>
      <c r="J140" s="37"/>
      <c r="K140" s="37"/>
      <c r="L140" s="40"/>
      <c r="M140" s="208"/>
      <c r="N140" s="209"/>
      <c r="O140" s="72"/>
      <c r="P140" s="72"/>
      <c r="Q140" s="72"/>
      <c r="R140" s="72"/>
      <c r="S140" s="72"/>
      <c r="T140" s="73"/>
      <c r="U140" s="35"/>
      <c r="V140" s="35"/>
      <c r="W140" s="35"/>
      <c r="X140" s="35"/>
      <c r="Y140" s="35"/>
      <c r="Z140" s="35"/>
      <c r="AA140" s="35"/>
      <c r="AB140" s="35"/>
      <c r="AC140" s="35"/>
      <c r="AD140" s="35"/>
      <c r="AE140" s="35"/>
      <c r="AT140" s="18" t="s">
        <v>247</v>
      </c>
      <c r="AU140" s="18" t="s">
        <v>86</v>
      </c>
    </row>
    <row r="141" spans="1:65" s="2" customFormat="1" ht="16.5" customHeight="1">
      <c r="A141" s="35"/>
      <c r="B141" s="36"/>
      <c r="C141" s="192" t="s">
        <v>110</v>
      </c>
      <c r="D141" s="192" t="s">
        <v>241</v>
      </c>
      <c r="E141" s="193" t="s">
        <v>542</v>
      </c>
      <c r="F141" s="194" t="s">
        <v>543</v>
      </c>
      <c r="G141" s="195" t="s">
        <v>344</v>
      </c>
      <c r="H141" s="196">
        <v>0.53600000000000003</v>
      </c>
      <c r="I141" s="197"/>
      <c r="J141" s="198">
        <f>ROUND(I141*H141,2)</f>
        <v>0</v>
      </c>
      <c r="K141" s="194" t="s">
        <v>245</v>
      </c>
      <c r="L141" s="40"/>
      <c r="M141" s="199" t="s">
        <v>1</v>
      </c>
      <c r="N141" s="200" t="s">
        <v>41</v>
      </c>
      <c r="O141" s="72"/>
      <c r="P141" s="201">
        <f>O141*H141</f>
        <v>0</v>
      </c>
      <c r="Q141" s="201">
        <v>1.0606199999999999</v>
      </c>
      <c r="R141" s="201">
        <f>Q141*H141</f>
        <v>0.56849231999999994</v>
      </c>
      <c r="S141" s="201">
        <v>0</v>
      </c>
      <c r="T141" s="202">
        <f>S141*H141</f>
        <v>0</v>
      </c>
      <c r="U141" s="35"/>
      <c r="V141" s="35"/>
      <c r="W141" s="35"/>
      <c r="X141" s="35"/>
      <c r="Y141" s="35"/>
      <c r="Z141" s="35"/>
      <c r="AA141" s="35"/>
      <c r="AB141" s="35"/>
      <c r="AC141" s="35"/>
      <c r="AD141" s="35"/>
      <c r="AE141" s="35"/>
      <c r="AR141" s="203" t="s">
        <v>110</v>
      </c>
      <c r="AT141" s="203" t="s">
        <v>241</v>
      </c>
      <c r="AU141" s="203" t="s">
        <v>86</v>
      </c>
      <c r="AY141" s="18" t="s">
        <v>239</v>
      </c>
      <c r="BE141" s="204">
        <f>IF(N141="základní",J141,0)</f>
        <v>0</v>
      </c>
      <c r="BF141" s="204">
        <f>IF(N141="snížená",J141,0)</f>
        <v>0</v>
      </c>
      <c r="BG141" s="204">
        <f>IF(N141="zákl. přenesená",J141,0)</f>
        <v>0</v>
      </c>
      <c r="BH141" s="204">
        <f>IF(N141="sníž. přenesená",J141,0)</f>
        <v>0</v>
      </c>
      <c r="BI141" s="204">
        <f>IF(N141="nulová",J141,0)</f>
        <v>0</v>
      </c>
      <c r="BJ141" s="18" t="s">
        <v>84</v>
      </c>
      <c r="BK141" s="204">
        <f>ROUND(I141*H141,2)</f>
        <v>0</v>
      </c>
      <c r="BL141" s="18" t="s">
        <v>110</v>
      </c>
      <c r="BM141" s="203" t="s">
        <v>2858</v>
      </c>
    </row>
    <row r="142" spans="1:65" s="2" customFormat="1" ht="11.25">
      <c r="A142" s="35"/>
      <c r="B142" s="36"/>
      <c r="C142" s="37"/>
      <c r="D142" s="205" t="s">
        <v>247</v>
      </c>
      <c r="E142" s="37"/>
      <c r="F142" s="206" t="s">
        <v>545</v>
      </c>
      <c r="G142" s="37"/>
      <c r="H142" s="37"/>
      <c r="I142" s="207"/>
      <c r="J142" s="37"/>
      <c r="K142" s="37"/>
      <c r="L142" s="40"/>
      <c r="M142" s="208"/>
      <c r="N142" s="209"/>
      <c r="O142" s="72"/>
      <c r="P142" s="72"/>
      <c r="Q142" s="72"/>
      <c r="R142" s="72"/>
      <c r="S142" s="72"/>
      <c r="T142" s="73"/>
      <c r="U142" s="35"/>
      <c r="V142" s="35"/>
      <c r="W142" s="35"/>
      <c r="X142" s="35"/>
      <c r="Y142" s="35"/>
      <c r="Z142" s="35"/>
      <c r="AA142" s="35"/>
      <c r="AB142" s="35"/>
      <c r="AC142" s="35"/>
      <c r="AD142" s="35"/>
      <c r="AE142" s="35"/>
      <c r="AT142" s="18" t="s">
        <v>247</v>
      </c>
      <c r="AU142" s="18" t="s">
        <v>86</v>
      </c>
    </row>
    <row r="143" spans="1:65" s="13" customFormat="1" ht="11.25">
      <c r="B143" s="210"/>
      <c r="C143" s="211"/>
      <c r="D143" s="212" t="s">
        <v>274</v>
      </c>
      <c r="E143" s="226" t="s">
        <v>1</v>
      </c>
      <c r="F143" s="213" t="s">
        <v>2859</v>
      </c>
      <c r="G143" s="211"/>
      <c r="H143" s="214">
        <v>0.46600000000000003</v>
      </c>
      <c r="I143" s="215"/>
      <c r="J143" s="211"/>
      <c r="K143" s="211"/>
      <c r="L143" s="216"/>
      <c r="M143" s="217"/>
      <c r="N143" s="218"/>
      <c r="O143" s="218"/>
      <c r="P143" s="218"/>
      <c r="Q143" s="218"/>
      <c r="R143" s="218"/>
      <c r="S143" s="218"/>
      <c r="T143" s="219"/>
      <c r="AT143" s="220" t="s">
        <v>274</v>
      </c>
      <c r="AU143" s="220" t="s">
        <v>86</v>
      </c>
      <c r="AV143" s="13" t="s">
        <v>86</v>
      </c>
      <c r="AW143" s="13" t="s">
        <v>32</v>
      </c>
      <c r="AX143" s="13" t="s">
        <v>76</v>
      </c>
      <c r="AY143" s="220" t="s">
        <v>239</v>
      </c>
    </row>
    <row r="144" spans="1:65" s="13" customFormat="1" ht="11.25">
      <c r="B144" s="210"/>
      <c r="C144" s="211"/>
      <c r="D144" s="212" t="s">
        <v>274</v>
      </c>
      <c r="E144" s="226" t="s">
        <v>1</v>
      </c>
      <c r="F144" s="213" t="s">
        <v>2860</v>
      </c>
      <c r="G144" s="211"/>
      <c r="H144" s="214">
        <v>7.0000000000000007E-2</v>
      </c>
      <c r="I144" s="215"/>
      <c r="J144" s="211"/>
      <c r="K144" s="211"/>
      <c r="L144" s="216"/>
      <c r="M144" s="217"/>
      <c r="N144" s="218"/>
      <c r="O144" s="218"/>
      <c r="P144" s="218"/>
      <c r="Q144" s="218"/>
      <c r="R144" s="218"/>
      <c r="S144" s="218"/>
      <c r="T144" s="219"/>
      <c r="AT144" s="220" t="s">
        <v>274</v>
      </c>
      <c r="AU144" s="220" t="s">
        <v>86</v>
      </c>
      <c r="AV144" s="13" t="s">
        <v>86</v>
      </c>
      <c r="AW144" s="13" t="s">
        <v>32</v>
      </c>
      <c r="AX144" s="13" t="s">
        <v>76</v>
      </c>
      <c r="AY144" s="220" t="s">
        <v>239</v>
      </c>
    </row>
    <row r="145" spans="1:65" s="14" customFormat="1" ht="11.25">
      <c r="B145" s="227"/>
      <c r="C145" s="228"/>
      <c r="D145" s="212" t="s">
        <v>274</v>
      </c>
      <c r="E145" s="229" t="s">
        <v>1</v>
      </c>
      <c r="F145" s="230" t="s">
        <v>401</v>
      </c>
      <c r="G145" s="228"/>
      <c r="H145" s="231">
        <v>0.53600000000000003</v>
      </c>
      <c r="I145" s="232"/>
      <c r="J145" s="228"/>
      <c r="K145" s="228"/>
      <c r="L145" s="233"/>
      <c r="M145" s="234"/>
      <c r="N145" s="235"/>
      <c r="O145" s="235"/>
      <c r="P145" s="235"/>
      <c r="Q145" s="235"/>
      <c r="R145" s="235"/>
      <c r="S145" s="235"/>
      <c r="T145" s="236"/>
      <c r="AT145" s="237" t="s">
        <v>274</v>
      </c>
      <c r="AU145" s="237" t="s">
        <v>86</v>
      </c>
      <c r="AV145" s="14" t="s">
        <v>110</v>
      </c>
      <c r="AW145" s="14" t="s">
        <v>32</v>
      </c>
      <c r="AX145" s="14" t="s">
        <v>84</v>
      </c>
      <c r="AY145" s="237" t="s">
        <v>239</v>
      </c>
    </row>
    <row r="146" spans="1:65" s="2" customFormat="1" ht="16.5" customHeight="1">
      <c r="A146" s="35"/>
      <c r="B146" s="36"/>
      <c r="C146" s="192" t="s">
        <v>134</v>
      </c>
      <c r="D146" s="192" t="s">
        <v>241</v>
      </c>
      <c r="E146" s="193" t="s">
        <v>2861</v>
      </c>
      <c r="F146" s="194" t="s">
        <v>2862</v>
      </c>
      <c r="G146" s="195" t="s">
        <v>319</v>
      </c>
      <c r="H146" s="196">
        <v>100.776</v>
      </c>
      <c r="I146" s="197"/>
      <c r="J146" s="198">
        <f>ROUND(I146*H146,2)</f>
        <v>0</v>
      </c>
      <c r="K146" s="194" t="s">
        <v>245</v>
      </c>
      <c r="L146" s="40"/>
      <c r="M146" s="199" t="s">
        <v>1</v>
      </c>
      <c r="N146" s="200" t="s">
        <v>41</v>
      </c>
      <c r="O146" s="72"/>
      <c r="P146" s="201">
        <f>O146*H146</f>
        <v>0</v>
      </c>
      <c r="Q146" s="201">
        <v>2.5018699999999998</v>
      </c>
      <c r="R146" s="201">
        <f>Q146*H146</f>
        <v>252.12845111999997</v>
      </c>
      <c r="S146" s="201">
        <v>0</v>
      </c>
      <c r="T146" s="202">
        <f>S146*H146</f>
        <v>0</v>
      </c>
      <c r="U146" s="35"/>
      <c r="V146" s="35"/>
      <c r="W146" s="35"/>
      <c r="X146" s="35"/>
      <c r="Y146" s="35"/>
      <c r="Z146" s="35"/>
      <c r="AA146" s="35"/>
      <c r="AB146" s="35"/>
      <c r="AC146" s="35"/>
      <c r="AD146" s="35"/>
      <c r="AE146" s="35"/>
      <c r="AR146" s="203" t="s">
        <v>110</v>
      </c>
      <c r="AT146" s="203" t="s">
        <v>241</v>
      </c>
      <c r="AU146" s="203" t="s">
        <v>86</v>
      </c>
      <c r="AY146" s="18" t="s">
        <v>239</v>
      </c>
      <c r="BE146" s="204">
        <f>IF(N146="základní",J146,0)</f>
        <v>0</v>
      </c>
      <c r="BF146" s="204">
        <f>IF(N146="snížená",J146,0)</f>
        <v>0</v>
      </c>
      <c r="BG146" s="204">
        <f>IF(N146="zákl. přenesená",J146,0)</f>
        <v>0</v>
      </c>
      <c r="BH146" s="204">
        <f>IF(N146="sníž. přenesená",J146,0)</f>
        <v>0</v>
      </c>
      <c r="BI146" s="204">
        <f>IF(N146="nulová",J146,0)</f>
        <v>0</v>
      </c>
      <c r="BJ146" s="18" t="s">
        <v>84</v>
      </c>
      <c r="BK146" s="204">
        <f>ROUND(I146*H146,2)</f>
        <v>0</v>
      </c>
      <c r="BL146" s="18" t="s">
        <v>110</v>
      </c>
      <c r="BM146" s="203" t="s">
        <v>2863</v>
      </c>
    </row>
    <row r="147" spans="1:65" s="2" customFormat="1" ht="11.25">
      <c r="A147" s="35"/>
      <c r="B147" s="36"/>
      <c r="C147" s="37"/>
      <c r="D147" s="205" t="s">
        <v>247</v>
      </c>
      <c r="E147" s="37"/>
      <c r="F147" s="206" t="s">
        <v>2864</v>
      </c>
      <c r="G147" s="37"/>
      <c r="H147" s="37"/>
      <c r="I147" s="207"/>
      <c r="J147" s="37"/>
      <c r="K147" s="37"/>
      <c r="L147" s="40"/>
      <c r="M147" s="208"/>
      <c r="N147" s="209"/>
      <c r="O147" s="72"/>
      <c r="P147" s="72"/>
      <c r="Q147" s="72"/>
      <c r="R147" s="72"/>
      <c r="S147" s="72"/>
      <c r="T147" s="73"/>
      <c r="U147" s="35"/>
      <c r="V147" s="35"/>
      <c r="W147" s="35"/>
      <c r="X147" s="35"/>
      <c r="Y147" s="35"/>
      <c r="Z147" s="35"/>
      <c r="AA147" s="35"/>
      <c r="AB147" s="35"/>
      <c r="AC147" s="35"/>
      <c r="AD147" s="35"/>
      <c r="AE147" s="35"/>
      <c r="AT147" s="18" t="s">
        <v>247</v>
      </c>
      <c r="AU147" s="18" t="s">
        <v>86</v>
      </c>
    </row>
    <row r="148" spans="1:65" s="2" customFormat="1" ht="19.5">
      <c r="A148" s="35"/>
      <c r="B148" s="36"/>
      <c r="C148" s="37"/>
      <c r="D148" s="212" t="s">
        <v>294</v>
      </c>
      <c r="E148" s="37"/>
      <c r="F148" s="221" t="s">
        <v>2853</v>
      </c>
      <c r="G148" s="37"/>
      <c r="H148" s="37"/>
      <c r="I148" s="207"/>
      <c r="J148" s="37"/>
      <c r="K148" s="37"/>
      <c r="L148" s="40"/>
      <c r="M148" s="208"/>
      <c r="N148" s="209"/>
      <c r="O148" s="72"/>
      <c r="P148" s="72"/>
      <c r="Q148" s="72"/>
      <c r="R148" s="72"/>
      <c r="S148" s="72"/>
      <c r="T148" s="73"/>
      <c r="U148" s="35"/>
      <c r="V148" s="35"/>
      <c r="W148" s="35"/>
      <c r="X148" s="35"/>
      <c r="Y148" s="35"/>
      <c r="Z148" s="35"/>
      <c r="AA148" s="35"/>
      <c r="AB148" s="35"/>
      <c r="AC148" s="35"/>
      <c r="AD148" s="35"/>
      <c r="AE148" s="35"/>
      <c r="AT148" s="18" t="s">
        <v>294</v>
      </c>
      <c r="AU148" s="18" t="s">
        <v>86</v>
      </c>
    </row>
    <row r="149" spans="1:65" s="13" customFormat="1" ht="11.25">
      <c r="B149" s="210"/>
      <c r="C149" s="211"/>
      <c r="D149" s="212" t="s">
        <v>274</v>
      </c>
      <c r="E149" s="226" t="s">
        <v>1</v>
      </c>
      <c r="F149" s="213" t="s">
        <v>2865</v>
      </c>
      <c r="G149" s="211"/>
      <c r="H149" s="214">
        <v>78.900000000000006</v>
      </c>
      <c r="I149" s="215"/>
      <c r="J149" s="211"/>
      <c r="K149" s="211"/>
      <c r="L149" s="216"/>
      <c r="M149" s="217"/>
      <c r="N149" s="218"/>
      <c r="O149" s="218"/>
      <c r="P149" s="218"/>
      <c r="Q149" s="218"/>
      <c r="R149" s="218"/>
      <c r="S149" s="218"/>
      <c r="T149" s="219"/>
      <c r="AT149" s="220" t="s">
        <v>274</v>
      </c>
      <c r="AU149" s="220" t="s">
        <v>86</v>
      </c>
      <c r="AV149" s="13" t="s">
        <v>86</v>
      </c>
      <c r="AW149" s="13" t="s">
        <v>32</v>
      </c>
      <c r="AX149" s="13" t="s">
        <v>76</v>
      </c>
      <c r="AY149" s="220" t="s">
        <v>239</v>
      </c>
    </row>
    <row r="150" spans="1:65" s="13" customFormat="1" ht="11.25">
      <c r="B150" s="210"/>
      <c r="C150" s="211"/>
      <c r="D150" s="212" t="s">
        <v>274</v>
      </c>
      <c r="E150" s="226" t="s">
        <v>1</v>
      </c>
      <c r="F150" s="213" t="s">
        <v>2866</v>
      </c>
      <c r="G150" s="211"/>
      <c r="H150" s="214">
        <v>11.218</v>
      </c>
      <c r="I150" s="215"/>
      <c r="J150" s="211"/>
      <c r="K150" s="211"/>
      <c r="L150" s="216"/>
      <c r="M150" s="217"/>
      <c r="N150" s="218"/>
      <c r="O150" s="218"/>
      <c r="P150" s="218"/>
      <c r="Q150" s="218"/>
      <c r="R150" s="218"/>
      <c r="S150" s="218"/>
      <c r="T150" s="219"/>
      <c r="AT150" s="220" t="s">
        <v>274</v>
      </c>
      <c r="AU150" s="220" t="s">
        <v>86</v>
      </c>
      <c r="AV150" s="13" t="s">
        <v>86</v>
      </c>
      <c r="AW150" s="13" t="s">
        <v>32</v>
      </c>
      <c r="AX150" s="13" t="s">
        <v>76</v>
      </c>
      <c r="AY150" s="220" t="s">
        <v>239</v>
      </c>
    </row>
    <row r="151" spans="1:65" s="13" customFormat="1" ht="11.25">
      <c r="B151" s="210"/>
      <c r="C151" s="211"/>
      <c r="D151" s="212" t="s">
        <v>274</v>
      </c>
      <c r="E151" s="226" t="s">
        <v>1</v>
      </c>
      <c r="F151" s="213" t="s">
        <v>2867</v>
      </c>
      <c r="G151" s="211"/>
      <c r="H151" s="214">
        <v>10.657999999999999</v>
      </c>
      <c r="I151" s="215"/>
      <c r="J151" s="211"/>
      <c r="K151" s="211"/>
      <c r="L151" s="216"/>
      <c r="M151" s="217"/>
      <c r="N151" s="218"/>
      <c r="O151" s="218"/>
      <c r="P151" s="218"/>
      <c r="Q151" s="218"/>
      <c r="R151" s="218"/>
      <c r="S151" s="218"/>
      <c r="T151" s="219"/>
      <c r="AT151" s="220" t="s">
        <v>274</v>
      </c>
      <c r="AU151" s="220" t="s">
        <v>86</v>
      </c>
      <c r="AV151" s="13" t="s">
        <v>86</v>
      </c>
      <c r="AW151" s="13" t="s">
        <v>32</v>
      </c>
      <c r="AX151" s="13" t="s">
        <v>76</v>
      </c>
      <c r="AY151" s="220" t="s">
        <v>239</v>
      </c>
    </row>
    <row r="152" spans="1:65" s="14" customFormat="1" ht="11.25">
      <c r="B152" s="227"/>
      <c r="C152" s="228"/>
      <c r="D152" s="212" t="s">
        <v>274</v>
      </c>
      <c r="E152" s="229" t="s">
        <v>1</v>
      </c>
      <c r="F152" s="230" t="s">
        <v>401</v>
      </c>
      <c r="G152" s="228"/>
      <c r="H152" s="231">
        <v>100.77600000000001</v>
      </c>
      <c r="I152" s="232"/>
      <c r="J152" s="228"/>
      <c r="K152" s="228"/>
      <c r="L152" s="233"/>
      <c r="M152" s="234"/>
      <c r="N152" s="235"/>
      <c r="O152" s="235"/>
      <c r="P152" s="235"/>
      <c r="Q152" s="235"/>
      <c r="R152" s="235"/>
      <c r="S152" s="235"/>
      <c r="T152" s="236"/>
      <c r="AT152" s="237" t="s">
        <v>274</v>
      </c>
      <c r="AU152" s="237" t="s">
        <v>86</v>
      </c>
      <c r="AV152" s="14" t="s">
        <v>110</v>
      </c>
      <c r="AW152" s="14" t="s">
        <v>32</v>
      </c>
      <c r="AX152" s="14" t="s">
        <v>84</v>
      </c>
      <c r="AY152" s="237" t="s">
        <v>239</v>
      </c>
    </row>
    <row r="153" spans="1:65" s="2" customFormat="1" ht="16.5" customHeight="1">
      <c r="A153" s="35"/>
      <c r="B153" s="36"/>
      <c r="C153" s="192" t="s">
        <v>150</v>
      </c>
      <c r="D153" s="192" t="s">
        <v>241</v>
      </c>
      <c r="E153" s="193" t="s">
        <v>2868</v>
      </c>
      <c r="F153" s="194" t="s">
        <v>2869</v>
      </c>
      <c r="G153" s="195" t="s">
        <v>244</v>
      </c>
      <c r="H153" s="196">
        <v>190.333</v>
      </c>
      <c r="I153" s="197"/>
      <c r="J153" s="198">
        <f>ROUND(I153*H153,2)</f>
        <v>0</v>
      </c>
      <c r="K153" s="194" t="s">
        <v>245</v>
      </c>
      <c r="L153" s="40"/>
      <c r="M153" s="199" t="s">
        <v>1</v>
      </c>
      <c r="N153" s="200" t="s">
        <v>41</v>
      </c>
      <c r="O153" s="72"/>
      <c r="P153" s="201">
        <f>O153*H153</f>
        <v>0</v>
      </c>
      <c r="Q153" s="201">
        <v>2.6900000000000001E-3</v>
      </c>
      <c r="R153" s="201">
        <f>Q153*H153</f>
        <v>0.51199577000000007</v>
      </c>
      <c r="S153" s="201">
        <v>0</v>
      </c>
      <c r="T153" s="202">
        <f>S153*H153</f>
        <v>0</v>
      </c>
      <c r="U153" s="35"/>
      <c r="V153" s="35"/>
      <c r="W153" s="35"/>
      <c r="X153" s="35"/>
      <c r="Y153" s="35"/>
      <c r="Z153" s="35"/>
      <c r="AA153" s="35"/>
      <c r="AB153" s="35"/>
      <c r="AC153" s="35"/>
      <c r="AD153" s="35"/>
      <c r="AE153" s="35"/>
      <c r="AR153" s="203" t="s">
        <v>110</v>
      </c>
      <c r="AT153" s="203" t="s">
        <v>241</v>
      </c>
      <c r="AU153" s="203" t="s">
        <v>86</v>
      </c>
      <c r="AY153" s="18" t="s">
        <v>239</v>
      </c>
      <c r="BE153" s="204">
        <f>IF(N153="základní",J153,0)</f>
        <v>0</v>
      </c>
      <c r="BF153" s="204">
        <f>IF(N153="snížená",J153,0)</f>
        <v>0</v>
      </c>
      <c r="BG153" s="204">
        <f>IF(N153="zákl. přenesená",J153,0)</f>
        <v>0</v>
      </c>
      <c r="BH153" s="204">
        <f>IF(N153="sníž. přenesená",J153,0)</f>
        <v>0</v>
      </c>
      <c r="BI153" s="204">
        <f>IF(N153="nulová",J153,0)</f>
        <v>0</v>
      </c>
      <c r="BJ153" s="18" t="s">
        <v>84</v>
      </c>
      <c r="BK153" s="204">
        <f>ROUND(I153*H153,2)</f>
        <v>0</v>
      </c>
      <c r="BL153" s="18" t="s">
        <v>110</v>
      </c>
      <c r="BM153" s="203" t="s">
        <v>2870</v>
      </c>
    </row>
    <row r="154" spans="1:65" s="2" customFormat="1" ht="11.25">
      <c r="A154" s="35"/>
      <c r="B154" s="36"/>
      <c r="C154" s="37"/>
      <c r="D154" s="205" t="s">
        <v>247</v>
      </c>
      <c r="E154" s="37"/>
      <c r="F154" s="206" t="s">
        <v>2871</v>
      </c>
      <c r="G154" s="37"/>
      <c r="H154" s="37"/>
      <c r="I154" s="207"/>
      <c r="J154" s="37"/>
      <c r="K154" s="37"/>
      <c r="L154" s="40"/>
      <c r="M154" s="208"/>
      <c r="N154" s="209"/>
      <c r="O154" s="72"/>
      <c r="P154" s="72"/>
      <c r="Q154" s="72"/>
      <c r="R154" s="72"/>
      <c r="S154" s="72"/>
      <c r="T154" s="73"/>
      <c r="U154" s="35"/>
      <c r="V154" s="35"/>
      <c r="W154" s="35"/>
      <c r="X154" s="35"/>
      <c r="Y154" s="35"/>
      <c r="Z154" s="35"/>
      <c r="AA154" s="35"/>
      <c r="AB154" s="35"/>
      <c r="AC154" s="35"/>
      <c r="AD154" s="35"/>
      <c r="AE154" s="35"/>
      <c r="AT154" s="18" t="s">
        <v>247</v>
      </c>
      <c r="AU154" s="18" t="s">
        <v>86</v>
      </c>
    </row>
    <row r="155" spans="1:65" s="13" customFormat="1" ht="11.25">
      <c r="B155" s="210"/>
      <c r="C155" s="211"/>
      <c r="D155" s="212" t="s">
        <v>274</v>
      </c>
      <c r="E155" s="226" t="s">
        <v>1</v>
      </c>
      <c r="F155" s="213" t="s">
        <v>2872</v>
      </c>
      <c r="G155" s="211"/>
      <c r="H155" s="214">
        <v>190.333</v>
      </c>
      <c r="I155" s="215"/>
      <c r="J155" s="211"/>
      <c r="K155" s="211"/>
      <c r="L155" s="216"/>
      <c r="M155" s="217"/>
      <c r="N155" s="218"/>
      <c r="O155" s="218"/>
      <c r="P155" s="218"/>
      <c r="Q155" s="218"/>
      <c r="R155" s="218"/>
      <c r="S155" s="218"/>
      <c r="T155" s="219"/>
      <c r="AT155" s="220" t="s">
        <v>274</v>
      </c>
      <c r="AU155" s="220" t="s">
        <v>86</v>
      </c>
      <c r="AV155" s="13" t="s">
        <v>86</v>
      </c>
      <c r="AW155" s="13" t="s">
        <v>32</v>
      </c>
      <c r="AX155" s="13" t="s">
        <v>76</v>
      </c>
      <c r="AY155" s="220" t="s">
        <v>239</v>
      </c>
    </row>
    <row r="156" spans="1:65" s="14" customFormat="1" ht="11.25">
      <c r="B156" s="227"/>
      <c r="C156" s="228"/>
      <c r="D156" s="212" t="s">
        <v>274</v>
      </c>
      <c r="E156" s="229" t="s">
        <v>1</v>
      </c>
      <c r="F156" s="230" t="s">
        <v>401</v>
      </c>
      <c r="G156" s="228"/>
      <c r="H156" s="231">
        <v>190.333</v>
      </c>
      <c r="I156" s="232"/>
      <c r="J156" s="228"/>
      <c r="K156" s="228"/>
      <c r="L156" s="233"/>
      <c r="M156" s="234"/>
      <c r="N156" s="235"/>
      <c r="O156" s="235"/>
      <c r="P156" s="235"/>
      <c r="Q156" s="235"/>
      <c r="R156" s="235"/>
      <c r="S156" s="235"/>
      <c r="T156" s="236"/>
      <c r="AT156" s="237" t="s">
        <v>274</v>
      </c>
      <c r="AU156" s="237" t="s">
        <v>86</v>
      </c>
      <c r="AV156" s="14" t="s">
        <v>110</v>
      </c>
      <c r="AW156" s="14" t="s">
        <v>32</v>
      </c>
      <c r="AX156" s="14" t="s">
        <v>84</v>
      </c>
      <c r="AY156" s="237" t="s">
        <v>239</v>
      </c>
    </row>
    <row r="157" spans="1:65" s="2" customFormat="1" ht="16.5" customHeight="1">
      <c r="A157" s="35"/>
      <c r="B157" s="36"/>
      <c r="C157" s="192" t="s">
        <v>153</v>
      </c>
      <c r="D157" s="192" t="s">
        <v>241</v>
      </c>
      <c r="E157" s="193" t="s">
        <v>2873</v>
      </c>
      <c r="F157" s="194" t="s">
        <v>2874</v>
      </c>
      <c r="G157" s="195" t="s">
        <v>244</v>
      </c>
      <c r="H157" s="196">
        <v>190.333</v>
      </c>
      <c r="I157" s="197"/>
      <c r="J157" s="198">
        <f>ROUND(I157*H157,2)</f>
        <v>0</v>
      </c>
      <c r="K157" s="194" t="s">
        <v>245</v>
      </c>
      <c r="L157" s="40"/>
      <c r="M157" s="199" t="s">
        <v>1</v>
      </c>
      <c r="N157" s="200" t="s">
        <v>41</v>
      </c>
      <c r="O157" s="72"/>
      <c r="P157" s="201">
        <f>O157*H157</f>
        <v>0</v>
      </c>
      <c r="Q157" s="201">
        <v>0</v>
      </c>
      <c r="R157" s="201">
        <f>Q157*H157</f>
        <v>0</v>
      </c>
      <c r="S157" s="201">
        <v>0</v>
      </c>
      <c r="T157" s="202">
        <f>S157*H157</f>
        <v>0</v>
      </c>
      <c r="U157" s="35"/>
      <c r="V157" s="35"/>
      <c r="W157" s="35"/>
      <c r="X157" s="35"/>
      <c r="Y157" s="35"/>
      <c r="Z157" s="35"/>
      <c r="AA157" s="35"/>
      <c r="AB157" s="35"/>
      <c r="AC157" s="35"/>
      <c r="AD157" s="35"/>
      <c r="AE157" s="35"/>
      <c r="AR157" s="203" t="s">
        <v>110</v>
      </c>
      <c r="AT157" s="203" t="s">
        <v>241</v>
      </c>
      <c r="AU157" s="203" t="s">
        <v>86</v>
      </c>
      <c r="AY157" s="18" t="s">
        <v>239</v>
      </c>
      <c r="BE157" s="204">
        <f>IF(N157="základní",J157,0)</f>
        <v>0</v>
      </c>
      <c r="BF157" s="204">
        <f>IF(N157="snížená",J157,0)</f>
        <v>0</v>
      </c>
      <c r="BG157" s="204">
        <f>IF(N157="zákl. přenesená",J157,0)</f>
        <v>0</v>
      </c>
      <c r="BH157" s="204">
        <f>IF(N157="sníž. přenesená",J157,0)</f>
        <v>0</v>
      </c>
      <c r="BI157" s="204">
        <f>IF(N157="nulová",J157,0)</f>
        <v>0</v>
      </c>
      <c r="BJ157" s="18" t="s">
        <v>84</v>
      </c>
      <c r="BK157" s="204">
        <f>ROUND(I157*H157,2)</f>
        <v>0</v>
      </c>
      <c r="BL157" s="18" t="s">
        <v>110</v>
      </c>
      <c r="BM157" s="203" t="s">
        <v>2875</v>
      </c>
    </row>
    <row r="158" spans="1:65" s="2" customFormat="1" ht="11.25">
      <c r="A158" s="35"/>
      <c r="B158" s="36"/>
      <c r="C158" s="37"/>
      <c r="D158" s="205" t="s">
        <v>247</v>
      </c>
      <c r="E158" s="37"/>
      <c r="F158" s="206" t="s">
        <v>2876</v>
      </c>
      <c r="G158" s="37"/>
      <c r="H158" s="37"/>
      <c r="I158" s="207"/>
      <c r="J158" s="37"/>
      <c r="K158" s="37"/>
      <c r="L158" s="40"/>
      <c r="M158" s="208"/>
      <c r="N158" s="209"/>
      <c r="O158" s="72"/>
      <c r="P158" s="72"/>
      <c r="Q158" s="72"/>
      <c r="R158" s="72"/>
      <c r="S158" s="72"/>
      <c r="T158" s="73"/>
      <c r="U158" s="35"/>
      <c r="V158" s="35"/>
      <c r="W158" s="35"/>
      <c r="X158" s="35"/>
      <c r="Y158" s="35"/>
      <c r="Z158" s="35"/>
      <c r="AA158" s="35"/>
      <c r="AB158" s="35"/>
      <c r="AC158" s="35"/>
      <c r="AD158" s="35"/>
      <c r="AE158" s="35"/>
      <c r="AT158" s="18" t="s">
        <v>247</v>
      </c>
      <c r="AU158" s="18" t="s">
        <v>86</v>
      </c>
    </row>
    <row r="159" spans="1:65" s="2" customFormat="1" ht="16.5" customHeight="1">
      <c r="A159" s="35"/>
      <c r="B159" s="36"/>
      <c r="C159" s="192" t="s">
        <v>156</v>
      </c>
      <c r="D159" s="192" t="s">
        <v>241</v>
      </c>
      <c r="E159" s="193" t="s">
        <v>2877</v>
      </c>
      <c r="F159" s="194" t="s">
        <v>2878</v>
      </c>
      <c r="G159" s="195" t="s">
        <v>344</v>
      </c>
      <c r="H159" s="196">
        <v>8.2799999999999994</v>
      </c>
      <c r="I159" s="197"/>
      <c r="J159" s="198">
        <f>ROUND(I159*H159,2)</f>
        <v>0</v>
      </c>
      <c r="K159" s="194" t="s">
        <v>245</v>
      </c>
      <c r="L159" s="40"/>
      <c r="M159" s="199" t="s">
        <v>1</v>
      </c>
      <c r="N159" s="200" t="s">
        <v>41</v>
      </c>
      <c r="O159" s="72"/>
      <c r="P159" s="201">
        <f>O159*H159</f>
        <v>0</v>
      </c>
      <c r="Q159" s="201">
        <v>1.0606199999999999</v>
      </c>
      <c r="R159" s="201">
        <f>Q159*H159</f>
        <v>8.7819335999999986</v>
      </c>
      <c r="S159" s="201">
        <v>0</v>
      </c>
      <c r="T159" s="202">
        <f>S159*H159</f>
        <v>0</v>
      </c>
      <c r="U159" s="35"/>
      <c r="V159" s="35"/>
      <c r="W159" s="35"/>
      <c r="X159" s="35"/>
      <c r="Y159" s="35"/>
      <c r="Z159" s="35"/>
      <c r="AA159" s="35"/>
      <c r="AB159" s="35"/>
      <c r="AC159" s="35"/>
      <c r="AD159" s="35"/>
      <c r="AE159" s="35"/>
      <c r="AR159" s="203" t="s">
        <v>110</v>
      </c>
      <c r="AT159" s="203" t="s">
        <v>241</v>
      </c>
      <c r="AU159" s="203" t="s">
        <v>86</v>
      </c>
      <c r="AY159" s="18" t="s">
        <v>239</v>
      </c>
      <c r="BE159" s="204">
        <f>IF(N159="základní",J159,0)</f>
        <v>0</v>
      </c>
      <c r="BF159" s="204">
        <f>IF(N159="snížená",J159,0)</f>
        <v>0</v>
      </c>
      <c r="BG159" s="204">
        <f>IF(N159="zákl. přenesená",J159,0)</f>
        <v>0</v>
      </c>
      <c r="BH159" s="204">
        <f>IF(N159="sníž. přenesená",J159,0)</f>
        <v>0</v>
      </c>
      <c r="BI159" s="204">
        <f>IF(N159="nulová",J159,0)</f>
        <v>0</v>
      </c>
      <c r="BJ159" s="18" t="s">
        <v>84</v>
      </c>
      <c r="BK159" s="204">
        <f>ROUND(I159*H159,2)</f>
        <v>0</v>
      </c>
      <c r="BL159" s="18" t="s">
        <v>110</v>
      </c>
      <c r="BM159" s="203" t="s">
        <v>2879</v>
      </c>
    </row>
    <row r="160" spans="1:65" s="2" customFormat="1" ht="11.25">
      <c r="A160" s="35"/>
      <c r="B160" s="36"/>
      <c r="C160" s="37"/>
      <c r="D160" s="205" t="s">
        <v>247</v>
      </c>
      <c r="E160" s="37"/>
      <c r="F160" s="206" t="s">
        <v>2880</v>
      </c>
      <c r="G160" s="37"/>
      <c r="H160" s="37"/>
      <c r="I160" s="207"/>
      <c r="J160" s="37"/>
      <c r="K160" s="37"/>
      <c r="L160" s="40"/>
      <c r="M160" s="208"/>
      <c r="N160" s="209"/>
      <c r="O160" s="72"/>
      <c r="P160" s="72"/>
      <c r="Q160" s="72"/>
      <c r="R160" s="72"/>
      <c r="S160" s="72"/>
      <c r="T160" s="73"/>
      <c r="U160" s="35"/>
      <c r="V160" s="35"/>
      <c r="W160" s="35"/>
      <c r="X160" s="35"/>
      <c r="Y160" s="35"/>
      <c r="Z160" s="35"/>
      <c r="AA160" s="35"/>
      <c r="AB160" s="35"/>
      <c r="AC160" s="35"/>
      <c r="AD160" s="35"/>
      <c r="AE160" s="35"/>
      <c r="AT160" s="18" t="s">
        <v>247</v>
      </c>
      <c r="AU160" s="18" t="s">
        <v>86</v>
      </c>
    </row>
    <row r="161" spans="1:65" s="13" customFormat="1" ht="11.25">
      <c r="B161" s="210"/>
      <c r="C161" s="211"/>
      <c r="D161" s="212" t="s">
        <v>274</v>
      </c>
      <c r="E161" s="226" t="s">
        <v>1</v>
      </c>
      <c r="F161" s="213" t="s">
        <v>2881</v>
      </c>
      <c r="G161" s="211"/>
      <c r="H161" s="214">
        <v>7.2</v>
      </c>
      <c r="I161" s="215"/>
      <c r="J161" s="211"/>
      <c r="K161" s="211"/>
      <c r="L161" s="216"/>
      <c r="M161" s="217"/>
      <c r="N161" s="218"/>
      <c r="O161" s="218"/>
      <c r="P161" s="218"/>
      <c r="Q161" s="218"/>
      <c r="R161" s="218"/>
      <c r="S161" s="218"/>
      <c r="T161" s="219"/>
      <c r="AT161" s="220" t="s">
        <v>274</v>
      </c>
      <c r="AU161" s="220" t="s">
        <v>86</v>
      </c>
      <c r="AV161" s="13" t="s">
        <v>86</v>
      </c>
      <c r="AW161" s="13" t="s">
        <v>32</v>
      </c>
      <c r="AX161" s="13" t="s">
        <v>76</v>
      </c>
      <c r="AY161" s="220" t="s">
        <v>239</v>
      </c>
    </row>
    <row r="162" spans="1:65" s="13" customFormat="1" ht="11.25">
      <c r="B162" s="210"/>
      <c r="C162" s="211"/>
      <c r="D162" s="212" t="s">
        <v>274</v>
      </c>
      <c r="E162" s="226" t="s">
        <v>1</v>
      </c>
      <c r="F162" s="213" t="s">
        <v>2882</v>
      </c>
      <c r="G162" s="211"/>
      <c r="H162" s="214">
        <v>1.08</v>
      </c>
      <c r="I162" s="215"/>
      <c r="J162" s="211"/>
      <c r="K162" s="211"/>
      <c r="L162" s="216"/>
      <c r="M162" s="217"/>
      <c r="N162" s="218"/>
      <c r="O162" s="218"/>
      <c r="P162" s="218"/>
      <c r="Q162" s="218"/>
      <c r="R162" s="218"/>
      <c r="S162" s="218"/>
      <c r="T162" s="219"/>
      <c r="AT162" s="220" t="s">
        <v>274</v>
      </c>
      <c r="AU162" s="220" t="s">
        <v>86</v>
      </c>
      <c r="AV162" s="13" t="s">
        <v>86</v>
      </c>
      <c r="AW162" s="13" t="s">
        <v>32</v>
      </c>
      <c r="AX162" s="13" t="s">
        <v>76</v>
      </c>
      <c r="AY162" s="220" t="s">
        <v>239</v>
      </c>
    </row>
    <row r="163" spans="1:65" s="14" customFormat="1" ht="11.25">
      <c r="B163" s="227"/>
      <c r="C163" s="228"/>
      <c r="D163" s="212" t="s">
        <v>274</v>
      </c>
      <c r="E163" s="229" t="s">
        <v>1</v>
      </c>
      <c r="F163" s="230" t="s">
        <v>401</v>
      </c>
      <c r="G163" s="228"/>
      <c r="H163" s="231">
        <v>8.2800000000000011</v>
      </c>
      <c r="I163" s="232"/>
      <c r="J163" s="228"/>
      <c r="K163" s="228"/>
      <c r="L163" s="233"/>
      <c r="M163" s="234"/>
      <c r="N163" s="235"/>
      <c r="O163" s="235"/>
      <c r="P163" s="235"/>
      <c r="Q163" s="235"/>
      <c r="R163" s="235"/>
      <c r="S163" s="235"/>
      <c r="T163" s="236"/>
      <c r="AT163" s="237" t="s">
        <v>274</v>
      </c>
      <c r="AU163" s="237" t="s">
        <v>86</v>
      </c>
      <c r="AV163" s="14" t="s">
        <v>110</v>
      </c>
      <c r="AW163" s="14" t="s">
        <v>32</v>
      </c>
      <c r="AX163" s="14" t="s">
        <v>84</v>
      </c>
      <c r="AY163" s="237" t="s">
        <v>239</v>
      </c>
    </row>
    <row r="164" spans="1:65" s="2" customFormat="1" ht="16.5" customHeight="1">
      <c r="A164" s="35"/>
      <c r="B164" s="36"/>
      <c r="C164" s="192" t="s">
        <v>159</v>
      </c>
      <c r="D164" s="192" t="s">
        <v>241</v>
      </c>
      <c r="E164" s="193" t="s">
        <v>2883</v>
      </c>
      <c r="F164" s="194" t="s">
        <v>2884</v>
      </c>
      <c r="G164" s="195" t="s">
        <v>344</v>
      </c>
      <c r="H164" s="196">
        <v>4.51</v>
      </c>
      <c r="I164" s="197"/>
      <c r="J164" s="198">
        <f>ROUND(I164*H164,2)</f>
        <v>0</v>
      </c>
      <c r="K164" s="194" t="s">
        <v>245</v>
      </c>
      <c r="L164" s="40"/>
      <c r="M164" s="199" t="s">
        <v>1</v>
      </c>
      <c r="N164" s="200" t="s">
        <v>41</v>
      </c>
      <c r="O164" s="72"/>
      <c r="P164" s="201">
        <f>O164*H164</f>
        <v>0</v>
      </c>
      <c r="Q164" s="201">
        <v>1.06277</v>
      </c>
      <c r="R164" s="201">
        <f>Q164*H164</f>
        <v>4.7930926999999999</v>
      </c>
      <c r="S164" s="201">
        <v>0</v>
      </c>
      <c r="T164" s="202">
        <f>S164*H164</f>
        <v>0</v>
      </c>
      <c r="U164" s="35"/>
      <c r="V164" s="35"/>
      <c r="W164" s="35"/>
      <c r="X164" s="35"/>
      <c r="Y164" s="35"/>
      <c r="Z164" s="35"/>
      <c r="AA164" s="35"/>
      <c r="AB164" s="35"/>
      <c r="AC164" s="35"/>
      <c r="AD164" s="35"/>
      <c r="AE164" s="35"/>
      <c r="AR164" s="203" t="s">
        <v>110</v>
      </c>
      <c r="AT164" s="203" t="s">
        <v>241</v>
      </c>
      <c r="AU164" s="203" t="s">
        <v>86</v>
      </c>
      <c r="AY164" s="18" t="s">
        <v>239</v>
      </c>
      <c r="BE164" s="204">
        <f>IF(N164="základní",J164,0)</f>
        <v>0</v>
      </c>
      <c r="BF164" s="204">
        <f>IF(N164="snížená",J164,0)</f>
        <v>0</v>
      </c>
      <c r="BG164" s="204">
        <f>IF(N164="zákl. přenesená",J164,0)</f>
        <v>0</v>
      </c>
      <c r="BH164" s="204">
        <f>IF(N164="sníž. přenesená",J164,0)</f>
        <v>0</v>
      </c>
      <c r="BI164" s="204">
        <f>IF(N164="nulová",J164,0)</f>
        <v>0</v>
      </c>
      <c r="BJ164" s="18" t="s">
        <v>84</v>
      </c>
      <c r="BK164" s="204">
        <f>ROUND(I164*H164,2)</f>
        <v>0</v>
      </c>
      <c r="BL164" s="18" t="s">
        <v>110</v>
      </c>
      <c r="BM164" s="203" t="s">
        <v>2885</v>
      </c>
    </row>
    <row r="165" spans="1:65" s="2" customFormat="1" ht="11.25">
      <c r="A165" s="35"/>
      <c r="B165" s="36"/>
      <c r="C165" s="37"/>
      <c r="D165" s="205" t="s">
        <v>247</v>
      </c>
      <c r="E165" s="37"/>
      <c r="F165" s="206" t="s">
        <v>2886</v>
      </c>
      <c r="G165" s="37"/>
      <c r="H165" s="37"/>
      <c r="I165" s="207"/>
      <c r="J165" s="37"/>
      <c r="K165" s="37"/>
      <c r="L165" s="40"/>
      <c r="M165" s="208"/>
      <c r="N165" s="209"/>
      <c r="O165" s="72"/>
      <c r="P165" s="72"/>
      <c r="Q165" s="72"/>
      <c r="R165" s="72"/>
      <c r="S165" s="72"/>
      <c r="T165" s="73"/>
      <c r="U165" s="35"/>
      <c r="V165" s="35"/>
      <c r="W165" s="35"/>
      <c r="X165" s="35"/>
      <c r="Y165" s="35"/>
      <c r="Z165" s="35"/>
      <c r="AA165" s="35"/>
      <c r="AB165" s="35"/>
      <c r="AC165" s="35"/>
      <c r="AD165" s="35"/>
      <c r="AE165" s="35"/>
      <c r="AT165" s="18" t="s">
        <v>247</v>
      </c>
      <c r="AU165" s="18" t="s">
        <v>86</v>
      </c>
    </row>
    <row r="166" spans="1:65" s="2" customFormat="1" ht="16.5" customHeight="1">
      <c r="A166" s="35"/>
      <c r="B166" s="36"/>
      <c r="C166" s="192" t="s">
        <v>162</v>
      </c>
      <c r="D166" s="192" t="s">
        <v>241</v>
      </c>
      <c r="E166" s="193" t="s">
        <v>2887</v>
      </c>
      <c r="F166" s="194" t="s">
        <v>2888</v>
      </c>
      <c r="G166" s="195" t="s">
        <v>319</v>
      </c>
      <c r="H166" s="196">
        <v>14.85</v>
      </c>
      <c r="I166" s="197"/>
      <c r="J166" s="198">
        <f>ROUND(I166*H166,2)</f>
        <v>0</v>
      </c>
      <c r="K166" s="194" t="s">
        <v>245</v>
      </c>
      <c r="L166" s="40"/>
      <c r="M166" s="199" t="s">
        <v>1</v>
      </c>
      <c r="N166" s="200" t="s">
        <v>41</v>
      </c>
      <c r="O166" s="72"/>
      <c r="P166" s="201">
        <f>O166*H166</f>
        <v>0</v>
      </c>
      <c r="Q166" s="201">
        <v>2.5018699999999998</v>
      </c>
      <c r="R166" s="201">
        <f>Q166*H166</f>
        <v>37.152769499999998</v>
      </c>
      <c r="S166" s="201">
        <v>0</v>
      </c>
      <c r="T166" s="202">
        <f>S166*H166</f>
        <v>0</v>
      </c>
      <c r="U166" s="35"/>
      <c r="V166" s="35"/>
      <c r="W166" s="35"/>
      <c r="X166" s="35"/>
      <c r="Y166" s="35"/>
      <c r="Z166" s="35"/>
      <c r="AA166" s="35"/>
      <c r="AB166" s="35"/>
      <c r="AC166" s="35"/>
      <c r="AD166" s="35"/>
      <c r="AE166" s="35"/>
      <c r="AR166" s="203" t="s">
        <v>110</v>
      </c>
      <c r="AT166" s="203" t="s">
        <v>241</v>
      </c>
      <c r="AU166" s="203" t="s">
        <v>86</v>
      </c>
      <c r="AY166" s="18" t="s">
        <v>239</v>
      </c>
      <c r="BE166" s="204">
        <f>IF(N166="základní",J166,0)</f>
        <v>0</v>
      </c>
      <c r="BF166" s="204">
        <f>IF(N166="snížená",J166,0)</f>
        <v>0</v>
      </c>
      <c r="BG166" s="204">
        <f>IF(N166="zákl. přenesená",J166,0)</f>
        <v>0</v>
      </c>
      <c r="BH166" s="204">
        <f>IF(N166="sníž. přenesená",J166,0)</f>
        <v>0</v>
      </c>
      <c r="BI166" s="204">
        <f>IF(N166="nulová",J166,0)</f>
        <v>0</v>
      </c>
      <c r="BJ166" s="18" t="s">
        <v>84</v>
      </c>
      <c r="BK166" s="204">
        <f>ROUND(I166*H166,2)</f>
        <v>0</v>
      </c>
      <c r="BL166" s="18" t="s">
        <v>110</v>
      </c>
      <c r="BM166" s="203" t="s">
        <v>2889</v>
      </c>
    </row>
    <row r="167" spans="1:65" s="2" customFormat="1" ht="11.25">
      <c r="A167" s="35"/>
      <c r="B167" s="36"/>
      <c r="C167" s="37"/>
      <c r="D167" s="205" t="s">
        <v>247</v>
      </c>
      <c r="E167" s="37"/>
      <c r="F167" s="206" t="s">
        <v>2890</v>
      </c>
      <c r="G167" s="37"/>
      <c r="H167" s="37"/>
      <c r="I167" s="207"/>
      <c r="J167" s="37"/>
      <c r="K167" s="37"/>
      <c r="L167" s="40"/>
      <c r="M167" s="208"/>
      <c r="N167" s="209"/>
      <c r="O167" s="72"/>
      <c r="P167" s="72"/>
      <c r="Q167" s="72"/>
      <c r="R167" s="72"/>
      <c r="S167" s="72"/>
      <c r="T167" s="73"/>
      <c r="U167" s="35"/>
      <c r="V167" s="35"/>
      <c r="W167" s="35"/>
      <c r="X167" s="35"/>
      <c r="Y167" s="35"/>
      <c r="Z167" s="35"/>
      <c r="AA167" s="35"/>
      <c r="AB167" s="35"/>
      <c r="AC167" s="35"/>
      <c r="AD167" s="35"/>
      <c r="AE167" s="35"/>
      <c r="AT167" s="18" t="s">
        <v>247</v>
      </c>
      <c r="AU167" s="18" t="s">
        <v>86</v>
      </c>
    </row>
    <row r="168" spans="1:65" s="2" customFormat="1" ht="19.5">
      <c r="A168" s="35"/>
      <c r="B168" s="36"/>
      <c r="C168" s="37"/>
      <c r="D168" s="212" t="s">
        <v>294</v>
      </c>
      <c r="E168" s="37"/>
      <c r="F168" s="221" t="s">
        <v>2853</v>
      </c>
      <c r="G168" s="37"/>
      <c r="H168" s="37"/>
      <c r="I168" s="207"/>
      <c r="J168" s="37"/>
      <c r="K168" s="37"/>
      <c r="L168" s="40"/>
      <c r="M168" s="208"/>
      <c r="N168" s="209"/>
      <c r="O168" s="72"/>
      <c r="P168" s="72"/>
      <c r="Q168" s="72"/>
      <c r="R168" s="72"/>
      <c r="S168" s="72"/>
      <c r="T168" s="73"/>
      <c r="U168" s="35"/>
      <c r="V168" s="35"/>
      <c r="W168" s="35"/>
      <c r="X168" s="35"/>
      <c r="Y168" s="35"/>
      <c r="Z168" s="35"/>
      <c r="AA168" s="35"/>
      <c r="AB168" s="35"/>
      <c r="AC168" s="35"/>
      <c r="AD168" s="35"/>
      <c r="AE168" s="35"/>
      <c r="AT168" s="18" t="s">
        <v>294</v>
      </c>
      <c r="AU168" s="18" t="s">
        <v>86</v>
      </c>
    </row>
    <row r="169" spans="1:65" s="13" customFormat="1" ht="11.25">
      <c r="B169" s="210"/>
      <c r="C169" s="211"/>
      <c r="D169" s="212" t="s">
        <v>274</v>
      </c>
      <c r="E169" s="226" t="s">
        <v>1</v>
      </c>
      <c r="F169" s="213" t="s">
        <v>2891</v>
      </c>
      <c r="G169" s="211"/>
      <c r="H169" s="214">
        <v>14.85</v>
      </c>
      <c r="I169" s="215"/>
      <c r="J169" s="211"/>
      <c r="K169" s="211"/>
      <c r="L169" s="216"/>
      <c r="M169" s="217"/>
      <c r="N169" s="218"/>
      <c r="O169" s="218"/>
      <c r="P169" s="218"/>
      <c r="Q169" s="218"/>
      <c r="R169" s="218"/>
      <c r="S169" s="218"/>
      <c r="T169" s="219"/>
      <c r="AT169" s="220" t="s">
        <v>274</v>
      </c>
      <c r="AU169" s="220" t="s">
        <v>86</v>
      </c>
      <c r="AV169" s="13" t="s">
        <v>86</v>
      </c>
      <c r="AW169" s="13" t="s">
        <v>32</v>
      </c>
      <c r="AX169" s="13" t="s">
        <v>76</v>
      </c>
      <c r="AY169" s="220" t="s">
        <v>239</v>
      </c>
    </row>
    <row r="170" spans="1:65" s="14" customFormat="1" ht="11.25">
      <c r="B170" s="227"/>
      <c r="C170" s="228"/>
      <c r="D170" s="212" t="s">
        <v>274</v>
      </c>
      <c r="E170" s="229" t="s">
        <v>1</v>
      </c>
      <c r="F170" s="230" t="s">
        <v>401</v>
      </c>
      <c r="G170" s="228"/>
      <c r="H170" s="231">
        <v>14.85</v>
      </c>
      <c r="I170" s="232"/>
      <c r="J170" s="228"/>
      <c r="K170" s="228"/>
      <c r="L170" s="233"/>
      <c r="M170" s="234"/>
      <c r="N170" s="235"/>
      <c r="O170" s="235"/>
      <c r="P170" s="235"/>
      <c r="Q170" s="235"/>
      <c r="R170" s="235"/>
      <c r="S170" s="235"/>
      <c r="T170" s="236"/>
      <c r="AT170" s="237" t="s">
        <v>274</v>
      </c>
      <c r="AU170" s="237" t="s">
        <v>86</v>
      </c>
      <c r="AV170" s="14" t="s">
        <v>110</v>
      </c>
      <c r="AW170" s="14" t="s">
        <v>32</v>
      </c>
      <c r="AX170" s="14" t="s">
        <v>84</v>
      </c>
      <c r="AY170" s="237" t="s">
        <v>239</v>
      </c>
    </row>
    <row r="171" spans="1:65" s="2" customFormat="1" ht="16.5" customHeight="1">
      <c r="A171" s="35"/>
      <c r="B171" s="36"/>
      <c r="C171" s="192" t="s">
        <v>165</v>
      </c>
      <c r="D171" s="192" t="s">
        <v>241</v>
      </c>
      <c r="E171" s="193" t="s">
        <v>2892</v>
      </c>
      <c r="F171" s="194" t="s">
        <v>2893</v>
      </c>
      <c r="G171" s="195" t="s">
        <v>244</v>
      </c>
      <c r="H171" s="196">
        <v>39.6</v>
      </c>
      <c r="I171" s="197"/>
      <c r="J171" s="198">
        <f>ROUND(I171*H171,2)</f>
        <v>0</v>
      </c>
      <c r="K171" s="194" t="s">
        <v>245</v>
      </c>
      <c r="L171" s="40"/>
      <c r="M171" s="199" t="s">
        <v>1</v>
      </c>
      <c r="N171" s="200" t="s">
        <v>41</v>
      </c>
      <c r="O171" s="72"/>
      <c r="P171" s="201">
        <f>O171*H171</f>
        <v>0</v>
      </c>
      <c r="Q171" s="201">
        <v>2.64E-3</v>
      </c>
      <c r="R171" s="201">
        <f>Q171*H171</f>
        <v>0.104544</v>
      </c>
      <c r="S171" s="201">
        <v>0</v>
      </c>
      <c r="T171" s="202">
        <f>S171*H171</f>
        <v>0</v>
      </c>
      <c r="U171" s="35"/>
      <c r="V171" s="35"/>
      <c r="W171" s="35"/>
      <c r="X171" s="35"/>
      <c r="Y171" s="35"/>
      <c r="Z171" s="35"/>
      <c r="AA171" s="35"/>
      <c r="AB171" s="35"/>
      <c r="AC171" s="35"/>
      <c r="AD171" s="35"/>
      <c r="AE171" s="35"/>
      <c r="AR171" s="203" t="s">
        <v>110</v>
      </c>
      <c r="AT171" s="203" t="s">
        <v>241</v>
      </c>
      <c r="AU171" s="203" t="s">
        <v>86</v>
      </c>
      <c r="AY171" s="18" t="s">
        <v>239</v>
      </c>
      <c r="BE171" s="204">
        <f>IF(N171="základní",J171,0)</f>
        <v>0</v>
      </c>
      <c r="BF171" s="204">
        <f>IF(N171="snížená",J171,0)</f>
        <v>0</v>
      </c>
      <c r="BG171" s="204">
        <f>IF(N171="zákl. přenesená",J171,0)</f>
        <v>0</v>
      </c>
      <c r="BH171" s="204">
        <f>IF(N171="sníž. přenesená",J171,0)</f>
        <v>0</v>
      </c>
      <c r="BI171" s="204">
        <f>IF(N171="nulová",J171,0)</f>
        <v>0</v>
      </c>
      <c r="BJ171" s="18" t="s">
        <v>84</v>
      </c>
      <c r="BK171" s="204">
        <f>ROUND(I171*H171,2)</f>
        <v>0</v>
      </c>
      <c r="BL171" s="18" t="s">
        <v>110</v>
      </c>
      <c r="BM171" s="203" t="s">
        <v>2894</v>
      </c>
    </row>
    <row r="172" spans="1:65" s="2" customFormat="1" ht="11.25">
      <c r="A172" s="35"/>
      <c r="B172" s="36"/>
      <c r="C172" s="37"/>
      <c r="D172" s="205" t="s">
        <v>247</v>
      </c>
      <c r="E172" s="37"/>
      <c r="F172" s="206" t="s">
        <v>2895</v>
      </c>
      <c r="G172" s="37"/>
      <c r="H172" s="37"/>
      <c r="I172" s="207"/>
      <c r="J172" s="37"/>
      <c r="K172" s="37"/>
      <c r="L172" s="40"/>
      <c r="M172" s="208"/>
      <c r="N172" s="209"/>
      <c r="O172" s="72"/>
      <c r="P172" s="72"/>
      <c r="Q172" s="72"/>
      <c r="R172" s="72"/>
      <c r="S172" s="72"/>
      <c r="T172" s="73"/>
      <c r="U172" s="35"/>
      <c r="V172" s="35"/>
      <c r="W172" s="35"/>
      <c r="X172" s="35"/>
      <c r="Y172" s="35"/>
      <c r="Z172" s="35"/>
      <c r="AA172" s="35"/>
      <c r="AB172" s="35"/>
      <c r="AC172" s="35"/>
      <c r="AD172" s="35"/>
      <c r="AE172" s="35"/>
      <c r="AT172" s="18" t="s">
        <v>247</v>
      </c>
      <c r="AU172" s="18" t="s">
        <v>86</v>
      </c>
    </row>
    <row r="173" spans="1:65" s="13" customFormat="1" ht="11.25">
      <c r="B173" s="210"/>
      <c r="C173" s="211"/>
      <c r="D173" s="212" t="s">
        <v>274</v>
      </c>
      <c r="E173" s="226" t="s">
        <v>1</v>
      </c>
      <c r="F173" s="213" t="s">
        <v>2896</v>
      </c>
      <c r="G173" s="211"/>
      <c r="H173" s="214">
        <v>39.6</v>
      </c>
      <c r="I173" s="215"/>
      <c r="J173" s="211"/>
      <c r="K173" s="211"/>
      <c r="L173" s="216"/>
      <c r="M173" s="217"/>
      <c r="N173" s="218"/>
      <c r="O173" s="218"/>
      <c r="P173" s="218"/>
      <c r="Q173" s="218"/>
      <c r="R173" s="218"/>
      <c r="S173" s="218"/>
      <c r="T173" s="219"/>
      <c r="AT173" s="220" t="s">
        <v>274</v>
      </c>
      <c r="AU173" s="220" t="s">
        <v>86</v>
      </c>
      <c r="AV173" s="13" t="s">
        <v>86</v>
      </c>
      <c r="AW173" s="13" t="s">
        <v>32</v>
      </c>
      <c r="AX173" s="13" t="s">
        <v>76</v>
      </c>
      <c r="AY173" s="220" t="s">
        <v>239</v>
      </c>
    </row>
    <row r="174" spans="1:65" s="14" customFormat="1" ht="11.25">
      <c r="B174" s="227"/>
      <c r="C174" s="228"/>
      <c r="D174" s="212" t="s">
        <v>274</v>
      </c>
      <c r="E174" s="229" t="s">
        <v>1</v>
      </c>
      <c r="F174" s="230" t="s">
        <v>401</v>
      </c>
      <c r="G174" s="228"/>
      <c r="H174" s="231">
        <v>39.6</v>
      </c>
      <c r="I174" s="232"/>
      <c r="J174" s="228"/>
      <c r="K174" s="228"/>
      <c r="L174" s="233"/>
      <c r="M174" s="234"/>
      <c r="N174" s="235"/>
      <c r="O174" s="235"/>
      <c r="P174" s="235"/>
      <c r="Q174" s="235"/>
      <c r="R174" s="235"/>
      <c r="S174" s="235"/>
      <c r="T174" s="236"/>
      <c r="AT174" s="237" t="s">
        <v>274</v>
      </c>
      <c r="AU174" s="237" t="s">
        <v>86</v>
      </c>
      <c r="AV174" s="14" t="s">
        <v>110</v>
      </c>
      <c r="AW174" s="14" t="s">
        <v>32</v>
      </c>
      <c r="AX174" s="14" t="s">
        <v>84</v>
      </c>
      <c r="AY174" s="237" t="s">
        <v>239</v>
      </c>
    </row>
    <row r="175" spans="1:65" s="2" customFormat="1" ht="16.5" customHeight="1">
      <c r="A175" s="35"/>
      <c r="B175" s="36"/>
      <c r="C175" s="192" t="s">
        <v>8</v>
      </c>
      <c r="D175" s="192" t="s">
        <v>241</v>
      </c>
      <c r="E175" s="193" t="s">
        <v>2897</v>
      </c>
      <c r="F175" s="194" t="s">
        <v>2898</v>
      </c>
      <c r="G175" s="195" t="s">
        <v>244</v>
      </c>
      <c r="H175" s="196">
        <v>39.6</v>
      </c>
      <c r="I175" s="197"/>
      <c r="J175" s="198">
        <f>ROUND(I175*H175,2)</f>
        <v>0</v>
      </c>
      <c r="K175" s="194" t="s">
        <v>245</v>
      </c>
      <c r="L175" s="40"/>
      <c r="M175" s="199" t="s">
        <v>1</v>
      </c>
      <c r="N175" s="200" t="s">
        <v>41</v>
      </c>
      <c r="O175" s="72"/>
      <c r="P175" s="201">
        <f>O175*H175</f>
        <v>0</v>
      </c>
      <c r="Q175" s="201">
        <v>0</v>
      </c>
      <c r="R175" s="201">
        <f>Q175*H175</f>
        <v>0</v>
      </c>
      <c r="S175" s="201">
        <v>0</v>
      </c>
      <c r="T175" s="202">
        <f>S175*H175</f>
        <v>0</v>
      </c>
      <c r="U175" s="35"/>
      <c r="V175" s="35"/>
      <c r="W175" s="35"/>
      <c r="X175" s="35"/>
      <c r="Y175" s="35"/>
      <c r="Z175" s="35"/>
      <c r="AA175" s="35"/>
      <c r="AB175" s="35"/>
      <c r="AC175" s="35"/>
      <c r="AD175" s="35"/>
      <c r="AE175" s="35"/>
      <c r="AR175" s="203" t="s">
        <v>110</v>
      </c>
      <c r="AT175" s="203" t="s">
        <v>241</v>
      </c>
      <c r="AU175" s="203" t="s">
        <v>86</v>
      </c>
      <c r="AY175" s="18" t="s">
        <v>239</v>
      </c>
      <c r="BE175" s="204">
        <f>IF(N175="základní",J175,0)</f>
        <v>0</v>
      </c>
      <c r="BF175" s="204">
        <f>IF(N175="snížená",J175,0)</f>
        <v>0</v>
      </c>
      <c r="BG175" s="204">
        <f>IF(N175="zákl. přenesená",J175,0)</f>
        <v>0</v>
      </c>
      <c r="BH175" s="204">
        <f>IF(N175="sníž. přenesená",J175,0)</f>
        <v>0</v>
      </c>
      <c r="BI175" s="204">
        <f>IF(N175="nulová",J175,0)</f>
        <v>0</v>
      </c>
      <c r="BJ175" s="18" t="s">
        <v>84</v>
      </c>
      <c r="BK175" s="204">
        <f>ROUND(I175*H175,2)</f>
        <v>0</v>
      </c>
      <c r="BL175" s="18" t="s">
        <v>110</v>
      </c>
      <c r="BM175" s="203" t="s">
        <v>2899</v>
      </c>
    </row>
    <row r="176" spans="1:65" s="2" customFormat="1" ht="11.25">
      <c r="A176" s="35"/>
      <c r="B176" s="36"/>
      <c r="C176" s="37"/>
      <c r="D176" s="205" t="s">
        <v>247</v>
      </c>
      <c r="E176" s="37"/>
      <c r="F176" s="206" t="s">
        <v>2900</v>
      </c>
      <c r="G176" s="37"/>
      <c r="H176" s="37"/>
      <c r="I176" s="207"/>
      <c r="J176" s="37"/>
      <c r="K176" s="37"/>
      <c r="L176" s="40"/>
      <c r="M176" s="208"/>
      <c r="N176" s="209"/>
      <c r="O176" s="72"/>
      <c r="P176" s="72"/>
      <c r="Q176" s="72"/>
      <c r="R176" s="72"/>
      <c r="S176" s="72"/>
      <c r="T176" s="73"/>
      <c r="U176" s="35"/>
      <c r="V176" s="35"/>
      <c r="W176" s="35"/>
      <c r="X176" s="35"/>
      <c r="Y176" s="35"/>
      <c r="Z176" s="35"/>
      <c r="AA176" s="35"/>
      <c r="AB176" s="35"/>
      <c r="AC176" s="35"/>
      <c r="AD176" s="35"/>
      <c r="AE176" s="35"/>
      <c r="AT176" s="18" t="s">
        <v>247</v>
      </c>
      <c r="AU176" s="18" t="s">
        <v>86</v>
      </c>
    </row>
    <row r="177" spans="1:65" s="2" customFormat="1" ht="16.5" customHeight="1">
      <c r="A177" s="35"/>
      <c r="B177" s="36"/>
      <c r="C177" s="192" t="s">
        <v>302</v>
      </c>
      <c r="D177" s="192" t="s">
        <v>241</v>
      </c>
      <c r="E177" s="193" t="s">
        <v>2901</v>
      </c>
      <c r="F177" s="194" t="s">
        <v>2902</v>
      </c>
      <c r="G177" s="195" t="s">
        <v>344</v>
      </c>
      <c r="H177" s="196">
        <v>3.0739999999999998</v>
      </c>
      <c r="I177" s="197"/>
      <c r="J177" s="198">
        <f>ROUND(I177*H177,2)</f>
        <v>0</v>
      </c>
      <c r="K177" s="194" t="s">
        <v>245</v>
      </c>
      <c r="L177" s="40"/>
      <c r="M177" s="199" t="s">
        <v>1</v>
      </c>
      <c r="N177" s="200" t="s">
        <v>41</v>
      </c>
      <c r="O177" s="72"/>
      <c r="P177" s="201">
        <f>O177*H177</f>
        <v>0</v>
      </c>
      <c r="Q177" s="201">
        <v>1.0606199999999999</v>
      </c>
      <c r="R177" s="201">
        <f>Q177*H177</f>
        <v>3.2603458799999996</v>
      </c>
      <c r="S177" s="201">
        <v>0</v>
      </c>
      <c r="T177" s="202">
        <f>S177*H177</f>
        <v>0</v>
      </c>
      <c r="U177" s="35"/>
      <c r="V177" s="35"/>
      <c r="W177" s="35"/>
      <c r="X177" s="35"/>
      <c r="Y177" s="35"/>
      <c r="Z177" s="35"/>
      <c r="AA177" s="35"/>
      <c r="AB177" s="35"/>
      <c r="AC177" s="35"/>
      <c r="AD177" s="35"/>
      <c r="AE177" s="35"/>
      <c r="AR177" s="203" t="s">
        <v>110</v>
      </c>
      <c r="AT177" s="203" t="s">
        <v>241</v>
      </c>
      <c r="AU177" s="203" t="s">
        <v>86</v>
      </c>
      <c r="AY177" s="18" t="s">
        <v>239</v>
      </c>
      <c r="BE177" s="204">
        <f>IF(N177="základní",J177,0)</f>
        <v>0</v>
      </c>
      <c r="BF177" s="204">
        <f>IF(N177="snížená",J177,0)</f>
        <v>0</v>
      </c>
      <c r="BG177" s="204">
        <f>IF(N177="zákl. přenesená",J177,0)</f>
        <v>0</v>
      </c>
      <c r="BH177" s="204">
        <f>IF(N177="sníž. přenesená",J177,0)</f>
        <v>0</v>
      </c>
      <c r="BI177" s="204">
        <f>IF(N177="nulová",J177,0)</f>
        <v>0</v>
      </c>
      <c r="BJ177" s="18" t="s">
        <v>84</v>
      </c>
      <c r="BK177" s="204">
        <f>ROUND(I177*H177,2)</f>
        <v>0</v>
      </c>
      <c r="BL177" s="18" t="s">
        <v>110</v>
      </c>
      <c r="BM177" s="203" t="s">
        <v>2903</v>
      </c>
    </row>
    <row r="178" spans="1:65" s="2" customFormat="1" ht="11.25">
      <c r="A178" s="35"/>
      <c r="B178" s="36"/>
      <c r="C178" s="37"/>
      <c r="D178" s="205" t="s">
        <v>247</v>
      </c>
      <c r="E178" s="37"/>
      <c r="F178" s="206" t="s">
        <v>2904</v>
      </c>
      <c r="G178" s="37"/>
      <c r="H178" s="37"/>
      <c r="I178" s="207"/>
      <c r="J178" s="37"/>
      <c r="K178" s="37"/>
      <c r="L178" s="40"/>
      <c r="M178" s="208"/>
      <c r="N178" s="209"/>
      <c r="O178" s="72"/>
      <c r="P178" s="72"/>
      <c r="Q178" s="72"/>
      <c r="R178" s="72"/>
      <c r="S178" s="72"/>
      <c r="T178" s="73"/>
      <c r="U178" s="35"/>
      <c r="V178" s="35"/>
      <c r="W178" s="35"/>
      <c r="X178" s="35"/>
      <c r="Y178" s="35"/>
      <c r="Z178" s="35"/>
      <c r="AA178" s="35"/>
      <c r="AB178" s="35"/>
      <c r="AC178" s="35"/>
      <c r="AD178" s="35"/>
      <c r="AE178" s="35"/>
      <c r="AT178" s="18" t="s">
        <v>247</v>
      </c>
      <c r="AU178" s="18" t="s">
        <v>86</v>
      </c>
    </row>
    <row r="179" spans="1:65" s="13" customFormat="1" ht="11.25">
      <c r="B179" s="210"/>
      <c r="C179" s="211"/>
      <c r="D179" s="212" t="s">
        <v>274</v>
      </c>
      <c r="E179" s="226" t="s">
        <v>1</v>
      </c>
      <c r="F179" s="213" t="s">
        <v>2905</v>
      </c>
      <c r="G179" s="211"/>
      <c r="H179" s="214">
        <v>2.673</v>
      </c>
      <c r="I179" s="215"/>
      <c r="J179" s="211"/>
      <c r="K179" s="211"/>
      <c r="L179" s="216"/>
      <c r="M179" s="217"/>
      <c r="N179" s="218"/>
      <c r="O179" s="218"/>
      <c r="P179" s="218"/>
      <c r="Q179" s="218"/>
      <c r="R179" s="218"/>
      <c r="S179" s="218"/>
      <c r="T179" s="219"/>
      <c r="AT179" s="220" t="s">
        <v>274</v>
      </c>
      <c r="AU179" s="220" t="s">
        <v>86</v>
      </c>
      <c r="AV179" s="13" t="s">
        <v>86</v>
      </c>
      <c r="AW179" s="13" t="s">
        <v>32</v>
      </c>
      <c r="AX179" s="13" t="s">
        <v>76</v>
      </c>
      <c r="AY179" s="220" t="s">
        <v>239</v>
      </c>
    </row>
    <row r="180" spans="1:65" s="13" customFormat="1" ht="11.25">
      <c r="B180" s="210"/>
      <c r="C180" s="211"/>
      <c r="D180" s="212" t="s">
        <v>274</v>
      </c>
      <c r="E180" s="226" t="s">
        <v>1</v>
      </c>
      <c r="F180" s="213" t="s">
        <v>2906</v>
      </c>
      <c r="G180" s="211"/>
      <c r="H180" s="214">
        <v>0.40100000000000002</v>
      </c>
      <c r="I180" s="215"/>
      <c r="J180" s="211"/>
      <c r="K180" s="211"/>
      <c r="L180" s="216"/>
      <c r="M180" s="217"/>
      <c r="N180" s="218"/>
      <c r="O180" s="218"/>
      <c r="P180" s="218"/>
      <c r="Q180" s="218"/>
      <c r="R180" s="218"/>
      <c r="S180" s="218"/>
      <c r="T180" s="219"/>
      <c r="AT180" s="220" t="s">
        <v>274</v>
      </c>
      <c r="AU180" s="220" t="s">
        <v>86</v>
      </c>
      <c r="AV180" s="13" t="s">
        <v>86</v>
      </c>
      <c r="AW180" s="13" t="s">
        <v>32</v>
      </c>
      <c r="AX180" s="13" t="s">
        <v>76</v>
      </c>
      <c r="AY180" s="220" t="s">
        <v>239</v>
      </c>
    </row>
    <row r="181" spans="1:65" s="14" customFormat="1" ht="11.25">
      <c r="B181" s="227"/>
      <c r="C181" s="228"/>
      <c r="D181" s="212" t="s">
        <v>274</v>
      </c>
      <c r="E181" s="229" t="s">
        <v>1</v>
      </c>
      <c r="F181" s="230" t="s">
        <v>401</v>
      </c>
      <c r="G181" s="228"/>
      <c r="H181" s="231">
        <v>3.0739999999999998</v>
      </c>
      <c r="I181" s="232"/>
      <c r="J181" s="228"/>
      <c r="K181" s="228"/>
      <c r="L181" s="233"/>
      <c r="M181" s="234"/>
      <c r="N181" s="235"/>
      <c r="O181" s="235"/>
      <c r="P181" s="235"/>
      <c r="Q181" s="235"/>
      <c r="R181" s="235"/>
      <c r="S181" s="235"/>
      <c r="T181" s="236"/>
      <c r="AT181" s="237" t="s">
        <v>274</v>
      </c>
      <c r="AU181" s="237" t="s">
        <v>86</v>
      </c>
      <c r="AV181" s="14" t="s">
        <v>110</v>
      </c>
      <c r="AW181" s="14" t="s">
        <v>32</v>
      </c>
      <c r="AX181" s="14" t="s">
        <v>84</v>
      </c>
      <c r="AY181" s="237" t="s">
        <v>239</v>
      </c>
    </row>
    <row r="182" spans="1:65" s="2" customFormat="1" ht="16.5" customHeight="1">
      <c r="A182" s="35"/>
      <c r="B182" s="36"/>
      <c r="C182" s="192" t="s">
        <v>306</v>
      </c>
      <c r="D182" s="192" t="s">
        <v>241</v>
      </c>
      <c r="E182" s="193" t="s">
        <v>2907</v>
      </c>
      <c r="F182" s="194" t="s">
        <v>2908</v>
      </c>
      <c r="G182" s="195" t="s">
        <v>344</v>
      </c>
      <c r="H182" s="196">
        <v>0.81299999999999994</v>
      </c>
      <c r="I182" s="197"/>
      <c r="J182" s="198">
        <f>ROUND(I182*H182,2)</f>
        <v>0</v>
      </c>
      <c r="K182" s="194" t="s">
        <v>287</v>
      </c>
      <c r="L182" s="40"/>
      <c r="M182" s="199" t="s">
        <v>1</v>
      </c>
      <c r="N182" s="200" t="s">
        <v>41</v>
      </c>
      <c r="O182" s="72"/>
      <c r="P182" s="201">
        <f>O182*H182</f>
        <v>0</v>
      </c>
      <c r="Q182" s="201">
        <v>1.0606199999999999</v>
      </c>
      <c r="R182" s="201">
        <f>Q182*H182</f>
        <v>0.86228405999999991</v>
      </c>
      <c r="S182" s="201">
        <v>0</v>
      </c>
      <c r="T182" s="202">
        <f>S182*H182</f>
        <v>0</v>
      </c>
      <c r="U182" s="35"/>
      <c r="V182" s="35"/>
      <c r="W182" s="35"/>
      <c r="X182" s="35"/>
      <c r="Y182" s="35"/>
      <c r="Z182" s="35"/>
      <c r="AA182" s="35"/>
      <c r="AB182" s="35"/>
      <c r="AC182" s="35"/>
      <c r="AD182" s="35"/>
      <c r="AE182" s="35"/>
      <c r="AR182" s="203" t="s">
        <v>110</v>
      </c>
      <c r="AT182" s="203" t="s">
        <v>241</v>
      </c>
      <c r="AU182" s="203" t="s">
        <v>86</v>
      </c>
      <c r="AY182" s="18" t="s">
        <v>239</v>
      </c>
      <c r="BE182" s="204">
        <f>IF(N182="základní",J182,0)</f>
        <v>0</v>
      </c>
      <c r="BF182" s="204">
        <f>IF(N182="snížená",J182,0)</f>
        <v>0</v>
      </c>
      <c r="BG182" s="204">
        <f>IF(N182="zákl. přenesená",J182,0)</f>
        <v>0</v>
      </c>
      <c r="BH182" s="204">
        <f>IF(N182="sníž. přenesená",J182,0)</f>
        <v>0</v>
      </c>
      <c r="BI182" s="204">
        <f>IF(N182="nulová",J182,0)</f>
        <v>0</v>
      </c>
      <c r="BJ182" s="18" t="s">
        <v>84</v>
      </c>
      <c r="BK182" s="204">
        <f>ROUND(I182*H182,2)</f>
        <v>0</v>
      </c>
      <c r="BL182" s="18" t="s">
        <v>110</v>
      </c>
      <c r="BM182" s="203" t="s">
        <v>2909</v>
      </c>
    </row>
    <row r="183" spans="1:65" s="2" customFormat="1" ht="29.25">
      <c r="A183" s="35"/>
      <c r="B183" s="36"/>
      <c r="C183" s="37"/>
      <c r="D183" s="212" t="s">
        <v>294</v>
      </c>
      <c r="E183" s="37"/>
      <c r="F183" s="221" t="s">
        <v>1177</v>
      </c>
      <c r="G183" s="37"/>
      <c r="H183" s="37"/>
      <c r="I183" s="207"/>
      <c r="J183" s="37"/>
      <c r="K183" s="37"/>
      <c r="L183" s="40"/>
      <c r="M183" s="208"/>
      <c r="N183" s="209"/>
      <c r="O183" s="72"/>
      <c r="P183" s="72"/>
      <c r="Q183" s="72"/>
      <c r="R183" s="72"/>
      <c r="S183" s="72"/>
      <c r="T183" s="73"/>
      <c r="U183" s="35"/>
      <c r="V183" s="35"/>
      <c r="W183" s="35"/>
      <c r="X183" s="35"/>
      <c r="Y183" s="35"/>
      <c r="Z183" s="35"/>
      <c r="AA183" s="35"/>
      <c r="AB183" s="35"/>
      <c r="AC183" s="35"/>
      <c r="AD183" s="35"/>
      <c r="AE183" s="35"/>
      <c r="AT183" s="18" t="s">
        <v>294</v>
      </c>
      <c r="AU183" s="18" t="s">
        <v>86</v>
      </c>
    </row>
    <row r="184" spans="1:65" s="13" customFormat="1" ht="11.25">
      <c r="B184" s="210"/>
      <c r="C184" s="211"/>
      <c r="D184" s="212" t="s">
        <v>274</v>
      </c>
      <c r="E184" s="226" t="s">
        <v>1</v>
      </c>
      <c r="F184" s="213" t="s">
        <v>2910</v>
      </c>
      <c r="G184" s="211"/>
      <c r="H184" s="214">
        <v>0.81299999999999994</v>
      </c>
      <c r="I184" s="215"/>
      <c r="J184" s="211"/>
      <c r="K184" s="211"/>
      <c r="L184" s="216"/>
      <c r="M184" s="217"/>
      <c r="N184" s="218"/>
      <c r="O184" s="218"/>
      <c r="P184" s="218"/>
      <c r="Q184" s="218"/>
      <c r="R184" s="218"/>
      <c r="S184" s="218"/>
      <c r="T184" s="219"/>
      <c r="AT184" s="220" t="s">
        <v>274</v>
      </c>
      <c r="AU184" s="220" t="s">
        <v>86</v>
      </c>
      <c r="AV184" s="13" t="s">
        <v>86</v>
      </c>
      <c r="AW184" s="13" t="s">
        <v>32</v>
      </c>
      <c r="AX184" s="13" t="s">
        <v>76</v>
      </c>
      <c r="AY184" s="220" t="s">
        <v>239</v>
      </c>
    </row>
    <row r="185" spans="1:65" s="14" customFormat="1" ht="11.25">
      <c r="B185" s="227"/>
      <c r="C185" s="228"/>
      <c r="D185" s="212" t="s">
        <v>274</v>
      </c>
      <c r="E185" s="229" t="s">
        <v>1</v>
      </c>
      <c r="F185" s="230" t="s">
        <v>401</v>
      </c>
      <c r="G185" s="228"/>
      <c r="H185" s="231">
        <v>0.81299999999999994</v>
      </c>
      <c r="I185" s="232"/>
      <c r="J185" s="228"/>
      <c r="K185" s="228"/>
      <c r="L185" s="233"/>
      <c r="M185" s="234"/>
      <c r="N185" s="235"/>
      <c r="O185" s="235"/>
      <c r="P185" s="235"/>
      <c r="Q185" s="235"/>
      <c r="R185" s="235"/>
      <c r="S185" s="235"/>
      <c r="T185" s="236"/>
      <c r="AT185" s="237" t="s">
        <v>274</v>
      </c>
      <c r="AU185" s="237" t="s">
        <v>86</v>
      </c>
      <c r="AV185" s="14" t="s">
        <v>110</v>
      </c>
      <c r="AW185" s="14" t="s">
        <v>32</v>
      </c>
      <c r="AX185" s="14" t="s">
        <v>84</v>
      </c>
      <c r="AY185" s="237" t="s">
        <v>239</v>
      </c>
    </row>
    <row r="186" spans="1:65" s="2" customFormat="1" ht="21.75" customHeight="1">
      <c r="A186" s="35"/>
      <c r="B186" s="36"/>
      <c r="C186" s="192" t="s">
        <v>311</v>
      </c>
      <c r="D186" s="192" t="s">
        <v>241</v>
      </c>
      <c r="E186" s="193" t="s">
        <v>2911</v>
      </c>
      <c r="F186" s="194" t="s">
        <v>2912</v>
      </c>
      <c r="G186" s="195" t="s">
        <v>244</v>
      </c>
      <c r="H186" s="196">
        <v>46.475000000000001</v>
      </c>
      <c r="I186" s="197"/>
      <c r="J186" s="198">
        <f>ROUND(I186*H186,2)</f>
        <v>0</v>
      </c>
      <c r="K186" s="194" t="s">
        <v>245</v>
      </c>
      <c r="L186" s="40"/>
      <c r="M186" s="199" t="s">
        <v>1</v>
      </c>
      <c r="N186" s="200" t="s">
        <v>41</v>
      </c>
      <c r="O186" s="72"/>
      <c r="P186" s="201">
        <f>O186*H186</f>
        <v>0</v>
      </c>
      <c r="Q186" s="201">
        <v>0.61207999999999996</v>
      </c>
      <c r="R186" s="201">
        <f>Q186*H186</f>
        <v>28.446417999999998</v>
      </c>
      <c r="S186" s="201">
        <v>0</v>
      </c>
      <c r="T186" s="202">
        <f>S186*H186</f>
        <v>0</v>
      </c>
      <c r="U186" s="35"/>
      <c r="V186" s="35"/>
      <c r="W186" s="35"/>
      <c r="X186" s="35"/>
      <c r="Y186" s="35"/>
      <c r="Z186" s="35"/>
      <c r="AA186" s="35"/>
      <c r="AB186" s="35"/>
      <c r="AC186" s="35"/>
      <c r="AD186" s="35"/>
      <c r="AE186" s="35"/>
      <c r="AR186" s="203" t="s">
        <v>110</v>
      </c>
      <c r="AT186" s="203" t="s">
        <v>241</v>
      </c>
      <c r="AU186" s="203" t="s">
        <v>86</v>
      </c>
      <c r="AY186" s="18" t="s">
        <v>239</v>
      </c>
      <c r="BE186" s="204">
        <f>IF(N186="základní",J186,0)</f>
        <v>0</v>
      </c>
      <c r="BF186" s="204">
        <f>IF(N186="snížená",J186,0)</f>
        <v>0</v>
      </c>
      <c r="BG186" s="204">
        <f>IF(N186="zákl. přenesená",J186,0)</f>
        <v>0</v>
      </c>
      <c r="BH186" s="204">
        <f>IF(N186="sníž. přenesená",J186,0)</f>
        <v>0</v>
      </c>
      <c r="BI186" s="204">
        <f>IF(N186="nulová",J186,0)</f>
        <v>0</v>
      </c>
      <c r="BJ186" s="18" t="s">
        <v>84</v>
      </c>
      <c r="BK186" s="204">
        <f>ROUND(I186*H186,2)</f>
        <v>0</v>
      </c>
      <c r="BL186" s="18" t="s">
        <v>110</v>
      </c>
      <c r="BM186" s="203" t="s">
        <v>2913</v>
      </c>
    </row>
    <row r="187" spans="1:65" s="2" customFormat="1" ht="11.25">
      <c r="A187" s="35"/>
      <c r="B187" s="36"/>
      <c r="C187" s="37"/>
      <c r="D187" s="205" t="s">
        <v>247</v>
      </c>
      <c r="E187" s="37"/>
      <c r="F187" s="206" t="s">
        <v>2914</v>
      </c>
      <c r="G187" s="37"/>
      <c r="H187" s="37"/>
      <c r="I187" s="207"/>
      <c r="J187" s="37"/>
      <c r="K187" s="37"/>
      <c r="L187" s="40"/>
      <c r="M187" s="208"/>
      <c r="N187" s="209"/>
      <c r="O187" s="72"/>
      <c r="P187" s="72"/>
      <c r="Q187" s="72"/>
      <c r="R187" s="72"/>
      <c r="S187" s="72"/>
      <c r="T187" s="73"/>
      <c r="U187" s="35"/>
      <c r="V187" s="35"/>
      <c r="W187" s="35"/>
      <c r="X187" s="35"/>
      <c r="Y187" s="35"/>
      <c r="Z187" s="35"/>
      <c r="AA187" s="35"/>
      <c r="AB187" s="35"/>
      <c r="AC187" s="35"/>
      <c r="AD187" s="35"/>
      <c r="AE187" s="35"/>
      <c r="AT187" s="18" t="s">
        <v>247</v>
      </c>
      <c r="AU187" s="18" t="s">
        <v>86</v>
      </c>
    </row>
    <row r="188" spans="1:65" s="13" customFormat="1" ht="11.25">
      <c r="B188" s="210"/>
      <c r="C188" s="211"/>
      <c r="D188" s="212" t="s">
        <v>274</v>
      </c>
      <c r="E188" s="226" t="s">
        <v>1</v>
      </c>
      <c r="F188" s="213" t="s">
        <v>2915</v>
      </c>
      <c r="G188" s="211"/>
      <c r="H188" s="214">
        <v>46.475000000000001</v>
      </c>
      <c r="I188" s="215"/>
      <c r="J188" s="211"/>
      <c r="K188" s="211"/>
      <c r="L188" s="216"/>
      <c r="M188" s="217"/>
      <c r="N188" s="218"/>
      <c r="O188" s="218"/>
      <c r="P188" s="218"/>
      <c r="Q188" s="218"/>
      <c r="R188" s="218"/>
      <c r="S188" s="218"/>
      <c r="T188" s="219"/>
      <c r="AT188" s="220" t="s">
        <v>274</v>
      </c>
      <c r="AU188" s="220" t="s">
        <v>86</v>
      </c>
      <c r="AV188" s="13" t="s">
        <v>86</v>
      </c>
      <c r="AW188" s="13" t="s">
        <v>32</v>
      </c>
      <c r="AX188" s="13" t="s">
        <v>76</v>
      </c>
      <c r="AY188" s="220" t="s">
        <v>239</v>
      </c>
    </row>
    <row r="189" spans="1:65" s="14" customFormat="1" ht="11.25">
      <c r="B189" s="227"/>
      <c r="C189" s="228"/>
      <c r="D189" s="212" t="s">
        <v>274</v>
      </c>
      <c r="E189" s="229" t="s">
        <v>1</v>
      </c>
      <c r="F189" s="230" t="s">
        <v>401</v>
      </c>
      <c r="G189" s="228"/>
      <c r="H189" s="231">
        <v>46.475000000000001</v>
      </c>
      <c r="I189" s="232"/>
      <c r="J189" s="228"/>
      <c r="K189" s="228"/>
      <c r="L189" s="233"/>
      <c r="M189" s="234"/>
      <c r="N189" s="235"/>
      <c r="O189" s="235"/>
      <c r="P189" s="235"/>
      <c r="Q189" s="235"/>
      <c r="R189" s="235"/>
      <c r="S189" s="235"/>
      <c r="T189" s="236"/>
      <c r="AT189" s="237" t="s">
        <v>274</v>
      </c>
      <c r="AU189" s="237" t="s">
        <v>86</v>
      </c>
      <c r="AV189" s="14" t="s">
        <v>110</v>
      </c>
      <c r="AW189" s="14" t="s">
        <v>32</v>
      </c>
      <c r="AX189" s="14" t="s">
        <v>84</v>
      </c>
      <c r="AY189" s="237" t="s">
        <v>239</v>
      </c>
    </row>
    <row r="190" spans="1:65" s="12" customFormat="1" ht="22.9" customHeight="1">
      <c r="B190" s="176"/>
      <c r="C190" s="177"/>
      <c r="D190" s="178" t="s">
        <v>75</v>
      </c>
      <c r="E190" s="190" t="s">
        <v>108</v>
      </c>
      <c r="F190" s="190" t="s">
        <v>548</v>
      </c>
      <c r="G190" s="177"/>
      <c r="H190" s="177"/>
      <c r="I190" s="180"/>
      <c r="J190" s="191">
        <f>BK190</f>
        <v>0</v>
      </c>
      <c r="K190" s="177"/>
      <c r="L190" s="182"/>
      <c r="M190" s="183"/>
      <c r="N190" s="184"/>
      <c r="O190" s="184"/>
      <c r="P190" s="185">
        <f>SUM(P191:P243)</f>
        <v>0</v>
      </c>
      <c r="Q190" s="184"/>
      <c r="R190" s="185">
        <f>SUM(R191:R243)</f>
        <v>165.55346320000001</v>
      </c>
      <c r="S190" s="184"/>
      <c r="T190" s="186">
        <f>SUM(T191:T243)</f>
        <v>0</v>
      </c>
      <c r="AR190" s="187" t="s">
        <v>84</v>
      </c>
      <c r="AT190" s="188" t="s">
        <v>75</v>
      </c>
      <c r="AU190" s="188" t="s">
        <v>84</v>
      </c>
      <c r="AY190" s="187" t="s">
        <v>239</v>
      </c>
      <c r="BK190" s="189">
        <f>SUM(BK191:BK243)</f>
        <v>0</v>
      </c>
    </row>
    <row r="191" spans="1:65" s="2" customFormat="1" ht="24.2" customHeight="1">
      <c r="A191" s="35"/>
      <c r="B191" s="36"/>
      <c r="C191" s="192" t="s">
        <v>316</v>
      </c>
      <c r="D191" s="192" t="s">
        <v>241</v>
      </c>
      <c r="E191" s="193" t="s">
        <v>2916</v>
      </c>
      <c r="F191" s="194" t="s">
        <v>2917</v>
      </c>
      <c r="G191" s="195" t="s">
        <v>244</v>
      </c>
      <c r="H191" s="196">
        <v>118.652</v>
      </c>
      <c r="I191" s="197"/>
      <c r="J191" s="198">
        <f>ROUND(I191*H191,2)</f>
        <v>0</v>
      </c>
      <c r="K191" s="194" t="s">
        <v>245</v>
      </c>
      <c r="L191" s="40"/>
      <c r="M191" s="199" t="s">
        <v>1</v>
      </c>
      <c r="N191" s="200" t="s">
        <v>41</v>
      </c>
      <c r="O191" s="72"/>
      <c r="P191" s="201">
        <f>O191*H191</f>
        <v>0</v>
      </c>
      <c r="Q191" s="201">
        <v>0.50100999999999996</v>
      </c>
      <c r="R191" s="201">
        <f>Q191*H191</f>
        <v>59.445838519999995</v>
      </c>
      <c r="S191" s="201">
        <v>0</v>
      </c>
      <c r="T191" s="202">
        <f>S191*H191</f>
        <v>0</v>
      </c>
      <c r="U191" s="35"/>
      <c r="V191" s="35"/>
      <c r="W191" s="35"/>
      <c r="X191" s="35"/>
      <c r="Y191" s="35"/>
      <c r="Z191" s="35"/>
      <c r="AA191" s="35"/>
      <c r="AB191" s="35"/>
      <c r="AC191" s="35"/>
      <c r="AD191" s="35"/>
      <c r="AE191" s="35"/>
      <c r="AR191" s="203" t="s">
        <v>110</v>
      </c>
      <c r="AT191" s="203" t="s">
        <v>241</v>
      </c>
      <c r="AU191" s="203" t="s">
        <v>86</v>
      </c>
      <c r="AY191" s="18" t="s">
        <v>239</v>
      </c>
      <c r="BE191" s="204">
        <f>IF(N191="základní",J191,0)</f>
        <v>0</v>
      </c>
      <c r="BF191" s="204">
        <f>IF(N191="snížená",J191,0)</f>
        <v>0</v>
      </c>
      <c r="BG191" s="204">
        <f>IF(N191="zákl. přenesená",J191,0)</f>
        <v>0</v>
      </c>
      <c r="BH191" s="204">
        <f>IF(N191="sníž. přenesená",J191,0)</f>
        <v>0</v>
      </c>
      <c r="BI191" s="204">
        <f>IF(N191="nulová",J191,0)</f>
        <v>0</v>
      </c>
      <c r="BJ191" s="18" t="s">
        <v>84</v>
      </c>
      <c r="BK191" s="204">
        <f>ROUND(I191*H191,2)</f>
        <v>0</v>
      </c>
      <c r="BL191" s="18" t="s">
        <v>110</v>
      </c>
      <c r="BM191" s="203" t="s">
        <v>2918</v>
      </c>
    </row>
    <row r="192" spans="1:65" s="2" customFormat="1" ht="11.25">
      <c r="A192" s="35"/>
      <c r="B192" s="36"/>
      <c r="C192" s="37"/>
      <c r="D192" s="205" t="s">
        <v>247</v>
      </c>
      <c r="E192" s="37"/>
      <c r="F192" s="206" t="s">
        <v>2919</v>
      </c>
      <c r="G192" s="37"/>
      <c r="H192" s="37"/>
      <c r="I192" s="207"/>
      <c r="J192" s="37"/>
      <c r="K192" s="37"/>
      <c r="L192" s="40"/>
      <c r="M192" s="208"/>
      <c r="N192" s="209"/>
      <c r="O192" s="72"/>
      <c r="P192" s="72"/>
      <c r="Q192" s="72"/>
      <c r="R192" s="72"/>
      <c r="S192" s="72"/>
      <c r="T192" s="73"/>
      <c r="U192" s="35"/>
      <c r="V192" s="35"/>
      <c r="W192" s="35"/>
      <c r="X192" s="35"/>
      <c r="Y192" s="35"/>
      <c r="Z192" s="35"/>
      <c r="AA192" s="35"/>
      <c r="AB192" s="35"/>
      <c r="AC192" s="35"/>
      <c r="AD192" s="35"/>
      <c r="AE192" s="35"/>
      <c r="AT192" s="18" t="s">
        <v>247</v>
      </c>
      <c r="AU192" s="18" t="s">
        <v>86</v>
      </c>
    </row>
    <row r="193" spans="1:65" s="13" customFormat="1" ht="11.25">
      <c r="B193" s="210"/>
      <c r="C193" s="211"/>
      <c r="D193" s="212" t="s">
        <v>274</v>
      </c>
      <c r="E193" s="226" t="s">
        <v>1</v>
      </c>
      <c r="F193" s="213" t="s">
        <v>2920</v>
      </c>
      <c r="G193" s="211"/>
      <c r="H193" s="214">
        <v>118.652</v>
      </c>
      <c r="I193" s="215"/>
      <c r="J193" s="211"/>
      <c r="K193" s="211"/>
      <c r="L193" s="216"/>
      <c r="M193" s="217"/>
      <c r="N193" s="218"/>
      <c r="O193" s="218"/>
      <c r="P193" s="218"/>
      <c r="Q193" s="218"/>
      <c r="R193" s="218"/>
      <c r="S193" s="218"/>
      <c r="T193" s="219"/>
      <c r="AT193" s="220" t="s">
        <v>274</v>
      </c>
      <c r="AU193" s="220" t="s">
        <v>86</v>
      </c>
      <c r="AV193" s="13" t="s">
        <v>86</v>
      </c>
      <c r="AW193" s="13" t="s">
        <v>32</v>
      </c>
      <c r="AX193" s="13" t="s">
        <v>76</v>
      </c>
      <c r="AY193" s="220" t="s">
        <v>239</v>
      </c>
    </row>
    <row r="194" spans="1:65" s="14" customFormat="1" ht="11.25">
      <c r="B194" s="227"/>
      <c r="C194" s="228"/>
      <c r="D194" s="212" t="s">
        <v>274</v>
      </c>
      <c r="E194" s="229" t="s">
        <v>1</v>
      </c>
      <c r="F194" s="230" t="s">
        <v>401</v>
      </c>
      <c r="G194" s="228"/>
      <c r="H194" s="231">
        <v>118.652</v>
      </c>
      <c r="I194" s="232"/>
      <c r="J194" s="228"/>
      <c r="K194" s="228"/>
      <c r="L194" s="233"/>
      <c r="M194" s="234"/>
      <c r="N194" s="235"/>
      <c r="O194" s="235"/>
      <c r="P194" s="235"/>
      <c r="Q194" s="235"/>
      <c r="R194" s="235"/>
      <c r="S194" s="235"/>
      <c r="T194" s="236"/>
      <c r="AT194" s="237" t="s">
        <v>274</v>
      </c>
      <c r="AU194" s="237" t="s">
        <v>86</v>
      </c>
      <c r="AV194" s="14" t="s">
        <v>110</v>
      </c>
      <c r="AW194" s="14" t="s">
        <v>32</v>
      </c>
      <c r="AX194" s="14" t="s">
        <v>84</v>
      </c>
      <c r="AY194" s="237" t="s">
        <v>239</v>
      </c>
    </row>
    <row r="195" spans="1:65" s="2" customFormat="1" ht="24.2" customHeight="1">
      <c r="A195" s="35"/>
      <c r="B195" s="36"/>
      <c r="C195" s="192" t="s">
        <v>323</v>
      </c>
      <c r="D195" s="192" t="s">
        <v>241</v>
      </c>
      <c r="E195" s="193" t="s">
        <v>2921</v>
      </c>
      <c r="F195" s="194" t="s">
        <v>2922</v>
      </c>
      <c r="G195" s="195" t="s">
        <v>244</v>
      </c>
      <c r="H195" s="196">
        <v>114.188</v>
      </c>
      <c r="I195" s="197"/>
      <c r="J195" s="198">
        <f>ROUND(I195*H195,2)</f>
        <v>0</v>
      </c>
      <c r="K195" s="194" t="s">
        <v>245</v>
      </c>
      <c r="L195" s="40"/>
      <c r="M195" s="199" t="s">
        <v>1</v>
      </c>
      <c r="N195" s="200" t="s">
        <v>41</v>
      </c>
      <c r="O195" s="72"/>
      <c r="P195" s="201">
        <f>O195*H195</f>
        <v>0</v>
      </c>
      <c r="Q195" s="201">
        <v>0.61207999999999996</v>
      </c>
      <c r="R195" s="201">
        <f>Q195*H195</f>
        <v>69.89219104</v>
      </c>
      <c r="S195" s="201">
        <v>0</v>
      </c>
      <c r="T195" s="202">
        <f>S195*H195</f>
        <v>0</v>
      </c>
      <c r="U195" s="35"/>
      <c r="V195" s="35"/>
      <c r="W195" s="35"/>
      <c r="X195" s="35"/>
      <c r="Y195" s="35"/>
      <c r="Z195" s="35"/>
      <c r="AA195" s="35"/>
      <c r="AB195" s="35"/>
      <c r="AC195" s="35"/>
      <c r="AD195" s="35"/>
      <c r="AE195" s="35"/>
      <c r="AR195" s="203" t="s">
        <v>110</v>
      </c>
      <c r="AT195" s="203" t="s">
        <v>241</v>
      </c>
      <c r="AU195" s="203" t="s">
        <v>86</v>
      </c>
      <c r="AY195" s="18" t="s">
        <v>239</v>
      </c>
      <c r="BE195" s="204">
        <f>IF(N195="základní",J195,0)</f>
        <v>0</v>
      </c>
      <c r="BF195" s="204">
        <f>IF(N195="snížená",J195,0)</f>
        <v>0</v>
      </c>
      <c r="BG195" s="204">
        <f>IF(N195="zákl. přenesená",J195,0)</f>
        <v>0</v>
      </c>
      <c r="BH195" s="204">
        <f>IF(N195="sníž. přenesená",J195,0)</f>
        <v>0</v>
      </c>
      <c r="BI195" s="204">
        <f>IF(N195="nulová",J195,0)</f>
        <v>0</v>
      </c>
      <c r="BJ195" s="18" t="s">
        <v>84</v>
      </c>
      <c r="BK195" s="204">
        <f>ROUND(I195*H195,2)</f>
        <v>0</v>
      </c>
      <c r="BL195" s="18" t="s">
        <v>110</v>
      </c>
      <c r="BM195" s="203" t="s">
        <v>2923</v>
      </c>
    </row>
    <row r="196" spans="1:65" s="2" customFormat="1" ht="11.25">
      <c r="A196" s="35"/>
      <c r="B196" s="36"/>
      <c r="C196" s="37"/>
      <c r="D196" s="205" t="s">
        <v>247</v>
      </c>
      <c r="E196" s="37"/>
      <c r="F196" s="206" t="s">
        <v>2924</v>
      </c>
      <c r="G196" s="37"/>
      <c r="H196" s="37"/>
      <c r="I196" s="207"/>
      <c r="J196" s="37"/>
      <c r="K196" s="37"/>
      <c r="L196" s="40"/>
      <c r="M196" s="208"/>
      <c r="N196" s="209"/>
      <c r="O196" s="72"/>
      <c r="P196" s="72"/>
      <c r="Q196" s="72"/>
      <c r="R196" s="72"/>
      <c r="S196" s="72"/>
      <c r="T196" s="73"/>
      <c r="U196" s="35"/>
      <c r="V196" s="35"/>
      <c r="W196" s="35"/>
      <c r="X196" s="35"/>
      <c r="Y196" s="35"/>
      <c r="Z196" s="35"/>
      <c r="AA196" s="35"/>
      <c r="AB196" s="35"/>
      <c r="AC196" s="35"/>
      <c r="AD196" s="35"/>
      <c r="AE196" s="35"/>
      <c r="AT196" s="18" t="s">
        <v>247</v>
      </c>
      <c r="AU196" s="18" t="s">
        <v>86</v>
      </c>
    </row>
    <row r="197" spans="1:65" s="13" customFormat="1" ht="11.25">
      <c r="B197" s="210"/>
      <c r="C197" s="211"/>
      <c r="D197" s="212" t="s">
        <v>274</v>
      </c>
      <c r="E197" s="226" t="s">
        <v>1</v>
      </c>
      <c r="F197" s="213" t="s">
        <v>2925</v>
      </c>
      <c r="G197" s="211"/>
      <c r="H197" s="214">
        <v>114.188</v>
      </c>
      <c r="I197" s="215"/>
      <c r="J197" s="211"/>
      <c r="K197" s="211"/>
      <c r="L197" s="216"/>
      <c r="M197" s="217"/>
      <c r="N197" s="218"/>
      <c r="O197" s="218"/>
      <c r="P197" s="218"/>
      <c r="Q197" s="218"/>
      <c r="R197" s="218"/>
      <c r="S197" s="218"/>
      <c r="T197" s="219"/>
      <c r="AT197" s="220" t="s">
        <v>274</v>
      </c>
      <c r="AU197" s="220" t="s">
        <v>86</v>
      </c>
      <c r="AV197" s="13" t="s">
        <v>86</v>
      </c>
      <c r="AW197" s="13" t="s">
        <v>32</v>
      </c>
      <c r="AX197" s="13" t="s">
        <v>76</v>
      </c>
      <c r="AY197" s="220" t="s">
        <v>239</v>
      </c>
    </row>
    <row r="198" spans="1:65" s="14" customFormat="1" ht="11.25">
      <c r="B198" s="227"/>
      <c r="C198" s="228"/>
      <c r="D198" s="212" t="s">
        <v>274</v>
      </c>
      <c r="E198" s="229" t="s">
        <v>1</v>
      </c>
      <c r="F198" s="230" t="s">
        <v>401</v>
      </c>
      <c r="G198" s="228"/>
      <c r="H198" s="231">
        <v>114.188</v>
      </c>
      <c r="I198" s="232"/>
      <c r="J198" s="228"/>
      <c r="K198" s="228"/>
      <c r="L198" s="233"/>
      <c r="M198" s="234"/>
      <c r="N198" s="235"/>
      <c r="O198" s="235"/>
      <c r="P198" s="235"/>
      <c r="Q198" s="235"/>
      <c r="R198" s="235"/>
      <c r="S198" s="235"/>
      <c r="T198" s="236"/>
      <c r="AT198" s="237" t="s">
        <v>274</v>
      </c>
      <c r="AU198" s="237" t="s">
        <v>86</v>
      </c>
      <c r="AV198" s="14" t="s">
        <v>110</v>
      </c>
      <c r="AW198" s="14" t="s">
        <v>32</v>
      </c>
      <c r="AX198" s="14" t="s">
        <v>84</v>
      </c>
      <c r="AY198" s="237" t="s">
        <v>239</v>
      </c>
    </row>
    <row r="199" spans="1:65" s="2" customFormat="1" ht="16.5" customHeight="1">
      <c r="A199" s="35"/>
      <c r="B199" s="36"/>
      <c r="C199" s="192" t="s">
        <v>289</v>
      </c>
      <c r="D199" s="192" t="s">
        <v>241</v>
      </c>
      <c r="E199" s="193" t="s">
        <v>2926</v>
      </c>
      <c r="F199" s="194" t="s">
        <v>2927</v>
      </c>
      <c r="G199" s="195" t="s">
        <v>319</v>
      </c>
      <c r="H199" s="196">
        <v>75.269000000000005</v>
      </c>
      <c r="I199" s="197"/>
      <c r="J199" s="198">
        <f>ROUND(I199*H199,2)</f>
        <v>0</v>
      </c>
      <c r="K199" s="194" t="s">
        <v>245</v>
      </c>
      <c r="L199" s="40"/>
      <c r="M199" s="199" t="s">
        <v>1</v>
      </c>
      <c r="N199" s="200" t="s">
        <v>41</v>
      </c>
      <c r="O199" s="72"/>
      <c r="P199" s="201">
        <f>O199*H199</f>
        <v>0</v>
      </c>
      <c r="Q199" s="201">
        <v>0</v>
      </c>
      <c r="R199" s="201">
        <f>Q199*H199</f>
        <v>0</v>
      </c>
      <c r="S199" s="201">
        <v>0</v>
      </c>
      <c r="T199" s="202">
        <f>S199*H199</f>
        <v>0</v>
      </c>
      <c r="U199" s="35"/>
      <c r="V199" s="35"/>
      <c r="W199" s="35"/>
      <c r="X199" s="35"/>
      <c r="Y199" s="35"/>
      <c r="Z199" s="35"/>
      <c r="AA199" s="35"/>
      <c r="AB199" s="35"/>
      <c r="AC199" s="35"/>
      <c r="AD199" s="35"/>
      <c r="AE199" s="35"/>
      <c r="AR199" s="203" t="s">
        <v>110</v>
      </c>
      <c r="AT199" s="203" t="s">
        <v>241</v>
      </c>
      <c r="AU199" s="203" t="s">
        <v>86</v>
      </c>
      <c r="AY199" s="18" t="s">
        <v>239</v>
      </c>
      <c r="BE199" s="204">
        <f>IF(N199="základní",J199,0)</f>
        <v>0</v>
      </c>
      <c r="BF199" s="204">
        <f>IF(N199="snížená",J199,0)</f>
        <v>0</v>
      </c>
      <c r="BG199" s="204">
        <f>IF(N199="zákl. přenesená",J199,0)</f>
        <v>0</v>
      </c>
      <c r="BH199" s="204">
        <f>IF(N199="sníž. přenesená",J199,0)</f>
        <v>0</v>
      </c>
      <c r="BI199" s="204">
        <f>IF(N199="nulová",J199,0)</f>
        <v>0</v>
      </c>
      <c r="BJ199" s="18" t="s">
        <v>84</v>
      </c>
      <c r="BK199" s="204">
        <f>ROUND(I199*H199,2)</f>
        <v>0</v>
      </c>
      <c r="BL199" s="18" t="s">
        <v>110</v>
      </c>
      <c r="BM199" s="203" t="s">
        <v>2928</v>
      </c>
    </row>
    <row r="200" spans="1:65" s="2" customFormat="1" ht="11.25">
      <c r="A200" s="35"/>
      <c r="B200" s="36"/>
      <c r="C200" s="37"/>
      <c r="D200" s="205" t="s">
        <v>247</v>
      </c>
      <c r="E200" s="37"/>
      <c r="F200" s="206" t="s">
        <v>2929</v>
      </c>
      <c r="G200" s="37"/>
      <c r="H200" s="37"/>
      <c r="I200" s="207"/>
      <c r="J200" s="37"/>
      <c r="K200" s="37"/>
      <c r="L200" s="40"/>
      <c r="M200" s="208"/>
      <c r="N200" s="209"/>
      <c r="O200" s="72"/>
      <c r="P200" s="72"/>
      <c r="Q200" s="72"/>
      <c r="R200" s="72"/>
      <c r="S200" s="72"/>
      <c r="T200" s="73"/>
      <c r="U200" s="35"/>
      <c r="V200" s="35"/>
      <c r="W200" s="35"/>
      <c r="X200" s="35"/>
      <c r="Y200" s="35"/>
      <c r="Z200" s="35"/>
      <c r="AA200" s="35"/>
      <c r="AB200" s="35"/>
      <c r="AC200" s="35"/>
      <c r="AD200" s="35"/>
      <c r="AE200" s="35"/>
      <c r="AT200" s="18" t="s">
        <v>247</v>
      </c>
      <c r="AU200" s="18" t="s">
        <v>86</v>
      </c>
    </row>
    <row r="201" spans="1:65" s="2" customFormat="1" ht="19.5">
      <c r="A201" s="35"/>
      <c r="B201" s="36"/>
      <c r="C201" s="37"/>
      <c r="D201" s="212" t="s">
        <v>294</v>
      </c>
      <c r="E201" s="37"/>
      <c r="F201" s="221" t="s">
        <v>2853</v>
      </c>
      <c r="G201" s="37"/>
      <c r="H201" s="37"/>
      <c r="I201" s="207"/>
      <c r="J201" s="37"/>
      <c r="K201" s="37"/>
      <c r="L201" s="40"/>
      <c r="M201" s="208"/>
      <c r="N201" s="209"/>
      <c r="O201" s="72"/>
      <c r="P201" s="72"/>
      <c r="Q201" s="72"/>
      <c r="R201" s="72"/>
      <c r="S201" s="72"/>
      <c r="T201" s="73"/>
      <c r="U201" s="35"/>
      <c r="V201" s="35"/>
      <c r="W201" s="35"/>
      <c r="X201" s="35"/>
      <c r="Y201" s="35"/>
      <c r="Z201" s="35"/>
      <c r="AA201" s="35"/>
      <c r="AB201" s="35"/>
      <c r="AC201" s="35"/>
      <c r="AD201" s="35"/>
      <c r="AE201" s="35"/>
      <c r="AT201" s="18" t="s">
        <v>294</v>
      </c>
      <c r="AU201" s="18" t="s">
        <v>86</v>
      </c>
    </row>
    <row r="202" spans="1:65" s="13" customFormat="1" ht="11.25">
      <c r="B202" s="210"/>
      <c r="C202" s="211"/>
      <c r="D202" s="212" t="s">
        <v>274</v>
      </c>
      <c r="E202" s="226" t="s">
        <v>1</v>
      </c>
      <c r="F202" s="213" t="s">
        <v>2930</v>
      </c>
      <c r="G202" s="211"/>
      <c r="H202" s="214">
        <v>1.35</v>
      </c>
      <c r="I202" s="215"/>
      <c r="J202" s="211"/>
      <c r="K202" s="211"/>
      <c r="L202" s="216"/>
      <c r="M202" s="217"/>
      <c r="N202" s="218"/>
      <c r="O202" s="218"/>
      <c r="P202" s="218"/>
      <c r="Q202" s="218"/>
      <c r="R202" s="218"/>
      <c r="S202" s="218"/>
      <c r="T202" s="219"/>
      <c r="AT202" s="220" t="s">
        <v>274</v>
      </c>
      <c r="AU202" s="220" t="s">
        <v>86</v>
      </c>
      <c r="AV202" s="13" t="s">
        <v>86</v>
      </c>
      <c r="AW202" s="13" t="s">
        <v>32</v>
      </c>
      <c r="AX202" s="13" t="s">
        <v>76</v>
      </c>
      <c r="AY202" s="220" t="s">
        <v>239</v>
      </c>
    </row>
    <row r="203" spans="1:65" s="13" customFormat="1" ht="11.25">
      <c r="B203" s="210"/>
      <c r="C203" s="211"/>
      <c r="D203" s="212" t="s">
        <v>274</v>
      </c>
      <c r="E203" s="226" t="s">
        <v>1</v>
      </c>
      <c r="F203" s="213" t="s">
        <v>2931</v>
      </c>
      <c r="G203" s="211"/>
      <c r="H203" s="214">
        <v>13.5</v>
      </c>
      <c r="I203" s="215"/>
      <c r="J203" s="211"/>
      <c r="K203" s="211"/>
      <c r="L203" s="216"/>
      <c r="M203" s="217"/>
      <c r="N203" s="218"/>
      <c r="O203" s="218"/>
      <c r="P203" s="218"/>
      <c r="Q203" s="218"/>
      <c r="R203" s="218"/>
      <c r="S203" s="218"/>
      <c r="T203" s="219"/>
      <c r="AT203" s="220" t="s">
        <v>274</v>
      </c>
      <c r="AU203" s="220" t="s">
        <v>86</v>
      </c>
      <c r="AV203" s="13" t="s">
        <v>86</v>
      </c>
      <c r="AW203" s="13" t="s">
        <v>32</v>
      </c>
      <c r="AX203" s="13" t="s">
        <v>76</v>
      </c>
      <c r="AY203" s="220" t="s">
        <v>239</v>
      </c>
    </row>
    <row r="204" spans="1:65" s="13" customFormat="1" ht="11.25">
      <c r="B204" s="210"/>
      <c r="C204" s="211"/>
      <c r="D204" s="212" t="s">
        <v>274</v>
      </c>
      <c r="E204" s="226" t="s">
        <v>1</v>
      </c>
      <c r="F204" s="213" t="s">
        <v>2932</v>
      </c>
      <c r="G204" s="211"/>
      <c r="H204" s="214">
        <v>23.323</v>
      </c>
      <c r="I204" s="215"/>
      <c r="J204" s="211"/>
      <c r="K204" s="211"/>
      <c r="L204" s="216"/>
      <c r="M204" s="217"/>
      <c r="N204" s="218"/>
      <c r="O204" s="218"/>
      <c r="P204" s="218"/>
      <c r="Q204" s="218"/>
      <c r="R204" s="218"/>
      <c r="S204" s="218"/>
      <c r="T204" s="219"/>
      <c r="AT204" s="220" t="s">
        <v>274</v>
      </c>
      <c r="AU204" s="220" t="s">
        <v>86</v>
      </c>
      <c r="AV204" s="13" t="s">
        <v>86</v>
      </c>
      <c r="AW204" s="13" t="s">
        <v>32</v>
      </c>
      <c r="AX204" s="13" t="s">
        <v>76</v>
      </c>
      <c r="AY204" s="220" t="s">
        <v>239</v>
      </c>
    </row>
    <row r="205" spans="1:65" s="16" customFormat="1" ht="11.25">
      <c r="B205" s="258"/>
      <c r="C205" s="259"/>
      <c r="D205" s="212" t="s">
        <v>274</v>
      </c>
      <c r="E205" s="260" t="s">
        <v>1</v>
      </c>
      <c r="F205" s="261" t="s">
        <v>1195</v>
      </c>
      <c r="G205" s="259"/>
      <c r="H205" s="262">
        <v>38.173000000000002</v>
      </c>
      <c r="I205" s="263"/>
      <c r="J205" s="259"/>
      <c r="K205" s="259"/>
      <c r="L205" s="264"/>
      <c r="M205" s="265"/>
      <c r="N205" s="266"/>
      <c r="O205" s="266"/>
      <c r="P205" s="266"/>
      <c r="Q205" s="266"/>
      <c r="R205" s="266"/>
      <c r="S205" s="266"/>
      <c r="T205" s="267"/>
      <c r="AT205" s="268" t="s">
        <v>274</v>
      </c>
      <c r="AU205" s="268" t="s">
        <v>86</v>
      </c>
      <c r="AV205" s="16" t="s">
        <v>108</v>
      </c>
      <c r="AW205" s="16" t="s">
        <v>32</v>
      </c>
      <c r="AX205" s="16" t="s">
        <v>76</v>
      </c>
      <c r="AY205" s="268" t="s">
        <v>239</v>
      </c>
    </row>
    <row r="206" spans="1:65" s="13" customFormat="1" ht="11.25">
      <c r="B206" s="210"/>
      <c r="C206" s="211"/>
      <c r="D206" s="212" t="s">
        <v>274</v>
      </c>
      <c r="E206" s="226" t="s">
        <v>1</v>
      </c>
      <c r="F206" s="213" t="s">
        <v>2930</v>
      </c>
      <c r="G206" s="211"/>
      <c r="H206" s="214">
        <v>1.35</v>
      </c>
      <c r="I206" s="215"/>
      <c r="J206" s="211"/>
      <c r="K206" s="211"/>
      <c r="L206" s="216"/>
      <c r="M206" s="217"/>
      <c r="N206" s="218"/>
      <c r="O206" s="218"/>
      <c r="P206" s="218"/>
      <c r="Q206" s="218"/>
      <c r="R206" s="218"/>
      <c r="S206" s="218"/>
      <c r="T206" s="219"/>
      <c r="AT206" s="220" t="s">
        <v>274</v>
      </c>
      <c r="AU206" s="220" t="s">
        <v>86</v>
      </c>
      <c r="AV206" s="13" t="s">
        <v>86</v>
      </c>
      <c r="AW206" s="13" t="s">
        <v>32</v>
      </c>
      <c r="AX206" s="13" t="s">
        <v>76</v>
      </c>
      <c r="AY206" s="220" t="s">
        <v>239</v>
      </c>
    </row>
    <row r="207" spans="1:65" s="13" customFormat="1" ht="11.25">
      <c r="B207" s="210"/>
      <c r="C207" s="211"/>
      <c r="D207" s="212" t="s">
        <v>274</v>
      </c>
      <c r="E207" s="226" t="s">
        <v>1</v>
      </c>
      <c r="F207" s="213" t="s">
        <v>2933</v>
      </c>
      <c r="G207" s="211"/>
      <c r="H207" s="214">
        <v>13.183999999999999</v>
      </c>
      <c r="I207" s="215"/>
      <c r="J207" s="211"/>
      <c r="K207" s="211"/>
      <c r="L207" s="216"/>
      <c r="M207" s="217"/>
      <c r="N207" s="218"/>
      <c r="O207" s="218"/>
      <c r="P207" s="218"/>
      <c r="Q207" s="218"/>
      <c r="R207" s="218"/>
      <c r="S207" s="218"/>
      <c r="T207" s="219"/>
      <c r="AT207" s="220" t="s">
        <v>274</v>
      </c>
      <c r="AU207" s="220" t="s">
        <v>86</v>
      </c>
      <c r="AV207" s="13" t="s">
        <v>86</v>
      </c>
      <c r="AW207" s="13" t="s">
        <v>32</v>
      </c>
      <c r="AX207" s="13" t="s">
        <v>76</v>
      </c>
      <c r="AY207" s="220" t="s">
        <v>239</v>
      </c>
    </row>
    <row r="208" spans="1:65" s="13" customFormat="1" ht="11.25">
      <c r="B208" s="210"/>
      <c r="C208" s="211"/>
      <c r="D208" s="212" t="s">
        <v>274</v>
      </c>
      <c r="E208" s="226" t="s">
        <v>1</v>
      </c>
      <c r="F208" s="213" t="s">
        <v>2934</v>
      </c>
      <c r="G208" s="211"/>
      <c r="H208" s="214">
        <v>22.562000000000001</v>
      </c>
      <c r="I208" s="215"/>
      <c r="J208" s="211"/>
      <c r="K208" s="211"/>
      <c r="L208" s="216"/>
      <c r="M208" s="217"/>
      <c r="N208" s="218"/>
      <c r="O208" s="218"/>
      <c r="P208" s="218"/>
      <c r="Q208" s="218"/>
      <c r="R208" s="218"/>
      <c r="S208" s="218"/>
      <c r="T208" s="219"/>
      <c r="AT208" s="220" t="s">
        <v>274</v>
      </c>
      <c r="AU208" s="220" t="s">
        <v>86</v>
      </c>
      <c r="AV208" s="13" t="s">
        <v>86</v>
      </c>
      <c r="AW208" s="13" t="s">
        <v>32</v>
      </c>
      <c r="AX208" s="13" t="s">
        <v>76</v>
      </c>
      <c r="AY208" s="220" t="s">
        <v>239</v>
      </c>
    </row>
    <row r="209" spans="1:65" s="16" customFormat="1" ht="11.25">
      <c r="B209" s="258"/>
      <c r="C209" s="259"/>
      <c r="D209" s="212" t="s">
        <v>274</v>
      </c>
      <c r="E209" s="260" t="s">
        <v>1</v>
      </c>
      <c r="F209" s="261" t="s">
        <v>1195</v>
      </c>
      <c r="G209" s="259"/>
      <c r="H209" s="262">
        <v>37.096000000000004</v>
      </c>
      <c r="I209" s="263"/>
      <c r="J209" s="259"/>
      <c r="K209" s="259"/>
      <c r="L209" s="264"/>
      <c r="M209" s="265"/>
      <c r="N209" s="266"/>
      <c r="O209" s="266"/>
      <c r="P209" s="266"/>
      <c r="Q209" s="266"/>
      <c r="R209" s="266"/>
      <c r="S209" s="266"/>
      <c r="T209" s="267"/>
      <c r="AT209" s="268" t="s">
        <v>274</v>
      </c>
      <c r="AU209" s="268" t="s">
        <v>86</v>
      </c>
      <c r="AV209" s="16" t="s">
        <v>108</v>
      </c>
      <c r="AW209" s="16" t="s">
        <v>32</v>
      </c>
      <c r="AX209" s="16" t="s">
        <v>76</v>
      </c>
      <c r="AY209" s="268" t="s">
        <v>239</v>
      </c>
    </row>
    <row r="210" spans="1:65" s="14" customFormat="1" ht="11.25">
      <c r="B210" s="227"/>
      <c r="C210" s="228"/>
      <c r="D210" s="212" t="s">
        <v>274</v>
      </c>
      <c r="E210" s="229" t="s">
        <v>1</v>
      </c>
      <c r="F210" s="230" t="s">
        <v>401</v>
      </c>
      <c r="G210" s="228"/>
      <c r="H210" s="231">
        <v>75.269000000000005</v>
      </c>
      <c r="I210" s="232"/>
      <c r="J210" s="228"/>
      <c r="K210" s="228"/>
      <c r="L210" s="233"/>
      <c r="M210" s="234"/>
      <c r="N210" s="235"/>
      <c r="O210" s="235"/>
      <c r="P210" s="235"/>
      <c r="Q210" s="235"/>
      <c r="R210" s="235"/>
      <c r="S210" s="235"/>
      <c r="T210" s="236"/>
      <c r="AT210" s="237" t="s">
        <v>274</v>
      </c>
      <c r="AU210" s="237" t="s">
        <v>86</v>
      </c>
      <c r="AV210" s="14" t="s">
        <v>110</v>
      </c>
      <c r="AW210" s="14" t="s">
        <v>32</v>
      </c>
      <c r="AX210" s="14" t="s">
        <v>84</v>
      </c>
      <c r="AY210" s="237" t="s">
        <v>239</v>
      </c>
    </row>
    <row r="211" spans="1:65" s="2" customFormat="1" ht="16.5" customHeight="1">
      <c r="A211" s="35"/>
      <c r="B211" s="36"/>
      <c r="C211" s="192" t="s">
        <v>334</v>
      </c>
      <c r="D211" s="192" t="s">
        <v>241</v>
      </c>
      <c r="E211" s="193" t="s">
        <v>2935</v>
      </c>
      <c r="F211" s="194" t="s">
        <v>2936</v>
      </c>
      <c r="G211" s="195" t="s">
        <v>244</v>
      </c>
      <c r="H211" s="196">
        <v>341.19499999999999</v>
      </c>
      <c r="I211" s="197"/>
      <c r="J211" s="198">
        <f>ROUND(I211*H211,2)</f>
        <v>0</v>
      </c>
      <c r="K211" s="194" t="s">
        <v>245</v>
      </c>
      <c r="L211" s="40"/>
      <c r="M211" s="199" t="s">
        <v>1</v>
      </c>
      <c r="N211" s="200" t="s">
        <v>41</v>
      </c>
      <c r="O211" s="72"/>
      <c r="P211" s="201">
        <f>O211*H211</f>
        <v>0</v>
      </c>
      <c r="Q211" s="201">
        <v>3.3500000000000001E-3</v>
      </c>
      <c r="R211" s="201">
        <f>Q211*H211</f>
        <v>1.14300325</v>
      </c>
      <c r="S211" s="201">
        <v>0</v>
      </c>
      <c r="T211" s="202">
        <f>S211*H211</f>
        <v>0</v>
      </c>
      <c r="U211" s="35"/>
      <c r="V211" s="35"/>
      <c r="W211" s="35"/>
      <c r="X211" s="35"/>
      <c r="Y211" s="35"/>
      <c r="Z211" s="35"/>
      <c r="AA211" s="35"/>
      <c r="AB211" s="35"/>
      <c r="AC211" s="35"/>
      <c r="AD211" s="35"/>
      <c r="AE211" s="35"/>
      <c r="AR211" s="203" t="s">
        <v>110</v>
      </c>
      <c r="AT211" s="203" t="s">
        <v>241</v>
      </c>
      <c r="AU211" s="203" t="s">
        <v>86</v>
      </c>
      <c r="AY211" s="18" t="s">
        <v>239</v>
      </c>
      <c r="BE211" s="204">
        <f>IF(N211="základní",J211,0)</f>
        <v>0</v>
      </c>
      <c r="BF211" s="204">
        <f>IF(N211="snížená",J211,0)</f>
        <v>0</v>
      </c>
      <c r="BG211" s="204">
        <f>IF(N211="zákl. přenesená",J211,0)</f>
        <v>0</v>
      </c>
      <c r="BH211" s="204">
        <f>IF(N211="sníž. přenesená",J211,0)</f>
        <v>0</v>
      </c>
      <c r="BI211" s="204">
        <f>IF(N211="nulová",J211,0)</f>
        <v>0</v>
      </c>
      <c r="BJ211" s="18" t="s">
        <v>84</v>
      </c>
      <c r="BK211" s="204">
        <f>ROUND(I211*H211,2)</f>
        <v>0</v>
      </c>
      <c r="BL211" s="18" t="s">
        <v>110</v>
      </c>
      <c r="BM211" s="203" t="s">
        <v>2937</v>
      </c>
    </row>
    <row r="212" spans="1:65" s="2" customFormat="1" ht="11.25">
      <c r="A212" s="35"/>
      <c r="B212" s="36"/>
      <c r="C212" s="37"/>
      <c r="D212" s="205" t="s">
        <v>247</v>
      </c>
      <c r="E212" s="37"/>
      <c r="F212" s="206" t="s">
        <v>2938</v>
      </c>
      <c r="G212" s="37"/>
      <c r="H212" s="37"/>
      <c r="I212" s="207"/>
      <c r="J212" s="37"/>
      <c r="K212" s="37"/>
      <c r="L212" s="40"/>
      <c r="M212" s="208"/>
      <c r="N212" s="209"/>
      <c r="O212" s="72"/>
      <c r="P212" s="72"/>
      <c r="Q212" s="72"/>
      <c r="R212" s="72"/>
      <c r="S212" s="72"/>
      <c r="T212" s="73"/>
      <c r="U212" s="35"/>
      <c r="V212" s="35"/>
      <c r="W212" s="35"/>
      <c r="X212" s="35"/>
      <c r="Y212" s="35"/>
      <c r="Z212" s="35"/>
      <c r="AA212" s="35"/>
      <c r="AB212" s="35"/>
      <c r="AC212" s="35"/>
      <c r="AD212" s="35"/>
      <c r="AE212" s="35"/>
      <c r="AT212" s="18" t="s">
        <v>247</v>
      </c>
      <c r="AU212" s="18" t="s">
        <v>86</v>
      </c>
    </row>
    <row r="213" spans="1:65" s="13" customFormat="1" ht="11.25">
      <c r="B213" s="210"/>
      <c r="C213" s="211"/>
      <c r="D213" s="212" t="s">
        <v>274</v>
      </c>
      <c r="E213" s="226" t="s">
        <v>1</v>
      </c>
      <c r="F213" s="213" t="s">
        <v>2939</v>
      </c>
      <c r="G213" s="211"/>
      <c r="H213" s="214">
        <v>35.295000000000002</v>
      </c>
      <c r="I213" s="215"/>
      <c r="J213" s="211"/>
      <c r="K213" s="211"/>
      <c r="L213" s="216"/>
      <c r="M213" s="217"/>
      <c r="N213" s="218"/>
      <c r="O213" s="218"/>
      <c r="P213" s="218"/>
      <c r="Q213" s="218"/>
      <c r="R213" s="218"/>
      <c r="S213" s="218"/>
      <c r="T213" s="219"/>
      <c r="AT213" s="220" t="s">
        <v>274</v>
      </c>
      <c r="AU213" s="220" t="s">
        <v>86</v>
      </c>
      <c r="AV213" s="13" t="s">
        <v>86</v>
      </c>
      <c r="AW213" s="13" t="s">
        <v>32</v>
      </c>
      <c r="AX213" s="13" t="s">
        <v>76</v>
      </c>
      <c r="AY213" s="220" t="s">
        <v>239</v>
      </c>
    </row>
    <row r="214" spans="1:65" s="13" customFormat="1" ht="11.25">
      <c r="B214" s="210"/>
      <c r="C214" s="211"/>
      <c r="D214" s="212" t="s">
        <v>274</v>
      </c>
      <c r="E214" s="226" t="s">
        <v>1</v>
      </c>
      <c r="F214" s="213" t="s">
        <v>2940</v>
      </c>
      <c r="G214" s="211"/>
      <c r="H214" s="214">
        <v>305.89999999999998</v>
      </c>
      <c r="I214" s="215"/>
      <c r="J214" s="211"/>
      <c r="K214" s="211"/>
      <c r="L214" s="216"/>
      <c r="M214" s="217"/>
      <c r="N214" s="218"/>
      <c r="O214" s="218"/>
      <c r="P214" s="218"/>
      <c r="Q214" s="218"/>
      <c r="R214" s="218"/>
      <c r="S214" s="218"/>
      <c r="T214" s="219"/>
      <c r="AT214" s="220" t="s">
        <v>274</v>
      </c>
      <c r="AU214" s="220" t="s">
        <v>86</v>
      </c>
      <c r="AV214" s="13" t="s">
        <v>86</v>
      </c>
      <c r="AW214" s="13" t="s">
        <v>32</v>
      </c>
      <c r="AX214" s="13" t="s">
        <v>76</v>
      </c>
      <c r="AY214" s="220" t="s">
        <v>239</v>
      </c>
    </row>
    <row r="215" spans="1:65" s="14" customFormat="1" ht="11.25">
      <c r="B215" s="227"/>
      <c r="C215" s="228"/>
      <c r="D215" s="212" t="s">
        <v>274</v>
      </c>
      <c r="E215" s="229" t="s">
        <v>1</v>
      </c>
      <c r="F215" s="230" t="s">
        <v>401</v>
      </c>
      <c r="G215" s="228"/>
      <c r="H215" s="231">
        <v>341.19499999999999</v>
      </c>
      <c r="I215" s="232"/>
      <c r="J215" s="228"/>
      <c r="K215" s="228"/>
      <c r="L215" s="233"/>
      <c r="M215" s="234"/>
      <c r="N215" s="235"/>
      <c r="O215" s="235"/>
      <c r="P215" s="235"/>
      <c r="Q215" s="235"/>
      <c r="R215" s="235"/>
      <c r="S215" s="235"/>
      <c r="T215" s="236"/>
      <c r="AT215" s="237" t="s">
        <v>274</v>
      </c>
      <c r="AU215" s="237" t="s">
        <v>86</v>
      </c>
      <c r="AV215" s="14" t="s">
        <v>110</v>
      </c>
      <c r="AW215" s="14" t="s">
        <v>32</v>
      </c>
      <c r="AX215" s="14" t="s">
        <v>84</v>
      </c>
      <c r="AY215" s="237" t="s">
        <v>239</v>
      </c>
    </row>
    <row r="216" spans="1:65" s="2" customFormat="1" ht="16.5" customHeight="1">
      <c r="A216" s="35"/>
      <c r="B216" s="36"/>
      <c r="C216" s="192" t="s">
        <v>341</v>
      </c>
      <c r="D216" s="192" t="s">
        <v>241</v>
      </c>
      <c r="E216" s="193" t="s">
        <v>2941</v>
      </c>
      <c r="F216" s="194" t="s">
        <v>2942</v>
      </c>
      <c r="G216" s="195" t="s">
        <v>244</v>
      </c>
      <c r="H216" s="196">
        <v>341.19499999999999</v>
      </c>
      <c r="I216" s="197"/>
      <c r="J216" s="198">
        <f>ROUND(I216*H216,2)</f>
        <v>0</v>
      </c>
      <c r="K216" s="194" t="s">
        <v>287</v>
      </c>
      <c r="L216" s="40"/>
      <c r="M216" s="199" t="s">
        <v>1</v>
      </c>
      <c r="N216" s="200" t="s">
        <v>41</v>
      </c>
      <c r="O216" s="72"/>
      <c r="P216" s="201">
        <f>O216*H216</f>
        <v>0</v>
      </c>
      <c r="Q216" s="201">
        <v>0</v>
      </c>
      <c r="R216" s="201">
        <f>Q216*H216</f>
        <v>0</v>
      </c>
      <c r="S216" s="201">
        <v>0</v>
      </c>
      <c r="T216" s="202">
        <f>S216*H216</f>
        <v>0</v>
      </c>
      <c r="U216" s="35"/>
      <c r="V216" s="35"/>
      <c r="W216" s="35"/>
      <c r="X216" s="35"/>
      <c r="Y216" s="35"/>
      <c r="Z216" s="35"/>
      <c r="AA216" s="35"/>
      <c r="AB216" s="35"/>
      <c r="AC216" s="35"/>
      <c r="AD216" s="35"/>
      <c r="AE216" s="35"/>
      <c r="AR216" s="203" t="s">
        <v>110</v>
      </c>
      <c r="AT216" s="203" t="s">
        <v>241</v>
      </c>
      <c r="AU216" s="203" t="s">
        <v>86</v>
      </c>
      <c r="AY216" s="18" t="s">
        <v>239</v>
      </c>
      <c r="BE216" s="204">
        <f>IF(N216="základní",J216,0)</f>
        <v>0</v>
      </c>
      <c r="BF216" s="204">
        <f>IF(N216="snížená",J216,0)</f>
        <v>0</v>
      </c>
      <c r="BG216" s="204">
        <f>IF(N216="zákl. přenesená",J216,0)</f>
        <v>0</v>
      </c>
      <c r="BH216" s="204">
        <f>IF(N216="sníž. přenesená",J216,0)</f>
        <v>0</v>
      </c>
      <c r="BI216" s="204">
        <f>IF(N216="nulová",J216,0)</f>
        <v>0</v>
      </c>
      <c r="BJ216" s="18" t="s">
        <v>84</v>
      </c>
      <c r="BK216" s="204">
        <f>ROUND(I216*H216,2)</f>
        <v>0</v>
      </c>
      <c r="BL216" s="18" t="s">
        <v>110</v>
      </c>
      <c r="BM216" s="203" t="s">
        <v>2943</v>
      </c>
    </row>
    <row r="217" spans="1:65" s="2" customFormat="1" ht="16.5" customHeight="1">
      <c r="A217" s="35"/>
      <c r="B217" s="36"/>
      <c r="C217" s="192" t="s">
        <v>7</v>
      </c>
      <c r="D217" s="192" t="s">
        <v>241</v>
      </c>
      <c r="E217" s="193" t="s">
        <v>2944</v>
      </c>
      <c r="F217" s="194" t="s">
        <v>2945</v>
      </c>
      <c r="G217" s="195" t="s">
        <v>244</v>
      </c>
      <c r="H217" s="196">
        <v>341.19499999999999</v>
      </c>
      <c r="I217" s="197"/>
      <c r="J217" s="198">
        <f>ROUND(I217*H217,2)</f>
        <v>0</v>
      </c>
      <c r="K217" s="194" t="s">
        <v>245</v>
      </c>
      <c r="L217" s="40"/>
      <c r="M217" s="199" t="s">
        <v>1</v>
      </c>
      <c r="N217" s="200" t="s">
        <v>41</v>
      </c>
      <c r="O217" s="72"/>
      <c r="P217" s="201">
        <f>O217*H217</f>
        <v>0</v>
      </c>
      <c r="Q217" s="201">
        <v>0</v>
      </c>
      <c r="R217" s="201">
        <f>Q217*H217</f>
        <v>0</v>
      </c>
      <c r="S217" s="201">
        <v>0</v>
      </c>
      <c r="T217" s="202">
        <f>S217*H217</f>
        <v>0</v>
      </c>
      <c r="U217" s="35"/>
      <c r="V217" s="35"/>
      <c r="W217" s="35"/>
      <c r="X217" s="35"/>
      <c r="Y217" s="35"/>
      <c r="Z217" s="35"/>
      <c r="AA217" s="35"/>
      <c r="AB217" s="35"/>
      <c r="AC217" s="35"/>
      <c r="AD217" s="35"/>
      <c r="AE217" s="35"/>
      <c r="AR217" s="203" t="s">
        <v>110</v>
      </c>
      <c r="AT217" s="203" t="s">
        <v>241</v>
      </c>
      <c r="AU217" s="203" t="s">
        <v>86</v>
      </c>
      <c r="AY217" s="18" t="s">
        <v>239</v>
      </c>
      <c r="BE217" s="204">
        <f>IF(N217="základní",J217,0)</f>
        <v>0</v>
      </c>
      <c r="BF217" s="204">
        <f>IF(N217="snížená",J217,0)</f>
        <v>0</v>
      </c>
      <c r="BG217" s="204">
        <f>IF(N217="zákl. přenesená",J217,0)</f>
        <v>0</v>
      </c>
      <c r="BH217" s="204">
        <f>IF(N217="sníž. přenesená",J217,0)</f>
        <v>0</v>
      </c>
      <c r="BI217" s="204">
        <f>IF(N217="nulová",J217,0)</f>
        <v>0</v>
      </c>
      <c r="BJ217" s="18" t="s">
        <v>84</v>
      </c>
      <c r="BK217" s="204">
        <f>ROUND(I217*H217,2)</f>
        <v>0</v>
      </c>
      <c r="BL217" s="18" t="s">
        <v>110</v>
      </c>
      <c r="BM217" s="203" t="s">
        <v>2946</v>
      </c>
    </row>
    <row r="218" spans="1:65" s="2" customFormat="1" ht="11.25">
      <c r="A218" s="35"/>
      <c r="B218" s="36"/>
      <c r="C218" s="37"/>
      <c r="D218" s="205" t="s">
        <v>247</v>
      </c>
      <c r="E218" s="37"/>
      <c r="F218" s="206" t="s">
        <v>2947</v>
      </c>
      <c r="G218" s="37"/>
      <c r="H218" s="37"/>
      <c r="I218" s="207"/>
      <c r="J218" s="37"/>
      <c r="K218" s="37"/>
      <c r="L218" s="40"/>
      <c r="M218" s="208"/>
      <c r="N218" s="209"/>
      <c r="O218" s="72"/>
      <c r="P218" s="72"/>
      <c r="Q218" s="72"/>
      <c r="R218" s="72"/>
      <c r="S218" s="72"/>
      <c r="T218" s="73"/>
      <c r="U218" s="35"/>
      <c r="V218" s="35"/>
      <c r="W218" s="35"/>
      <c r="X218" s="35"/>
      <c r="Y218" s="35"/>
      <c r="Z218" s="35"/>
      <c r="AA218" s="35"/>
      <c r="AB218" s="35"/>
      <c r="AC218" s="35"/>
      <c r="AD218" s="35"/>
      <c r="AE218" s="35"/>
      <c r="AT218" s="18" t="s">
        <v>247</v>
      </c>
      <c r="AU218" s="18" t="s">
        <v>86</v>
      </c>
    </row>
    <row r="219" spans="1:65" s="2" customFormat="1" ht="16.5" customHeight="1">
      <c r="A219" s="35"/>
      <c r="B219" s="36"/>
      <c r="C219" s="192" t="s">
        <v>351</v>
      </c>
      <c r="D219" s="192" t="s">
        <v>241</v>
      </c>
      <c r="E219" s="193" t="s">
        <v>2948</v>
      </c>
      <c r="F219" s="194" t="s">
        <v>2949</v>
      </c>
      <c r="G219" s="195" t="s">
        <v>344</v>
      </c>
      <c r="H219" s="196">
        <v>8.625</v>
      </c>
      <c r="I219" s="197"/>
      <c r="J219" s="198">
        <f>ROUND(I219*H219,2)</f>
        <v>0</v>
      </c>
      <c r="K219" s="194" t="s">
        <v>245</v>
      </c>
      <c r="L219" s="40"/>
      <c r="M219" s="199" t="s">
        <v>1</v>
      </c>
      <c r="N219" s="200" t="s">
        <v>41</v>
      </c>
      <c r="O219" s="72"/>
      <c r="P219" s="201">
        <f>O219*H219</f>
        <v>0</v>
      </c>
      <c r="Q219" s="201">
        <v>1.04359</v>
      </c>
      <c r="R219" s="201">
        <f>Q219*H219</f>
        <v>9.0009637500000004</v>
      </c>
      <c r="S219" s="201">
        <v>0</v>
      </c>
      <c r="T219" s="202">
        <f>S219*H219</f>
        <v>0</v>
      </c>
      <c r="U219" s="35"/>
      <c r="V219" s="35"/>
      <c r="W219" s="35"/>
      <c r="X219" s="35"/>
      <c r="Y219" s="35"/>
      <c r="Z219" s="35"/>
      <c r="AA219" s="35"/>
      <c r="AB219" s="35"/>
      <c r="AC219" s="35"/>
      <c r="AD219" s="35"/>
      <c r="AE219" s="35"/>
      <c r="AR219" s="203" t="s">
        <v>110</v>
      </c>
      <c r="AT219" s="203" t="s">
        <v>241</v>
      </c>
      <c r="AU219" s="203" t="s">
        <v>86</v>
      </c>
      <c r="AY219" s="18" t="s">
        <v>239</v>
      </c>
      <c r="BE219" s="204">
        <f>IF(N219="základní",J219,0)</f>
        <v>0</v>
      </c>
      <c r="BF219" s="204">
        <f>IF(N219="snížená",J219,0)</f>
        <v>0</v>
      </c>
      <c r="BG219" s="204">
        <f>IF(N219="zákl. přenesená",J219,0)</f>
        <v>0</v>
      </c>
      <c r="BH219" s="204">
        <f>IF(N219="sníž. přenesená",J219,0)</f>
        <v>0</v>
      </c>
      <c r="BI219" s="204">
        <f>IF(N219="nulová",J219,0)</f>
        <v>0</v>
      </c>
      <c r="BJ219" s="18" t="s">
        <v>84</v>
      </c>
      <c r="BK219" s="204">
        <f>ROUND(I219*H219,2)</f>
        <v>0</v>
      </c>
      <c r="BL219" s="18" t="s">
        <v>110</v>
      </c>
      <c r="BM219" s="203" t="s">
        <v>2950</v>
      </c>
    </row>
    <row r="220" spans="1:65" s="2" customFormat="1" ht="11.25">
      <c r="A220" s="35"/>
      <c r="B220" s="36"/>
      <c r="C220" s="37"/>
      <c r="D220" s="205" t="s">
        <v>247</v>
      </c>
      <c r="E220" s="37"/>
      <c r="F220" s="206" t="s">
        <v>2951</v>
      </c>
      <c r="G220" s="37"/>
      <c r="H220" s="37"/>
      <c r="I220" s="207"/>
      <c r="J220" s="37"/>
      <c r="K220" s="37"/>
      <c r="L220" s="40"/>
      <c r="M220" s="208"/>
      <c r="N220" s="209"/>
      <c r="O220" s="72"/>
      <c r="P220" s="72"/>
      <c r="Q220" s="72"/>
      <c r="R220" s="72"/>
      <c r="S220" s="72"/>
      <c r="T220" s="73"/>
      <c r="U220" s="35"/>
      <c r="V220" s="35"/>
      <c r="W220" s="35"/>
      <c r="X220" s="35"/>
      <c r="Y220" s="35"/>
      <c r="Z220" s="35"/>
      <c r="AA220" s="35"/>
      <c r="AB220" s="35"/>
      <c r="AC220" s="35"/>
      <c r="AD220" s="35"/>
      <c r="AE220" s="35"/>
      <c r="AT220" s="18" t="s">
        <v>247</v>
      </c>
      <c r="AU220" s="18" t="s">
        <v>86</v>
      </c>
    </row>
    <row r="221" spans="1:65" s="13" customFormat="1" ht="11.25">
      <c r="B221" s="210"/>
      <c r="C221" s="211"/>
      <c r="D221" s="212" t="s">
        <v>274</v>
      </c>
      <c r="E221" s="226" t="s">
        <v>1</v>
      </c>
      <c r="F221" s="213" t="s">
        <v>2952</v>
      </c>
      <c r="G221" s="211"/>
      <c r="H221" s="214">
        <v>7.5</v>
      </c>
      <c r="I221" s="215"/>
      <c r="J221" s="211"/>
      <c r="K221" s="211"/>
      <c r="L221" s="216"/>
      <c r="M221" s="217"/>
      <c r="N221" s="218"/>
      <c r="O221" s="218"/>
      <c r="P221" s="218"/>
      <c r="Q221" s="218"/>
      <c r="R221" s="218"/>
      <c r="S221" s="218"/>
      <c r="T221" s="219"/>
      <c r="AT221" s="220" t="s">
        <v>274</v>
      </c>
      <c r="AU221" s="220" t="s">
        <v>86</v>
      </c>
      <c r="AV221" s="13" t="s">
        <v>86</v>
      </c>
      <c r="AW221" s="13" t="s">
        <v>32</v>
      </c>
      <c r="AX221" s="13" t="s">
        <v>76</v>
      </c>
      <c r="AY221" s="220" t="s">
        <v>239</v>
      </c>
    </row>
    <row r="222" spans="1:65" s="13" customFormat="1" ht="11.25">
      <c r="B222" s="210"/>
      <c r="C222" s="211"/>
      <c r="D222" s="212" t="s">
        <v>274</v>
      </c>
      <c r="E222" s="226" t="s">
        <v>1</v>
      </c>
      <c r="F222" s="213" t="s">
        <v>2953</v>
      </c>
      <c r="G222" s="211"/>
      <c r="H222" s="214">
        <v>1.125</v>
      </c>
      <c r="I222" s="215"/>
      <c r="J222" s="211"/>
      <c r="K222" s="211"/>
      <c r="L222" s="216"/>
      <c r="M222" s="217"/>
      <c r="N222" s="218"/>
      <c r="O222" s="218"/>
      <c r="P222" s="218"/>
      <c r="Q222" s="218"/>
      <c r="R222" s="218"/>
      <c r="S222" s="218"/>
      <c r="T222" s="219"/>
      <c r="AT222" s="220" t="s">
        <v>274</v>
      </c>
      <c r="AU222" s="220" t="s">
        <v>86</v>
      </c>
      <c r="AV222" s="13" t="s">
        <v>86</v>
      </c>
      <c r="AW222" s="13" t="s">
        <v>32</v>
      </c>
      <c r="AX222" s="13" t="s">
        <v>76</v>
      </c>
      <c r="AY222" s="220" t="s">
        <v>239</v>
      </c>
    </row>
    <row r="223" spans="1:65" s="14" customFormat="1" ht="11.25">
      <c r="B223" s="227"/>
      <c r="C223" s="228"/>
      <c r="D223" s="212" t="s">
        <v>274</v>
      </c>
      <c r="E223" s="229" t="s">
        <v>1</v>
      </c>
      <c r="F223" s="230" t="s">
        <v>401</v>
      </c>
      <c r="G223" s="228"/>
      <c r="H223" s="231">
        <v>8.625</v>
      </c>
      <c r="I223" s="232"/>
      <c r="J223" s="228"/>
      <c r="K223" s="228"/>
      <c r="L223" s="233"/>
      <c r="M223" s="234"/>
      <c r="N223" s="235"/>
      <c r="O223" s="235"/>
      <c r="P223" s="235"/>
      <c r="Q223" s="235"/>
      <c r="R223" s="235"/>
      <c r="S223" s="235"/>
      <c r="T223" s="236"/>
      <c r="AT223" s="237" t="s">
        <v>274</v>
      </c>
      <c r="AU223" s="237" t="s">
        <v>86</v>
      </c>
      <c r="AV223" s="14" t="s">
        <v>110</v>
      </c>
      <c r="AW223" s="14" t="s">
        <v>32</v>
      </c>
      <c r="AX223" s="14" t="s">
        <v>84</v>
      </c>
      <c r="AY223" s="237" t="s">
        <v>239</v>
      </c>
    </row>
    <row r="224" spans="1:65" s="2" customFormat="1" ht="16.5" customHeight="1">
      <c r="A224" s="35"/>
      <c r="B224" s="36"/>
      <c r="C224" s="192" t="s">
        <v>357</v>
      </c>
      <c r="D224" s="192" t="s">
        <v>241</v>
      </c>
      <c r="E224" s="193" t="s">
        <v>2954</v>
      </c>
      <c r="F224" s="194" t="s">
        <v>2955</v>
      </c>
      <c r="G224" s="195" t="s">
        <v>319</v>
      </c>
      <c r="H224" s="196">
        <v>7.6680000000000001</v>
      </c>
      <c r="I224" s="197"/>
      <c r="J224" s="198">
        <f>ROUND(I224*H224,2)</f>
        <v>0</v>
      </c>
      <c r="K224" s="194" t="s">
        <v>245</v>
      </c>
      <c r="L224" s="40"/>
      <c r="M224" s="199" t="s">
        <v>1</v>
      </c>
      <c r="N224" s="200" t="s">
        <v>41</v>
      </c>
      <c r="O224" s="72"/>
      <c r="P224" s="201">
        <f>O224*H224</f>
        <v>0</v>
      </c>
      <c r="Q224" s="201">
        <v>2.5018699999999998</v>
      </c>
      <c r="R224" s="201">
        <f>Q224*H224</f>
        <v>19.18433916</v>
      </c>
      <c r="S224" s="201">
        <v>0</v>
      </c>
      <c r="T224" s="202">
        <f>S224*H224</f>
        <v>0</v>
      </c>
      <c r="U224" s="35"/>
      <c r="V224" s="35"/>
      <c r="W224" s="35"/>
      <c r="X224" s="35"/>
      <c r="Y224" s="35"/>
      <c r="Z224" s="35"/>
      <c r="AA224" s="35"/>
      <c r="AB224" s="35"/>
      <c r="AC224" s="35"/>
      <c r="AD224" s="35"/>
      <c r="AE224" s="35"/>
      <c r="AR224" s="203" t="s">
        <v>110</v>
      </c>
      <c r="AT224" s="203" t="s">
        <v>241</v>
      </c>
      <c r="AU224" s="203" t="s">
        <v>86</v>
      </c>
      <c r="AY224" s="18" t="s">
        <v>239</v>
      </c>
      <c r="BE224" s="204">
        <f>IF(N224="základní",J224,0)</f>
        <v>0</v>
      </c>
      <c r="BF224" s="204">
        <f>IF(N224="snížená",J224,0)</f>
        <v>0</v>
      </c>
      <c r="BG224" s="204">
        <f>IF(N224="zákl. přenesená",J224,0)</f>
        <v>0</v>
      </c>
      <c r="BH224" s="204">
        <f>IF(N224="sníž. přenesená",J224,0)</f>
        <v>0</v>
      </c>
      <c r="BI224" s="204">
        <f>IF(N224="nulová",J224,0)</f>
        <v>0</v>
      </c>
      <c r="BJ224" s="18" t="s">
        <v>84</v>
      </c>
      <c r="BK224" s="204">
        <f>ROUND(I224*H224,2)</f>
        <v>0</v>
      </c>
      <c r="BL224" s="18" t="s">
        <v>110</v>
      </c>
      <c r="BM224" s="203" t="s">
        <v>2956</v>
      </c>
    </row>
    <row r="225" spans="1:65" s="2" customFormat="1" ht="11.25">
      <c r="A225" s="35"/>
      <c r="B225" s="36"/>
      <c r="C225" s="37"/>
      <c r="D225" s="205" t="s">
        <v>247</v>
      </c>
      <c r="E225" s="37"/>
      <c r="F225" s="206" t="s">
        <v>2957</v>
      </c>
      <c r="G225" s="37"/>
      <c r="H225" s="37"/>
      <c r="I225" s="207"/>
      <c r="J225" s="37"/>
      <c r="K225" s="37"/>
      <c r="L225" s="40"/>
      <c r="M225" s="208"/>
      <c r="N225" s="209"/>
      <c r="O225" s="72"/>
      <c r="P225" s="72"/>
      <c r="Q225" s="72"/>
      <c r="R225" s="72"/>
      <c r="S225" s="72"/>
      <c r="T225" s="73"/>
      <c r="U225" s="35"/>
      <c r="V225" s="35"/>
      <c r="W225" s="35"/>
      <c r="X225" s="35"/>
      <c r="Y225" s="35"/>
      <c r="Z225" s="35"/>
      <c r="AA225" s="35"/>
      <c r="AB225" s="35"/>
      <c r="AC225" s="35"/>
      <c r="AD225" s="35"/>
      <c r="AE225" s="35"/>
      <c r="AT225" s="18" t="s">
        <v>247</v>
      </c>
      <c r="AU225" s="18" t="s">
        <v>86</v>
      </c>
    </row>
    <row r="226" spans="1:65" s="2" customFormat="1" ht="19.5">
      <c r="A226" s="35"/>
      <c r="B226" s="36"/>
      <c r="C226" s="37"/>
      <c r="D226" s="212" t="s">
        <v>294</v>
      </c>
      <c r="E226" s="37"/>
      <c r="F226" s="221" t="s">
        <v>2853</v>
      </c>
      <c r="G226" s="37"/>
      <c r="H226" s="37"/>
      <c r="I226" s="207"/>
      <c r="J226" s="37"/>
      <c r="K226" s="37"/>
      <c r="L226" s="40"/>
      <c r="M226" s="208"/>
      <c r="N226" s="209"/>
      <c r="O226" s="72"/>
      <c r="P226" s="72"/>
      <c r="Q226" s="72"/>
      <c r="R226" s="72"/>
      <c r="S226" s="72"/>
      <c r="T226" s="73"/>
      <c r="U226" s="35"/>
      <c r="V226" s="35"/>
      <c r="W226" s="35"/>
      <c r="X226" s="35"/>
      <c r="Y226" s="35"/>
      <c r="Z226" s="35"/>
      <c r="AA226" s="35"/>
      <c r="AB226" s="35"/>
      <c r="AC226" s="35"/>
      <c r="AD226" s="35"/>
      <c r="AE226" s="35"/>
      <c r="AT226" s="18" t="s">
        <v>294</v>
      </c>
      <c r="AU226" s="18" t="s">
        <v>86</v>
      </c>
    </row>
    <row r="227" spans="1:65" s="13" customFormat="1" ht="11.25">
      <c r="B227" s="210"/>
      <c r="C227" s="211"/>
      <c r="D227" s="212" t="s">
        <v>274</v>
      </c>
      <c r="E227" s="226" t="s">
        <v>1</v>
      </c>
      <c r="F227" s="213" t="s">
        <v>2958</v>
      </c>
      <c r="G227" s="211"/>
      <c r="H227" s="214">
        <v>7.6680000000000001</v>
      </c>
      <c r="I227" s="215"/>
      <c r="J227" s="211"/>
      <c r="K227" s="211"/>
      <c r="L227" s="216"/>
      <c r="M227" s="217"/>
      <c r="N227" s="218"/>
      <c r="O227" s="218"/>
      <c r="P227" s="218"/>
      <c r="Q227" s="218"/>
      <c r="R227" s="218"/>
      <c r="S227" s="218"/>
      <c r="T227" s="219"/>
      <c r="AT227" s="220" t="s">
        <v>274</v>
      </c>
      <c r="AU227" s="220" t="s">
        <v>86</v>
      </c>
      <c r="AV227" s="13" t="s">
        <v>86</v>
      </c>
      <c r="AW227" s="13" t="s">
        <v>32</v>
      </c>
      <c r="AX227" s="13" t="s">
        <v>76</v>
      </c>
      <c r="AY227" s="220" t="s">
        <v>239</v>
      </c>
    </row>
    <row r="228" spans="1:65" s="14" customFormat="1" ht="11.25">
      <c r="B228" s="227"/>
      <c r="C228" s="228"/>
      <c r="D228" s="212" t="s">
        <v>274</v>
      </c>
      <c r="E228" s="229" t="s">
        <v>1</v>
      </c>
      <c r="F228" s="230" t="s">
        <v>401</v>
      </c>
      <c r="G228" s="228"/>
      <c r="H228" s="231">
        <v>7.6680000000000001</v>
      </c>
      <c r="I228" s="232"/>
      <c r="J228" s="228"/>
      <c r="K228" s="228"/>
      <c r="L228" s="233"/>
      <c r="M228" s="234"/>
      <c r="N228" s="235"/>
      <c r="O228" s="235"/>
      <c r="P228" s="235"/>
      <c r="Q228" s="235"/>
      <c r="R228" s="235"/>
      <c r="S228" s="235"/>
      <c r="T228" s="236"/>
      <c r="AT228" s="237" t="s">
        <v>274</v>
      </c>
      <c r="AU228" s="237" t="s">
        <v>86</v>
      </c>
      <c r="AV228" s="14" t="s">
        <v>110</v>
      </c>
      <c r="AW228" s="14" t="s">
        <v>32</v>
      </c>
      <c r="AX228" s="14" t="s">
        <v>84</v>
      </c>
      <c r="AY228" s="237" t="s">
        <v>239</v>
      </c>
    </row>
    <row r="229" spans="1:65" s="2" customFormat="1" ht="16.5" customHeight="1">
      <c r="A229" s="35"/>
      <c r="B229" s="36"/>
      <c r="C229" s="192" t="s">
        <v>499</v>
      </c>
      <c r="D229" s="192" t="s">
        <v>241</v>
      </c>
      <c r="E229" s="193" t="s">
        <v>2959</v>
      </c>
      <c r="F229" s="194" t="s">
        <v>2960</v>
      </c>
      <c r="G229" s="195" t="s">
        <v>244</v>
      </c>
      <c r="H229" s="196">
        <v>89.46</v>
      </c>
      <c r="I229" s="197"/>
      <c r="J229" s="198">
        <f>ROUND(I229*H229,2)</f>
        <v>0</v>
      </c>
      <c r="K229" s="194" t="s">
        <v>245</v>
      </c>
      <c r="L229" s="40"/>
      <c r="M229" s="199" t="s">
        <v>1</v>
      </c>
      <c r="N229" s="200" t="s">
        <v>41</v>
      </c>
      <c r="O229" s="72"/>
      <c r="P229" s="201">
        <f>O229*H229</f>
        <v>0</v>
      </c>
      <c r="Q229" s="201">
        <v>2.2799999999999999E-3</v>
      </c>
      <c r="R229" s="201">
        <f>Q229*H229</f>
        <v>0.20396879999999998</v>
      </c>
      <c r="S229" s="201">
        <v>0</v>
      </c>
      <c r="T229" s="202">
        <f>S229*H229</f>
        <v>0</v>
      </c>
      <c r="U229" s="35"/>
      <c r="V229" s="35"/>
      <c r="W229" s="35"/>
      <c r="X229" s="35"/>
      <c r="Y229" s="35"/>
      <c r="Z229" s="35"/>
      <c r="AA229" s="35"/>
      <c r="AB229" s="35"/>
      <c r="AC229" s="35"/>
      <c r="AD229" s="35"/>
      <c r="AE229" s="35"/>
      <c r="AR229" s="203" t="s">
        <v>110</v>
      </c>
      <c r="AT229" s="203" t="s">
        <v>241</v>
      </c>
      <c r="AU229" s="203" t="s">
        <v>86</v>
      </c>
      <c r="AY229" s="18" t="s">
        <v>239</v>
      </c>
      <c r="BE229" s="204">
        <f>IF(N229="základní",J229,0)</f>
        <v>0</v>
      </c>
      <c r="BF229" s="204">
        <f>IF(N229="snížená",J229,0)</f>
        <v>0</v>
      </c>
      <c r="BG229" s="204">
        <f>IF(N229="zákl. přenesená",J229,0)</f>
        <v>0</v>
      </c>
      <c r="BH229" s="204">
        <f>IF(N229="sníž. přenesená",J229,0)</f>
        <v>0</v>
      </c>
      <c r="BI229" s="204">
        <f>IF(N229="nulová",J229,0)</f>
        <v>0</v>
      </c>
      <c r="BJ229" s="18" t="s">
        <v>84</v>
      </c>
      <c r="BK229" s="204">
        <f>ROUND(I229*H229,2)</f>
        <v>0</v>
      </c>
      <c r="BL229" s="18" t="s">
        <v>110</v>
      </c>
      <c r="BM229" s="203" t="s">
        <v>2961</v>
      </c>
    </row>
    <row r="230" spans="1:65" s="2" customFormat="1" ht="11.25">
      <c r="A230" s="35"/>
      <c r="B230" s="36"/>
      <c r="C230" s="37"/>
      <c r="D230" s="205" t="s">
        <v>247</v>
      </c>
      <c r="E230" s="37"/>
      <c r="F230" s="206" t="s">
        <v>2962</v>
      </c>
      <c r="G230" s="37"/>
      <c r="H230" s="37"/>
      <c r="I230" s="207"/>
      <c r="J230" s="37"/>
      <c r="K230" s="37"/>
      <c r="L230" s="40"/>
      <c r="M230" s="208"/>
      <c r="N230" s="209"/>
      <c r="O230" s="72"/>
      <c r="P230" s="72"/>
      <c r="Q230" s="72"/>
      <c r="R230" s="72"/>
      <c r="S230" s="72"/>
      <c r="T230" s="73"/>
      <c r="U230" s="35"/>
      <c r="V230" s="35"/>
      <c r="W230" s="35"/>
      <c r="X230" s="35"/>
      <c r="Y230" s="35"/>
      <c r="Z230" s="35"/>
      <c r="AA230" s="35"/>
      <c r="AB230" s="35"/>
      <c r="AC230" s="35"/>
      <c r="AD230" s="35"/>
      <c r="AE230" s="35"/>
      <c r="AT230" s="18" t="s">
        <v>247</v>
      </c>
      <c r="AU230" s="18" t="s">
        <v>86</v>
      </c>
    </row>
    <row r="231" spans="1:65" s="13" customFormat="1" ht="11.25">
      <c r="B231" s="210"/>
      <c r="C231" s="211"/>
      <c r="D231" s="212" t="s">
        <v>274</v>
      </c>
      <c r="E231" s="226" t="s">
        <v>1</v>
      </c>
      <c r="F231" s="213" t="s">
        <v>2963</v>
      </c>
      <c r="G231" s="211"/>
      <c r="H231" s="214">
        <v>89.46</v>
      </c>
      <c r="I231" s="215"/>
      <c r="J231" s="211"/>
      <c r="K231" s="211"/>
      <c r="L231" s="216"/>
      <c r="M231" s="217"/>
      <c r="N231" s="218"/>
      <c r="O231" s="218"/>
      <c r="P231" s="218"/>
      <c r="Q231" s="218"/>
      <c r="R231" s="218"/>
      <c r="S231" s="218"/>
      <c r="T231" s="219"/>
      <c r="AT231" s="220" t="s">
        <v>274</v>
      </c>
      <c r="AU231" s="220" t="s">
        <v>86</v>
      </c>
      <c r="AV231" s="13" t="s">
        <v>86</v>
      </c>
      <c r="AW231" s="13" t="s">
        <v>32</v>
      </c>
      <c r="AX231" s="13" t="s">
        <v>76</v>
      </c>
      <c r="AY231" s="220" t="s">
        <v>239</v>
      </c>
    </row>
    <row r="232" spans="1:65" s="14" customFormat="1" ht="11.25">
      <c r="B232" s="227"/>
      <c r="C232" s="228"/>
      <c r="D232" s="212" t="s">
        <v>274</v>
      </c>
      <c r="E232" s="229" t="s">
        <v>1</v>
      </c>
      <c r="F232" s="230" t="s">
        <v>401</v>
      </c>
      <c r="G232" s="228"/>
      <c r="H232" s="231">
        <v>89.46</v>
      </c>
      <c r="I232" s="232"/>
      <c r="J232" s="228"/>
      <c r="K232" s="228"/>
      <c r="L232" s="233"/>
      <c r="M232" s="234"/>
      <c r="N232" s="235"/>
      <c r="O232" s="235"/>
      <c r="P232" s="235"/>
      <c r="Q232" s="235"/>
      <c r="R232" s="235"/>
      <c r="S232" s="235"/>
      <c r="T232" s="236"/>
      <c r="AT232" s="237" t="s">
        <v>274</v>
      </c>
      <c r="AU232" s="237" t="s">
        <v>86</v>
      </c>
      <c r="AV232" s="14" t="s">
        <v>110</v>
      </c>
      <c r="AW232" s="14" t="s">
        <v>32</v>
      </c>
      <c r="AX232" s="14" t="s">
        <v>84</v>
      </c>
      <c r="AY232" s="237" t="s">
        <v>239</v>
      </c>
    </row>
    <row r="233" spans="1:65" s="2" customFormat="1" ht="16.5" customHeight="1">
      <c r="A233" s="35"/>
      <c r="B233" s="36"/>
      <c r="C233" s="192" t="s">
        <v>505</v>
      </c>
      <c r="D233" s="192" t="s">
        <v>241</v>
      </c>
      <c r="E233" s="193" t="s">
        <v>2964</v>
      </c>
      <c r="F233" s="194" t="s">
        <v>2965</v>
      </c>
      <c r="G233" s="195" t="s">
        <v>244</v>
      </c>
      <c r="H233" s="196">
        <v>89.46</v>
      </c>
      <c r="I233" s="197"/>
      <c r="J233" s="198">
        <f>ROUND(I233*H233,2)</f>
        <v>0</v>
      </c>
      <c r="K233" s="194" t="s">
        <v>245</v>
      </c>
      <c r="L233" s="40"/>
      <c r="M233" s="199" t="s">
        <v>1</v>
      </c>
      <c r="N233" s="200" t="s">
        <v>41</v>
      </c>
      <c r="O233" s="72"/>
      <c r="P233" s="201">
        <f>O233*H233</f>
        <v>0</v>
      </c>
      <c r="Q233" s="201">
        <v>0</v>
      </c>
      <c r="R233" s="201">
        <f>Q233*H233</f>
        <v>0</v>
      </c>
      <c r="S233" s="201">
        <v>0</v>
      </c>
      <c r="T233" s="202">
        <f>S233*H233</f>
        <v>0</v>
      </c>
      <c r="U233" s="35"/>
      <c r="V233" s="35"/>
      <c r="W233" s="35"/>
      <c r="X233" s="35"/>
      <c r="Y233" s="35"/>
      <c r="Z233" s="35"/>
      <c r="AA233" s="35"/>
      <c r="AB233" s="35"/>
      <c r="AC233" s="35"/>
      <c r="AD233" s="35"/>
      <c r="AE233" s="35"/>
      <c r="AR233" s="203" t="s">
        <v>110</v>
      </c>
      <c r="AT233" s="203" t="s">
        <v>241</v>
      </c>
      <c r="AU233" s="203" t="s">
        <v>86</v>
      </c>
      <c r="AY233" s="18" t="s">
        <v>239</v>
      </c>
      <c r="BE233" s="204">
        <f>IF(N233="základní",J233,0)</f>
        <v>0</v>
      </c>
      <c r="BF233" s="204">
        <f>IF(N233="snížená",J233,0)</f>
        <v>0</v>
      </c>
      <c r="BG233" s="204">
        <f>IF(N233="zákl. přenesená",J233,0)</f>
        <v>0</v>
      </c>
      <c r="BH233" s="204">
        <f>IF(N233="sníž. přenesená",J233,0)</f>
        <v>0</v>
      </c>
      <c r="BI233" s="204">
        <f>IF(N233="nulová",J233,0)</f>
        <v>0</v>
      </c>
      <c r="BJ233" s="18" t="s">
        <v>84</v>
      </c>
      <c r="BK233" s="204">
        <f>ROUND(I233*H233,2)</f>
        <v>0</v>
      </c>
      <c r="BL233" s="18" t="s">
        <v>110</v>
      </c>
      <c r="BM233" s="203" t="s">
        <v>2966</v>
      </c>
    </row>
    <row r="234" spans="1:65" s="2" customFormat="1" ht="11.25">
      <c r="A234" s="35"/>
      <c r="B234" s="36"/>
      <c r="C234" s="37"/>
      <c r="D234" s="205" t="s">
        <v>247</v>
      </c>
      <c r="E234" s="37"/>
      <c r="F234" s="206" t="s">
        <v>2967</v>
      </c>
      <c r="G234" s="37"/>
      <c r="H234" s="37"/>
      <c r="I234" s="207"/>
      <c r="J234" s="37"/>
      <c r="K234" s="37"/>
      <c r="L234" s="40"/>
      <c r="M234" s="208"/>
      <c r="N234" s="209"/>
      <c r="O234" s="72"/>
      <c r="P234" s="72"/>
      <c r="Q234" s="72"/>
      <c r="R234" s="72"/>
      <c r="S234" s="72"/>
      <c r="T234" s="73"/>
      <c r="U234" s="35"/>
      <c r="V234" s="35"/>
      <c r="W234" s="35"/>
      <c r="X234" s="35"/>
      <c r="Y234" s="35"/>
      <c r="Z234" s="35"/>
      <c r="AA234" s="35"/>
      <c r="AB234" s="35"/>
      <c r="AC234" s="35"/>
      <c r="AD234" s="35"/>
      <c r="AE234" s="35"/>
      <c r="AT234" s="18" t="s">
        <v>247</v>
      </c>
      <c r="AU234" s="18" t="s">
        <v>86</v>
      </c>
    </row>
    <row r="235" spans="1:65" s="2" customFormat="1" ht="16.5" customHeight="1">
      <c r="A235" s="35"/>
      <c r="B235" s="36"/>
      <c r="C235" s="192" t="s">
        <v>510</v>
      </c>
      <c r="D235" s="192" t="s">
        <v>241</v>
      </c>
      <c r="E235" s="193" t="s">
        <v>2968</v>
      </c>
      <c r="F235" s="194" t="s">
        <v>2969</v>
      </c>
      <c r="G235" s="195" t="s">
        <v>344</v>
      </c>
      <c r="H235" s="196">
        <v>2.2999999999999998</v>
      </c>
      <c r="I235" s="197"/>
      <c r="J235" s="198">
        <f>ROUND(I235*H235,2)</f>
        <v>0</v>
      </c>
      <c r="K235" s="194" t="s">
        <v>245</v>
      </c>
      <c r="L235" s="40"/>
      <c r="M235" s="199" t="s">
        <v>1</v>
      </c>
      <c r="N235" s="200" t="s">
        <v>41</v>
      </c>
      <c r="O235" s="72"/>
      <c r="P235" s="201">
        <f>O235*H235</f>
        <v>0</v>
      </c>
      <c r="Q235" s="201">
        <v>1.05237</v>
      </c>
      <c r="R235" s="201">
        <f>Q235*H235</f>
        <v>2.4204509999999999</v>
      </c>
      <c r="S235" s="201">
        <v>0</v>
      </c>
      <c r="T235" s="202">
        <f>S235*H235</f>
        <v>0</v>
      </c>
      <c r="U235" s="35"/>
      <c r="V235" s="35"/>
      <c r="W235" s="35"/>
      <c r="X235" s="35"/>
      <c r="Y235" s="35"/>
      <c r="Z235" s="35"/>
      <c r="AA235" s="35"/>
      <c r="AB235" s="35"/>
      <c r="AC235" s="35"/>
      <c r="AD235" s="35"/>
      <c r="AE235" s="35"/>
      <c r="AR235" s="203" t="s">
        <v>110</v>
      </c>
      <c r="AT235" s="203" t="s">
        <v>241</v>
      </c>
      <c r="AU235" s="203" t="s">
        <v>86</v>
      </c>
      <c r="AY235" s="18" t="s">
        <v>239</v>
      </c>
      <c r="BE235" s="204">
        <f>IF(N235="základní",J235,0)</f>
        <v>0</v>
      </c>
      <c r="BF235" s="204">
        <f>IF(N235="snížená",J235,0)</f>
        <v>0</v>
      </c>
      <c r="BG235" s="204">
        <f>IF(N235="zákl. přenesená",J235,0)</f>
        <v>0</v>
      </c>
      <c r="BH235" s="204">
        <f>IF(N235="sníž. přenesená",J235,0)</f>
        <v>0</v>
      </c>
      <c r="BI235" s="204">
        <f>IF(N235="nulová",J235,0)</f>
        <v>0</v>
      </c>
      <c r="BJ235" s="18" t="s">
        <v>84</v>
      </c>
      <c r="BK235" s="204">
        <f>ROUND(I235*H235,2)</f>
        <v>0</v>
      </c>
      <c r="BL235" s="18" t="s">
        <v>110</v>
      </c>
      <c r="BM235" s="203" t="s">
        <v>2970</v>
      </c>
    </row>
    <row r="236" spans="1:65" s="2" customFormat="1" ht="11.25">
      <c r="A236" s="35"/>
      <c r="B236" s="36"/>
      <c r="C236" s="37"/>
      <c r="D236" s="205" t="s">
        <v>247</v>
      </c>
      <c r="E236" s="37"/>
      <c r="F236" s="206" t="s">
        <v>2971</v>
      </c>
      <c r="G236" s="37"/>
      <c r="H236" s="37"/>
      <c r="I236" s="207"/>
      <c r="J236" s="37"/>
      <c r="K236" s="37"/>
      <c r="L236" s="40"/>
      <c r="M236" s="208"/>
      <c r="N236" s="209"/>
      <c r="O236" s="72"/>
      <c r="P236" s="72"/>
      <c r="Q236" s="72"/>
      <c r="R236" s="72"/>
      <c r="S236" s="72"/>
      <c r="T236" s="73"/>
      <c r="U236" s="35"/>
      <c r="V236" s="35"/>
      <c r="W236" s="35"/>
      <c r="X236" s="35"/>
      <c r="Y236" s="35"/>
      <c r="Z236" s="35"/>
      <c r="AA236" s="35"/>
      <c r="AB236" s="35"/>
      <c r="AC236" s="35"/>
      <c r="AD236" s="35"/>
      <c r="AE236" s="35"/>
      <c r="AT236" s="18" t="s">
        <v>247</v>
      </c>
      <c r="AU236" s="18" t="s">
        <v>86</v>
      </c>
    </row>
    <row r="237" spans="1:65" s="13" customFormat="1" ht="11.25">
      <c r="B237" s="210"/>
      <c r="C237" s="211"/>
      <c r="D237" s="212" t="s">
        <v>274</v>
      </c>
      <c r="E237" s="226" t="s">
        <v>1</v>
      </c>
      <c r="F237" s="213" t="s">
        <v>2972</v>
      </c>
      <c r="G237" s="211"/>
      <c r="H237" s="214">
        <v>2.2999999999999998</v>
      </c>
      <c r="I237" s="215"/>
      <c r="J237" s="211"/>
      <c r="K237" s="211"/>
      <c r="L237" s="216"/>
      <c r="M237" s="217"/>
      <c r="N237" s="218"/>
      <c r="O237" s="218"/>
      <c r="P237" s="218"/>
      <c r="Q237" s="218"/>
      <c r="R237" s="218"/>
      <c r="S237" s="218"/>
      <c r="T237" s="219"/>
      <c r="AT237" s="220" t="s">
        <v>274</v>
      </c>
      <c r="AU237" s="220" t="s">
        <v>86</v>
      </c>
      <c r="AV237" s="13" t="s">
        <v>86</v>
      </c>
      <c r="AW237" s="13" t="s">
        <v>32</v>
      </c>
      <c r="AX237" s="13" t="s">
        <v>76</v>
      </c>
      <c r="AY237" s="220" t="s">
        <v>239</v>
      </c>
    </row>
    <row r="238" spans="1:65" s="14" customFormat="1" ht="11.25">
      <c r="B238" s="227"/>
      <c r="C238" s="228"/>
      <c r="D238" s="212" t="s">
        <v>274</v>
      </c>
      <c r="E238" s="229" t="s">
        <v>1</v>
      </c>
      <c r="F238" s="230" t="s">
        <v>401</v>
      </c>
      <c r="G238" s="228"/>
      <c r="H238" s="231">
        <v>2.2999999999999998</v>
      </c>
      <c r="I238" s="232"/>
      <c r="J238" s="228"/>
      <c r="K238" s="228"/>
      <c r="L238" s="233"/>
      <c r="M238" s="234"/>
      <c r="N238" s="235"/>
      <c r="O238" s="235"/>
      <c r="P238" s="235"/>
      <c r="Q238" s="235"/>
      <c r="R238" s="235"/>
      <c r="S238" s="235"/>
      <c r="T238" s="236"/>
      <c r="AT238" s="237" t="s">
        <v>274</v>
      </c>
      <c r="AU238" s="237" t="s">
        <v>86</v>
      </c>
      <c r="AV238" s="14" t="s">
        <v>110</v>
      </c>
      <c r="AW238" s="14" t="s">
        <v>32</v>
      </c>
      <c r="AX238" s="14" t="s">
        <v>84</v>
      </c>
      <c r="AY238" s="237" t="s">
        <v>239</v>
      </c>
    </row>
    <row r="239" spans="1:65" s="2" customFormat="1" ht="16.5" customHeight="1">
      <c r="A239" s="35"/>
      <c r="B239" s="36"/>
      <c r="C239" s="192" t="s">
        <v>517</v>
      </c>
      <c r="D239" s="192" t="s">
        <v>241</v>
      </c>
      <c r="E239" s="193" t="s">
        <v>2973</v>
      </c>
      <c r="F239" s="194" t="s">
        <v>2974</v>
      </c>
      <c r="G239" s="195" t="s">
        <v>344</v>
      </c>
      <c r="H239" s="196">
        <v>4.0739999999999998</v>
      </c>
      <c r="I239" s="197"/>
      <c r="J239" s="198">
        <f>ROUND(I239*H239,2)</f>
        <v>0</v>
      </c>
      <c r="K239" s="194" t="s">
        <v>287</v>
      </c>
      <c r="L239" s="40"/>
      <c r="M239" s="199" t="s">
        <v>1</v>
      </c>
      <c r="N239" s="200" t="s">
        <v>41</v>
      </c>
      <c r="O239" s="72"/>
      <c r="P239" s="201">
        <f>O239*H239</f>
        <v>0</v>
      </c>
      <c r="Q239" s="201">
        <v>1.0463199999999999</v>
      </c>
      <c r="R239" s="201">
        <f>Q239*H239</f>
        <v>4.2627076799999992</v>
      </c>
      <c r="S239" s="201">
        <v>0</v>
      </c>
      <c r="T239" s="202">
        <f>S239*H239</f>
        <v>0</v>
      </c>
      <c r="U239" s="35"/>
      <c r="V239" s="35"/>
      <c r="W239" s="35"/>
      <c r="X239" s="35"/>
      <c r="Y239" s="35"/>
      <c r="Z239" s="35"/>
      <c r="AA239" s="35"/>
      <c r="AB239" s="35"/>
      <c r="AC239" s="35"/>
      <c r="AD239" s="35"/>
      <c r="AE239" s="35"/>
      <c r="AR239" s="203" t="s">
        <v>110</v>
      </c>
      <c r="AT239" s="203" t="s">
        <v>241</v>
      </c>
      <c r="AU239" s="203" t="s">
        <v>86</v>
      </c>
      <c r="AY239" s="18" t="s">
        <v>239</v>
      </c>
      <c r="BE239" s="204">
        <f>IF(N239="základní",J239,0)</f>
        <v>0</v>
      </c>
      <c r="BF239" s="204">
        <f>IF(N239="snížená",J239,0)</f>
        <v>0</v>
      </c>
      <c r="BG239" s="204">
        <f>IF(N239="zákl. přenesená",J239,0)</f>
        <v>0</v>
      </c>
      <c r="BH239" s="204">
        <f>IF(N239="sníž. přenesená",J239,0)</f>
        <v>0</v>
      </c>
      <c r="BI239" s="204">
        <f>IF(N239="nulová",J239,0)</f>
        <v>0</v>
      </c>
      <c r="BJ239" s="18" t="s">
        <v>84</v>
      </c>
      <c r="BK239" s="204">
        <f>ROUND(I239*H239,2)</f>
        <v>0</v>
      </c>
      <c r="BL239" s="18" t="s">
        <v>110</v>
      </c>
      <c r="BM239" s="203" t="s">
        <v>2975</v>
      </c>
    </row>
    <row r="240" spans="1:65" s="2" customFormat="1" ht="29.25">
      <c r="A240" s="35"/>
      <c r="B240" s="36"/>
      <c r="C240" s="37"/>
      <c r="D240" s="212" t="s">
        <v>294</v>
      </c>
      <c r="E240" s="37"/>
      <c r="F240" s="221" t="s">
        <v>1177</v>
      </c>
      <c r="G240" s="37"/>
      <c r="H240" s="37"/>
      <c r="I240" s="207"/>
      <c r="J240" s="37"/>
      <c r="K240" s="37"/>
      <c r="L240" s="40"/>
      <c r="M240" s="208"/>
      <c r="N240" s="209"/>
      <c r="O240" s="72"/>
      <c r="P240" s="72"/>
      <c r="Q240" s="72"/>
      <c r="R240" s="72"/>
      <c r="S240" s="72"/>
      <c r="T240" s="73"/>
      <c r="U240" s="35"/>
      <c r="V240" s="35"/>
      <c r="W240" s="35"/>
      <c r="X240" s="35"/>
      <c r="Y240" s="35"/>
      <c r="Z240" s="35"/>
      <c r="AA240" s="35"/>
      <c r="AB240" s="35"/>
      <c r="AC240" s="35"/>
      <c r="AD240" s="35"/>
      <c r="AE240" s="35"/>
      <c r="AT240" s="18" t="s">
        <v>294</v>
      </c>
      <c r="AU240" s="18" t="s">
        <v>86</v>
      </c>
    </row>
    <row r="241" spans="1:65" s="13" customFormat="1" ht="11.25">
      <c r="B241" s="210"/>
      <c r="C241" s="211"/>
      <c r="D241" s="212" t="s">
        <v>274</v>
      </c>
      <c r="E241" s="226" t="s">
        <v>1</v>
      </c>
      <c r="F241" s="213" t="s">
        <v>2976</v>
      </c>
      <c r="G241" s="211"/>
      <c r="H241" s="214">
        <v>2.0760000000000001</v>
      </c>
      <c r="I241" s="215"/>
      <c r="J241" s="211"/>
      <c r="K241" s="211"/>
      <c r="L241" s="216"/>
      <c r="M241" s="217"/>
      <c r="N241" s="218"/>
      <c r="O241" s="218"/>
      <c r="P241" s="218"/>
      <c r="Q241" s="218"/>
      <c r="R241" s="218"/>
      <c r="S241" s="218"/>
      <c r="T241" s="219"/>
      <c r="AT241" s="220" t="s">
        <v>274</v>
      </c>
      <c r="AU241" s="220" t="s">
        <v>86</v>
      </c>
      <c r="AV241" s="13" t="s">
        <v>86</v>
      </c>
      <c r="AW241" s="13" t="s">
        <v>32</v>
      </c>
      <c r="AX241" s="13" t="s">
        <v>76</v>
      </c>
      <c r="AY241" s="220" t="s">
        <v>239</v>
      </c>
    </row>
    <row r="242" spans="1:65" s="13" customFormat="1" ht="11.25">
      <c r="B242" s="210"/>
      <c r="C242" s="211"/>
      <c r="D242" s="212" t="s">
        <v>274</v>
      </c>
      <c r="E242" s="226" t="s">
        <v>1</v>
      </c>
      <c r="F242" s="213" t="s">
        <v>2977</v>
      </c>
      <c r="G242" s="211"/>
      <c r="H242" s="214">
        <v>1.998</v>
      </c>
      <c r="I242" s="215"/>
      <c r="J242" s="211"/>
      <c r="K242" s="211"/>
      <c r="L242" s="216"/>
      <c r="M242" s="217"/>
      <c r="N242" s="218"/>
      <c r="O242" s="218"/>
      <c r="P242" s="218"/>
      <c r="Q242" s="218"/>
      <c r="R242" s="218"/>
      <c r="S242" s="218"/>
      <c r="T242" s="219"/>
      <c r="AT242" s="220" t="s">
        <v>274</v>
      </c>
      <c r="AU242" s="220" t="s">
        <v>86</v>
      </c>
      <c r="AV242" s="13" t="s">
        <v>86</v>
      </c>
      <c r="AW242" s="13" t="s">
        <v>32</v>
      </c>
      <c r="AX242" s="13" t="s">
        <v>76</v>
      </c>
      <c r="AY242" s="220" t="s">
        <v>239</v>
      </c>
    </row>
    <row r="243" spans="1:65" s="14" customFormat="1" ht="11.25">
      <c r="B243" s="227"/>
      <c r="C243" s="228"/>
      <c r="D243" s="212" t="s">
        <v>274</v>
      </c>
      <c r="E243" s="229" t="s">
        <v>1</v>
      </c>
      <c r="F243" s="230" t="s">
        <v>401</v>
      </c>
      <c r="G243" s="228"/>
      <c r="H243" s="231">
        <v>4.0739999999999998</v>
      </c>
      <c r="I243" s="232"/>
      <c r="J243" s="228"/>
      <c r="K243" s="228"/>
      <c r="L243" s="233"/>
      <c r="M243" s="234"/>
      <c r="N243" s="235"/>
      <c r="O243" s="235"/>
      <c r="P243" s="235"/>
      <c r="Q243" s="235"/>
      <c r="R243" s="235"/>
      <c r="S243" s="235"/>
      <c r="T243" s="236"/>
      <c r="AT243" s="237" t="s">
        <v>274</v>
      </c>
      <c r="AU243" s="237" t="s">
        <v>86</v>
      </c>
      <c r="AV243" s="14" t="s">
        <v>110</v>
      </c>
      <c r="AW243" s="14" t="s">
        <v>32</v>
      </c>
      <c r="AX243" s="14" t="s">
        <v>84</v>
      </c>
      <c r="AY243" s="237" t="s">
        <v>239</v>
      </c>
    </row>
    <row r="244" spans="1:65" s="12" customFormat="1" ht="22.9" customHeight="1">
      <c r="B244" s="176"/>
      <c r="C244" s="177"/>
      <c r="D244" s="178" t="s">
        <v>75</v>
      </c>
      <c r="E244" s="190" t="s">
        <v>110</v>
      </c>
      <c r="F244" s="190" t="s">
        <v>638</v>
      </c>
      <c r="G244" s="177"/>
      <c r="H244" s="177"/>
      <c r="I244" s="180"/>
      <c r="J244" s="191">
        <f>BK244</f>
        <v>0</v>
      </c>
      <c r="K244" s="177"/>
      <c r="L244" s="182"/>
      <c r="M244" s="183"/>
      <c r="N244" s="184"/>
      <c r="O244" s="184"/>
      <c r="P244" s="185">
        <f>SUM(P245:P307)</f>
        <v>0</v>
      </c>
      <c r="Q244" s="184"/>
      <c r="R244" s="185">
        <f>SUM(R245:R307)</f>
        <v>653.46455004000029</v>
      </c>
      <c r="S244" s="184"/>
      <c r="T244" s="186">
        <f>SUM(T245:T307)</f>
        <v>0</v>
      </c>
      <c r="AR244" s="187" t="s">
        <v>84</v>
      </c>
      <c r="AT244" s="188" t="s">
        <v>75</v>
      </c>
      <c r="AU244" s="188" t="s">
        <v>84</v>
      </c>
      <c r="AY244" s="187" t="s">
        <v>239</v>
      </c>
      <c r="BK244" s="189">
        <f>SUM(BK245:BK307)</f>
        <v>0</v>
      </c>
    </row>
    <row r="245" spans="1:65" s="2" customFormat="1" ht="16.5" customHeight="1">
      <c r="A245" s="35"/>
      <c r="B245" s="36"/>
      <c r="C245" s="192" t="s">
        <v>523</v>
      </c>
      <c r="D245" s="192" t="s">
        <v>241</v>
      </c>
      <c r="E245" s="193" t="s">
        <v>2978</v>
      </c>
      <c r="F245" s="194" t="s">
        <v>2979</v>
      </c>
      <c r="G245" s="195" t="s">
        <v>319</v>
      </c>
      <c r="H245" s="196">
        <v>202.125</v>
      </c>
      <c r="I245" s="197"/>
      <c r="J245" s="198">
        <f>ROUND(I245*H245,2)</f>
        <v>0</v>
      </c>
      <c r="K245" s="194" t="s">
        <v>245</v>
      </c>
      <c r="L245" s="40"/>
      <c r="M245" s="199" t="s">
        <v>1</v>
      </c>
      <c r="N245" s="200" t="s">
        <v>41</v>
      </c>
      <c r="O245" s="72"/>
      <c r="P245" s="201">
        <f>O245*H245</f>
        <v>0</v>
      </c>
      <c r="Q245" s="201">
        <v>2.5020099999999998</v>
      </c>
      <c r="R245" s="201">
        <f>Q245*H245</f>
        <v>505.71877124999997</v>
      </c>
      <c r="S245" s="201">
        <v>0</v>
      </c>
      <c r="T245" s="202">
        <f>S245*H245</f>
        <v>0</v>
      </c>
      <c r="U245" s="35"/>
      <c r="V245" s="35"/>
      <c r="W245" s="35"/>
      <c r="X245" s="35"/>
      <c r="Y245" s="35"/>
      <c r="Z245" s="35"/>
      <c r="AA245" s="35"/>
      <c r="AB245" s="35"/>
      <c r="AC245" s="35"/>
      <c r="AD245" s="35"/>
      <c r="AE245" s="35"/>
      <c r="AR245" s="203" t="s">
        <v>110</v>
      </c>
      <c r="AT245" s="203" t="s">
        <v>241</v>
      </c>
      <c r="AU245" s="203" t="s">
        <v>86</v>
      </c>
      <c r="AY245" s="18" t="s">
        <v>239</v>
      </c>
      <c r="BE245" s="204">
        <f>IF(N245="základní",J245,0)</f>
        <v>0</v>
      </c>
      <c r="BF245" s="204">
        <f>IF(N245="snížená",J245,0)</f>
        <v>0</v>
      </c>
      <c r="BG245" s="204">
        <f>IF(N245="zákl. přenesená",J245,0)</f>
        <v>0</v>
      </c>
      <c r="BH245" s="204">
        <f>IF(N245="sníž. přenesená",J245,0)</f>
        <v>0</v>
      </c>
      <c r="BI245" s="204">
        <f>IF(N245="nulová",J245,0)</f>
        <v>0</v>
      </c>
      <c r="BJ245" s="18" t="s">
        <v>84</v>
      </c>
      <c r="BK245" s="204">
        <f>ROUND(I245*H245,2)</f>
        <v>0</v>
      </c>
      <c r="BL245" s="18" t="s">
        <v>110</v>
      </c>
      <c r="BM245" s="203" t="s">
        <v>2980</v>
      </c>
    </row>
    <row r="246" spans="1:65" s="2" customFormat="1" ht="11.25">
      <c r="A246" s="35"/>
      <c r="B246" s="36"/>
      <c r="C246" s="37"/>
      <c r="D246" s="205" t="s">
        <v>247</v>
      </c>
      <c r="E246" s="37"/>
      <c r="F246" s="206" t="s">
        <v>2981</v>
      </c>
      <c r="G246" s="37"/>
      <c r="H246" s="37"/>
      <c r="I246" s="207"/>
      <c r="J246" s="37"/>
      <c r="K246" s="37"/>
      <c r="L246" s="40"/>
      <c r="M246" s="208"/>
      <c r="N246" s="209"/>
      <c r="O246" s="72"/>
      <c r="P246" s="72"/>
      <c r="Q246" s="72"/>
      <c r="R246" s="72"/>
      <c r="S246" s="72"/>
      <c r="T246" s="73"/>
      <c r="U246" s="35"/>
      <c r="V246" s="35"/>
      <c r="W246" s="35"/>
      <c r="X246" s="35"/>
      <c r="Y246" s="35"/>
      <c r="Z246" s="35"/>
      <c r="AA246" s="35"/>
      <c r="AB246" s="35"/>
      <c r="AC246" s="35"/>
      <c r="AD246" s="35"/>
      <c r="AE246" s="35"/>
      <c r="AT246" s="18" t="s">
        <v>247</v>
      </c>
      <c r="AU246" s="18" t="s">
        <v>86</v>
      </c>
    </row>
    <row r="247" spans="1:65" s="2" customFormat="1" ht="19.5">
      <c r="A247" s="35"/>
      <c r="B247" s="36"/>
      <c r="C247" s="37"/>
      <c r="D247" s="212" t="s">
        <v>294</v>
      </c>
      <c r="E247" s="37"/>
      <c r="F247" s="221" t="s">
        <v>2853</v>
      </c>
      <c r="G247" s="37"/>
      <c r="H247" s="37"/>
      <c r="I247" s="207"/>
      <c r="J247" s="37"/>
      <c r="K247" s="37"/>
      <c r="L247" s="40"/>
      <c r="M247" s="208"/>
      <c r="N247" s="209"/>
      <c r="O247" s="72"/>
      <c r="P247" s="72"/>
      <c r="Q247" s="72"/>
      <c r="R247" s="72"/>
      <c r="S247" s="72"/>
      <c r="T247" s="73"/>
      <c r="U247" s="35"/>
      <c r="V247" s="35"/>
      <c r="W247" s="35"/>
      <c r="X247" s="35"/>
      <c r="Y247" s="35"/>
      <c r="Z247" s="35"/>
      <c r="AA247" s="35"/>
      <c r="AB247" s="35"/>
      <c r="AC247" s="35"/>
      <c r="AD247" s="35"/>
      <c r="AE247" s="35"/>
      <c r="AT247" s="18" t="s">
        <v>294</v>
      </c>
      <c r="AU247" s="18" t="s">
        <v>86</v>
      </c>
    </row>
    <row r="248" spans="1:65" s="13" customFormat="1" ht="11.25">
      <c r="B248" s="210"/>
      <c r="C248" s="211"/>
      <c r="D248" s="212" t="s">
        <v>274</v>
      </c>
      <c r="E248" s="226" t="s">
        <v>1</v>
      </c>
      <c r="F248" s="213" t="s">
        <v>2982</v>
      </c>
      <c r="G248" s="211"/>
      <c r="H248" s="214">
        <v>202.125</v>
      </c>
      <c r="I248" s="215"/>
      <c r="J248" s="211"/>
      <c r="K248" s="211"/>
      <c r="L248" s="216"/>
      <c r="M248" s="217"/>
      <c r="N248" s="218"/>
      <c r="O248" s="218"/>
      <c r="P248" s="218"/>
      <c r="Q248" s="218"/>
      <c r="R248" s="218"/>
      <c r="S248" s="218"/>
      <c r="T248" s="219"/>
      <c r="AT248" s="220" t="s">
        <v>274</v>
      </c>
      <c r="AU248" s="220" t="s">
        <v>86</v>
      </c>
      <c r="AV248" s="13" t="s">
        <v>86</v>
      </c>
      <c r="AW248" s="13" t="s">
        <v>32</v>
      </c>
      <c r="AX248" s="13" t="s">
        <v>76</v>
      </c>
      <c r="AY248" s="220" t="s">
        <v>239</v>
      </c>
    </row>
    <row r="249" spans="1:65" s="14" customFormat="1" ht="11.25">
      <c r="B249" s="227"/>
      <c r="C249" s="228"/>
      <c r="D249" s="212" t="s">
        <v>274</v>
      </c>
      <c r="E249" s="229" t="s">
        <v>1</v>
      </c>
      <c r="F249" s="230" t="s">
        <v>401</v>
      </c>
      <c r="G249" s="228"/>
      <c r="H249" s="231">
        <v>202.125</v>
      </c>
      <c r="I249" s="232"/>
      <c r="J249" s="228"/>
      <c r="K249" s="228"/>
      <c r="L249" s="233"/>
      <c r="M249" s="234"/>
      <c r="N249" s="235"/>
      <c r="O249" s="235"/>
      <c r="P249" s="235"/>
      <c r="Q249" s="235"/>
      <c r="R249" s="235"/>
      <c r="S249" s="235"/>
      <c r="T249" s="236"/>
      <c r="AT249" s="237" t="s">
        <v>274</v>
      </c>
      <c r="AU249" s="237" t="s">
        <v>86</v>
      </c>
      <c r="AV249" s="14" t="s">
        <v>110</v>
      </c>
      <c r="AW249" s="14" t="s">
        <v>32</v>
      </c>
      <c r="AX249" s="14" t="s">
        <v>84</v>
      </c>
      <c r="AY249" s="237" t="s">
        <v>239</v>
      </c>
    </row>
    <row r="250" spans="1:65" s="2" customFormat="1" ht="16.5" customHeight="1">
      <c r="A250" s="35"/>
      <c r="B250" s="36"/>
      <c r="C250" s="192" t="s">
        <v>530</v>
      </c>
      <c r="D250" s="192" t="s">
        <v>241</v>
      </c>
      <c r="E250" s="193" t="s">
        <v>2983</v>
      </c>
      <c r="F250" s="194" t="s">
        <v>2984</v>
      </c>
      <c r="G250" s="195" t="s">
        <v>244</v>
      </c>
      <c r="H250" s="196">
        <v>850.15</v>
      </c>
      <c r="I250" s="197"/>
      <c r="J250" s="198">
        <f>ROUND(I250*H250,2)</f>
        <v>0</v>
      </c>
      <c r="K250" s="194" t="s">
        <v>245</v>
      </c>
      <c r="L250" s="40"/>
      <c r="M250" s="199" t="s">
        <v>1</v>
      </c>
      <c r="N250" s="200" t="s">
        <v>41</v>
      </c>
      <c r="O250" s="72"/>
      <c r="P250" s="201">
        <f>O250*H250</f>
        <v>0</v>
      </c>
      <c r="Q250" s="201">
        <v>5.3299999999999997E-3</v>
      </c>
      <c r="R250" s="201">
        <f>Q250*H250</f>
        <v>4.5312994999999994</v>
      </c>
      <c r="S250" s="201">
        <v>0</v>
      </c>
      <c r="T250" s="202">
        <f>S250*H250</f>
        <v>0</v>
      </c>
      <c r="U250" s="35"/>
      <c r="V250" s="35"/>
      <c r="W250" s="35"/>
      <c r="X250" s="35"/>
      <c r="Y250" s="35"/>
      <c r="Z250" s="35"/>
      <c r="AA250" s="35"/>
      <c r="AB250" s="35"/>
      <c r="AC250" s="35"/>
      <c r="AD250" s="35"/>
      <c r="AE250" s="35"/>
      <c r="AR250" s="203" t="s">
        <v>110</v>
      </c>
      <c r="AT250" s="203" t="s">
        <v>241</v>
      </c>
      <c r="AU250" s="203" t="s">
        <v>86</v>
      </c>
      <c r="AY250" s="18" t="s">
        <v>239</v>
      </c>
      <c r="BE250" s="204">
        <f>IF(N250="základní",J250,0)</f>
        <v>0</v>
      </c>
      <c r="BF250" s="204">
        <f>IF(N250="snížená",J250,0)</f>
        <v>0</v>
      </c>
      <c r="BG250" s="204">
        <f>IF(N250="zákl. přenesená",J250,0)</f>
        <v>0</v>
      </c>
      <c r="BH250" s="204">
        <f>IF(N250="sníž. přenesená",J250,0)</f>
        <v>0</v>
      </c>
      <c r="BI250" s="204">
        <f>IF(N250="nulová",J250,0)</f>
        <v>0</v>
      </c>
      <c r="BJ250" s="18" t="s">
        <v>84</v>
      </c>
      <c r="BK250" s="204">
        <f>ROUND(I250*H250,2)</f>
        <v>0</v>
      </c>
      <c r="BL250" s="18" t="s">
        <v>110</v>
      </c>
      <c r="BM250" s="203" t="s">
        <v>2985</v>
      </c>
    </row>
    <row r="251" spans="1:65" s="2" customFormat="1" ht="11.25">
      <c r="A251" s="35"/>
      <c r="B251" s="36"/>
      <c r="C251" s="37"/>
      <c r="D251" s="205" t="s">
        <v>247</v>
      </c>
      <c r="E251" s="37"/>
      <c r="F251" s="206" t="s">
        <v>2986</v>
      </c>
      <c r="G251" s="37"/>
      <c r="H251" s="37"/>
      <c r="I251" s="207"/>
      <c r="J251" s="37"/>
      <c r="K251" s="37"/>
      <c r="L251" s="40"/>
      <c r="M251" s="208"/>
      <c r="N251" s="209"/>
      <c r="O251" s="72"/>
      <c r="P251" s="72"/>
      <c r="Q251" s="72"/>
      <c r="R251" s="72"/>
      <c r="S251" s="72"/>
      <c r="T251" s="73"/>
      <c r="U251" s="35"/>
      <c r="V251" s="35"/>
      <c r="W251" s="35"/>
      <c r="X251" s="35"/>
      <c r="Y251" s="35"/>
      <c r="Z251" s="35"/>
      <c r="AA251" s="35"/>
      <c r="AB251" s="35"/>
      <c r="AC251" s="35"/>
      <c r="AD251" s="35"/>
      <c r="AE251" s="35"/>
      <c r="AT251" s="18" t="s">
        <v>247</v>
      </c>
      <c r="AU251" s="18" t="s">
        <v>86</v>
      </c>
    </row>
    <row r="252" spans="1:65" s="13" customFormat="1" ht="11.25">
      <c r="B252" s="210"/>
      <c r="C252" s="211"/>
      <c r="D252" s="212" t="s">
        <v>274</v>
      </c>
      <c r="E252" s="226" t="s">
        <v>1</v>
      </c>
      <c r="F252" s="213" t="s">
        <v>2987</v>
      </c>
      <c r="G252" s="211"/>
      <c r="H252" s="214">
        <v>808.5</v>
      </c>
      <c r="I252" s="215"/>
      <c r="J252" s="211"/>
      <c r="K252" s="211"/>
      <c r="L252" s="216"/>
      <c r="M252" s="217"/>
      <c r="N252" s="218"/>
      <c r="O252" s="218"/>
      <c r="P252" s="218"/>
      <c r="Q252" s="218"/>
      <c r="R252" s="218"/>
      <c r="S252" s="218"/>
      <c r="T252" s="219"/>
      <c r="AT252" s="220" t="s">
        <v>274</v>
      </c>
      <c r="AU252" s="220" t="s">
        <v>86</v>
      </c>
      <c r="AV252" s="13" t="s">
        <v>86</v>
      </c>
      <c r="AW252" s="13" t="s">
        <v>32</v>
      </c>
      <c r="AX252" s="13" t="s">
        <v>76</v>
      </c>
      <c r="AY252" s="220" t="s">
        <v>239</v>
      </c>
    </row>
    <row r="253" spans="1:65" s="13" customFormat="1" ht="11.25">
      <c r="B253" s="210"/>
      <c r="C253" s="211"/>
      <c r="D253" s="212" t="s">
        <v>274</v>
      </c>
      <c r="E253" s="226" t="s">
        <v>1</v>
      </c>
      <c r="F253" s="213" t="s">
        <v>2988</v>
      </c>
      <c r="G253" s="211"/>
      <c r="H253" s="214">
        <v>41.65</v>
      </c>
      <c r="I253" s="215"/>
      <c r="J253" s="211"/>
      <c r="K253" s="211"/>
      <c r="L253" s="216"/>
      <c r="M253" s="217"/>
      <c r="N253" s="218"/>
      <c r="O253" s="218"/>
      <c r="P253" s="218"/>
      <c r="Q253" s="218"/>
      <c r="R253" s="218"/>
      <c r="S253" s="218"/>
      <c r="T253" s="219"/>
      <c r="AT253" s="220" t="s">
        <v>274</v>
      </c>
      <c r="AU253" s="220" t="s">
        <v>86</v>
      </c>
      <c r="AV253" s="13" t="s">
        <v>86</v>
      </c>
      <c r="AW253" s="13" t="s">
        <v>32</v>
      </c>
      <c r="AX253" s="13" t="s">
        <v>76</v>
      </c>
      <c r="AY253" s="220" t="s">
        <v>239</v>
      </c>
    </row>
    <row r="254" spans="1:65" s="14" customFormat="1" ht="11.25">
      <c r="B254" s="227"/>
      <c r="C254" s="228"/>
      <c r="D254" s="212" t="s">
        <v>274</v>
      </c>
      <c r="E254" s="229" t="s">
        <v>1</v>
      </c>
      <c r="F254" s="230" t="s">
        <v>401</v>
      </c>
      <c r="G254" s="228"/>
      <c r="H254" s="231">
        <v>850.15</v>
      </c>
      <c r="I254" s="232"/>
      <c r="J254" s="228"/>
      <c r="K254" s="228"/>
      <c r="L254" s="233"/>
      <c r="M254" s="234"/>
      <c r="N254" s="235"/>
      <c r="O254" s="235"/>
      <c r="P254" s="235"/>
      <c r="Q254" s="235"/>
      <c r="R254" s="235"/>
      <c r="S254" s="235"/>
      <c r="T254" s="236"/>
      <c r="AT254" s="237" t="s">
        <v>274</v>
      </c>
      <c r="AU254" s="237" t="s">
        <v>86</v>
      </c>
      <c r="AV254" s="14" t="s">
        <v>110</v>
      </c>
      <c r="AW254" s="14" t="s">
        <v>32</v>
      </c>
      <c r="AX254" s="14" t="s">
        <v>84</v>
      </c>
      <c r="AY254" s="237" t="s">
        <v>239</v>
      </c>
    </row>
    <row r="255" spans="1:65" s="2" customFormat="1" ht="16.5" customHeight="1">
      <c r="A255" s="35"/>
      <c r="B255" s="36"/>
      <c r="C255" s="192" t="s">
        <v>536</v>
      </c>
      <c r="D255" s="192" t="s">
        <v>241</v>
      </c>
      <c r="E255" s="193" t="s">
        <v>2989</v>
      </c>
      <c r="F255" s="194" t="s">
        <v>2990</v>
      </c>
      <c r="G255" s="195" t="s">
        <v>244</v>
      </c>
      <c r="H255" s="196">
        <v>850.15</v>
      </c>
      <c r="I255" s="197"/>
      <c r="J255" s="198">
        <f>ROUND(I255*H255,2)</f>
        <v>0</v>
      </c>
      <c r="K255" s="194" t="s">
        <v>245</v>
      </c>
      <c r="L255" s="40"/>
      <c r="M255" s="199" t="s">
        <v>1</v>
      </c>
      <c r="N255" s="200" t="s">
        <v>41</v>
      </c>
      <c r="O255" s="72"/>
      <c r="P255" s="201">
        <f>O255*H255</f>
        <v>0</v>
      </c>
      <c r="Q255" s="201">
        <v>0</v>
      </c>
      <c r="R255" s="201">
        <f>Q255*H255</f>
        <v>0</v>
      </c>
      <c r="S255" s="201">
        <v>0</v>
      </c>
      <c r="T255" s="202">
        <f>S255*H255</f>
        <v>0</v>
      </c>
      <c r="U255" s="35"/>
      <c r="V255" s="35"/>
      <c r="W255" s="35"/>
      <c r="X255" s="35"/>
      <c r="Y255" s="35"/>
      <c r="Z255" s="35"/>
      <c r="AA255" s="35"/>
      <c r="AB255" s="35"/>
      <c r="AC255" s="35"/>
      <c r="AD255" s="35"/>
      <c r="AE255" s="35"/>
      <c r="AR255" s="203" t="s">
        <v>110</v>
      </c>
      <c r="AT255" s="203" t="s">
        <v>241</v>
      </c>
      <c r="AU255" s="203" t="s">
        <v>86</v>
      </c>
      <c r="AY255" s="18" t="s">
        <v>239</v>
      </c>
      <c r="BE255" s="204">
        <f>IF(N255="základní",J255,0)</f>
        <v>0</v>
      </c>
      <c r="BF255" s="204">
        <f>IF(N255="snížená",J255,0)</f>
        <v>0</v>
      </c>
      <c r="BG255" s="204">
        <f>IF(N255="zákl. přenesená",J255,0)</f>
        <v>0</v>
      </c>
      <c r="BH255" s="204">
        <f>IF(N255="sníž. přenesená",J255,0)</f>
        <v>0</v>
      </c>
      <c r="BI255" s="204">
        <f>IF(N255="nulová",J255,0)</f>
        <v>0</v>
      </c>
      <c r="BJ255" s="18" t="s">
        <v>84</v>
      </c>
      <c r="BK255" s="204">
        <f>ROUND(I255*H255,2)</f>
        <v>0</v>
      </c>
      <c r="BL255" s="18" t="s">
        <v>110</v>
      </c>
      <c r="BM255" s="203" t="s">
        <v>2991</v>
      </c>
    </row>
    <row r="256" spans="1:65" s="2" customFormat="1" ht="11.25">
      <c r="A256" s="35"/>
      <c r="B256" s="36"/>
      <c r="C256" s="37"/>
      <c r="D256" s="205" t="s">
        <v>247</v>
      </c>
      <c r="E256" s="37"/>
      <c r="F256" s="206" t="s">
        <v>2992</v>
      </c>
      <c r="G256" s="37"/>
      <c r="H256" s="37"/>
      <c r="I256" s="207"/>
      <c r="J256" s="37"/>
      <c r="K256" s="37"/>
      <c r="L256" s="40"/>
      <c r="M256" s="208"/>
      <c r="N256" s="209"/>
      <c r="O256" s="72"/>
      <c r="P256" s="72"/>
      <c r="Q256" s="72"/>
      <c r="R256" s="72"/>
      <c r="S256" s="72"/>
      <c r="T256" s="73"/>
      <c r="U256" s="35"/>
      <c r="V256" s="35"/>
      <c r="W256" s="35"/>
      <c r="X256" s="35"/>
      <c r="Y256" s="35"/>
      <c r="Z256" s="35"/>
      <c r="AA256" s="35"/>
      <c r="AB256" s="35"/>
      <c r="AC256" s="35"/>
      <c r="AD256" s="35"/>
      <c r="AE256" s="35"/>
      <c r="AT256" s="18" t="s">
        <v>247</v>
      </c>
      <c r="AU256" s="18" t="s">
        <v>86</v>
      </c>
    </row>
    <row r="257" spans="1:65" s="2" customFormat="1" ht="16.5" customHeight="1">
      <c r="A257" s="35"/>
      <c r="B257" s="36"/>
      <c r="C257" s="192" t="s">
        <v>541</v>
      </c>
      <c r="D257" s="192" t="s">
        <v>241</v>
      </c>
      <c r="E257" s="193" t="s">
        <v>2993</v>
      </c>
      <c r="F257" s="194" t="s">
        <v>2994</v>
      </c>
      <c r="G257" s="195" t="s">
        <v>244</v>
      </c>
      <c r="H257" s="196">
        <v>808.5</v>
      </c>
      <c r="I257" s="197"/>
      <c r="J257" s="198">
        <f>ROUND(I257*H257,2)</f>
        <v>0</v>
      </c>
      <c r="K257" s="194" t="s">
        <v>245</v>
      </c>
      <c r="L257" s="40"/>
      <c r="M257" s="199" t="s">
        <v>1</v>
      </c>
      <c r="N257" s="200" t="s">
        <v>41</v>
      </c>
      <c r="O257" s="72"/>
      <c r="P257" s="201">
        <f>O257*H257</f>
        <v>0</v>
      </c>
      <c r="Q257" s="201">
        <v>9.2000000000000003E-4</v>
      </c>
      <c r="R257" s="201">
        <f>Q257*H257</f>
        <v>0.74382000000000004</v>
      </c>
      <c r="S257" s="201">
        <v>0</v>
      </c>
      <c r="T257" s="202">
        <f>S257*H257</f>
        <v>0</v>
      </c>
      <c r="U257" s="35"/>
      <c r="V257" s="35"/>
      <c r="W257" s="35"/>
      <c r="X257" s="35"/>
      <c r="Y257" s="35"/>
      <c r="Z257" s="35"/>
      <c r="AA257" s="35"/>
      <c r="AB257" s="35"/>
      <c r="AC257" s="35"/>
      <c r="AD257" s="35"/>
      <c r="AE257" s="35"/>
      <c r="AR257" s="203" t="s">
        <v>110</v>
      </c>
      <c r="AT257" s="203" t="s">
        <v>241</v>
      </c>
      <c r="AU257" s="203" t="s">
        <v>86</v>
      </c>
      <c r="AY257" s="18" t="s">
        <v>239</v>
      </c>
      <c r="BE257" s="204">
        <f>IF(N257="základní",J257,0)</f>
        <v>0</v>
      </c>
      <c r="BF257" s="204">
        <f>IF(N257="snížená",J257,0)</f>
        <v>0</v>
      </c>
      <c r="BG257" s="204">
        <f>IF(N257="zákl. přenesená",J257,0)</f>
        <v>0</v>
      </c>
      <c r="BH257" s="204">
        <f>IF(N257="sníž. přenesená",J257,0)</f>
        <v>0</v>
      </c>
      <c r="BI257" s="204">
        <f>IF(N257="nulová",J257,0)</f>
        <v>0</v>
      </c>
      <c r="BJ257" s="18" t="s">
        <v>84</v>
      </c>
      <c r="BK257" s="204">
        <f>ROUND(I257*H257,2)</f>
        <v>0</v>
      </c>
      <c r="BL257" s="18" t="s">
        <v>110</v>
      </c>
      <c r="BM257" s="203" t="s">
        <v>2995</v>
      </c>
    </row>
    <row r="258" spans="1:65" s="2" customFormat="1" ht="11.25">
      <c r="A258" s="35"/>
      <c r="B258" s="36"/>
      <c r="C258" s="37"/>
      <c r="D258" s="205" t="s">
        <v>247</v>
      </c>
      <c r="E258" s="37"/>
      <c r="F258" s="206" t="s">
        <v>2996</v>
      </c>
      <c r="G258" s="37"/>
      <c r="H258" s="37"/>
      <c r="I258" s="207"/>
      <c r="J258" s="37"/>
      <c r="K258" s="37"/>
      <c r="L258" s="40"/>
      <c r="M258" s="208"/>
      <c r="N258" s="209"/>
      <c r="O258" s="72"/>
      <c r="P258" s="72"/>
      <c r="Q258" s="72"/>
      <c r="R258" s="72"/>
      <c r="S258" s="72"/>
      <c r="T258" s="73"/>
      <c r="U258" s="35"/>
      <c r="V258" s="35"/>
      <c r="W258" s="35"/>
      <c r="X258" s="35"/>
      <c r="Y258" s="35"/>
      <c r="Z258" s="35"/>
      <c r="AA258" s="35"/>
      <c r="AB258" s="35"/>
      <c r="AC258" s="35"/>
      <c r="AD258" s="35"/>
      <c r="AE258" s="35"/>
      <c r="AT258" s="18" t="s">
        <v>247</v>
      </c>
      <c r="AU258" s="18" t="s">
        <v>86</v>
      </c>
    </row>
    <row r="259" spans="1:65" s="13" customFormat="1" ht="11.25">
      <c r="B259" s="210"/>
      <c r="C259" s="211"/>
      <c r="D259" s="212" t="s">
        <v>274</v>
      </c>
      <c r="E259" s="226" t="s">
        <v>1</v>
      </c>
      <c r="F259" s="213" t="s">
        <v>2987</v>
      </c>
      <c r="G259" s="211"/>
      <c r="H259" s="214">
        <v>808.5</v>
      </c>
      <c r="I259" s="215"/>
      <c r="J259" s="211"/>
      <c r="K259" s="211"/>
      <c r="L259" s="216"/>
      <c r="M259" s="217"/>
      <c r="N259" s="218"/>
      <c r="O259" s="218"/>
      <c r="P259" s="218"/>
      <c r="Q259" s="218"/>
      <c r="R259" s="218"/>
      <c r="S259" s="218"/>
      <c r="T259" s="219"/>
      <c r="AT259" s="220" t="s">
        <v>274</v>
      </c>
      <c r="AU259" s="220" t="s">
        <v>86</v>
      </c>
      <c r="AV259" s="13" t="s">
        <v>86</v>
      </c>
      <c r="AW259" s="13" t="s">
        <v>32</v>
      </c>
      <c r="AX259" s="13" t="s">
        <v>76</v>
      </c>
      <c r="AY259" s="220" t="s">
        <v>239</v>
      </c>
    </row>
    <row r="260" spans="1:65" s="14" customFormat="1" ht="11.25">
      <c r="B260" s="227"/>
      <c r="C260" s="228"/>
      <c r="D260" s="212" t="s">
        <v>274</v>
      </c>
      <c r="E260" s="229" t="s">
        <v>1</v>
      </c>
      <c r="F260" s="230" t="s">
        <v>401</v>
      </c>
      <c r="G260" s="228"/>
      <c r="H260" s="231">
        <v>808.5</v>
      </c>
      <c r="I260" s="232"/>
      <c r="J260" s="228"/>
      <c r="K260" s="228"/>
      <c r="L260" s="233"/>
      <c r="M260" s="234"/>
      <c r="N260" s="235"/>
      <c r="O260" s="235"/>
      <c r="P260" s="235"/>
      <c r="Q260" s="235"/>
      <c r="R260" s="235"/>
      <c r="S260" s="235"/>
      <c r="T260" s="236"/>
      <c r="AT260" s="237" t="s">
        <v>274</v>
      </c>
      <c r="AU260" s="237" t="s">
        <v>86</v>
      </c>
      <c r="AV260" s="14" t="s">
        <v>110</v>
      </c>
      <c r="AW260" s="14" t="s">
        <v>32</v>
      </c>
      <c r="AX260" s="14" t="s">
        <v>84</v>
      </c>
      <c r="AY260" s="237" t="s">
        <v>239</v>
      </c>
    </row>
    <row r="261" spans="1:65" s="2" customFormat="1" ht="16.5" customHeight="1">
      <c r="A261" s="35"/>
      <c r="B261" s="36"/>
      <c r="C261" s="192" t="s">
        <v>549</v>
      </c>
      <c r="D261" s="192" t="s">
        <v>241</v>
      </c>
      <c r="E261" s="193" t="s">
        <v>2997</v>
      </c>
      <c r="F261" s="194" t="s">
        <v>2998</v>
      </c>
      <c r="G261" s="195" t="s">
        <v>244</v>
      </c>
      <c r="H261" s="196">
        <v>808.5</v>
      </c>
      <c r="I261" s="197"/>
      <c r="J261" s="198">
        <f>ROUND(I261*H261,2)</f>
        <v>0</v>
      </c>
      <c r="K261" s="194" t="s">
        <v>245</v>
      </c>
      <c r="L261" s="40"/>
      <c r="M261" s="199" t="s">
        <v>1</v>
      </c>
      <c r="N261" s="200" t="s">
        <v>41</v>
      </c>
      <c r="O261" s="72"/>
      <c r="P261" s="201">
        <f>O261*H261</f>
        <v>0</v>
      </c>
      <c r="Q261" s="201">
        <v>0</v>
      </c>
      <c r="R261" s="201">
        <f>Q261*H261</f>
        <v>0</v>
      </c>
      <c r="S261" s="201">
        <v>0</v>
      </c>
      <c r="T261" s="202">
        <f>S261*H261</f>
        <v>0</v>
      </c>
      <c r="U261" s="35"/>
      <c r="V261" s="35"/>
      <c r="W261" s="35"/>
      <c r="X261" s="35"/>
      <c r="Y261" s="35"/>
      <c r="Z261" s="35"/>
      <c r="AA261" s="35"/>
      <c r="AB261" s="35"/>
      <c r="AC261" s="35"/>
      <c r="AD261" s="35"/>
      <c r="AE261" s="35"/>
      <c r="AR261" s="203" t="s">
        <v>110</v>
      </c>
      <c r="AT261" s="203" t="s">
        <v>241</v>
      </c>
      <c r="AU261" s="203" t="s">
        <v>86</v>
      </c>
      <c r="AY261" s="18" t="s">
        <v>239</v>
      </c>
      <c r="BE261" s="204">
        <f>IF(N261="základní",J261,0)</f>
        <v>0</v>
      </c>
      <c r="BF261" s="204">
        <f>IF(N261="snížená",J261,0)</f>
        <v>0</v>
      </c>
      <c r="BG261" s="204">
        <f>IF(N261="zákl. přenesená",J261,0)</f>
        <v>0</v>
      </c>
      <c r="BH261" s="204">
        <f>IF(N261="sníž. přenesená",J261,0)</f>
        <v>0</v>
      </c>
      <c r="BI261" s="204">
        <f>IF(N261="nulová",J261,0)</f>
        <v>0</v>
      </c>
      <c r="BJ261" s="18" t="s">
        <v>84</v>
      </c>
      <c r="BK261" s="204">
        <f>ROUND(I261*H261,2)</f>
        <v>0</v>
      </c>
      <c r="BL261" s="18" t="s">
        <v>110</v>
      </c>
      <c r="BM261" s="203" t="s">
        <v>2999</v>
      </c>
    </row>
    <row r="262" spans="1:65" s="2" customFormat="1" ht="11.25">
      <c r="A262" s="35"/>
      <c r="B262" s="36"/>
      <c r="C262" s="37"/>
      <c r="D262" s="205" t="s">
        <v>247</v>
      </c>
      <c r="E262" s="37"/>
      <c r="F262" s="206" t="s">
        <v>3000</v>
      </c>
      <c r="G262" s="37"/>
      <c r="H262" s="37"/>
      <c r="I262" s="207"/>
      <c r="J262" s="37"/>
      <c r="K262" s="37"/>
      <c r="L262" s="40"/>
      <c r="M262" s="208"/>
      <c r="N262" s="209"/>
      <c r="O262" s="72"/>
      <c r="P262" s="72"/>
      <c r="Q262" s="72"/>
      <c r="R262" s="72"/>
      <c r="S262" s="72"/>
      <c r="T262" s="73"/>
      <c r="U262" s="35"/>
      <c r="V262" s="35"/>
      <c r="W262" s="35"/>
      <c r="X262" s="35"/>
      <c r="Y262" s="35"/>
      <c r="Z262" s="35"/>
      <c r="AA262" s="35"/>
      <c r="AB262" s="35"/>
      <c r="AC262" s="35"/>
      <c r="AD262" s="35"/>
      <c r="AE262" s="35"/>
      <c r="AT262" s="18" t="s">
        <v>247</v>
      </c>
      <c r="AU262" s="18" t="s">
        <v>86</v>
      </c>
    </row>
    <row r="263" spans="1:65" s="2" customFormat="1" ht="16.5" customHeight="1">
      <c r="A263" s="35"/>
      <c r="B263" s="36"/>
      <c r="C263" s="192" t="s">
        <v>557</v>
      </c>
      <c r="D263" s="192" t="s">
        <v>241</v>
      </c>
      <c r="E263" s="193" t="s">
        <v>3001</v>
      </c>
      <c r="F263" s="194" t="s">
        <v>3002</v>
      </c>
      <c r="G263" s="195" t="s">
        <v>344</v>
      </c>
      <c r="H263" s="196">
        <v>38.122999999999998</v>
      </c>
      <c r="I263" s="197"/>
      <c r="J263" s="198">
        <f>ROUND(I263*H263,2)</f>
        <v>0</v>
      </c>
      <c r="K263" s="194" t="s">
        <v>245</v>
      </c>
      <c r="L263" s="40"/>
      <c r="M263" s="199" t="s">
        <v>1</v>
      </c>
      <c r="N263" s="200" t="s">
        <v>41</v>
      </c>
      <c r="O263" s="72"/>
      <c r="P263" s="201">
        <f>O263*H263</f>
        <v>0</v>
      </c>
      <c r="Q263" s="201">
        <v>1.05555</v>
      </c>
      <c r="R263" s="201">
        <f>Q263*H263</f>
        <v>40.240732649999998</v>
      </c>
      <c r="S263" s="201">
        <v>0</v>
      </c>
      <c r="T263" s="202">
        <f>S263*H263</f>
        <v>0</v>
      </c>
      <c r="U263" s="35"/>
      <c r="V263" s="35"/>
      <c r="W263" s="35"/>
      <c r="X263" s="35"/>
      <c r="Y263" s="35"/>
      <c r="Z263" s="35"/>
      <c r="AA263" s="35"/>
      <c r="AB263" s="35"/>
      <c r="AC263" s="35"/>
      <c r="AD263" s="35"/>
      <c r="AE263" s="35"/>
      <c r="AR263" s="203" t="s">
        <v>110</v>
      </c>
      <c r="AT263" s="203" t="s">
        <v>241</v>
      </c>
      <c r="AU263" s="203" t="s">
        <v>86</v>
      </c>
      <c r="AY263" s="18" t="s">
        <v>239</v>
      </c>
      <c r="BE263" s="204">
        <f>IF(N263="základní",J263,0)</f>
        <v>0</v>
      </c>
      <c r="BF263" s="204">
        <f>IF(N263="snížená",J263,0)</f>
        <v>0</v>
      </c>
      <c r="BG263" s="204">
        <f>IF(N263="zákl. přenesená",J263,0)</f>
        <v>0</v>
      </c>
      <c r="BH263" s="204">
        <f>IF(N263="sníž. přenesená",J263,0)</f>
        <v>0</v>
      </c>
      <c r="BI263" s="204">
        <f>IF(N263="nulová",J263,0)</f>
        <v>0</v>
      </c>
      <c r="BJ263" s="18" t="s">
        <v>84</v>
      </c>
      <c r="BK263" s="204">
        <f>ROUND(I263*H263,2)</f>
        <v>0</v>
      </c>
      <c r="BL263" s="18" t="s">
        <v>110</v>
      </c>
      <c r="BM263" s="203" t="s">
        <v>3003</v>
      </c>
    </row>
    <row r="264" spans="1:65" s="2" customFormat="1" ht="11.25">
      <c r="A264" s="35"/>
      <c r="B264" s="36"/>
      <c r="C264" s="37"/>
      <c r="D264" s="205" t="s">
        <v>247</v>
      </c>
      <c r="E264" s="37"/>
      <c r="F264" s="206" t="s">
        <v>3004</v>
      </c>
      <c r="G264" s="37"/>
      <c r="H264" s="37"/>
      <c r="I264" s="207"/>
      <c r="J264" s="37"/>
      <c r="K264" s="37"/>
      <c r="L264" s="40"/>
      <c r="M264" s="208"/>
      <c r="N264" s="209"/>
      <c r="O264" s="72"/>
      <c r="P264" s="72"/>
      <c r="Q264" s="72"/>
      <c r="R264" s="72"/>
      <c r="S264" s="72"/>
      <c r="T264" s="73"/>
      <c r="U264" s="35"/>
      <c r="V264" s="35"/>
      <c r="W264" s="35"/>
      <c r="X264" s="35"/>
      <c r="Y264" s="35"/>
      <c r="Z264" s="35"/>
      <c r="AA264" s="35"/>
      <c r="AB264" s="35"/>
      <c r="AC264" s="35"/>
      <c r="AD264" s="35"/>
      <c r="AE264" s="35"/>
      <c r="AT264" s="18" t="s">
        <v>247</v>
      </c>
      <c r="AU264" s="18" t="s">
        <v>86</v>
      </c>
    </row>
    <row r="265" spans="1:65" s="13" customFormat="1" ht="11.25">
      <c r="B265" s="210"/>
      <c r="C265" s="211"/>
      <c r="D265" s="212" t="s">
        <v>274</v>
      </c>
      <c r="E265" s="226" t="s">
        <v>1</v>
      </c>
      <c r="F265" s="213" t="s">
        <v>3005</v>
      </c>
      <c r="G265" s="211"/>
      <c r="H265" s="214">
        <v>33.15</v>
      </c>
      <c r="I265" s="215"/>
      <c r="J265" s="211"/>
      <c r="K265" s="211"/>
      <c r="L265" s="216"/>
      <c r="M265" s="217"/>
      <c r="N265" s="218"/>
      <c r="O265" s="218"/>
      <c r="P265" s="218"/>
      <c r="Q265" s="218"/>
      <c r="R265" s="218"/>
      <c r="S265" s="218"/>
      <c r="T265" s="219"/>
      <c r="AT265" s="220" t="s">
        <v>274</v>
      </c>
      <c r="AU265" s="220" t="s">
        <v>86</v>
      </c>
      <c r="AV265" s="13" t="s">
        <v>86</v>
      </c>
      <c r="AW265" s="13" t="s">
        <v>32</v>
      </c>
      <c r="AX265" s="13" t="s">
        <v>76</v>
      </c>
      <c r="AY265" s="220" t="s">
        <v>239</v>
      </c>
    </row>
    <row r="266" spans="1:65" s="13" customFormat="1" ht="11.25">
      <c r="B266" s="210"/>
      <c r="C266" s="211"/>
      <c r="D266" s="212" t="s">
        <v>274</v>
      </c>
      <c r="E266" s="226" t="s">
        <v>1</v>
      </c>
      <c r="F266" s="213" t="s">
        <v>3006</v>
      </c>
      <c r="G266" s="211"/>
      <c r="H266" s="214">
        <v>4.9729999999999999</v>
      </c>
      <c r="I266" s="215"/>
      <c r="J266" s="211"/>
      <c r="K266" s="211"/>
      <c r="L266" s="216"/>
      <c r="M266" s="217"/>
      <c r="N266" s="218"/>
      <c r="O266" s="218"/>
      <c r="P266" s="218"/>
      <c r="Q266" s="218"/>
      <c r="R266" s="218"/>
      <c r="S266" s="218"/>
      <c r="T266" s="219"/>
      <c r="AT266" s="220" t="s">
        <v>274</v>
      </c>
      <c r="AU266" s="220" t="s">
        <v>86</v>
      </c>
      <c r="AV266" s="13" t="s">
        <v>86</v>
      </c>
      <c r="AW266" s="13" t="s">
        <v>32</v>
      </c>
      <c r="AX266" s="13" t="s">
        <v>76</v>
      </c>
      <c r="AY266" s="220" t="s">
        <v>239</v>
      </c>
    </row>
    <row r="267" spans="1:65" s="14" customFormat="1" ht="11.25">
      <c r="B267" s="227"/>
      <c r="C267" s="228"/>
      <c r="D267" s="212" t="s">
        <v>274</v>
      </c>
      <c r="E267" s="229" t="s">
        <v>1</v>
      </c>
      <c r="F267" s="230" t="s">
        <v>401</v>
      </c>
      <c r="G267" s="228"/>
      <c r="H267" s="231">
        <v>38.122999999999998</v>
      </c>
      <c r="I267" s="232"/>
      <c r="J267" s="228"/>
      <c r="K267" s="228"/>
      <c r="L267" s="233"/>
      <c r="M267" s="234"/>
      <c r="N267" s="235"/>
      <c r="O267" s="235"/>
      <c r="P267" s="235"/>
      <c r="Q267" s="235"/>
      <c r="R267" s="235"/>
      <c r="S267" s="235"/>
      <c r="T267" s="236"/>
      <c r="AT267" s="237" t="s">
        <v>274</v>
      </c>
      <c r="AU267" s="237" t="s">
        <v>86</v>
      </c>
      <c r="AV267" s="14" t="s">
        <v>110</v>
      </c>
      <c r="AW267" s="14" t="s">
        <v>32</v>
      </c>
      <c r="AX267" s="14" t="s">
        <v>84</v>
      </c>
      <c r="AY267" s="237" t="s">
        <v>239</v>
      </c>
    </row>
    <row r="268" spans="1:65" s="2" customFormat="1" ht="16.5" customHeight="1">
      <c r="A268" s="35"/>
      <c r="B268" s="36"/>
      <c r="C268" s="192" t="s">
        <v>562</v>
      </c>
      <c r="D268" s="192" t="s">
        <v>241</v>
      </c>
      <c r="E268" s="193" t="s">
        <v>3007</v>
      </c>
      <c r="F268" s="194" t="s">
        <v>3008</v>
      </c>
      <c r="G268" s="195" t="s">
        <v>319</v>
      </c>
      <c r="H268" s="196">
        <v>4.3310000000000004</v>
      </c>
      <c r="I268" s="197"/>
      <c r="J268" s="198">
        <f>ROUND(I268*H268,2)</f>
        <v>0</v>
      </c>
      <c r="K268" s="194" t="s">
        <v>245</v>
      </c>
      <c r="L268" s="40"/>
      <c r="M268" s="199" t="s">
        <v>1</v>
      </c>
      <c r="N268" s="200" t="s">
        <v>41</v>
      </c>
      <c r="O268" s="72"/>
      <c r="P268" s="201">
        <f>O268*H268</f>
        <v>0</v>
      </c>
      <c r="Q268" s="201">
        <v>2.5019399999999998</v>
      </c>
      <c r="R268" s="201">
        <f>Q268*H268</f>
        <v>10.83590214</v>
      </c>
      <c r="S268" s="201">
        <v>0</v>
      </c>
      <c r="T268" s="202">
        <f>S268*H268</f>
        <v>0</v>
      </c>
      <c r="U268" s="35"/>
      <c r="V268" s="35"/>
      <c r="W268" s="35"/>
      <c r="X268" s="35"/>
      <c r="Y268" s="35"/>
      <c r="Z268" s="35"/>
      <c r="AA268" s="35"/>
      <c r="AB268" s="35"/>
      <c r="AC268" s="35"/>
      <c r="AD268" s="35"/>
      <c r="AE268" s="35"/>
      <c r="AR268" s="203" t="s">
        <v>110</v>
      </c>
      <c r="AT268" s="203" t="s">
        <v>241</v>
      </c>
      <c r="AU268" s="203" t="s">
        <v>86</v>
      </c>
      <c r="AY268" s="18" t="s">
        <v>239</v>
      </c>
      <c r="BE268" s="204">
        <f>IF(N268="základní",J268,0)</f>
        <v>0</v>
      </c>
      <c r="BF268" s="204">
        <f>IF(N268="snížená",J268,0)</f>
        <v>0</v>
      </c>
      <c r="BG268" s="204">
        <f>IF(N268="zákl. přenesená",J268,0)</f>
        <v>0</v>
      </c>
      <c r="BH268" s="204">
        <f>IF(N268="sníž. přenesená",J268,0)</f>
        <v>0</v>
      </c>
      <c r="BI268" s="204">
        <f>IF(N268="nulová",J268,0)</f>
        <v>0</v>
      </c>
      <c r="BJ268" s="18" t="s">
        <v>84</v>
      </c>
      <c r="BK268" s="204">
        <f>ROUND(I268*H268,2)</f>
        <v>0</v>
      </c>
      <c r="BL268" s="18" t="s">
        <v>110</v>
      </c>
      <c r="BM268" s="203" t="s">
        <v>3009</v>
      </c>
    </row>
    <row r="269" spans="1:65" s="2" customFormat="1" ht="11.25">
      <c r="A269" s="35"/>
      <c r="B269" s="36"/>
      <c r="C269" s="37"/>
      <c r="D269" s="205" t="s">
        <v>247</v>
      </c>
      <c r="E269" s="37"/>
      <c r="F269" s="206" t="s">
        <v>3010</v>
      </c>
      <c r="G269" s="37"/>
      <c r="H269" s="37"/>
      <c r="I269" s="207"/>
      <c r="J269" s="37"/>
      <c r="K269" s="37"/>
      <c r="L269" s="40"/>
      <c r="M269" s="208"/>
      <c r="N269" s="209"/>
      <c r="O269" s="72"/>
      <c r="P269" s="72"/>
      <c r="Q269" s="72"/>
      <c r="R269" s="72"/>
      <c r="S269" s="72"/>
      <c r="T269" s="73"/>
      <c r="U269" s="35"/>
      <c r="V269" s="35"/>
      <c r="W269" s="35"/>
      <c r="X269" s="35"/>
      <c r="Y269" s="35"/>
      <c r="Z269" s="35"/>
      <c r="AA269" s="35"/>
      <c r="AB269" s="35"/>
      <c r="AC269" s="35"/>
      <c r="AD269" s="35"/>
      <c r="AE269" s="35"/>
      <c r="AT269" s="18" t="s">
        <v>247</v>
      </c>
      <c r="AU269" s="18" t="s">
        <v>86</v>
      </c>
    </row>
    <row r="270" spans="1:65" s="2" customFormat="1" ht="19.5">
      <c r="A270" s="35"/>
      <c r="B270" s="36"/>
      <c r="C270" s="37"/>
      <c r="D270" s="212" t="s">
        <v>294</v>
      </c>
      <c r="E270" s="37"/>
      <c r="F270" s="221" t="s">
        <v>2853</v>
      </c>
      <c r="G270" s="37"/>
      <c r="H270" s="37"/>
      <c r="I270" s="207"/>
      <c r="J270" s="37"/>
      <c r="K270" s="37"/>
      <c r="L270" s="40"/>
      <c r="M270" s="208"/>
      <c r="N270" s="209"/>
      <c r="O270" s="72"/>
      <c r="P270" s="72"/>
      <c r="Q270" s="72"/>
      <c r="R270" s="72"/>
      <c r="S270" s="72"/>
      <c r="T270" s="73"/>
      <c r="U270" s="35"/>
      <c r="V270" s="35"/>
      <c r="W270" s="35"/>
      <c r="X270" s="35"/>
      <c r="Y270" s="35"/>
      <c r="Z270" s="35"/>
      <c r="AA270" s="35"/>
      <c r="AB270" s="35"/>
      <c r="AC270" s="35"/>
      <c r="AD270" s="35"/>
      <c r="AE270" s="35"/>
      <c r="AT270" s="18" t="s">
        <v>294</v>
      </c>
      <c r="AU270" s="18" t="s">
        <v>86</v>
      </c>
    </row>
    <row r="271" spans="1:65" s="13" customFormat="1" ht="11.25">
      <c r="B271" s="210"/>
      <c r="C271" s="211"/>
      <c r="D271" s="212" t="s">
        <v>274</v>
      </c>
      <c r="E271" s="226" t="s">
        <v>1</v>
      </c>
      <c r="F271" s="213" t="s">
        <v>3011</v>
      </c>
      <c r="G271" s="211"/>
      <c r="H271" s="214">
        <v>4.3310000000000004</v>
      </c>
      <c r="I271" s="215"/>
      <c r="J271" s="211"/>
      <c r="K271" s="211"/>
      <c r="L271" s="216"/>
      <c r="M271" s="217"/>
      <c r="N271" s="218"/>
      <c r="O271" s="218"/>
      <c r="P271" s="218"/>
      <c r="Q271" s="218"/>
      <c r="R271" s="218"/>
      <c r="S271" s="218"/>
      <c r="T271" s="219"/>
      <c r="AT271" s="220" t="s">
        <v>274</v>
      </c>
      <c r="AU271" s="220" t="s">
        <v>86</v>
      </c>
      <c r="AV271" s="13" t="s">
        <v>86</v>
      </c>
      <c r="AW271" s="13" t="s">
        <v>32</v>
      </c>
      <c r="AX271" s="13" t="s">
        <v>76</v>
      </c>
      <c r="AY271" s="220" t="s">
        <v>239</v>
      </c>
    </row>
    <row r="272" spans="1:65" s="14" customFormat="1" ht="11.25">
      <c r="B272" s="227"/>
      <c r="C272" s="228"/>
      <c r="D272" s="212" t="s">
        <v>274</v>
      </c>
      <c r="E272" s="229" t="s">
        <v>1</v>
      </c>
      <c r="F272" s="230" t="s">
        <v>401</v>
      </c>
      <c r="G272" s="228"/>
      <c r="H272" s="231">
        <v>4.3310000000000004</v>
      </c>
      <c r="I272" s="232"/>
      <c r="J272" s="228"/>
      <c r="K272" s="228"/>
      <c r="L272" s="233"/>
      <c r="M272" s="234"/>
      <c r="N272" s="235"/>
      <c r="O272" s="235"/>
      <c r="P272" s="235"/>
      <c r="Q272" s="235"/>
      <c r="R272" s="235"/>
      <c r="S272" s="235"/>
      <c r="T272" s="236"/>
      <c r="AT272" s="237" t="s">
        <v>274</v>
      </c>
      <c r="AU272" s="237" t="s">
        <v>86</v>
      </c>
      <c r="AV272" s="14" t="s">
        <v>110</v>
      </c>
      <c r="AW272" s="14" t="s">
        <v>32</v>
      </c>
      <c r="AX272" s="14" t="s">
        <v>84</v>
      </c>
      <c r="AY272" s="237" t="s">
        <v>239</v>
      </c>
    </row>
    <row r="273" spans="1:65" s="2" customFormat="1" ht="16.5" customHeight="1">
      <c r="A273" s="35"/>
      <c r="B273" s="36"/>
      <c r="C273" s="192" t="s">
        <v>567</v>
      </c>
      <c r="D273" s="192" t="s">
        <v>241</v>
      </c>
      <c r="E273" s="193" t="s">
        <v>3012</v>
      </c>
      <c r="F273" s="194" t="s">
        <v>3013</v>
      </c>
      <c r="G273" s="195" t="s">
        <v>244</v>
      </c>
      <c r="H273" s="196">
        <v>22.969000000000001</v>
      </c>
      <c r="I273" s="197"/>
      <c r="J273" s="198">
        <f>ROUND(I273*H273,2)</f>
        <v>0</v>
      </c>
      <c r="K273" s="194" t="s">
        <v>245</v>
      </c>
      <c r="L273" s="40"/>
      <c r="M273" s="199" t="s">
        <v>1</v>
      </c>
      <c r="N273" s="200" t="s">
        <v>41</v>
      </c>
      <c r="O273" s="72"/>
      <c r="P273" s="201">
        <f>O273*H273</f>
        <v>0</v>
      </c>
      <c r="Q273" s="201">
        <v>6.6299999999999996E-3</v>
      </c>
      <c r="R273" s="201">
        <f>Q273*H273</f>
        <v>0.15228447000000001</v>
      </c>
      <c r="S273" s="201">
        <v>0</v>
      </c>
      <c r="T273" s="202">
        <f>S273*H273</f>
        <v>0</v>
      </c>
      <c r="U273" s="35"/>
      <c r="V273" s="35"/>
      <c r="W273" s="35"/>
      <c r="X273" s="35"/>
      <c r="Y273" s="35"/>
      <c r="Z273" s="35"/>
      <c r="AA273" s="35"/>
      <c r="AB273" s="35"/>
      <c r="AC273" s="35"/>
      <c r="AD273" s="35"/>
      <c r="AE273" s="35"/>
      <c r="AR273" s="203" t="s">
        <v>110</v>
      </c>
      <c r="AT273" s="203" t="s">
        <v>241</v>
      </c>
      <c r="AU273" s="203" t="s">
        <v>86</v>
      </c>
      <c r="AY273" s="18" t="s">
        <v>239</v>
      </c>
      <c r="BE273" s="204">
        <f>IF(N273="základní",J273,0)</f>
        <v>0</v>
      </c>
      <c r="BF273" s="204">
        <f>IF(N273="snížená",J273,0)</f>
        <v>0</v>
      </c>
      <c r="BG273" s="204">
        <f>IF(N273="zákl. přenesená",J273,0)</f>
        <v>0</v>
      </c>
      <c r="BH273" s="204">
        <f>IF(N273="sníž. přenesená",J273,0)</f>
        <v>0</v>
      </c>
      <c r="BI273" s="204">
        <f>IF(N273="nulová",J273,0)</f>
        <v>0</v>
      </c>
      <c r="BJ273" s="18" t="s">
        <v>84</v>
      </c>
      <c r="BK273" s="204">
        <f>ROUND(I273*H273,2)</f>
        <v>0</v>
      </c>
      <c r="BL273" s="18" t="s">
        <v>110</v>
      </c>
      <c r="BM273" s="203" t="s">
        <v>3014</v>
      </c>
    </row>
    <row r="274" spans="1:65" s="2" customFormat="1" ht="11.25">
      <c r="A274" s="35"/>
      <c r="B274" s="36"/>
      <c r="C274" s="37"/>
      <c r="D274" s="205" t="s">
        <v>247</v>
      </c>
      <c r="E274" s="37"/>
      <c r="F274" s="206" t="s">
        <v>3015</v>
      </c>
      <c r="G274" s="37"/>
      <c r="H274" s="37"/>
      <c r="I274" s="207"/>
      <c r="J274" s="37"/>
      <c r="K274" s="37"/>
      <c r="L274" s="40"/>
      <c r="M274" s="208"/>
      <c r="N274" s="209"/>
      <c r="O274" s="72"/>
      <c r="P274" s="72"/>
      <c r="Q274" s="72"/>
      <c r="R274" s="72"/>
      <c r="S274" s="72"/>
      <c r="T274" s="73"/>
      <c r="U274" s="35"/>
      <c r="V274" s="35"/>
      <c r="W274" s="35"/>
      <c r="X274" s="35"/>
      <c r="Y274" s="35"/>
      <c r="Z274" s="35"/>
      <c r="AA274" s="35"/>
      <c r="AB274" s="35"/>
      <c r="AC274" s="35"/>
      <c r="AD274" s="35"/>
      <c r="AE274" s="35"/>
      <c r="AT274" s="18" t="s">
        <v>247</v>
      </c>
      <c r="AU274" s="18" t="s">
        <v>86</v>
      </c>
    </row>
    <row r="275" spans="1:65" s="13" customFormat="1" ht="11.25">
      <c r="B275" s="210"/>
      <c r="C275" s="211"/>
      <c r="D275" s="212" t="s">
        <v>274</v>
      </c>
      <c r="E275" s="226" t="s">
        <v>1</v>
      </c>
      <c r="F275" s="213" t="s">
        <v>3016</v>
      </c>
      <c r="G275" s="211"/>
      <c r="H275" s="214">
        <v>22.969000000000001</v>
      </c>
      <c r="I275" s="215"/>
      <c r="J275" s="211"/>
      <c r="K275" s="211"/>
      <c r="L275" s="216"/>
      <c r="M275" s="217"/>
      <c r="N275" s="218"/>
      <c r="O275" s="218"/>
      <c r="P275" s="218"/>
      <c r="Q275" s="218"/>
      <c r="R275" s="218"/>
      <c r="S275" s="218"/>
      <c r="T275" s="219"/>
      <c r="AT275" s="220" t="s">
        <v>274</v>
      </c>
      <c r="AU275" s="220" t="s">
        <v>86</v>
      </c>
      <c r="AV275" s="13" t="s">
        <v>86</v>
      </c>
      <c r="AW275" s="13" t="s">
        <v>32</v>
      </c>
      <c r="AX275" s="13" t="s">
        <v>76</v>
      </c>
      <c r="AY275" s="220" t="s">
        <v>239</v>
      </c>
    </row>
    <row r="276" spans="1:65" s="14" customFormat="1" ht="11.25">
      <c r="B276" s="227"/>
      <c r="C276" s="228"/>
      <c r="D276" s="212" t="s">
        <v>274</v>
      </c>
      <c r="E276" s="229" t="s">
        <v>1</v>
      </c>
      <c r="F276" s="230" t="s">
        <v>401</v>
      </c>
      <c r="G276" s="228"/>
      <c r="H276" s="231">
        <v>22.969000000000001</v>
      </c>
      <c r="I276" s="232"/>
      <c r="J276" s="228"/>
      <c r="K276" s="228"/>
      <c r="L276" s="233"/>
      <c r="M276" s="234"/>
      <c r="N276" s="235"/>
      <c r="O276" s="235"/>
      <c r="P276" s="235"/>
      <c r="Q276" s="235"/>
      <c r="R276" s="235"/>
      <c r="S276" s="235"/>
      <c r="T276" s="236"/>
      <c r="AT276" s="237" t="s">
        <v>274</v>
      </c>
      <c r="AU276" s="237" t="s">
        <v>86</v>
      </c>
      <c r="AV276" s="14" t="s">
        <v>110</v>
      </c>
      <c r="AW276" s="14" t="s">
        <v>32</v>
      </c>
      <c r="AX276" s="14" t="s">
        <v>84</v>
      </c>
      <c r="AY276" s="237" t="s">
        <v>239</v>
      </c>
    </row>
    <row r="277" spans="1:65" s="2" customFormat="1" ht="16.5" customHeight="1">
      <c r="A277" s="35"/>
      <c r="B277" s="36"/>
      <c r="C277" s="192" t="s">
        <v>572</v>
      </c>
      <c r="D277" s="192" t="s">
        <v>241</v>
      </c>
      <c r="E277" s="193" t="s">
        <v>3017</v>
      </c>
      <c r="F277" s="194" t="s">
        <v>3018</v>
      </c>
      <c r="G277" s="195" t="s">
        <v>244</v>
      </c>
      <c r="H277" s="196">
        <v>22.969000000000001</v>
      </c>
      <c r="I277" s="197"/>
      <c r="J277" s="198">
        <f>ROUND(I277*H277,2)</f>
        <v>0</v>
      </c>
      <c r="K277" s="194" t="s">
        <v>245</v>
      </c>
      <c r="L277" s="40"/>
      <c r="M277" s="199" t="s">
        <v>1</v>
      </c>
      <c r="N277" s="200" t="s">
        <v>41</v>
      </c>
      <c r="O277" s="72"/>
      <c r="P277" s="201">
        <f>O277*H277</f>
        <v>0</v>
      </c>
      <c r="Q277" s="201">
        <v>0</v>
      </c>
      <c r="R277" s="201">
        <f>Q277*H277</f>
        <v>0</v>
      </c>
      <c r="S277" s="201">
        <v>0</v>
      </c>
      <c r="T277" s="202">
        <f>S277*H277</f>
        <v>0</v>
      </c>
      <c r="U277" s="35"/>
      <c r="V277" s="35"/>
      <c r="W277" s="35"/>
      <c r="X277" s="35"/>
      <c r="Y277" s="35"/>
      <c r="Z277" s="35"/>
      <c r="AA277" s="35"/>
      <c r="AB277" s="35"/>
      <c r="AC277" s="35"/>
      <c r="AD277" s="35"/>
      <c r="AE277" s="35"/>
      <c r="AR277" s="203" t="s">
        <v>110</v>
      </c>
      <c r="AT277" s="203" t="s">
        <v>241</v>
      </c>
      <c r="AU277" s="203" t="s">
        <v>86</v>
      </c>
      <c r="AY277" s="18" t="s">
        <v>239</v>
      </c>
      <c r="BE277" s="204">
        <f>IF(N277="základní",J277,0)</f>
        <v>0</v>
      </c>
      <c r="BF277" s="204">
        <f>IF(N277="snížená",J277,0)</f>
        <v>0</v>
      </c>
      <c r="BG277" s="204">
        <f>IF(N277="zákl. přenesená",J277,0)</f>
        <v>0</v>
      </c>
      <c r="BH277" s="204">
        <f>IF(N277="sníž. přenesená",J277,0)</f>
        <v>0</v>
      </c>
      <c r="BI277" s="204">
        <f>IF(N277="nulová",J277,0)</f>
        <v>0</v>
      </c>
      <c r="BJ277" s="18" t="s">
        <v>84</v>
      </c>
      <c r="BK277" s="204">
        <f>ROUND(I277*H277,2)</f>
        <v>0</v>
      </c>
      <c r="BL277" s="18" t="s">
        <v>110</v>
      </c>
      <c r="BM277" s="203" t="s">
        <v>3019</v>
      </c>
    </row>
    <row r="278" spans="1:65" s="2" customFormat="1" ht="11.25">
      <c r="A278" s="35"/>
      <c r="B278" s="36"/>
      <c r="C278" s="37"/>
      <c r="D278" s="205" t="s">
        <v>247</v>
      </c>
      <c r="E278" s="37"/>
      <c r="F278" s="206" t="s">
        <v>3020</v>
      </c>
      <c r="G278" s="37"/>
      <c r="H278" s="37"/>
      <c r="I278" s="207"/>
      <c r="J278" s="37"/>
      <c r="K278" s="37"/>
      <c r="L278" s="40"/>
      <c r="M278" s="208"/>
      <c r="N278" s="209"/>
      <c r="O278" s="72"/>
      <c r="P278" s="72"/>
      <c r="Q278" s="72"/>
      <c r="R278" s="72"/>
      <c r="S278" s="72"/>
      <c r="T278" s="73"/>
      <c r="U278" s="35"/>
      <c r="V278" s="35"/>
      <c r="W278" s="35"/>
      <c r="X278" s="35"/>
      <c r="Y278" s="35"/>
      <c r="Z278" s="35"/>
      <c r="AA278" s="35"/>
      <c r="AB278" s="35"/>
      <c r="AC278" s="35"/>
      <c r="AD278" s="35"/>
      <c r="AE278" s="35"/>
      <c r="AT278" s="18" t="s">
        <v>247</v>
      </c>
      <c r="AU278" s="18" t="s">
        <v>86</v>
      </c>
    </row>
    <row r="279" spans="1:65" s="2" customFormat="1" ht="21.75" customHeight="1">
      <c r="A279" s="35"/>
      <c r="B279" s="36"/>
      <c r="C279" s="192" t="s">
        <v>577</v>
      </c>
      <c r="D279" s="192" t="s">
        <v>241</v>
      </c>
      <c r="E279" s="193" t="s">
        <v>3021</v>
      </c>
      <c r="F279" s="194" t="s">
        <v>3022</v>
      </c>
      <c r="G279" s="195" t="s">
        <v>244</v>
      </c>
      <c r="H279" s="196">
        <v>7.875</v>
      </c>
      <c r="I279" s="197"/>
      <c r="J279" s="198">
        <f>ROUND(I279*H279,2)</f>
        <v>0</v>
      </c>
      <c r="K279" s="194" t="s">
        <v>245</v>
      </c>
      <c r="L279" s="40"/>
      <c r="M279" s="199" t="s">
        <v>1</v>
      </c>
      <c r="N279" s="200" t="s">
        <v>41</v>
      </c>
      <c r="O279" s="72"/>
      <c r="P279" s="201">
        <f>O279*H279</f>
        <v>0</v>
      </c>
      <c r="Q279" s="201">
        <v>1.5E-3</v>
      </c>
      <c r="R279" s="201">
        <f>Q279*H279</f>
        <v>1.18125E-2</v>
      </c>
      <c r="S279" s="201">
        <v>0</v>
      </c>
      <c r="T279" s="202">
        <f>S279*H279</f>
        <v>0</v>
      </c>
      <c r="U279" s="35"/>
      <c r="V279" s="35"/>
      <c r="W279" s="35"/>
      <c r="X279" s="35"/>
      <c r="Y279" s="35"/>
      <c r="Z279" s="35"/>
      <c r="AA279" s="35"/>
      <c r="AB279" s="35"/>
      <c r="AC279" s="35"/>
      <c r="AD279" s="35"/>
      <c r="AE279" s="35"/>
      <c r="AR279" s="203" t="s">
        <v>110</v>
      </c>
      <c r="AT279" s="203" t="s">
        <v>241</v>
      </c>
      <c r="AU279" s="203" t="s">
        <v>86</v>
      </c>
      <c r="AY279" s="18" t="s">
        <v>239</v>
      </c>
      <c r="BE279" s="204">
        <f>IF(N279="základní",J279,0)</f>
        <v>0</v>
      </c>
      <c r="BF279" s="204">
        <f>IF(N279="snížená",J279,0)</f>
        <v>0</v>
      </c>
      <c r="BG279" s="204">
        <f>IF(N279="zákl. přenesená",J279,0)</f>
        <v>0</v>
      </c>
      <c r="BH279" s="204">
        <f>IF(N279="sníž. přenesená",J279,0)</f>
        <v>0</v>
      </c>
      <c r="BI279" s="204">
        <f>IF(N279="nulová",J279,0)</f>
        <v>0</v>
      </c>
      <c r="BJ279" s="18" t="s">
        <v>84</v>
      </c>
      <c r="BK279" s="204">
        <f>ROUND(I279*H279,2)</f>
        <v>0</v>
      </c>
      <c r="BL279" s="18" t="s">
        <v>110</v>
      </c>
      <c r="BM279" s="203" t="s">
        <v>3023</v>
      </c>
    </row>
    <row r="280" spans="1:65" s="2" customFormat="1" ht="11.25">
      <c r="A280" s="35"/>
      <c r="B280" s="36"/>
      <c r="C280" s="37"/>
      <c r="D280" s="205" t="s">
        <v>247</v>
      </c>
      <c r="E280" s="37"/>
      <c r="F280" s="206" t="s">
        <v>3024</v>
      </c>
      <c r="G280" s="37"/>
      <c r="H280" s="37"/>
      <c r="I280" s="207"/>
      <c r="J280" s="37"/>
      <c r="K280" s="37"/>
      <c r="L280" s="40"/>
      <c r="M280" s="208"/>
      <c r="N280" s="209"/>
      <c r="O280" s="72"/>
      <c r="P280" s="72"/>
      <c r="Q280" s="72"/>
      <c r="R280" s="72"/>
      <c r="S280" s="72"/>
      <c r="T280" s="73"/>
      <c r="U280" s="35"/>
      <c r="V280" s="35"/>
      <c r="W280" s="35"/>
      <c r="X280" s="35"/>
      <c r="Y280" s="35"/>
      <c r="Z280" s="35"/>
      <c r="AA280" s="35"/>
      <c r="AB280" s="35"/>
      <c r="AC280" s="35"/>
      <c r="AD280" s="35"/>
      <c r="AE280" s="35"/>
      <c r="AT280" s="18" t="s">
        <v>247</v>
      </c>
      <c r="AU280" s="18" t="s">
        <v>86</v>
      </c>
    </row>
    <row r="281" spans="1:65" s="13" customFormat="1" ht="11.25">
      <c r="B281" s="210"/>
      <c r="C281" s="211"/>
      <c r="D281" s="212" t="s">
        <v>274</v>
      </c>
      <c r="E281" s="226" t="s">
        <v>1</v>
      </c>
      <c r="F281" s="213" t="s">
        <v>3025</v>
      </c>
      <c r="G281" s="211"/>
      <c r="H281" s="214">
        <v>7.875</v>
      </c>
      <c r="I281" s="215"/>
      <c r="J281" s="211"/>
      <c r="K281" s="211"/>
      <c r="L281" s="216"/>
      <c r="M281" s="217"/>
      <c r="N281" s="218"/>
      <c r="O281" s="218"/>
      <c r="P281" s="218"/>
      <c r="Q281" s="218"/>
      <c r="R281" s="218"/>
      <c r="S281" s="218"/>
      <c r="T281" s="219"/>
      <c r="AT281" s="220" t="s">
        <v>274</v>
      </c>
      <c r="AU281" s="220" t="s">
        <v>86</v>
      </c>
      <c r="AV281" s="13" t="s">
        <v>86</v>
      </c>
      <c r="AW281" s="13" t="s">
        <v>32</v>
      </c>
      <c r="AX281" s="13" t="s">
        <v>76</v>
      </c>
      <c r="AY281" s="220" t="s">
        <v>239</v>
      </c>
    </row>
    <row r="282" spans="1:65" s="14" customFormat="1" ht="11.25">
      <c r="B282" s="227"/>
      <c r="C282" s="228"/>
      <c r="D282" s="212" t="s">
        <v>274</v>
      </c>
      <c r="E282" s="229" t="s">
        <v>1</v>
      </c>
      <c r="F282" s="230" t="s">
        <v>401</v>
      </c>
      <c r="G282" s="228"/>
      <c r="H282" s="231">
        <v>7.875</v>
      </c>
      <c r="I282" s="232"/>
      <c r="J282" s="228"/>
      <c r="K282" s="228"/>
      <c r="L282" s="233"/>
      <c r="M282" s="234"/>
      <c r="N282" s="235"/>
      <c r="O282" s="235"/>
      <c r="P282" s="235"/>
      <c r="Q282" s="235"/>
      <c r="R282" s="235"/>
      <c r="S282" s="235"/>
      <c r="T282" s="236"/>
      <c r="AT282" s="237" t="s">
        <v>274</v>
      </c>
      <c r="AU282" s="237" t="s">
        <v>86</v>
      </c>
      <c r="AV282" s="14" t="s">
        <v>110</v>
      </c>
      <c r="AW282" s="14" t="s">
        <v>32</v>
      </c>
      <c r="AX282" s="14" t="s">
        <v>84</v>
      </c>
      <c r="AY282" s="237" t="s">
        <v>239</v>
      </c>
    </row>
    <row r="283" spans="1:65" s="2" customFormat="1" ht="21.75" customHeight="1">
      <c r="A283" s="35"/>
      <c r="B283" s="36"/>
      <c r="C283" s="192" t="s">
        <v>582</v>
      </c>
      <c r="D283" s="192" t="s">
        <v>241</v>
      </c>
      <c r="E283" s="193" t="s">
        <v>3026</v>
      </c>
      <c r="F283" s="194" t="s">
        <v>3027</v>
      </c>
      <c r="G283" s="195" t="s">
        <v>244</v>
      </c>
      <c r="H283" s="196">
        <v>7.875</v>
      </c>
      <c r="I283" s="197"/>
      <c r="J283" s="198">
        <f>ROUND(I283*H283,2)</f>
        <v>0</v>
      </c>
      <c r="K283" s="194" t="s">
        <v>245</v>
      </c>
      <c r="L283" s="40"/>
      <c r="M283" s="199" t="s">
        <v>1</v>
      </c>
      <c r="N283" s="200" t="s">
        <v>41</v>
      </c>
      <c r="O283" s="72"/>
      <c r="P283" s="201">
        <f>O283*H283</f>
        <v>0</v>
      </c>
      <c r="Q283" s="201">
        <v>0</v>
      </c>
      <c r="R283" s="201">
        <f>Q283*H283</f>
        <v>0</v>
      </c>
      <c r="S283" s="201">
        <v>0</v>
      </c>
      <c r="T283" s="202">
        <f>S283*H283</f>
        <v>0</v>
      </c>
      <c r="U283" s="35"/>
      <c r="V283" s="35"/>
      <c r="W283" s="35"/>
      <c r="X283" s="35"/>
      <c r="Y283" s="35"/>
      <c r="Z283" s="35"/>
      <c r="AA283" s="35"/>
      <c r="AB283" s="35"/>
      <c r="AC283" s="35"/>
      <c r="AD283" s="35"/>
      <c r="AE283" s="35"/>
      <c r="AR283" s="203" t="s">
        <v>110</v>
      </c>
      <c r="AT283" s="203" t="s">
        <v>241</v>
      </c>
      <c r="AU283" s="203" t="s">
        <v>86</v>
      </c>
      <c r="AY283" s="18" t="s">
        <v>239</v>
      </c>
      <c r="BE283" s="204">
        <f>IF(N283="základní",J283,0)</f>
        <v>0</v>
      </c>
      <c r="BF283" s="204">
        <f>IF(N283="snížená",J283,0)</f>
        <v>0</v>
      </c>
      <c r="BG283" s="204">
        <f>IF(N283="zákl. přenesená",J283,0)</f>
        <v>0</v>
      </c>
      <c r="BH283" s="204">
        <f>IF(N283="sníž. přenesená",J283,0)</f>
        <v>0</v>
      </c>
      <c r="BI283" s="204">
        <f>IF(N283="nulová",J283,0)</f>
        <v>0</v>
      </c>
      <c r="BJ283" s="18" t="s">
        <v>84</v>
      </c>
      <c r="BK283" s="204">
        <f>ROUND(I283*H283,2)</f>
        <v>0</v>
      </c>
      <c r="BL283" s="18" t="s">
        <v>110</v>
      </c>
      <c r="BM283" s="203" t="s">
        <v>3028</v>
      </c>
    </row>
    <row r="284" spans="1:65" s="2" customFormat="1" ht="11.25">
      <c r="A284" s="35"/>
      <c r="B284" s="36"/>
      <c r="C284" s="37"/>
      <c r="D284" s="205" t="s">
        <v>247</v>
      </c>
      <c r="E284" s="37"/>
      <c r="F284" s="206" t="s">
        <v>3029</v>
      </c>
      <c r="G284" s="37"/>
      <c r="H284" s="37"/>
      <c r="I284" s="207"/>
      <c r="J284" s="37"/>
      <c r="K284" s="37"/>
      <c r="L284" s="40"/>
      <c r="M284" s="208"/>
      <c r="N284" s="209"/>
      <c r="O284" s="72"/>
      <c r="P284" s="72"/>
      <c r="Q284" s="72"/>
      <c r="R284" s="72"/>
      <c r="S284" s="72"/>
      <c r="T284" s="73"/>
      <c r="U284" s="35"/>
      <c r="V284" s="35"/>
      <c r="W284" s="35"/>
      <c r="X284" s="35"/>
      <c r="Y284" s="35"/>
      <c r="Z284" s="35"/>
      <c r="AA284" s="35"/>
      <c r="AB284" s="35"/>
      <c r="AC284" s="35"/>
      <c r="AD284" s="35"/>
      <c r="AE284" s="35"/>
      <c r="AT284" s="18" t="s">
        <v>247</v>
      </c>
      <c r="AU284" s="18" t="s">
        <v>86</v>
      </c>
    </row>
    <row r="285" spans="1:65" s="2" customFormat="1" ht="16.5" customHeight="1">
      <c r="A285" s="35"/>
      <c r="B285" s="36"/>
      <c r="C285" s="192" t="s">
        <v>587</v>
      </c>
      <c r="D285" s="192" t="s">
        <v>241</v>
      </c>
      <c r="E285" s="193" t="s">
        <v>3030</v>
      </c>
      <c r="F285" s="194" t="s">
        <v>3031</v>
      </c>
      <c r="G285" s="195" t="s">
        <v>344</v>
      </c>
      <c r="H285" s="196">
        <v>0.87</v>
      </c>
      <c r="I285" s="197"/>
      <c r="J285" s="198">
        <f>ROUND(I285*H285,2)</f>
        <v>0</v>
      </c>
      <c r="K285" s="194" t="s">
        <v>245</v>
      </c>
      <c r="L285" s="40"/>
      <c r="M285" s="199" t="s">
        <v>1</v>
      </c>
      <c r="N285" s="200" t="s">
        <v>41</v>
      </c>
      <c r="O285" s="72"/>
      <c r="P285" s="201">
        <f>O285*H285</f>
        <v>0</v>
      </c>
      <c r="Q285" s="201">
        <v>1.0551200000000001</v>
      </c>
      <c r="R285" s="201">
        <f>Q285*H285</f>
        <v>0.91795440000000006</v>
      </c>
      <c r="S285" s="201">
        <v>0</v>
      </c>
      <c r="T285" s="202">
        <f>S285*H285</f>
        <v>0</v>
      </c>
      <c r="U285" s="35"/>
      <c r="V285" s="35"/>
      <c r="W285" s="35"/>
      <c r="X285" s="35"/>
      <c r="Y285" s="35"/>
      <c r="Z285" s="35"/>
      <c r="AA285" s="35"/>
      <c r="AB285" s="35"/>
      <c r="AC285" s="35"/>
      <c r="AD285" s="35"/>
      <c r="AE285" s="35"/>
      <c r="AR285" s="203" t="s">
        <v>110</v>
      </c>
      <c r="AT285" s="203" t="s">
        <v>241</v>
      </c>
      <c r="AU285" s="203" t="s">
        <v>86</v>
      </c>
      <c r="AY285" s="18" t="s">
        <v>239</v>
      </c>
      <c r="BE285" s="204">
        <f>IF(N285="základní",J285,0)</f>
        <v>0</v>
      </c>
      <c r="BF285" s="204">
        <f>IF(N285="snížená",J285,0)</f>
        <v>0</v>
      </c>
      <c r="BG285" s="204">
        <f>IF(N285="zákl. přenesená",J285,0)</f>
        <v>0</v>
      </c>
      <c r="BH285" s="204">
        <f>IF(N285="sníž. přenesená",J285,0)</f>
        <v>0</v>
      </c>
      <c r="BI285" s="204">
        <f>IF(N285="nulová",J285,0)</f>
        <v>0</v>
      </c>
      <c r="BJ285" s="18" t="s">
        <v>84</v>
      </c>
      <c r="BK285" s="204">
        <f>ROUND(I285*H285,2)</f>
        <v>0</v>
      </c>
      <c r="BL285" s="18" t="s">
        <v>110</v>
      </c>
      <c r="BM285" s="203" t="s">
        <v>3032</v>
      </c>
    </row>
    <row r="286" spans="1:65" s="2" customFormat="1" ht="11.25">
      <c r="A286" s="35"/>
      <c r="B286" s="36"/>
      <c r="C286" s="37"/>
      <c r="D286" s="205" t="s">
        <v>247</v>
      </c>
      <c r="E286" s="37"/>
      <c r="F286" s="206" t="s">
        <v>3033</v>
      </c>
      <c r="G286" s="37"/>
      <c r="H286" s="37"/>
      <c r="I286" s="207"/>
      <c r="J286" s="37"/>
      <c r="K286" s="37"/>
      <c r="L286" s="40"/>
      <c r="M286" s="208"/>
      <c r="N286" s="209"/>
      <c r="O286" s="72"/>
      <c r="P286" s="72"/>
      <c r="Q286" s="72"/>
      <c r="R286" s="72"/>
      <c r="S286" s="72"/>
      <c r="T286" s="73"/>
      <c r="U286" s="35"/>
      <c r="V286" s="35"/>
      <c r="W286" s="35"/>
      <c r="X286" s="35"/>
      <c r="Y286" s="35"/>
      <c r="Z286" s="35"/>
      <c r="AA286" s="35"/>
      <c r="AB286" s="35"/>
      <c r="AC286" s="35"/>
      <c r="AD286" s="35"/>
      <c r="AE286" s="35"/>
      <c r="AT286" s="18" t="s">
        <v>247</v>
      </c>
      <c r="AU286" s="18" t="s">
        <v>86</v>
      </c>
    </row>
    <row r="287" spans="1:65" s="2" customFormat="1" ht="16.5" customHeight="1">
      <c r="A287" s="35"/>
      <c r="B287" s="36"/>
      <c r="C287" s="192" t="s">
        <v>592</v>
      </c>
      <c r="D287" s="192" t="s">
        <v>241</v>
      </c>
      <c r="E287" s="193" t="s">
        <v>3034</v>
      </c>
      <c r="F287" s="194" t="s">
        <v>3035</v>
      </c>
      <c r="G287" s="195" t="s">
        <v>319</v>
      </c>
      <c r="H287" s="196">
        <v>1.738</v>
      </c>
      <c r="I287" s="197"/>
      <c r="J287" s="198">
        <f>ROUND(I287*H287,2)</f>
        <v>0</v>
      </c>
      <c r="K287" s="194" t="s">
        <v>245</v>
      </c>
      <c r="L287" s="40"/>
      <c r="M287" s="199" t="s">
        <v>1</v>
      </c>
      <c r="N287" s="200" t="s">
        <v>41</v>
      </c>
      <c r="O287" s="72"/>
      <c r="P287" s="201">
        <f>O287*H287</f>
        <v>0</v>
      </c>
      <c r="Q287" s="201">
        <v>2.5019800000000001</v>
      </c>
      <c r="R287" s="201">
        <f>Q287*H287</f>
        <v>4.3484412400000005</v>
      </c>
      <c r="S287" s="201">
        <v>0</v>
      </c>
      <c r="T287" s="202">
        <f>S287*H287</f>
        <v>0</v>
      </c>
      <c r="U287" s="35"/>
      <c r="V287" s="35"/>
      <c r="W287" s="35"/>
      <c r="X287" s="35"/>
      <c r="Y287" s="35"/>
      <c r="Z287" s="35"/>
      <c r="AA287" s="35"/>
      <c r="AB287" s="35"/>
      <c r="AC287" s="35"/>
      <c r="AD287" s="35"/>
      <c r="AE287" s="35"/>
      <c r="AR287" s="203" t="s">
        <v>110</v>
      </c>
      <c r="AT287" s="203" t="s">
        <v>241</v>
      </c>
      <c r="AU287" s="203" t="s">
        <v>86</v>
      </c>
      <c r="AY287" s="18" t="s">
        <v>239</v>
      </c>
      <c r="BE287" s="204">
        <f>IF(N287="základní",J287,0)</f>
        <v>0</v>
      </c>
      <c r="BF287" s="204">
        <f>IF(N287="snížená",J287,0)</f>
        <v>0</v>
      </c>
      <c r="BG287" s="204">
        <f>IF(N287="zákl. přenesená",J287,0)</f>
        <v>0</v>
      </c>
      <c r="BH287" s="204">
        <f>IF(N287="sníž. přenesená",J287,0)</f>
        <v>0</v>
      </c>
      <c r="BI287" s="204">
        <f>IF(N287="nulová",J287,0)</f>
        <v>0</v>
      </c>
      <c r="BJ287" s="18" t="s">
        <v>84</v>
      </c>
      <c r="BK287" s="204">
        <f>ROUND(I287*H287,2)</f>
        <v>0</v>
      </c>
      <c r="BL287" s="18" t="s">
        <v>110</v>
      </c>
      <c r="BM287" s="203" t="s">
        <v>3036</v>
      </c>
    </row>
    <row r="288" spans="1:65" s="2" customFormat="1" ht="11.25">
      <c r="A288" s="35"/>
      <c r="B288" s="36"/>
      <c r="C288" s="37"/>
      <c r="D288" s="205" t="s">
        <v>247</v>
      </c>
      <c r="E288" s="37"/>
      <c r="F288" s="206" t="s">
        <v>3037</v>
      </c>
      <c r="G288" s="37"/>
      <c r="H288" s="37"/>
      <c r="I288" s="207"/>
      <c r="J288" s="37"/>
      <c r="K288" s="37"/>
      <c r="L288" s="40"/>
      <c r="M288" s="208"/>
      <c r="N288" s="209"/>
      <c r="O288" s="72"/>
      <c r="P288" s="72"/>
      <c r="Q288" s="72"/>
      <c r="R288" s="72"/>
      <c r="S288" s="72"/>
      <c r="T288" s="73"/>
      <c r="U288" s="35"/>
      <c r="V288" s="35"/>
      <c r="W288" s="35"/>
      <c r="X288" s="35"/>
      <c r="Y288" s="35"/>
      <c r="Z288" s="35"/>
      <c r="AA288" s="35"/>
      <c r="AB288" s="35"/>
      <c r="AC288" s="35"/>
      <c r="AD288" s="35"/>
      <c r="AE288" s="35"/>
      <c r="AT288" s="18" t="s">
        <v>247</v>
      </c>
      <c r="AU288" s="18" t="s">
        <v>86</v>
      </c>
    </row>
    <row r="289" spans="1:65" s="2" customFormat="1" ht="19.5">
      <c r="A289" s="35"/>
      <c r="B289" s="36"/>
      <c r="C289" s="37"/>
      <c r="D289" s="212" t="s">
        <v>294</v>
      </c>
      <c r="E289" s="37"/>
      <c r="F289" s="221" t="s">
        <v>2853</v>
      </c>
      <c r="G289" s="37"/>
      <c r="H289" s="37"/>
      <c r="I289" s="207"/>
      <c r="J289" s="37"/>
      <c r="K289" s="37"/>
      <c r="L289" s="40"/>
      <c r="M289" s="208"/>
      <c r="N289" s="209"/>
      <c r="O289" s="72"/>
      <c r="P289" s="72"/>
      <c r="Q289" s="72"/>
      <c r="R289" s="72"/>
      <c r="S289" s="72"/>
      <c r="T289" s="73"/>
      <c r="U289" s="35"/>
      <c r="V289" s="35"/>
      <c r="W289" s="35"/>
      <c r="X289" s="35"/>
      <c r="Y289" s="35"/>
      <c r="Z289" s="35"/>
      <c r="AA289" s="35"/>
      <c r="AB289" s="35"/>
      <c r="AC289" s="35"/>
      <c r="AD289" s="35"/>
      <c r="AE289" s="35"/>
      <c r="AT289" s="18" t="s">
        <v>294</v>
      </c>
      <c r="AU289" s="18" t="s">
        <v>86</v>
      </c>
    </row>
    <row r="290" spans="1:65" s="13" customFormat="1" ht="11.25">
      <c r="B290" s="210"/>
      <c r="C290" s="211"/>
      <c r="D290" s="212" t="s">
        <v>274</v>
      </c>
      <c r="E290" s="226" t="s">
        <v>1</v>
      </c>
      <c r="F290" s="213" t="s">
        <v>3038</v>
      </c>
      <c r="G290" s="211"/>
      <c r="H290" s="214">
        <v>1.738</v>
      </c>
      <c r="I290" s="215"/>
      <c r="J290" s="211"/>
      <c r="K290" s="211"/>
      <c r="L290" s="216"/>
      <c r="M290" s="217"/>
      <c r="N290" s="218"/>
      <c r="O290" s="218"/>
      <c r="P290" s="218"/>
      <c r="Q290" s="218"/>
      <c r="R290" s="218"/>
      <c r="S290" s="218"/>
      <c r="T290" s="219"/>
      <c r="AT290" s="220" t="s">
        <v>274</v>
      </c>
      <c r="AU290" s="220" t="s">
        <v>86</v>
      </c>
      <c r="AV290" s="13" t="s">
        <v>86</v>
      </c>
      <c r="AW290" s="13" t="s">
        <v>32</v>
      </c>
      <c r="AX290" s="13" t="s">
        <v>76</v>
      </c>
      <c r="AY290" s="220" t="s">
        <v>239</v>
      </c>
    </row>
    <row r="291" spans="1:65" s="14" customFormat="1" ht="11.25">
      <c r="B291" s="227"/>
      <c r="C291" s="228"/>
      <c r="D291" s="212" t="s">
        <v>274</v>
      </c>
      <c r="E291" s="229" t="s">
        <v>1</v>
      </c>
      <c r="F291" s="230" t="s">
        <v>401</v>
      </c>
      <c r="G291" s="228"/>
      <c r="H291" s="231">
        <v>1.738</v>
      </c>
      <c r="I291" s="232"/>
      <c r="J291" s="228"/>
      <c r="K291" s="228"/>
      <c r="L291" s="233"/>
      <c r="M291" s="234"/>
      <c r="N291" s="235"/>
      <c r="O291" s="235"/>
      <c r="P291" s="235"/>
      <c r="Q291" s="235"/>
      <c r="R291" s="235"/>
      <c r="S291" s="235"/>
      <c r="T291" s="236"/>
      <c r="AT291" s="237" t="s">
        <v>274</v>
      </c>
      <c r="AU291" s="237" t="s">
        <v>86</v>
      </c>
      <c r="AV291" s="14" t="s">
        <v>110</v>
      </c>
      <c r="AW291" s="14" t="s">
        <v>32</v>
      </c>
      <c r="AX291" s="14" t="s">
        <v>84</v>
      </c>
      <c r="AY291" s="237" t="s">
        <v>239</v>
      </c>
    </row>
    <row r="292" spans="1:65" s="2" customFormat="1" ht="16.5" customHeight="1">
      <c r="A292" s="35"/>
      <c r="B292" s="36"/>
      <c r="C292" s="192" t="s">
        <v>598</v>
      </c>
      <c r="D292" s="192" t="s">
        <v>241</v>
      </c>
      <c r="E292" s="193" t="s">
        <v>3039</v>
      </c>
      <c r="F292" s="194" t="s">
        <v>3040</v>
      </c>
      <c r="G292" s="195" t="s">
        <v>244</v>
      </c>
      <c r="H292" s="196">
        <v>27.8</v>
      </c>
      <c r="I292" s="197"/>
      <c r="J292" s="198">
        <f>ROUND(I292*H292,2)</f>
        <v>0</v>
      </c>
      <c r="K292" s="194" t="s">
        <v>245</v>
      </c>
      <c r="L292" s="40"/>
      <c r="M292" s="199" t="s">
        <v>1</v>
      </c>
      <c r="N292" s="200" t="s">
        <v>41</v>
      </c>
      <c r="O292" s="72"/>
      <c r="P292" s="201">
        <f>O292*H292</f>
        <v>0</v>
      </c>
      <c r="Q292" s="201">
        <v>1.1169999999999999E-2</v>
      </c>
      <c r="R292" s="201">
        <f>Q292*H292</f>
        <v>0.31052599999999997</v>
      </c>
      <c r="S292" s="201">
        <v>0</v>
      </c>
      <c r="T292" s="202">
        <f>S292*H292</f>
        <v>0</v>
      </c>
      <c r="U292" s="35"/>
      <c r="V292" s="35"/>
      <c r="W292" s="35"/>
      <c r="X292" s="35"/>
      <c r="Y292" s="35"/>
      <c r="Z292" s="35"/>
      <c r="AA292" s="35"/>
      <c r="AB292" s="35"/>
      <c r="AC292" s="35"/>
      <c r="AD292" s="35"/>
      <c r="AE292" s="35"/>
      <c r="AR292" s="203" t="s">
        <v>110</v>
      </c>
      <c r="AT292" s="203" t="s">
        <v>241</v>
      </c>
      <c r="AU292" s="203" t="s">
        <v>86</v>
      </c>
      <c r="AY292" s="18" t="s">
        <v>239</v>
      </c>
      <c r="BE292" s="204">
        <f>IF(N292="základní",J292,0)</f>
        <v>0</v>
      </c>
      <c r="BF292" s="204">
        <f>IF(N292="snížená",J292,0)</f>
        <v>0</v>
      </c>
      <c r="BG292" s="204">
        <f>IF(N292="zákl. přenesená",J292,0)</f>
        <v>0</v>
      </c>
      <c r="BH292" s="204">
        <f>IF(N292="sníž. přenesená",J292,0)</f>
        <v>0</v>
      </c>
      <c r="BI292" s="204">
        <f>IF(N292="nulová",J292,0)</f>
        <v>0</v>
      </c>
      <c r="BJ292" s="18" t="s">
        <v>84</v>
      </c>
      <c r="BK292" s="204">
        <f>ROUND(I292*H292,2)</f>
        <v>0</v>
      </c>
      <c r="BL292" s="18" t="s">
        <v>110</v>
      </c>
      <c r="BM292" s="203" t="s">
        <v>3041</v>
      </c>
    </row>
    <row r="293" spans="1:65" s="2" customFormat="1" ht="11.25">
      <c r="A293" s="35"/>
      <c r="B293" s="36"/>
      <c r="C293" s="37"/>
      <c r="D293" s="205" t="s">
        <v>247</v>
      </c>
      <c r="E293" s="37"/>
      <c r="F293" s="206" t="s">
        <v>3042</v>
      </c>
      <c r="G293" s="37"/>
      <c r="H293" s="37"/>
      <c r="I293" s="207"/>
      <c r="J293" s="37"/>
      <c r="K293" s="37"/>
      <c r="L293" s="40"/>
      <c r="M293" s="208"/>
      <c r="N293" s="209"/>
      <c r="O293" s="72"/>
      <c r="P293" s="72"/>
      <c r="Q293" s="72"/>
      <c r="R293" s="72"/>
      <c r="S293" s="72"/>
      <c r="T293" s="73"/>
      <c r="U293" s="35"/>
      <c r="V293" s="35"/>
      <c r="W293" s="35"/>
      <c r="X293" s="35"/>
      <c r="Y293" s="35"/>
      <c r="Z293" s="35"/>
      <c r="AA293" s="35"/>
      <c r="AB293" s="35"/>
      <c r="AC293" s="35"/>
      <c r="AD293" s="35"/>
      <c r="AE293" s="35"/>
      <c r="AT293" s="18" t="s">
        <v>247</v>
      </c>
      <c r="AU293" s="18" t="s">
        <v>86</v>
      </c>
    </row>
    <row r="294" spans="1:65" s="2" customFormat="1" ht="16.5" customHeight="1">
      <c r="A294" s="35"/>
      <c r="B294" s="36"/>
      <c r="C294" s="192" t="s">
        <v>604</v>
      </c>
      <c r="D294" s="192" t="s">
        <v>241</v>
      </c>
      <c r="E294" s="193" t="s">
        <v>3043</v>
      </c>
      <c r="F294" s="194" t="s">
        <v>3044</v>
      </c>
      <c r="G294" s="195" t="s">
        <v>244</v>
      </c>
      <c r="H294" s="196">
        <v>27.8</v>
      </c>
      <c r="I294" s="197"/>
      <c r="J294" s="198">
        <f>ROUND(I294*H294,2)</f>
        <v>0</v>
      </c>
      <c r="K294" s="194" t="s">
        <v>245</v>
      </c>
      <c r="L294" s="40"/>
      <c r="M294" s="199" t="s">
        <v>1</v>
      </c>
      <c r="N294" s="200" t="s">
        <v>41</v>
      </c>
      <c r="O294" s="72"/>
      <c r="P294" s="201">
        <f>O294*H294</f>
        <v>0</v>
      </c>
      <c r="Q294" s="201">
        <v>0</v>
      </c>
      <c r="R294" s="201">
        <f>Q294*H294</f>
        <v>0</v>
      </c>
      <c r="S294" s="201">
        <v>0</v>
      </c>
      <c r="T294" s="202">
        <f>S294*H294</f>
        <v>0</v>
      </c>
      <c r="U294" s="35"/>
      <c r="V294" s="35"/>
      <c r="W294" s="35"/>
      <c r="X294" s="35"/>
      <c r="Y294" s="35"/>
      <c r="Z294" s="35"/>
      <c r="AA294" s="35"/>
      <c r="AB294" s="35"/>
      <c r="AC294" s="35"/>
      <c r="AD294" s="35"/>
      <c r="AE294" s="35"/>
      <c r="AR294" s="203" t="s">
        <v>110</v>
      </c>
      <c r="AT294" s="203" t="s">
        <v>241</v>
      </c>
      <c r="AU294" s="203" t="s">
        <v>86</v>
      </c>
      <c r="AY294" s="18" t="s">
        <v>239</v>
      </c>
      <c r="BE294" s="204">
        <f>IF(N294="základní",J294,0)</f>
        <v>0</v>
      </c>
      <c r="BF294" s="204">
        <f>IF(N294="snížená",J294,0)</f>
        <v>0</v>
      </c>
      <c r="BG294" s="204">
        <f>IF(N294="zákl. přenesená",J294,0)</f>
        <v>0</v>
      </c>
      <c r="BH294" s="204">
        <f>IF(N294="sníž. přenesená",J294,0)</f>
        <v>0</v>
      </c>
      <c r="BI294" s="204">
        <f>IF(N294="nulová",J294,0)</f>
        <v>0</v>
      </c>
      <c r="BJ294" s="18" t="s">
        <v>84</v>
      </c>
      <c r="BK294" s="204">
        <f>ROUND(I294*H294,2)</f>
        <v>0</v>
      </c>
      <c r="BL294" s="18" t="s">
        <v>110</v>
      </c>
      <c r="BM294" s="203" t="s">
        <v>3045</v>
      </c>
    </row>
    <row r="295" spans="1:65" s="2" customFormat="1" ht="11.25">
      <c r="A295" s="35"/>
      <c r="B295" s="36"/>
      <c r="C295" s="37"/>
      <c r="D295" s="205" t="s">
        <v>247</v>
      </c>
      <c r="E295" s="37"/>
      <c r="F295" s="206" t="s">
        <v>3046</v>
      </c>
      <c r="G295" s="37"/>
      <c r="H295" s="37"/>
      <c r="I295" s="207"/>
      <c r="J295" s="37"/>
      <c r="K295" s="37"/>
      <c r="L295" s="40"/>
      <c r="M295" s="208"/>
      <c r="N295" s="209"/>
      <c r="O295" s="72"/>
      <c r="P295" s="72"/>
      <c r="Q295" s="72"/>
      <c r="R295" s="72"/>
      <c r="S295" s="72"/>
      <c r="T295" s="73"/>
      <c r="U295" s="35"/>
      <c r="V295" s="35"/>
      <c r="W295" s="35"/>
      <c r="X295" s="35"/>
      <c r="Y295" s="35"/>
      <c r="Z295" s="35"/>
      <c r="AA295" s="35"/>
      <c r="AB295" s="35"/>
      <c r="AC295" s="35"/>
      <c r="AD295" s="35"/>
      <c r="AE295" s="35"/>
      <c r="AT295" s="18" t="s">
        <v>247</v>
      </c>
      <c r="AU295" s="18" t="s">
        <v>86</v>
      </c>
    </row>
    <row r="296" spans="1:65" s="2" customFormat="1" ht="16.5" customHeight="1">
      <c r="A296" s="35"/>
      <c r="B296" s="36"/>
      <c r="C296" s="192" t="s">
        <v>610</v>
      </c>
      <c r="D296" s="192" t="s">
        <v>241</v>
      </c>
      <c r="E296" s="193" t="s">
        <v>3047</v>
      </c>
      <c r="F296" s="194" t="s">
        <v>3048</v>
      </c>
      <c r="G296" s="195" t="s">
        <v>344</v>
      </c>
      <c r="H296" s="196">
        <v>0.35</v>
      </c>
      <c r="I296" s="197"/>
      <c r="J296" s="198">
        <f>ROUND(I296*H296,2)</f>
        <v>0</v>
      </c>
      <c r="K296" s="194" t="s">
        <v>245</v>
      </c>
      <c r="L296" s="40"/>
      <c r="M296" s="199" t="s">
        <v>1</v>
      </c>
      <c r="N296" s="200" t="s">
        <v>41</v>
      </c>
      <c r="O296" s="72"/>
      <c r="P296" s="201">
        <f>O296*H296</f>
        <v>0</v>
      </c>
      <c r="Q296" s="201">
        <v>1.05291</v>
      </c>
      <c r="R296" s="201">
        <f>Q296*H296</f>
        <v>0.36851849999999997</v>
      </c>
      <c r="S296" s="201">
        <v>0</v>
      </c>
      <c r="T296" s="202">
        <f>S296*H296</f>
        <v>0</v>
      </c>
      <c r="U296" s="35"/>
      <c r="V296" s="35"/>
      <c r="W296" s="35"/>
      <c r="X296" s="35"/>
      <c r="Y296" s="35"/>
      <c r="Z296" s="35"/>
      <c r="AA296" s="35"/>
      <c r="AB296" s="35"/>
      <c r="AC296" s="35"/>
      <c r="AD296" s="35"/>
      <c r="AE296" s="35"/>
      <c r="AR296" s="203" t="s">
        <v>110</v>
      </c>
      <c r="AT296" s="203" t="s">
        <v>241</v>
      </c>
      <c r="AU296" s="203" t="s">
        <v>86</v>
      </c>
      <c r="AY296" s="18" t="s">
        <v>239</v>
      </c>
      <c r="BE296" s="204">
        <f>IF(N296="základní",J296,0)</f>
        <v>0</v>
      </c>
      <c r="BF296" s="204">
        <f>IF(N296="snížená",J296,0)</f>
        <v>0</v>
      </c>
      <c r="BG296" s="204">
        <f>IF(N296="zákl. přenesená",J296,0)</f>
        <v>0</v>
      </c>
      <c r="BH296" s="204">
        <f>IF(N296="sníž. přenesená",J296,0)</f>
        <v>0</v>
      </c>
      <c r="BI296" s="204">
        <f>IF(N296="nulová",J296,0)</f>
        <v>0</v>
      </c>
      <c r="BJ296" s="18" t="s">
        <v>84</v>
      </c>
      <c r="BK296" s="204">
        <f>ROUND(I296*H296,2)</f>
        <v>0</v>
      </c>
      <c r="BL296" s="18" t="s">
        <v>110</v>
      </c>
      <c r="BM296" s="203" t="s">
        <v>3049</v>
      </c>
    </row>
    <row r="297" spans="1:65" s="2" customFormat="1" ht="11.25">
      <c r="A297" s="35"/>
      <c r="B297" s="36"/>
      <c r="C297" s="37"/>
      <c r="D297" s="205" t="s">
        <v>247</v>
      </c>
      <c r="E297" s="37"/>
      <c r="F297" s="206" t="s">
        <v>3050</v>
      </c>
      <c r="G297" s="37"/>
      <c r="H297" s="37"/>
      <c r="I297" s="207"/>
      <c r="J297" s="37"/>
      <c r="K297" s="37"/>
      <c r="L297" s="40"/>
      <c r="M297" s="208"/>
      <c r="N297" s="209"/>
      <c r="O297" s="72"/>
      <c r="P297" s="72"/>
      <c r="Q297" s="72"/>
      <c r="R297" s="72"/>
      <c r="S297" s="72"/>
      <c r="T297" s="73"/>
      <c r="U297" s="35"/>
      <c r="V297" s="35"/>
      <c r="W297" s="35"/>
      <c r="X297" s="35"/>
      <c r="Y297" s="35"/>
      <c r="Z297" s="35"/>
      <c r="AA297" s="35"/>
      <c r="AB297" s="35"/>
      <c r="AC297" s="35"/>
      <c r="AD297" s="35"/>
      <c r="AE297" s="35"/>
      <c r="AT297" s="18" t="s">
        <v>247</v>
      </c>
      <c r="AU297" s="18" t="s">
        <v>86</v>
      </c>
    </row>
    <row r="298" spans="1:65" s="2" customFormat="1" ht="16.5" customHeight="1">
      <c r="A298" s="35"/>
      <c r="B298" s="36"/>
      <c r="C298" s="192" t="s">
        <v>616</v>
      </c>
      <c r="D298" s="192" t="s">
        <v>241</v>
      </c>
      <c r="E298" s="193" t="s">
        <v>3051</v>
      </c>
      <c r="F298" s="194" t="s">
        <v>3052</v>
      </c>
      <c r="G298" s="195" t="s">
        <v>319</v>
      </c>
      <c r="H298" s="196">
        <v>5.7249999999999996</v>
      </c>
      <c r="I298" s="197"/>
      <c r="J298" s="198">
        <f>ROUND(I298*H298,2)</f>
        <v>0</v>
      </c>
      <c r="K298" s="194" t="s">
        <v>287</v>
      </c>
      <c r="L298" s="40"/>
      <c r="M298" s="199" t="s">
        <v>1</v>
      </c>
      <c r="N298" s="200" t="s">
        <v>41</v>
      </c>
      <c r="O298" s="72"/>
      <c r="P298" s="201">
        <f>O298*H298</f>
        <v>0</v>
      </c>
      <c r="Q298" s="201">
        <v>2.5019499999999999</v>
      </c>
      <c r="R298" s="201">
        <f>Q298*H298</f>
        <v>14.323663749999998</v>
      </c>
      <c r="S298" s="201">
        <v>0</v>
      </c>
      <c r="T298" s="202">
        <f>S298*H298</f>
        <v>0</v>
      </c>
      <c r="U298" s="35"/>
      <c r="V298" s="35"/>
      <c r="W298" s="35"/>
      <c r="X298" s="35"/>
      <c r="Y298" s="35"/>
      <c r="Z298" s="35"/>
      <c r="AA298" s="35"/>
      <c r="AB298" s="35"/>
      <c r="AC298" s="35"/>
      <c r="AD298" s="35"/>
      <c r="AE298" s="35"/>
      <c r="AR298" s="203" t="s">
        <v>110</v>
      </c>
      <c r="AT298" s="203" t="s">
        <v>241</v>
      </c>
      <c r="AU298" s="203" t="s">
        <v>86</v>
      </c>
      <c r="AY298" s="18" t="s">
        <v>239</v>
      </c>
      <c r="BE298" s="204">
        <f>IF(N298="základní",J298,0)</f>
        <v>0</v>
      </c>
      <c r="BF298" s="204">
        <f>IF(N298="snížená",J298,0)</f>
        <v>0</v>
      </c>
      <c r="BG298" s="204">
        <f>IF(N298="zákl. přenesená",J298,0)</f>
        <v>0</v>
      </c>
      <c r="BH298" s="204">
        <f>IF(N298="sníž. přenesená",J298,0)</f>
        <v>0</v>
      </c>
      <c r="BI298" s="204">
        <f>IF(N298="nulová",J298,0)</f>
        <v>0</v>
      </c>
      <c r="BJ298" s="18" t="s">
        <v>84</v>
      </c>
      <c r="BK298" s="204">
        <f>ROUND(I298*H298,2)</f>
        <v>0</v>
      </c>
      <c r="BL298" s="18" t="s">
        <v>110</v>
      </c>
      <c r="BM298" s="203" t="s">
        <v>3053</v>
      </c>
    </row>
    <row r="299" spans="1:65" s="2" customFormat="1" ht="48.75">
      <c r="A299" s="35"/>
      <c r="B299" s="36"/>
      <c r="C299" s="37"/>
      <c r="D299" s="212" t="s">
        <v>294</v>
      </c>
      <c r="E299" s="37"/>
      <c r="F299" s="221" t="s">
        <v>3054</v>
      </c>
      <c r="G299" s="37"/>
      <c r="H299" s="37"/>
      <c r="I299" s="207"/>
      <c r="J299" s="37"/>
      <c r="K299" s="37"/>
      <c r="L299" s="40"/>
      <c r="M299" s="208"/>
      <c r="N299" s="209"/>
      <c r="O299" s="72"/>
      <c r="P299" s="72"/>
      <c r="Q299" s="72"/>
      <c r="R299" s="72"/>
      <c r="S299" s="72"/>
      <c r="T299" s="73"/>
      <c r="U299" s="35"/>
      <c r="V299" s="35"/>
      <c r="W299" s="35"/>
      <c r="X299" s="35"/>
      <c r="Y299" s="35"/>
      <c r="Z299" s="35"/>
      <c r="AA299" s="35"/>
      <c r="AB299" s="35"/>
      <c r="AC299" s="35"/>
      <c r="AD299" s="35"/>
      <c r="AE299" s="35"/>
      <c r="AT299" s="18" t="s">
        <v>294</v>
      </c>
      <c r="AU299" s="18" t="s">
        <v>86</v>
      </c>
    </row>
    <row r="300" spans="1:65" s="2" customFormat="1" ht="16.5" customHeight="1">
      <c r="A300" s="35"/>
      <c r="B300" s="36"/>
      <c r="C300" s="192" t="s">
        <v>622</v>
      </c>
      <c r="D300" s="192" t="s">
        <v>241</v>
      </c>
      <c r="E300" s="193" t="s">
        <v>3055</v>
      </c>
      <c r="F300" s="194" t="s">
        <v>3056</v>
      </c>
      <c r="G300" s="195" t="s">
        <v>344</v>
      </c>
      <c r="H300" s="196">
        <v>0.4</v>
      </c>
      <c r="I300" s="197"/>
      <c r="J300" s="198">
        <f>ROUND(I300*H300,2)</f>
        <v>0</v>
      </c>
      <c r="K300" s="194" t="s">
        <v>245</v>
      </c>
      <c r="L300" s="40"/>
      <c r="M300" s="199" t="s">
        <v>1</v>
      </c>
      <c r="N300" s="200" t="s">
        <v>41</v>
      </c>
      <c r="O300" s="72"/>
      <c r="P300" s="201">
        <f>O300*H300</f>
        <v>0</v>
      </c>
      <c r="Q300" s="201">
        <v>1.0492699999999999</v>
      </c>
      <c r="R300" s="201">
        <f>Q300*H300</f>
        <v>0.41970799999999997</v>
      </c>
      <c r="S300" s="201">
        <v>0</v>
      </c>
      <c r="T300" s="202">
        <f>S300*H300</f>
        <v>0</v>
      </c>
      <c r="U300" s="35"/>
      <c r="V300" s="35"/>
      <c r="W300" s="35"/>
      <c r="X300" s="35"/>
      <c r="Y300" s="35"/>
      <c r="Z300" s="35"/>
      <c r="AA300" s="35"/>
      <c r="AB300" s="35"/>
      <c r="AC300" s="35"/>
      <c r="AD300" s="35"/>
      <c r="AE300" s="35"/>
      <c r="AR300" s="203" t="s">
        <v>110</v>
      </c>
      <c r="AT300" s="203" t="s">
        <v>241</v>
      </c>
      <c r="AU300" s="203" t="s">
        <v>86</v>
      </c>
      <c r="AY300" s="18" t="s">
        <v>239</v>
      </c>
      <c r="BE300" s="204">
        <f>IF(N300="základní",J300,0)</f>
        <v>0</v>
      </c>
      <c r="BF300" s="204">
        <f>IF(N300="snížená",J300,0)</f>
        <v>0</v>
      </c>
      <c r="BG300" s="204">
        <f>IF(N300="zákl. přenesená",J300,0)</f>
        <v>0</v>
      </c>
      <c r="BH300" s="204">
        <f>IF(N300="sníž. přenesená",J300,0)</f>
        <v>0</v>
      </c>
      <c r="BI300" s="204">
        <f>IF(N300="nulová",J300,0)</f>
        <v>0</v>
      </c>
      <c r="BJ300" s="18" t="s">
        <v>84</v>
      </c>
      <c r="BK300" s="204">
        <f>ROUND(I300*H300,2)</f>
        <v>0</v>
      </c>
      <c r="BL300" s="18" t="s">
        <v>110</v>
      </c>
      <c r="BM300" s="203" t="s">
        <v>3057</v>
      </c>
    </row>
    <row r="301" spans="1:65" s="2" customFormat="1" ht="11.25">
      <c r="A301" s="35"/>
      <c r="B301" s="36"/>
      <c r="C301" s="37"/>
      <c r="D301" s="205" t="s">
        <v>247</v>
      </c>
      <c r="E301" s="37"/>
      <c r="F301" s="206" t="s">
        <v>3058</v>
      </c>
      <c r="G301" s="37"/>
      <c r="H301" s="37"/>
      <c r="I301" s="207"/>
      <c r="J301" s="37"/>
      <c r="K301" s="37"/>
      <c r="L301" s="40"/>
      <c r="M301" s="208"/>
      <c r="N301" s="209"/>
      <c r="O301" s="72"/>
      <c r="P301" s="72"/>
      <c r="Q301" s="72"/>
      <c r="R301" s="72"/>
      <c r="S301" s="72"/>
      <c r="T301" s="73"/>
      <c r="U301" s="35"/>
      <c r="V301" s="35"/>
      <c r="W301" s="35"/>
      <c r="X301" s="35"/>
      <c r="Y301" s="35"/>
      <c r="Z301" s="35"/>
      <c r="AA301" s="35"/>
      <c r="AB301" s="35"/>
      <c r="AC301" s="35"/>
      <c r="AD301" s="35"/>
      <c r="AE301" s="35"/>
      <c r="AT301" s="18" t="s">
        <v>247</v>
      </c>
      <c r="AU301" s="18" t="s">
        <v>86</v>
      </c>
    </row>
    <row r="302" spans="1:65" s="2" customFormat="1" ht="16.5" customHeight="1">
      <c r="A302" s="35"/>
      <c r="B302" s="36"/>
      <c r="C302" s="192" t="s">
        <v>627</v>
      </c>
      <c r="D302" s="192" t="s">
        <v>241</v>
      </c>
      <c r="E302" s="193" t="s">
        <v>3059</v>
      </c>
      <c r="F302" s="194" t="s">
        <v>3060</v>
      </c>
      <c r="G302" s="195" t="s">
        <v>244</v>
      </c>
      <c r="H302" s="196">
        <v>309.41800000000001</v>
      </c>
      <c r="I302" s="197"/>
      <c r="J302" s="198">
        <f>ROUND(I302*H302,2)</f>
        <v>0</v>
      </c>
      <c r="K302" s="194" t="s">
        <v>245</v>
      </c>
      <c r="L302" s="40"/>
      <c r="M302" s="199" t="s">
        <v>1</v>
      </c>
      <c r="N302" s="200" t="s">
        <v>41</v>
      </c>
      <c r="O302" s="72"/>
      <c r="P302" s="201">
        <f>O302*H302</f>
        <v>0</v>
      </c>
      <c r="Q302" s="201">
        <v>0.22797999999999999</v>
      </c>
      <c r="R302" s="201">
        <f>Q302*H302</f>
        <v>70.541115640000001</v>
      </c>
      <c r="S302" s="201">
        <v>0</v>
      </c>
      <c r="T302" s="202">
        <f>S302*H302</f>
        <v>0</v>
      </c>
      <c r="U302" s="35"/>
      <c r="V302" s="35"/>
      <c r="W302" s="35"/>
      <c r="X302" s="35"/>
      <c r="Y302" s="35"/>
      <c r="Z302" s="35"/>
      <c r="AA302" s="35"/>
      <c r="AB302" s="35"/>
      <c r="AC302" s="35"/>
      <c r="AD302" s="35"/>
      <c r="AE302" s="35"/>
      <c r="AR302" s="203" t="s">
        <v>110</v>
      </c>
      <c r="AT302" s="203" t="s">
        <v>241</v>
      </c>
      <c r="AU302" s="203" t="s">
        <v>86</v>
      </c>
      <c r="AY302" s="18" t="s">
        <v>239</v>
      </c>
      <c r="BE302" s="204">
        <f>IF(N302="základní",J302,0)</f>
        <v>0</v>
      </c>
      <c r="BF302" s="204">
        <f>IF(N302="snížená",J302,0)</f>
        <v>0</v>
      </c>
      <c r="BG302" s="204">
        <f>IF(N302="zákl. přenesená",J302,0)</f>
        <v>0</v>
      </c>
      <c r="BH302" s="204">
        <f>IF(N302="sníž. přenesená",J302,0)</f>
        <v>0</v>
      </c>
      <c r="BI302" s="204">
        <f>IF(N302="nulová",J302,0)</f>
        <v>0</v>
      </c>
      <c r="BJ302" s="18" t="s">
        <v>84</v>
      </c>
      <c r="BK302" s="204">
        <f>ROUND(I302*H302,2)</f>
        <v>0</v>
      </c>
      <c r="BL302" s="18" t="s">
        <v>110</v>
      </c>
      <c r="BM302" s="203" t="s">
        <v>3061</v>
      </c>
    </row>
    <row r="303" spans="1:65" s="2" customFormat="1" ht="11.25">
      <c r="A303" s="35"/>
      <c r="B303" s="36"/>
      <c r="C303" s="37"/>
      <c r="D303" s="205" t="s">
        <v>247</v>
      </c>
      <c r="E303" s="37"/>
      <c r="F303" s="206" t="s">
        <v>3062</v>
      </c>
      <c r="G303" s="37"/>
      <c r="H303" s="37"/>
      <c r="I303" s="207"/>
      <c r="J303" s="37"/>
      <c r="K303" s="37"/>
      <c r="L303" s="40"/>
      <c r="M303" s="208"/>
      <c r="N303" s="209"/>
      <c r="O303" s="72"/>
      <c r="P303" s="72"/>
      <c r="Q303" s="72"/>
      <c r="R303" s="72"/>
      <c r="S303" s="72"/>
      <c r="T303" s="73"/>
      <c r="U303" s="35"/>
      <c r="V303" s="35"/>
      <c r="W303" s="35"/>
      <c r="X303" s="35"/>
      <c r="Y303" s="35"/>
      <c r="Z303" s="35"/>
      <c r="AA303" s="35"/>
      <c r="AB303" s="35"/>
      <c r="AC303" s="35"/>
      <c r="AD303" s="35"/>
      <c r="AE303" s="35"/>
      <c r="AT303" s="18" t="s">
        <v>247</v>
      </c>
      <c r="AU303" s="18" t="s">
        <v>86</v>
      </c>
    </row>
    <row r="304" spans="1:65" s="13" customFormat="1" ht="11.25">
      <c r="B304" s="210"/>
      <c r="C304" s="211"/>
      <c r="D304" s="212" t="s">
        <v>274</v>
      </c>
      <c r="E304" s="226" t="s">
        <v>1</v>
      </c>
      <c r="F304" s="213" t="s">
        <v>3063</v>
      </c>
      <c r="G304" s="211"/>
      <c r="H304" s="214">
        <v>171.78</v>
      </c>
      <c r="I304" s="215"/>
      <c r="J304" s="211"/>
      <c r="K304" s="211"/>
      <c r="L304" s="216"/>
      <c r="M304" s="217"/>
      <c r="N304" s="218"/>
      <c r="O304" s="218"/>
      <c r="P304" s="218"/>
      <c r="Q304" s="218"/>
      <c r="R304" s="218"/>
      <c r="S304" s="218"/>
      <c r="T304" s="219"/>
      <c r="AT304" s="220" t="s">
        <v>274</v>
      </c>
      <c r="AU304" s="220" t="s">
        <v>86</v>
      </c>
      <c r="AV304" s="13" t="s">
        <v>86</v>
      </c>
      <c r="AW304" s="13" t="s">
        <v>32</v>
      </c>
      <c r="AX304" s="13" t="s">
        <v>76</v>
      </c>
      <c r="AY304" s="220" t="s">
        <v>239</v>
      </c>
    </row>
    <row r="305" spans="1:65" s="13" customFormat="1" ht="11.25">
      <c r="B305" s="210"/>
      <c r="C305" s="211"/>
      <c r="D305" s="212" t="s">
        <v>274</v>
      </c>
      <c r="E305" s="226" t="s">
        <v>1</v>
      </c>
      <c r="F305" s="213" t="s">
        <v>3064</v>
      </c>
      <c r="G305" s="211"/>
      <c r="H305" s="214">
        <v>99.613</v>
      </c>
      <c r="I305" s="215"/>
      <c r="J305" s="211"/>
      <c r="K305" s="211"/>
      <c r="L305" s="216"/>
      <c r="M305" s="217"/>
      <c r="N305" s="218"/>
      <c r="O305" s="218"/>
      <c r="P305" s="218"/>
      <c r="Q305" s="218"/>
      <c r="R305" s="218"/>
      <c r="S305" s="218"/>
      <c r="T305" s="219"/>
      <c r="AT305" s="220" t="s">
        <v>274</v>
      </c>
      <c r="AU305" s="220" t="s">
        <v>86</v>
      </c>
      <c r="AV305" s="13" t="s">
        <v>86</v>
      </c>
      <c r="AW305" s="13" t="s">
        <v>32</v>
      </c>
      <c r="AX305" s="13" t="s">
        <v>76</v>
      </c>
      <c r="AY305" s="220" t="s">
        <v>239</v>
      </c>
    </row>
    <row r="306" spans="1:65" s="13" customFormat="1" ht="11.25">
      <c r="B306" s="210"/>
      <c r="C306" s="211"/>
      <c r="D306" s="212" t="s">
        <v>274</v>
      </c>
      <c r="E306" s="226" t="s">
        <v>1</v>
      </c>
      <c r="F306" s="213" t="s">
        <v>3065</v>
      </c>
      <c r="G306" s="211"/>
      <c r="H306" s="214">
        <v>38.024999999999999</v>
      </c>
      <c r="I306" s="215"/>
      <c r="J306" s="211"/>
      <c r="K306" s="211"/>
      <c r="L306" s="216"/>
      <c r="M306" s="217"/>
      <c r="N306" s="218"/>
      <c r="O306" s="218"/>
      <c r="P306" s="218"/>
      <c r="Q306" s="218"/>
      <c r="R306" s="218"/>
      <c r="S306" s="218"/>
      <c r="T306" s="219"/>
      <c r="AT306" s="220" t="s">
        <v>274</v>
      </c>
      <c r="AU306" s="220" t="s">
        <v>86</v>
      </c>
      <c r="AV306" s="13" t="s">
        <v>86</v>
      </c>
      <c r="AW306" s="13" t="s">
        <v>32</v>
      </c>
      <c r="AX306" s="13" t="s">
        <v>76</v>
      </c>
      <c r="AY306" s="220" t="s">
        <v>239</v>
      </c>
    </row>
    <row r="307" spans="1:65" s="14" customFormat="1" ht="11.25">
      <c r="B307" s="227"/>
      <c r="C307" s="228"/>
      <c r="D307" s="212" t="s">
        <v>274</v>
      </c>
      <c r="E307" s="229" t="s">
        <v>1</v>
      </c>
      <c r="F307" s="230" t="s">
        <v>401</v>
      </c>
      <c r="G307" s="228"/>
      <c r="H307" s="231">
        <v>309.41800000000001</v>
      </c>
      <c r="I307" s="232"/>
      <c r="J307" s="228"/>
      <c r="K307" s="228"/>
      <c r="L307" s="233"/>
      <c r="M307" s="234"/>
      <c r="N307" s="235"/>
      <c r="O307" s="235"/>
      <c r="P307" s="235"/>
      <c r="Q307" s="235"/>
      <c r="R307" s="235"/>
      <c r="S307" s="235"/>
      <c r="T307" s="236"/>
      <c r="AT307" s="237" t="s">
        <v>274</v>
      </c>
      <c r="AU307" s="237" t="s">
        <v>86</v>
      </c>
      <c r="AV307" s="14" t="s">
        <v>110</v>
      </c>
      <c r="AW307" s="14" t="s">
        <v>32</v>
      </c>
      <c r="AX307" s="14" t="s">
        <v>84</v>
      </c>
      <c r="AY307" s="237" t="s">
        <v>239</v>
      </c>
    </row>
    <row r="308" spans="1:65" s="12" customFormat="1" ht="22.9" customHeight="1">
      <c r="B308" s="176"/>
      <c r="C308" s="177"/>
      <c r="D308" s="178" t="s">
        <v>75</v>
      </c>
      <c r="E308" s="190" t="s">
        <v>1464</v>
      </c>
      <c r="F308" s="190" t="s">
        <v>1465</v>
      </c>
      <c r="G308" s="177"/>
      <c r="H308" s="177"/>
      <c r="I308" s="180"/>
      <c r="J308" s="191">
        <f>BK308</f>
        <v>0</v>
      </c>
      <c r="K308" s="177"/>
      <c r="L308" s="182"/>
      <c r="M308" s="183"/>
      <c r="N308" s="184"/>
      <c r="O308" s="184"/>
      <c r="P308" s="185">
        <f>SUM(P309:P310)</f>
        <v>0</v>
      </c>
      <c r="Q308" s="184"/>
      <c r="R308" s="185">
        <f>SUM(R309:R310)</f>
        <v>0</v>
      </c>
      <c r="S308" s="184"/>
      <c r="T308" s="186">
        <f>SUM(T309:T310)</f>
        <v>0</v>
      </c>
      <c r="AR308" s="187" t="s">
        <v>84</v>
      </c>
      <c r="AT308" s="188" t="s">
        <v>75</v>
      </c>
      <c r="AU308" s="188" t="s">
        <v>84</v>
      </c>
      <c r="AY308" s="187" t="s">
        <v>239</v>
      </c>
      <c r="BK308" s="189">
        <f>SUM(BK309:BK310)</f>
        <v>0</v>
      </c>
    </row>
    <row r="309" spans="1:65" s="2" customFormat="1" ht="16.5" customHeight="1">
      <c r="A309" s="35"/>
      <c r="B309" s="36"/>
      <c r="C309" s="192" t="s">
        <v>633</v>
      </c>
      <c r="D309" s="192" t="s">
        <v>241</v>
      </c>
      <c r="E309" s="193" t="s">
        <v>3066</v>
      </c>
      <c r="F309" s="194" t="s">
        <v>3067</v>
      </c>
      <c r="G309" s="195" t="s">
        <v>344</v>
      </c>
      <c r="H309" s="196">
        <v>1162.114</v>
      </c>
      <c r="I309" s="197"/>
      <c r="J309" s="198">
        <f>ROUND(I309*H309,2)</f>
        <v>0</v>
      </c>
      <c r="K309" s="194" t="s">
        <v>245</v>
      </c>
      <c r="L309" s="40"/>
      <c r="M309" s="199" t="s">
        <v>1</v>
      </c>
      <c r="N309" s="200" t="s">
        <v>41</v>
      </c>
      <c r="O309" s="72"/>
      <c r="P309" s="201">
        <f>O309*H309</f>
        <v>0</v>
      </c>
      <c r="Q309" s="201">
        <v>0</v>
      </c>
      <c r="R309" s="201">
        <f>Q309*H309</f>
        <v>0</v>
      </c>
      <c r="S309" s="201">
        <v>0</v>
      </c>
      <c r="T309" s="202">
        <f>S309*H309</f>
        <v>0</v>
      </c>
      <c r="U309" s="35"/>
      <c r="V309" s="35"/>
      <c r="W309" s="35"/>
      <c r="X309" s="35"/>
      <c r="Y309" s="35"/>
      <c r="Z309" s="35"/>
      <c r="AA309" s="35"/>
      <c r="AB309" s="35"/>
      <c r="AC309" s="35"/>
      <c r="AD309" s="35"/>
      <c r="AE309" s="35"/>
      <c r="AR309" s="203" t="s">
        <v>110</v>
      </c>
      <c r="AT309" s="203" t="s">
        <v>241</v>
      </c>
      <c r="AU309" s="203" t="s">
        <v>86</v>
      </c>
      <c r="AY309" s="18" t="s">
        <v>239</v>
      </c>
      <c r="BE309" s="204">
        <f>IF(N309="základní",J309,0)</f>
        <v>0</v>
      </c>
      <c r="BF309" s="204">
        <f>IF(N309="snížená",J309,0)</f>
        <v>0</v>
      </c>
      <c r="BG309" s="204">
        <f>IF(N309="zákl. přenesená",J309,0)</f>
        <v>0</v>
      </c>
      <c r="BH309" s="204">
        <f>IF(N309="sníž. přenesená",J309,0)</f>
        <v>0</v>
      </c>
      <c r="BI309" s="204">
        <f>IF(N309="nulová",J309,0)</f>
        <v>0</v>
      </c>
      <c r="BJ309" s="18" t="s">
        <v>84</v>
      </c>
      <c r="BK309" s="204">
        <f>ROUND(I309*H309,2)</f>
        <v>0</v>
      </c>
      <c r="BL309" s="18" t="s">
        <v>110</v>
      </c>
      <c r="BM309" s="203" t="s">
        <v>3068</v>
      </c>
    </row>
    <row r="310" spans="1:65" s="2" customFormat="1" ht="11.25">
      <c r="A310" s="35"/>
      <c r="B310" s="36"/>
      <c r="C310" s="37"/>
      <c r="D310" s="205" t="s">
        <v>247</v>
      </c>
      <c r="E310" s="37"/>
      <c r="F310" s="206" t="s">
        <v>3069</v>
      </c>
      <c r="G310" s="37"/>
      <c r="H310" s="37"/>
      <c r="I310" s="207"/>
      <c r="J310" s="37"/>
      <c r="K310" s="37"/>
      <c r="L310" s="40"/>
      <c r="M310" s="208"/>
      <c r="N310" s="209"/>
      <c r="O310" s="72"/>
      <c r="P310" s="72"/>
      <c r="Q310" s="72"/>
      <c r="R310" s="72"/>
      <c r="S310" s="72"/>
      <c r="T310" s="73"/>
      <c r="U310" s="35"/>
      <c r="V310" s="35"/>
      <c r="W310" s="35"/>
      <c r="X310" s="35"/>
      <c r="Y310" s="35"/>
      <c r="Z310" s="35"/>
      <c r="AA310" s="35"/>
      <c r="AB310" s="35"/>
      <c r="AC310" s="35"/>
      <c r="AD310" s="35"/>
      <c r="AE310" s="35"/>
      <c r="AT310" s="18" t="s">
        <v>247</v>
      </c>
      <c r="AU310" s="18" t="s">
        <v>86</v>
      </c>
    </row>
    <row r="311" spans="1:65" s="12" customFormat="1" ht="25.9" customHeight="1">
      <c r="B311" s="176"/>
      <c r="C311" s="177"/>
      <c r="D311" s="178" t="s">
        <v>75</v>
      </c>
      <c r="E311" s="179" t="s">
        <v>1484</v>
      </c>
      <c r="F311" s="179" t="s">
        <v>1485</v>
      </c>
      <c r="G311" s="177"/>
      <c r="H311" s="177"/>
      <c r="I311" s="180"/>
      <c r="J311" s="181">
        <f>BK311</f>
        <v>0</v>
      </c>
      <c r="K311" s="177"/>
      <c r="L311" s="182"/>
      <c r="M311" s="183"/>
      <c r="N311" s="184"/>
      <c r="O311" s="184"/>
      <c r="P311" s="185">
        <f>P312</f>
        <v>0</v>
      </c>
      <c r="Q311" s="184"/>
      <c r="R311" s="185">
        <f>R312</f>
        <v>0</v>
      </c>
      <c r="S311" s="184"/>
      <c r="T311" s="186">
        <f>T312</f>
        <v>0</v>
      </c>
      <c r="AR311" s="187" t="s">
        <v>86</v>
      </c>
      <c r="AT311" s="188" t="s">
        <v>75</v>
      </c>
      <c r="AU311" s="188" t="s">
        <v>76</v>
      </c>
      <c r="AY311" s="187" t="s">
        <v>239</v>
      </c>
      <c r="BK311" s="189">
        <f>BK312</f>
        <v>0</v>
      </c>
    </row>
    <row r="312" spans="1:65" s="12" customFormat="1" ht="22.9" customHeight="1">
      <c r="B312" s="176"/>
      <c r="C312" s="177"/>
      <c r="D312" s="178" t="s">
        <v>75</v>
      </c>
      <c r="E312" s="190" t="s">
        <v>2245</v>
      </c>
      <c r="F312" s="190" t="s">
        <v>2246</v>
      </c>
      <c r="G312" s="177"/>
      <c r="H312" s="177"/>
      <c r="I312" s="180"/>
      <c r="J312" s="191">
        <f>BK312</f>
        <v>0</v>
      </c>
      <c r="K312" s="177"/>
      <c r="L312" s="182"/>
      <c r="M312" s="183"/>
      <c r="N312" s="184"/>
      <c r="O312" s="184"/>
      <c r="P312" s="185">
        <f>SUM(P313:P318)</f>
        <v>0</v>
      </c>
      <c r="Q312" s="184"/>
      <c r="R312" s="185">
        <f>SUM(R313:R318)</f>
        <v>0</v>
      </c>
      <c r="S312" s="184"/>
      <c r="T312" s="186">
        <f>SUM(T313:T318)</f>
        <v>0</v>
      </c>
      <c r="AR312" s="187" t="s">
        <v>86</v>
      </c>
      <c r="AT312" s="188" t="s">
        <v>75</v>
      </c>
      <c r="AU312" s="188" t="s">
        <v>84</v>
      </c>
      <c r="AY312" s="187" t="s">
        <v>239</v>
      </c>
      <c r="BK312" s="189">
        <f>SUM(BK313:BK318)</f>
        <v>0</v>
      </c>
    </row>
    <row r="313" spans="1:65" s="2" customFormat="1" ht="16.5" customHeight="1">
      <c r="A313" s="35"/>
      <c r="B313" s="36"/>
      <c r="C313" s="192" t="s">
        <v>639</v>
      </c>
      <c r="D313" s="192" t="s">
        <v>241</v>
      </c>
      <c r="E313" s="193" t="s">
        <v>3070</v>
      </c>
      <c r="F313" s="194" t="s">
        <v>3071</v>
      </c>
      <c r="G313" s="195" t="s">
        <v>655</v>
      </c>
      <c r="H313" s="196">
        <v>117.26</v>
      </c>
      <c r="I313" s="197"/>
      <c r="J313" s="198">
        <f>ROUND(I313*H313,2)</f>
        <v>0</v>
      </c>
      <c r="K313" s="194" t="s">
        <v>287</v>
      </c>
      <c r="L313" s="40"/>
      <c r="M313" s="199" t="s">
        <v>1</v>
      </c>
      <c r="N313" s="200" t="s">
        <v>41</v>
      </c>
      <c r="O313" s="72"/>
      <c r="P313" s="201">
        <f>O313*H313</f>
        <v>0</v>
      </c>
      <c r="Q313" s="201">
        <v>0</v>
      </c>
      <c r="R313" s="201">
        <f>Q313*H313</f>
        <v>0</v>
      </c>
      <c r="S313" s="201">
        <v>0</v>
      </c>
      <c r="T313" s="202">
        <f>S313*H313</f>
        <v>0</v>
      </c>
      <c r="U313" s="35"/>
      <c r="V313" s="35"/>
      <c r="W313" s="35"/>
      <c r="X313" s="35"/>
      <c r="Y313" s="35"/>
      <c r="Z313" s="35"/>
      <c r="AA313" s="35"/>
      <c r="AB313" s="35"/>
      <c r="AC313" s="35"/>
      <c r="AD313" s="35"/>
      <c r="AE313" s="35"/>
      <c r="AR313" s="203" t="s">
        <v>316</v>
      </c>
      <c r="AT313" s="203" t="s">
        <v>241</v>
      </c>
      <c r="AU313" s="203" t="s">
        <v>86</v>
      </c>
      <c r="AY313" s="18" t="s">
        <v>239</v>
      </c>
      <c r="BE313" s="204">
        <f>IF(N313="základní",J313,0)</f>
        <v>0</v>
      </c>
      <c r="BF313" s="204">
        <f>IF(N313="snížená",J313,0)</f>
        <v>0</v>
      </c>
      <c r="BG313" s="204">
        <f>IF(N313="zákl. přenesená",J313,0)</f>
        <v>0</v>
      </c>
      <c r="BH313" s="204">
        <f>IF(N313="sníž. přenesená",J313,0)</f>
        <v>0</v>
      </c>
      <c r="BI313" s="204">
        <f>IF(N313="nulová",J313,0)</f>
        <v>0</v>
      </c>
      <c r="BJ313" s="18" t="s">
        <v>84</v>
      </c>
      <c r="BK313" s="204">
        <f>ROUND(I313*H313,2)</f>
        <v>0</v>
      </c>
      <c r="BL313" s="18" t="s">
        <v>316</v>
      </c>
      <c r="BM313" s="203" t="s">
        <v>3072</v>
      </c>
    </row>
    <row r="314" spans="1:65" s="2" customFormat="1" ht="39">
      <c r="A314" s="35"/>
      <c r="B314" s="36"/>
      <c r="C314" s="37"/>
      <c r="D314" s="212" t="s">
        <v>294</v>
      </c>
      <c r="E314" s="37"/>
      <c r="F314" s="221" t="s">
        <v>3073</v>
      </c>
      <c r="G314" s="37"/>
      <c r="H314" s="37"/>
      <c r="I314" s="207"/>
      <c r="J314" s="37"/>
      <c r="K314" s="37"/>
      <c r="L314" s="40"/>
      <c r="M314" s="208"/>
      <c r="N314" s="209"/>
      <c r="O314" s="72"/>
      <c r="P314" s="72"/>
      <c r="Q314" s="72"/>
      <c r="R314" s="72"/>
      <c r="S314" s="72"/>
      <c r="T314" s="73"/>
      <c r="U314" s="35"/>
      <c r="V314" s="35"/>
      <c r="W314" s="35"/>
      <c r="X314" s="35"/>
      <c r="Y314" s="35"/>
      <c r="Z314" s="35"/>
      <c r="AA314" s="35"/>
      <c r="AB314" s="35"/>
      <c r="AC314" s="35"/>
      <c r="AD314" s="35"/>
      <c r="AE314" s="35"/>
      <c r="AT314" s="18" t="s">
        <v>294</v>
      </c>
      <c r="AU314" s="18" t="s">
        <v>86</v>
      </c>
    </row>
    <row r="315" spans="1:65" s="13" customFormat="1" ht="11.25">
      <c r="B315" s="210"/>
      <c r="C315" s="211"/>
      <c r="D315" s="212" t="s">
        <v>274</v>
      </c>
      <c r="E315" s="226" t="s">
        <v>1</v>
      </c>
      <c r="F315" s="213" t="s">
        <v>3074</v>
      </c>
      <c r="G315" s="211"/>
      <c r="H315" s="214">
        <v>117.26</v>
      </c>
      <c r="I315" s="215"/>
      <c r="J315" s="211"/>
      <c r="K315" s="211"/>
      <c r="L315" s="216"/>
      <c r="M315" s="217"/>
      <c r="N315" s="218"/>
      <c r="O315" s="218"/>
      <c r="P315" s="218"/>
      <c r="Q315" s="218"/>
      <c r="R315" s="218"/>
      <c r="S315" s="218"/>
      <c r="T315" s="219"/>
      <c r="AT315" s="220" t="s">
        <v>274</v>
      </c>
      <c r="AU315" s="220" t="s">
        <v>86</v>
      </c>
      <c r="AV315" s="13" t="s">
        <v>86</v>
      </c>
      <c r="AW315" s="13" t="s">
        <v>32</v>
      </c>
      <c r="AX315" s="13" t="s">
        <v>76</v>
      </c>
      <c r="AY315" s="220" t="s">
        <v>239</v>
      </c>
    </row>
    <row r="316" spans="1:65" s="14" customFormat="1" ht="11.25">
      <c r="B316" s="227"/>
      <c r="C316" s="228"/>
      <c r="D316" s="212" t="s">
        <v>274</v>
      </c>
      <c r="E316" s="229" t="s">
        <v>1</v>
      </c>
      <c r="F316" s="230" t="s">
        <v>401</v>
      </c>
      <c r="G316" s="228"/>
      <c r="H316" s="231">
        <v>117.26</v>
      </c>
      <c r="I316" s="232"/>
      <c r="J316" s="228"/>
      <c r="K316" s="228"/>
      <c r="L316" s="233"/>
      <c r="M316" s="234"/>
      <c r="N316" s="235"/>
      <c r="O316" s="235"/>
      <c r="P316" s="235"/>
      <c r="Q316" s="235"/>
      <c r="R316" s="235"/>
      <c r="S316" s="235"/>
      <c r="T316" s="236"/>
      <c r="AT316" s="237" t="s">
        <v>274</v>
      </c>
      <c r="AU316" s="237" t="s">
        <v>86</v>
      </c>
      <c r="AV316" s="14" t="s">
        <v>110</v>
      </c>
      <c r="AW316" s="14" t="s">
        <v>32</v>
      </c>
      <c r="AX316" s="14" t="s">
        <v>84</v>
      </c>
      <c r="AY316" s="237" t="s">
        <v>239</v>
      </c>
    </row>
    <row r="317" spans="1:65" s="2" customFormat="1" ht="16.5" customHeight="1">
      <c r="A317" s="35"/>
      <c r="B317" s="36"/>
      <c r="C317" s="192" t="s">
        <v>645</v>
      </c>
      <c r="D317" s="192" t="s">
        <v>241</v>
      </c>
      <c r="E317" s="193" t="s">
        <v>3075</v>
      </c>
      <c r="F317" s="194" t="s">
        <v>3076</v>
      </c>
      <c r="G317" s="195" t="s">
        <v>251</v>
      </c>
      <c r="H317" s="196">
        <v>15</v>
      </c>
      <c r="I317" s="197"/>
      <c r="J317" s="198">
        <f>ROUND(I317*H317,2)</f>
        <v>0</v>
      </c>
      <c r="K317" s="194" t="s">
        <v>287</v>
      </c>
      <c r="L317" s="40"/>
      <c r="M317" s="199" t="s">
        <v>1</v>
      </c>
      <c r="N317" s="200" t="s">
        <v>41</v>
      </c>
      <c r="O317" s="72"/>
      <c r="P317" s="201">
        <f>O317*H317</f>
        <v>0</v>
      </c>
      <c r="Q317" s="201">
        <v>0</v>
      </c>
      <c r="R317" s="201">
        <f>Q317*H317</f>
        <v>0</v>
      </c>
      <c r="S317" s="201">
        <v>0</v>
      </c>
      <c r="T317" s="202">
        <f>S317*H317</f>
        <v>0</v>
      </c>
      <c r="U317" s="35"/>
      <c r="V317" s="35"/>
      <c r="W317" s="35"/>
      <c r="X317" s="35"/>
      <c r="Y317" s="35"/>
      <c r="Z317" s="35"/>
      <c r="AA317" s="35"/>
      <c r="AB317" s="35"/>
      <c r="AC317" s="35"/>
      <c r="AD317" s="35"/>
      <c r="AE317" s="35"/>
      <c r="AR317" s="203" t="s">
        <v>316</v>
      </c>
      <c r="AT317" s="203" t="s">
        <v>241</v>
      </c>
      <c r="AU317" s="203" t="s">
        <v>86</v>
      </c>
      <c r="AY317" s="18" t="s">
        <v>239</v>
      </c>
      <c r="BE317" s="204">
        <f>IF(N317="základní",J317,0)</f>
        <v>0</v>
      </c>
      <c r="BF317" s="204">
        <f>IF(N317="snížená",J317,0)</f>
        <v>0</v>
      </c>
      <c r="BG317" s="204">
        <f>IF(N317="zákl. přenesená",J317,0)</f>
        <v>0</v>
      </c>
      <c r="BH317" s="204">
        <f>IF(N317="sníž. přenesená",J317,0)</f>
        <v>0</v>
      </c>
      <c r="BI317" s="204">
        <f>IF(N317="nulová",J317,0)</f>
        <v>0</v>
      </c>
      <c r="BJ317" s="18" t="s">
        <v>84</v>
      </c>
      <c r="BK317" s="204">
        <f>ROUND(I317*H317,2)</f>
        <v>0</v>
      </c>
      <c r="BL317" s="18" t="s">
        <v>316</v>
      </c>
      <c r="BM317" s="203" t="s">
        <v>3077</v>
      </c>
    </row>
    <row r="318" spans="1:65" s="2" customFormat="1" ht="39">
      <c r="A318" s="35"/>
      <c r="B318" s="36"/>
      <c r="C318" s="37"/>
      <c r="D318" s="212" t="s">
        <v>294</v>
      </c>
      <c r="E318" s="37"/>
      <c r="F318" s="221" t="s">
        <v>3073</v>
      </c>
      <c r="G318" s="37"/>
      <c r="H318" s="37"/>
      <c r="I318" s="207"/>
      <c r="J318" s="37"/>
      <c r="K318" s="37"/>
      <c r="L318" s="40"/>
      <c r="M318" s="222"/>
      <c r="N318" s="223"/>
      <c r="O318" s="224"/>
      <c r="P318" s="224"/>
      <c r="Q318" s="224"/>
      <c r="R318" s="224"/>
      <c r="S318" s="224"/>
      <c r="T318" s="225"/>
      <c r="U318" s="35"/>
      <c r="V318" s="35"/>
      <c r="W318" s="35"/>
      <c r="X318" s="35"/>
      <c r="Y318" s="35"/>
      <c r="Z318" s="35"/>
      <c r="AA318" s="35"/>
      <c r="AB318" s="35"/>
      <c r="AC318" s="35"/>
      <c r="AD318" s="35"/>
      <c r="AE318" s="35"/>
      <c r="AT318" s="18" t="s">
        <v>294</v>
      </c>
      <c r="AU318" s="18" t="s">
        <v>86</v>
      </c>
    </row>
    <row r="319" spans="1:65" s="2" customFormat="1" ht="6.95" customHeight="1">
      <c r="A319" s="35"/>
      <c r="B319" s="55"/>
      <c r="C319" s="56"/>
      <c r="D319" s="56"/>
      <c r="E319" s="56"/>
      <c r="F319" s="56"/>
      <c r="G319" s="56"/>
      <c r="H319" s="56"/>
      <c r="I319" s="56"/>
      <c r="J319" s="56"/>
      <c r="K319" s="56"/>
      <c r="L319" s="40"/>
      <c r="M319" s="35"/>
      <c r="O319" s="35"/>
      <c r="P319" s="35"/>
      <c r="Q319" s="35"/>
      <c r="R319" s="35"/>
      <c r="S319" s="35"/>
      <c r="T319" s="35"/>
      <c r="U319" s="35"/>
      <c r="V319" s="35"/>
      <c r="W319" s="35"/>
      <c r="X319" s="35"/>
      <c r="Y319" s="35"/>
      <c r="Z319" s="35"/>
      <c r="AA319" s="35"/>
      <c r="AB319" s="35"/>
      <c r="AC319" s="35"/>
      <c r="AD319" s="35"/>
      <c r="AE319" s="35"/>
    </row>
  </sheetData>
  <sheetProtection algorithmName="SHA-512" hashValue="NIUhJKSsg3L4roc0vpfrg5ApxvBvZ4BYBlShDZn6WlQDfGvQBK9BOP9Sbnt7hudki4JFHKqL8Rsg3kS1cb+aag==" saltValue="cjs82iKoXrxL1SW+tFmny6+OjLIjfE1KQnTsFLLbqneKkbe0nsc9YX/n9D22kUgcTQ/AFo3sgOsuPwczEchKHQ==" spinCount="100000" sheet="1" objects="1" scenarios="1" formatColumns="0" formatRows="0" autoFilter="0"/>
  <autoFilter ref="C126:K318" xr:uid="{00000000-0009-0000-0000-000003000000}"/>
  <mergeCells count="12">
    <mergeCell ref="E119:H119"/>
    <mergeCell ref="L2:V2"/>
    <mergeCell ref="E85:H85"/>
    <mergeCell ref="E87:H87"/>
    <mergeCell ref="E89:H89"/>
    <mergeCell ref="E115:H115"/>
    <mergeCell ref="E117:H117"/>
    <mergeCell ref="E7:H7"/>
    <mergeCell ref="E9:H9"/>
    <mergeCell ref="E11:H11"/>
    <mergeCell ref="E20:H20"/>
    <mergeCell ref="E29:H29"/>
  </mergeCells>
  <hyperlinks>
    <hyperlink ref="F131" r:id="rId1" xr:uid="{00000000-0004-0000-0300-000000000000}"/>
    <hyperlink ref="F136" r:id="rId2" xr:uid="{00000000-0004-0000-0300-000001000000}"/>
    <hyperlink ref="F140" r:id="rId3" xr:uid="{00000000-0004-0000-0300-000002000000}"/>
    <hyperlink ref="F142" r:id="rId4" xr:uid="{00000000-0004-0000-0300-000003000000}"/>
    <hyperlink ref="F147" r:id="rId5" xr:uid="{00000000-0004-0000-0300-000004000000}"/>
    <hyperlink ref="F154" r:id="rId6" xr:uid="{00000000-0004-0000-0300-000005000000}"/>
    <hyperlink ref="F158" r:id="rId7" xr:uid="{00000000-0004-0000-0300-000006000000}"/>
    <hyperlink ref="F160" r:id="rId8" xr:uid="{00000000-0004-0000-0300-000007000000}"/>
    <hyperlink ref="F165" r:id="rId9" xr:uid="{00000000-0004-0000-0300-000008000000}"/>
    <hyperlink ref="F167" r:id="rId10" xr:uid="{00000000-0004-0000-0300-000009000000}"/>
    <hyperlink ref="F172" r:id="rId11" xr:uid="{00000000-0004-0000-0300-00000A000000}"/>
    <hyperlink ref="F176" r:id="rId12" xr:uid="{00000000-0004-0000-0300-00000B000000}"/>
    <hyperlink ref="F178" r:id="rId13" xr:uid="{00000000-0004-0000-0300-00000C000000}"/>
    <hyperlink ref="F187" r:id="rId14" xr:uid="{00000000-0004-0000-0300-00000D000000}"/>
    <hyperlink ref="F192" r:id="rId15" xr:uid="{00000000-0004-0000-0300-00000E000000}"/>
    <hyperlink ref="F196" r:id="rId16" xr:uid="{00000000-0004-0000-0300-00000F000000}"/>
    <hyperlink ref="F200" r:id="rId17" xr:uid="{00000000-0004-0000-0300-000010000000}"/>
    <hyperlink ref="F212" r:id="rId18" xr:uid="{00000000-0004-0000-0300-000011000000}"/>
    <hyperlink ref="F218" r:id="rId19" xr:uid="{00000000-0004-0000-0300-000012000000}"/>
    <hyperlink ref="F220" r:id="rId20" xr:uid="{00000000-0004-0000-0300-000013000000}"/>
    <hyperlink ref="F225" r:id="rId21" xr:uid="{00000000-0004-0000-0300-000014000000}"/>
    <hyperlink ref="F230" r:id="rId22" xr:uid="{00000000-0004-0000-0300-000015000000}"/>
    <hyperlink ref="F234" r:id="rId23" xr:uid="{00000000-0004-0000-0300-000016000000}"/>
    <hyperlink ref="F236" r:id="rId24" xr:uid="{00000000-0004-0000-0300-000017000000}"/>
    <hyperlink ref="F246" r:id="rId25" xr:uid="{00000000-0004-0000-0300-000018000000}"/>
    <hyperlink ref="F251" r:id="rId26" xr:uid="{00000000-0004-0000-0300-000019000000}"/>
    <hyperlink ref="F256" r:id="rId27" xr:uid="{00000000-0004-0000-0300-00001A000000}"/>
    <hyperlink ref="F258" r:id="rId28" xr:uid="{00000000-0004-0000-0300-00001B000000}"/>
    <hyperlink ref="F262" r:id="rId29" xr:uid="{00000000-0004-0000-0300-00001C000000}"/>
    <hyperlink ref="F264" r:id="rId30" xr:uid="{00000000-0004-0000-0300-00001D000000}"/>
    <hyperlink ref="F269" r:id="rId31" xr:uid="{00000000-0004-0000-0300-00001E000000}"/>
    <hyperlink ref="F274" r:id="rId32" xr:uid="{00000000-0004-0000-0300-00001F000000}"/>
    <hyperlink ref="F278" r:id="rId33" xr:uid="{00000000-0004-0000-0300-000020000000}"/>
    <hyperlink ref="F280" r:id="rId34" xr:uid="{00000000-0004-0000-0300-000021000000}"/>
    <hyperlink ref="F284" r:id="rId35" xr:uid="{00000000-0004-0000-0300-000022000000}"/>
    <hyperlink ref="F286" r:id="rId36" xr:uid="{00000000-0004-0000-0300-000023000000}"/>
    <hyperlink ref="F288" r:id="rId37" xr:uid="{00000000-0004-0000-0300-000024000000}"/>
    <hyperlink ref="F293" r:id="rId38" xr:uid="{00000000-0004-0000-0300-000025000000}"/>
    <hyperlink ref="F295" r:id="rId39" xr:uid="{00000000-0004-0000-0300-000026000000}"/>
    <hyperlink ref="F297" r:id="rId40" xr:uid="{00000000-0004-0000-0300-000027000000}"/>
    <hyperlink ref="F301" r:id="rId41" xr:uid="{00000000-0004-0000-0300-000028000000}"/>
    <hyperlink ref="F303" r:id="rId42" xr:uid="{00000000-0004-0000-0300-000029000000}"/>
    <hyperlink ref="F310" r:id="rId43" xr:uid="{00000000-0004-0000-0300-00002A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4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BM133"/>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99</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s="1" customFormat="1" ht="12" customHeight="1">
      <c r="B8" s="21"/>
      <c r="D8" s="120" t="s">
        <v>210</v>
      </c>
      <c r="L8" s="21"/>
    </row>
    <row r="9" spans="1:46" s="2" customFormat="1" ht="16.5" customHeight="1">
      <c r="A9" s="35"/>
      <c r="B9" s="40"/>
      <c r="C9" s="35"/>
      <c r="D9" s="35"/>
      <c r="E9" s="325" t="s">
        <v>362</v>
      </c>
      <c r="F9" s="328"/>
      <c r="G9" s="328"/>
      <c r="H9" s="328"/>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363</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3078</v>
      </c>
      <c r="F11" s="328"/>
      <c r="G11" s="328"/>
      <c r="H11" s="328"/>
      <c r="I11" s="35"/>
      <c r="J11" s="35"/>
      <c r="K11" s="35"/>
      <c r="L11" s="52"/>
      <c r="S11" s="35"/>
      <c r="T11" s="35"/>
      <c r="U11" s="35"/>
      <c r="V11" s="35"/>
      <c r="W11" s="35"/>
      <c r="X11" s="35"/>
      <c r="Y11" s="35"/>
      <c r="Z11" s="35"/>
      <c r="AA11" s="35"/>
      <c r="AB11" s="35"/>
      <c r="AC11" s="35"/>
      <c r="AD11" s="35"/>
      <c r="AE11" s="35"/>
    </row>
    <row r="12" spans="1:46" s="2" customFormat="1" ht="11.25">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23. 6. 2025</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26</v>
      </c>
      <c r="F17" s="35"/>
      <c r="G17" s="35"/>
      <c r="H17" s="35"/>
      <c r="I17" s="120" t="s">
        <v>27</v>
      </c>
      <c r="J17" s="111"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28</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9" t="str">
        <f>'Rekapitulace stavby'!E14</f>
        <v>Vyplň údaj</v>
      </c>
      <c r="F20" s="330"/>
      <c r="G20" s="330"/>
      <c r="H20" s="330"/>
      <c r="I20" s="120" t="s">
        <v>27</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30</v>
      </c>
      <c r="E22" s="35"/>
      <c r="F22" s="35"/>
      <c r="G22" s="35"/>
      <c r="H22" s="35"/>
      <c r="I22" s="120" t="s">
        <v>25</v>
      </c>
      <c r="J22" s="111"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31</v>
      </c>
      <c r="F23" s="35"/>
      <c r="G23" s="35"/>
      <c r="H23" s="35"/>
      <c r="I23" s="120" t="s">
        <v>27</v>
      </c>
      <c r="J23" s="111"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33</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27</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34</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19.25" customHeight="1">
      <c r="A29" s="122"/>
      <c r="B29" s="123"/>
      <c r="C29" s="122"/>
      <c r="D29" s="122"/>
      <c r="E29" s="331" t="s">
        <v>35</v>
      </c>
      <c r="F29" s="331"/>
      <c r="G29" s="331"/>
      <c r="H29" s="331"/>
      <c r="I29" s="122"/>
      <c r="J29" s="122"/>
      <c r="K29" s="122"/>
      <c r="L29" s="124"/>
      <c r="S29" s="122"/>
      <c r="T29" s="122"/>
      <c r="U29" s="122"/>
      <c r="V29" s="122"/>
      <c r="W29" s="122"/>
      <c r="X29" s="122"/>
      <c r="Y29" s="122"/>
      <c r="Z29" s="122"/>
      <c r="AA29" s="122"/>
      <c r="AB29" s="122"/>
      <c r="AC29" s="122"/>
      <c r="AD29" s="122"/>
      <c r="AE29" s="122"/>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36</v>
      </c>
      <c r="E32" s="35"/>
      <c r="F32" s="35"/>
      <c r="G32" s="35"/>
      <c r="H32" s="35"/>
      <c r="I32" s="35"/>
      <c r="J32" s="127">
        <f>ROUND(J122,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8" t="s">
        <v>38</v>
      </c>
      <c r="G34" s="35"/>
      <c r="H34" s="35"/>
      <c r="I34" s="128" t="s">
        <v>37</v>
      </c>
      <c r="J34" s="128" t="s">
        <v>39</v>
      </c>
      <c r="K34" s="35"/>
      <c r="L34" s="52"/>
      <c r="S34" s="35"/>
      <c r="T34" s="35"/>
      <c r="U34" s="35"/>
      <c r="V34" s="35"/>
      <c r="W34" s="35"/>
      <c r="X34" s="35"/>
      <c r="Y34" s="35"/>
      <c r="Z34" s="35"/>
      <c r="AA34" s="35"/>
      <c r="AB34" s="35"/>
      <c r="AC34" s="35"/>
      <c r="AD34" s="35"/>
      <c r="AE34" s="35"/>
    </row>
    <row r="35" spans="1:31" s="2" customFormat="1" ht="14.45" customHeight="1">
      <c r="A35" s="35"/>
      <c r="B35" s="40"/>
      <c r="C35" s="35"/>
      <c r="D35" s="129" t="s">
        <v>40</v>
      </c>
      <c r="E35" s="120" t="s">
        <v>41</v>
      </c>
      <c r="F35" s="130">
        <f>ROUND((SUM(BE122:BE132)),  2)</f>
        <v>0</v>
      </c>
      <c r="G35" s="35"/>
      <c r="H35" s="35"/>
      <c r="I35" s="131">
        <v>0.21</v>
      </c>
      <c r="J35" s="130">
        <f>ROUND(((SUM(BE122:BE132))*I35),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20" t="s">
        <v>42</v>
      </c>
      <c r="F36" s="130">
        <f>ROUND((SUM(BF122:BF132)),  2)</f>
        <v>0</v>
      </c>
      <c r="G36" s="35"/>
      <c r="H36" s="35"/>
      <c r="I36" s="131">
        <v>0.12</v>
      </c>
      <c r="J36" s="130">
        <f>ROUND(((SUM(BF122:BF132))*I36),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43</v>
      </c>
      <c r="F37" s="130">
        <f>ROUND((SUM(BG122:BG132)),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20" t="s">
        <v>44</v>
      </c>
      <c r="F38" s="130">
        <f>ROUND((SUM(BH122:BH132)),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45</v>
      </c>
      <c r="F39" s="130">
        <f>ROUND((SUM(BI122:BI132)),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46</v>
      </c>
      <c r="E41" s="134"/>
      <c r="F41" s="134"/>
      <c r="G41" s="135" t="s">
        <v>47</v>
      </c>
      <c r="H41" s="136" t="s">
        <v>48</v>
      </c>
      <c r="I41" s="134"/>
      <c r="J41" s="137">
        <f>SUM(J32:J39)</f>
        <v>0</v>
      </c>
      <c r="K41" s="138"/>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2" customFormat="1" ht="16.5" customHeight="1">
      <c r="A87" s="35"/>
      <c r="B87" s="36"/>
      <c r="C87" s="37"/>
      <c r="D87" s="37"/>
      <c r="E87" s="332" t="s">
        <v>362</v>
      </c>
      <c r="F87" s="334"/>
      <c r="G87" s="334"/>
      <c r="H87" s="334"/>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363</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5" t="str">
        <f>E11</f>
        <v>D.1.2.2 - Stavebně-konstrukční řešení-ocelové kce</v>
      </c>
      <c r="F89" s="334"/>
      <c r="G89" s="334"/>
      <c r="H89" s="334"/>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 xml:space="preserve"> </v>
      </c>
      <c r="G91" s="37"/>
      <c r="H91" s="37"/>
      <c r="I91" s="30" t="s">
        <v>22</v>
      </c>
      <c r="J91" s="67" t="str">
        <f>IF(J14="","",J14)</f>
        <v>23. 6. 2025</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24</v>
      </c>
      <c r="D93" s="37"/>
      <c r="E93" s="37"/>
      <c r="F93" s="28" t="str">
        <f>E17</f>
        <v>NEMOCNICE TGM HODONÍN, p.o.</v>
      </c>
      <c r="G93" s="37"/>
      <c r="H93" s="37"/>
      <c r="I93" s="30" t="s">
        <v>30</v>
      </c>
      <c r="J93" s="33" t="str">
        <f>E23</f>
        <v>KANIA a.s.</v>
      </c>
      <c r="K93" s="37"/>
      <c r="L93" s="52"/>
      <c r="S93" s="35"/>
      <c r="T93" s="35"/>
      <c r="U93" s="35"/>
      <c r="V93" s="35"/>
      <c r="W93" s="35"/>
      <c r="X93" s="35"/>
      <c r="Y93" s="35"/>
      <c r="Z93" s="35"/>
      <c r="AA93" s="35"/>
      <c r="AB93" s="35"/>
      <c r="AC93" s="35"/>
      <c r="AD93" s="35"/>
      <c r="AE93" s="35"/>
    </row>
    <row r="94" spans="1:31" s="2" customFormat="1" ht="15.2" customHeight="1">
      <c r="A94" s="35"/>
      <c r="B94" s="36"/>
      <c r="C94" s="30" t="s">
        <v>28</v>
      </c>
      <c r="D94" s="37"/>
      <c r="E94" s="37"/>
      <c r="F94" s="28" t="str">
        <f>IF(E20="","",E20)</f>
        <v>Vyplň údaj</v>
      </c>
      <c r="G94" s="37"/>
      <c r="H94" s="37"/>
      <c r="I94" s="30" t="s">
        <v>33</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213</v>
      </c>
      <c r="D96" s="151"/>
      <c r="E96" s="151"/>
      <c r="F96" s="151"/>
      <c r="G96" s="151"/>
      <c r="H96" s="151"/>
      <c r="I96" s="151"/>
      <c r="J96" s="152" t="s">
        <v>214</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3" t="s">
        <v>215</v>
      </c>
      <c r="D98" s="37"/>
      <c r="E98" s="37"/>
      <c r="F98" s="37"/>
      <c r="G98" s="37"/>
      <c r="H98" s="37"/>
      <c r="I98" s="37"/>
      <c r="J98" s="85">
        <f>J122</f>
        <v>0</v>
      </c>
      <c r="K98" s="37"/>
      <c r="L98" s="52"/>
      <c r="S98" s="35"/>
      <c r="T98" s="35"/>
      <c r="U98" s="35"/>
      <c r="V98" s="35"/>
      <c r="W98" s="35"/>
      <c r="X98" s="35"/>
      <c r="Y98" s="35"/>
      <c r="Z98" s="35"/>
      <c r="AA98" s="35"/>
      <c r="AB98" s="35"/>
      <c r="AC98" s="35"/>
      <c r="AD98" s="35"/>
      <c r="AE98" s="35"/>
      <c r="AU98" s="18" t="s">
        <v>216</v>
      </c>
    </row>
    <row r="99" spans="1:47" s="9" customFormat="1" ht="24.95" customHeight="1">
      <c r="B99" s="154"/>
      <c r="C99" s="155"/>
      <c r="D99" s="156" t="s">
        <v>372</v>
      </c>
      <c r="E99" s="157"/>
      <c r="F99" s="157"/>
      <c r="G99" s="157"/>
      <c r="H99" s="157"/>
      <c r="I99" s="157"/>
      <c r="J99" s="158">
        <f>J123</f>
        <v>0</v>
      </c>
      <c r="K99" s="155"/>
      <c r="L99" s="159"/>
    </row>
    <row r="100" spans="1:47" s="10" customFormat="1" ht="19.899999999999999" customHeight="1">
      <c r="B100" s="160"/>
      <c r="C100" s="105"/>
      <c r="D100" s="161" t="s">
        <v>381</v>
      </c>
      <c r="E100" s="162"/>
      <c r="F100" s="162"/>
      <c r="G100" s="162"/>
      <c r="H100" s="162"/>
      <c r="I100" s="162"/>
      <c r="J100" s="163">
        <f>J124</f>
        <v>0</v>
      </c>
      <c r="K100" s="105"/>
      <c r="L100" s="164"/>
    </row>
    <row r="101" spans="1:47" s="2" customFormat="1" ht="21.75" customHeight="1">
      <c r="A101" s="35"/>
      <c r="B101" s="36"/>
      <c r="C101" s="37"/>
      <c r="D101" s="37"/>
      <c r="E101" s="37"/>
      <c r="F101" s="37"/>
      <c r="G101" s="37"/>
      <c r="H101" s="37"/>
      <c r="I101" s="37"/>
      <c r="J101" s="37"/>
      <c r="K101" s="37"/>
      <c r="L101" s="52"/>
      <c r="S101" s="35"/>
      <c r="T101" s="35"/>
      <c r="U101" s="35"/>
      <c r="V101" s="35"/>
      <c r="W101" s="35"/>
      <c r="X101" s="35"/>
      <c r="Y101" s="35"/>
      <c r="Z101" s="35"/>
      <c r="AA101" s="35"/>
      <c r="AB101" s="35"/>
      <c r="AC101" s="35"/>
      <c r="AD101" s="35"/>
      <c r="AE101" s="35"/>
    </row>
    <row r="102" spans="1:47" s="2" customFormat="1" ht="6.95" customHeight="1">
      <c r="A102" s="35"/>
      <c r="B102" s="55"/>
      <c r="C102" s="56"/>
      <c r="D102" s="56"/>
      <c r="E102" s="56"/>
      <c r="F102" s="56"/>
      <c r="G102" s="56"/>
      <c r="H102" s="56"/>
      <c r="I102" s="56"/>
      <c r="J102" s="56"/>
      <c r="K102" s="56"/>
      <c r="L102" s="52"/>
      <c r="S102" s="35"/>
      <c r="T102" s="35"/>
      <c r="U102" s="35"/>
      <c r="V102" s="35"/>
      <c r="W102" s="35"/>
      <c r="X102" s="35"/>
      <c r="Y102" s="35"/>
      <c r="Z102" s="35"/>
      <c r="AA102" s="35"/>
      <c r="AB102" s="35"/>
      <c r="AC102" s="35"/>
      <c r="AD102" s="35"/>
      <c r="AE102" s="35"/>
    </row>
    <row r="106" spans="1:47" s="2" customFormat="1" ht="6.95" customHeight="1">
      <c r="A106" s="35"/>
      <c r="B106" s="57"/>
      <c r="C106" s="58"/>
      <c r="D106" s="58"/>
      <c r="E106" s="58"/>
      <c r="F106" s="58"/>
      <c r="G106" s="58"/>
      <c r="H106" s="58"/>
      <c r="I106" s="58"/>
      <c r="J106" s="58"/>
      <c r="K106" s="58"/>
      <c r="L106" s="52"/>
      <c r="S106" s="35"/>
      <c r="T106" s="35"/>
      <c r="U106" s="35"/>
      <c r="V106" s="35"/>
      <c r="W106" s="35"/>
      <c r="X106" s="35"/>
      <c r="Y106" s="35"/>
      <c r="Z106" s="35"/>
      <c r="AA106" s="35"/>
      <c r="AB106" s="35"/>
      <c r="AC106" s="35"/>
      <c r="AD106" s="35"/>
      <c r="AE106" s="35"/>
    </row>
    <row r="107" spans="1:47" s="2" customFormat="1" ht="24.95" customHeight="1">
      <c r="A107" s="35"/>
      <c r="B107" s="36"/>
      <c r="C107" s="24" t="s">
        <v>224</v>
      </c>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47" s="2" customFormat="1" ht="6.95" customHeight="1">
      <c r="A108" s="35"/>
      <c r="B108" s="36"/>
      <c r="C108" s="37"/>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12" customHeight="1">
      <c r="A109" s="35"/>
      <c r="B109" s="36"/>
      <c r="C109" s="30" t="s">
        <v>16</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16.5" customHeight="1">
      <c r="A110" s="35"/>
      <c r="B110" s="36"/>
      <c r="C110" s="37"/>
      <c r="D110" s="37"/>
      <c r="E110" s="332" t="str">
        <f>E7</f>
        <v>NEMOCNICE TGM HODONÍN – VÝSTAVBA PAVILONU URGENTNÍHO PŘÍJMU ETAPA II.</v>
      </c>
      <c r="F110" s="333"/>
      <c r="G110" s="333"/>
      <c r="H110" s="333"/>
      <c r="I110" s="37"/>
      <c r="J110" s="37"/>
      <c r="K110" s="37"/>
      <c r="L110" s="52"/>
      <c r="S110" s="35"/>
      <c r="T110" s="35"/>
      <c r="U110" s="35"/>
      <c r="V110" s="35"/>
      <c r="W110" s="35"/>
      <c r="X110" s="35"/>
      <c r="Y110" s="35"/>
      <c r="Z110" s="35"/>
      <c r="AA110" s="35"/>
      <c r="AB110" s="35"/>
      <c r="AC110" s="35"/>
      <c r="AD110" s="35"/>
      <c r="AE110" s="35"/>
    </row>
    <row r="111" spans="1:47" s="1" customFormat="1" ht="12" customHeight="1">
      <c r="B111" s="22"/>
      <c r="C111" s="30" t="s">
        <v>210</v>
      </c>
      <c r="D111" s="23"/>
      <c r="E111" s="23"/>
      <c r="F111" s="23"/>
      <c r="G111" s="23"/>
      <c r="H111" s="23"/>
      <c r="I111" s="23"/>
      <c r="J111" s="23"/>
      <c r="K111" s="23"/>
      <c r="L111" s="21"/>
    </row>
    <row r="112" spans="1:47" s="2" customFormat="1" ht="16.5" customHeight="1">
      <c r="A112" s="35"/>
      <c r="B112" s="36"/>
      <c r="C112" s="37"/>
      <c r="D112" s="37"/>
      <c r="E112" s="332" t="s">
        <v>362</v>
      </c>
      <c r="F112" s="334"/>
      <c r="G112" s="334"/>
      <c r="H112" s="334"/>
      <c r="I112" s="37"/>
      <c r="J112" s="37"/>
      <c r="K112" s="37"/>
      <c r="L112" s="52"/>
      <c r="S112" s="35"/>
      <c r="T112" s="35"/>
      <c r="U112" s="35"/>
      <c r="V112" s="35"/>
      <c r="W112" s="35"/>
      <c r="X112" s="35"/>
      <c r="Y112" s="35"/>
      <c r="Z112" s="35"/>
      <c r="AA112" s="35"/>
      <c r="AB112" s="35"/>
      <c r="AC112" s="35"/>
      <c r="AD112" s="35"/>
      <c r="AE112" s="35"/>
    </row>
    <row r="113" spans="1:65" s="2" customFormat="1" ht="12" customHeight="1">
      <c r="A113" s="35"/>
      <c r="B113" s="36"/>
      <c r="C113" s="30" t="s">
        <v>363</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5" s="2" customFormat="1" ht="16.5" customHeight="1">
      <c r="A114" s="35"/>
      <c r="B114" s="36"/>
      <c r="C114" s="37"/>
      <c r="D114" s="37"/>
      <c r="E114" s="305" t="str">
        <f>E11</f>
        <v>D.1.2.2 - Stavebně-konstrukční řešení-ocelové kce</v>
      </c>
      <c r="F114" s="334"/>
      <c r="G114" s="334"/>
      <c r="H114" s="334"/>
      <c r="I114" s="37"/>
      <c r="J114" s="37"/>
      <c r="K114" s="37"/>
      <c r="L114" s="52"/>
      <c r="S114" s="35"/>
      <c r="T114" s="35"/>
      <c r="U114" s="35"/>
      <c r="V114" s="35"/>
      <c r="W114" s="35"/>
      <c r="X114" s="35"/>
      <c r="Y114" s="35"/>
      <c r="Z114" s="35"/>
      <c r="AA114" s="35"/>
      <c r="AB114" s="35"/>
      <c r="AC114" s="35"/>
      <c r="AD114" s="35"/>
      <c r="AE114" s="35"/>
    </row>
    <row r="115" spans="1:65" s="2" customFormat="1" ht="6.95" customHeight="1">
      <c r="A115" s="35"/>
      <c r="B115" s="36"/>
      <c r="C115" s="37"/>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65" s="2" customFormat="1" ht="12" customHeight="1">
      <c r="A116" s="35"/>
      <c r="B116" s="36"/>
      <c r="C116" s="30" t="s">
        <v>20</v>
      </c>
      <c r="D116" s="37"/>
      <c r="E116" s="37"/>
      <c r="F116" s="28" t="str">
        <f>F14</f>
        <v xml:space="preserve"> </v>
      </c>
      <c r="G116" s="37"/>
      <c r="H116" s="37"/>
      <c r="I116" s="30" t="s">
        <v>22</v>
      </c>
      <c r="J116" s="67" t="str">
        <f>IF(J14="","",J14)</f>
        <v>23. 6. 2025</v>
      </c>
      <c r="K116" s="37"/>
      <c r="L116" s="52"/>
      <c r="S116" s="35"/>
      <c r="T116" s="35"/>
      <c r="U116" s="35"/>
      <c r="V116" s="35"/>
      <c r="W116" s="35"/>
      <c r="X116" s="35"/>
      <c r="Y116" s="35"/>
      <c r="Z116" s="35"/>
      <c r="AA116" s="35"/>
      <c r="AB116" s="35"/>
      <c r="AC116" s="35"/>
      <c r="AD116" s="35"/>
      <c r="AE116" s="35"/>
    </row>
    <row r="117" spans="1:65" s="2" customFormat="1" ht="6.95"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5.2" customHeight="1">
      <c r="A118" s="35"/>
      <c r="B118" s="36"/>
      <c r="C118" s="30" t="s">
        <v>24</v>
      </c>
      <c r="D118" s="37"/>
      <c r="E118" s="37"/>
      <c r="F118" s="28" t="str">
        <f>E17</f>
        <v>NEMOCNICE TGM HODONÍN, p.o.</v>
      </c>
      <c r="G118" s="37"/>
      <c r="H118" s="37"/>
      <c r="I118" s="30" t="s">
        <v>30</v>
      </c>
      <c r="J118" s="33" t="str">
        <f>E23</f>
        <v>KANIA a.s.</v>
      </c>
      <c r="K118" s="37"/>
      <c r="L118" s="52"/>
      <c r="S118" s="35"/>
      <c r="T118" s="35"/>
      <c r="U118" s="35"/>
      <c r="V118" s="35"/>
      <c r="W118" s="35"/>
      <c r="X118" s="35"/>
      <c r="Y118" s="35"/>
      <c r="Z118" s="35"/>
      <c r="AA118" s="35"/>
      <c r="AB118" s="35"/>
      <c r="AC118" s="35"/>
      <c r="AD118" s="35"/>
      <c r="AE118" s="35"/>
    </row>
    <row r="119" spans="1:65" s="2" customFormat="1" ht="15.2" customHeight="1">
      <c r="A119" s="35"/>
      <c r="B119" s="36"/>
      <c r="C119" s="30" t="s">
        <v>28</v>
      </c>
      <c r="D119" s="37"/>
      <c r="E119" s="37"/>
      <c r="F119" s="28" t="str">
        <f>IF(E20="","",E20)</f>
        <v>Vyplň údaj</v>
      </c>
      <c r="G119" s="37"/>
      <c r="H119" s="37"/>
      <c r="I119" s="30" t="s">
        <v>33</v>
      </c>
      <c r="J119" s="33" t="str">
        <f>E26</f>
        <v xml:space="preserve"> </v>
      </c>
      <c r="K119" s="37"/>
      <c r="L119" s="52"/>
      <c r="S119" s="35"/>
      <c r="T119" s="35"/>
      <c r="U119" s="35"/>
      <c r="V119" s="35"/>
      <c r="W119" s="35"/>
      <c r="X119" s="35"/>
      <c r="Y119" s="35"/>
      <c r="Z119" s="35"/>
      <c r="AA119" s="35"/>
      <c r="AB119" s="35"/>
      <c r="AC119" s="35"/>
      <c r="AD119" s="35"/>
      <c r="AE119" s="35"/>
    </row>
    <row r="120" spans="1:65" s="2" customFormat="1" ht="10.3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5" s="11" customFormat="1" ht="29.25" customHeight="1">
      <c r="A121" s="165"/>
      <c r="B121" s="166"/>
      <c r="C121" s="167" t="s">
        <v>225</v>
      </c>
      <c r="D121" s="168" t="s">
        <v>61</v>
      </c>
      <c r="E121" s="168" t="s">
        <v>57</v>
      </c>
      <c r="F121" s="168" t="s">
        <v>58</v>
      </c>
      <c r="G121" s="168" t="s">
        <v>226</v>
      </c>
      <c r="H121" s="168" t="s">
        <v>227</v>
      </c>
      <c r="I121" s="168" t="s">
        <v>228</v>
      </c>
      <c r="J121" s="168" t="s">
        <v>214</v>
      </c>
      <c r="K121" s="169" t="s">
        <v>229</v>
      </c>
      <c r="L121" s="170"/>
      <c r="M121" s="76" t="s">
        <v>1</v>
      </c>
      <c r="N121" s="77" t="s">
        <v>40</v>
      </c>
      <c r="O121" s="77" t="s">
        <v>230</v>
      </c>
      <c r="P121" s="77" t="s">
        <v>231</v>
      </c>
      <c r="Q121" s="77" t="s">
        <v>232</v>
      </c>
      <c r="R121" s="77" t="s">
        <v>233</v>
      </c>
      <c r="S121" s="77" t="s">
        <v>234</v>
      </c>
      <c r="T121" s="78" t="s">
        <v>235</v>
      </c>
      <c r="U121" s="165"/>
      <c r="V121" s="165"/>
      <c r="W121" s="165"/>
      <c r="X121" s="165"/>
      <c r="Y121" s="165"/>
      <c r="Z121" s="165"/>
      <c r="AA121" s="165"/>
      <c r="AB121" s="165"/>
      <c r="AC121" s="165"/>
      <c r="AD121" s="165"/>
      <c r="AE121" s="165"/>
    </row>
    <row r="122" spans="1:65" s="2" customFormat="1" ht="22.9" customHeight="1">
      <c r="A122" s="35"/>
      <c r="B122" s="36"/>
      <c r="C122" s="83" t="s">
        <v>236</v>
      </c>
      <c r="D122" s="37"/>
      <c r="E122" s="37"/>
      <c r="F122" s="37"/>
      <c r="G122" s="37"/>
      <c r="H122" s="37"/>
      <c r="I122" s="37"/>
      <c r="J122" s="171">
        <f>BK122</f>
        <v>0</v>
      </c>
      <c r="K122" s="37"/>
      <c r="L122" s="40"/>
      <c r="M122" s="79"/>
      <c r="N122" s="172"/>
      <c r="O122" s="80"/>
      <c r="P122" s="173">
        <f>P123</f>
        <v>0</v>
      </c>
      <c r="Q122" s="80"/>
      <c r="R122" s="173">
        <f>R123</f>
        <v>20.85</v>
      </c>
      <c r="S122" s="80"/>
      <c r="T122" s="174">
        <f>T123</f>
        <v>0</v>
      </c>
      <c r="U122" s="35"/>
      <c r="V122" s="35"/>
      <c r="W122" s="35"/>
      <c r="X122" s="35"/>
      <c r="Y122" s="35"/>
      <c r="Z122" s="35"/>
      <c r="AA122" s="35"/>
      <c r="AB122" s="35"/>
      <c r="AC122" s="35"/>
      <c r="AD122" s="35"/>
      <c r="AE122" s="35"/>
      <c r="AT122" s="18" t="s">
        <v>75</v>
      </c>
      <c r="AU122" s="18" t="s">
        <v>216</v>
      </c>
      <c r="BK122" s="175">
        <f>BK123</f>
        <v>0</v>
      </c>
    </row>
    <row r="123" spans="1:65" s="12" customFormat="1" ht="25.9" customHeight="1">
      <c r="B123" s="176"/>
      <c r="C123" s="177"/>
      <c r="D123" s="178" t="s">
        <v>75</v>
      </c>
      <c r="E123" s="179" t="s">
        <v>1484</v>
      </c>
      <c r="F123" s="179" t="s">
        <v>1485</v>
      </c>
      <c r="G123" s="177"/>
      <c r="H123" s="177"/>
      <c r="I123" s="180"/>
      <c r="J123" s="181">
        <f>BK123</f>
        <v>0</v>
      </c>
      <c r="K123" s="177"/>
      <c r="L123" s="182"/>
      <c r="M123" s="183"/>
      <c r="N123" s="184"/>
      <c r="O123" s="184"/>
      <c r="P123" s="185">
        <f>P124</f>
        <v>0</v>
      </c>
      <c r="Q123" s="184"/>
      <c r="R123" s="185">
        <f>R124</f>
        <v>20.85</v>
      </c>
      <c r="S123" s="184"/>
      <c r="T123" s="186">
        <f>T124</f>
        <v>0</v>
      </c>
      <c r="AR123" s="187" t="s">
        <v>86</v>
      </c>
      <c r="AT123" s="188" t="s">
        <v>75</v>
      </c>
      <c r="AU123" s="188" t="s">
        <v>76</v>
      </c>
      <c r="AY123" s="187" t="s">
        <v>239</v>
      </c>
      <c r="BK123" s="189">
        <f>BK124</f>
        <v>0</v>
      </c>
    </row>
    <row r="124" spans="1:65" s="12" customFormat="1" ht="22.9" customHeight="1">
      <c r="B124" s="176"/>
      <c r="C124" s="177"/>
      <c r="D124" s="178" t="s">
        <v>75</v>
      </c>
      <c r="E124" s="190" t="s">
        <v>2245</v>
      </c>
      <c r="F124" s="190" t="s">
        <v>2246</v>
      </c>
      <c r="G124" s="177"/>
      <c r="H124" s="177"/>
      <c r="I124" s="180"/>
      <c r="J124" s="191">
        <f>BK124</f>
        <v>0</v>
      </c>
      <c r="K124" s="177"/>
      <c r="L124" s="182"/>
      <c r="M124" s="183"/>
      <c r="N124" s="184"/>
      <c r="O124" s="184"/>
      <c r="P124" s="185">
        <f>SUM(P125:P132)</f>
        <v>0</v>
      </c>
      <c r="Q124" s="184"/>
      <c r="R124" s="185">
        <f>SUM(R125:R132)</f>
        <v>20.85</v>
      </c>
      <c r="S124" s="184"/>
      <c r="T124" s="186">
        <f>SUM(T125:T132)</f>
        <v>0</v>
      </c>
      <c r="AR124" s="187" t="s">
        <v>86</v>
      </c>
      <c r="AT124" s="188" t="s">
        <v>75</v>
      </c>
      <c r="AU124" s="188" t="s">
        <v>84</v>
      </c>
      <c r="AY124" s="187" t="s">
        <v>239</v>
      </c>
      <c r="BK124" s="189">
        <f>SUM(BK125:BK132)</f>
        <v>0</v>
      </c>
    </row>
    <row r="125" spans="1:65" s="2" customFormat="1" ht="16.5" customHeight="1">
      <c r="A125" s="35"/>
      <c r="B125" s="36"/>
      <c r="C125" s="192" t="s">
        <v>84</v>
      </c>
      <c r="D125" s="192" t="s">
        <v>241</v>
      </c>
      <c r="E125" s="193" t="s">
        <v>3079</v>
      </c>
      <c r="F125" s="194" t="s">
        <v>3080</v>
      </c>
      <c r="G125" s="195" t="s">
        <v>655</v>
      </c>
      <c r="H125" s="196">
        <v>13800</v>
      </c>
      <c r="I125" s="197"/>
      <c r="J125" s="198">
        <f>ROUND(I125*H125,2)</f>
        <v>0</v>
      </c>
      <c r="K125" s="194" t="s">
        <v>287</v>
      </c>
      <c r="L125" s="40"/>
      <c r="M125" s="199" t="s">
        <v>1</v>
      </c>
      <c r="N125" s="200" t="s">
        <v>41</v>
      </c>
      <c r="O125" s="72"/>
      <c r="P125" s="201">
        <f>O125*H125</f>
        <v>0</v>
      </c>
      <c r="Q125" s="201">
        <v>1E-3</v>
      </c>
      <c r="R125" s="201">
        <f>Q125*H125</f>
        <v>13.8</v>
      </c>
      <c r="S125" s="201">
        <v>0</v>
      </c>
      <c r="T125" s="202">
        <f>S125*H125</f>
        <v>0</v>
      </c>
      <c r="U125" s="35"/>
      <c r="V125" s="35"/>
      <c r="W125" s="35"/>
      <c r="X125" s="35"/>
      <c r="Y125" s="35"/>
      <c r="Z125" s="35"/>
      <c r="AA125" s="35"/>
      <c r="AB125" s="35"/>
      <c r="AC125" s="35"/>
      <c r="AD125" s="35"/>
      <c r="AE125" s="35"/>
      <c r="AR125" s="203" t="s">
        <v>316</v>
      </c>
      <c r="AT125" s="203" t="s">
        <v>241</v>
      </c>
      <c r="AU125" s="203" t="s">
        <v>86</v>
      </c>
      <c r="AY125" s="18" t="s">
        <v>239</v>
      </c>
      <c r="BE125" s="204">
        <f>IF(N125="základní",J125,0)</f>
        <v>0</v>
      </c>
      <c r="BF125" s="204">
        <f>IF(N125="snížená",J125,0)</f>
        <v>0</v>
      </c>
      <c r="BG125" s="204">
        <f>IF(N125="zákl. přenesená",J125,0)</f>
        <v>0</v>
      </c>
      <c r="BH125" s="204">
        <f>IF(N125="sníž. přenesená",J125,0)</f>
        <v>0</v>
      </c>
      <c r="BI125" s="204">
        <f>IF(N125="nulová",J125,0)</f>
        <v>0</v>
      </c>
      <c r="BJ125" s="18" t="s">
        <v>84</v>
      </c>
      <c r="BK125" s="204">
        <f>ROUND(I125*H125,2)</f>
        <v>0</v>
      </c>
      <c r="BL125" s="18" t="s">
        <v>316</v>
      </c>
      <c r="BM125" s="203" t="s">
        <v>3081</v>
      </c>
    </row>
    <row r="126" spans="1:65" s="2" customFormat="1" ht="195">
      <c r="A126" s="35"/>
      <c r="B126" s="36"/>
      <c r="C126" s="37"/>
      <c r="D126" s="212" t="s">
        <v>294</v>
      </c>
      <c r="E126" s="37"/>
      <c r="F126" s="221" t="s">
        <v>3082</v>
      </c>
      <c r="G126" s="37"/>
      <c r="H126" s="37"/>
      <c r="I126" s="207"/>
      <c r="J126" s="37"/>
      <c r="K126" s="37"/>
      <c r="L126" s="40"/>
      <c r="M126" s="208"/>
      <c r="N126" s="209"/>
      <c r="O126" s="72"/>
      <c r="P126" s="72"/>
      <c r="Q126" s="72"/>
      <c r="R126" s="72"/>
      <c r="S126" s="72"/>
      <c r="T126" s="73"/>
      <c r="U126" s="35"/>
      <c r="V126" s="35"/>
      <c r="W126" s="35"/>
      <c r="X126" s="35"/>
      <c r="Y126" s="35"/>
      <c r="Z126" s="35"/>
      <c r="AA126" s="35"/>
      <c r="AB126" s="35"/>
      <c r="AC126" s="35"/>
      <c r="AD126" s="35"/>
      <c r="AE126" s="35"/>
      <c r="AT126" s="18" t="s">
        <v>294</v>
      </c>
      <c r="AU126" s="18" t="s">
        <v>86</v>
      </c>
    </row>
    <row r="127" spans="1:65" s="13" customFormat="1" ht="11.25">
      <c r="B127" s="210"/>
      <c r="C127" s="211"/>
      <c r="D127" s="212" t="s">
        <v>274</v>
      </c>
      <c r="E127" s="226" t="s">
        <v>1</v>
      </c>
      <c r="F127" s="213" t="s">
        <v>3083</v>
      </c>
      <c r="G127" s="211"/>
      <c r="H127" s="214">
        <v>13800</v>
      </c>
      <c r="I127" s="215"/>
      <c r="J127" s="211"/>
      <c r="K127" s="211"/>
      <c r="L127" s="216"/>
      <c r="M127" s="217"/>
      <c r="N127" s="218"/>
      <c r="O127" s="218"/>
      <c r="P127" s="218"/>
      <c r="Q127" s="218"/>
      <c r="R127" s="218"/>
      <c r="S127" s="218"/>
      <c r="T127" s="219"/>
      <c r="AT127" s="220" t="s">
        <v>274</v>
      </c>
      <c r="AU127" s="220" t="s">
        <v>86</v>
      </c>
      <c r="AV127" s="13" t="s">
        <v>86</v>
      </c>
      <c r="AW127" s="13" t="s">
        <v>32</v>
      </c>
      <c r="AX127" s="13" t="s">
        <v>76</v>
      </c>
      <c r="AY127" s="220" t="s">
        <v>239</v>
      </c>
    </row>
    <row r="128" spans="1:65" s="14" customFormat="1" ht="11.25">
      <c r="B128" s="227"/>
      <c r="C128" s="228"/>
      <c r="D128" s="212" t="s">
        <v>274</v>
      </c>
      <c r="E128" s="229" t="s">
        <v>1</v>
      </c>
      <c r="F128" s="230" t="s">
        <v>401</v>
      </c>
      <c r="G128" s="228"/>
      <c r="H128" s="231">
        <v>13800</v>
      </c>
      <c r="I128" s="232"/>
      <c r="J128" s="228"/>
      <c r="K128" s="228"/>
      <c r="L128" s="233"/>
      <c r="M128" s="234"/>
      <c r="N128" s="235"/>
      <c r="O128" s="235"/>
      <c r="P128" s="235"/>
      <c r="Q128" s="235"/>
      <c r="R128" s="235"/>
      <c r="S128" s="235"/>
      <c r="T128" s="236"/>
      <c r="AT128" s="237" t="s">
        <v>274</v>
      </c>
      <c r="AU128" s="237" t="s">
        <v>86</v>
      </c>
      <c r="AV128" s="14" t="s">
        <v>110</v>
      </c>
      <c r="AW128" s="14" t="s">
        <v>32</v>
      </c>
      <c r="AX128" s="14" t="s">
        <v>84</v>
      </c>
      <c r="AY128" s="237" t="s">
        <v>239</v>
      </c>
    </row>
    <row r="129" spans="1:65" s="2" customFormat="1" ht="16.5" customHeight="1">
      <c r="A129" s="35"/>
      <c r="B129" s="36"/>
      <c r="C129" s="192" t="s">
        <v>86</v>
      </c>
      <c r="D129" s="192" t="s">
        <v>241</v>
      </c>
      <c r="E129" s="193" t="s">
        <v>3084</v>
      </c>
      <c r="F129" s="194" t="s">
        <v>3085</v>
      </c>
      <c r="G129" s="195" t="s">
        <v>655</v>
      </c>
      <c r="H129" s="196">
        <v>7050</v>
      </c>
      <c r="I129" s="197"/>
      <c r="J129" s="198">
        <f>ROUND(I129*H129,2)</f>
        <v>0</v>
      </c>
      <c r="K129" s="194" t="s">
        <v>287</v>
      </c>
      <c r="L129" s="40"/>
      <c r="M129" s="199" t="s">
        <v>1</v>
      </c>
      <c r="N129" s="200" t="s">
        <v>41</v>
      </c>
      <c r="O129" s="72"/>
      <c r="P129" s="201">
        <f>O129*H129</f>
        <v>0</v>
      </c>
      <c r="Q129" s="201">
        <v>1E-3</v>
      </c>
      <c r="R129" s="201">
        <f>Q129*H129</f>
        <v>7.05</v>
      </c>
      <c r="S129" s="201">
        <v>0</v>
      </c>
      <c r="T129" s="202">
        <f>S129*H129</f>
        <v>0</v>
      </c>
      <c r="U129" s="35"/>
      <c r="V129" s="35"/>
      <c r="W129" s="35"/>
      <c r="X129" s="35"/>
      <c r="Y129" s="35"/>
      <c r="Z129" s="35"/>
      <c r="AA129" s="35"/>
      <c r="AB129" s="35"/>
      <c r="AC129" s="35"/>
      <c r="AD129" s="35"/>
      <c r="AE129" s="35"/>
      <c r="AR129" s="203" t="s">
        <v>316</v>
      </c>
      <c r="AT129" s="203" t="s">
        <v>241</v>
      </c>
      <c r="AU129" s="203" t="s">
        <v>86</v>
      </c>
      <c r="AY129" s="18" t="s">
        <v>239</v>
      </c>
      <c r="BE129" s="204">
        <f>IF(N129="základní",J129,0)</f>
        <v>0</v>
      </c>
      <c r="BF129" s="204">
        <f>IF(N129="snížená",J129,0)</f>
        <v>0</v>
      </c>
      <c r="BG129" s="204">
        <f>IF(N129="zákl. přenesená",J129,0)</f>
        <v>0</v>
      </c>
      <c r="BH129" s="204">
        <f>IF(N129="sníž. přenesená",J129,0)</f>
        <v>0</v>
      </c>
      <c r="BI129" s="204">
        <f>IF(N129="nulová",J129,0)</f>
        <v>0</v>
      </c>
      <c r="BJ129" s="18" t="s">
        <v>84</v>
      </c>
      <c r="BK129" s="204">
        <f>ROUND(I129*H129,2)</f>
        <v>0</v>
      </c>
      <c r="BL129" s="18" t="s">
        <v>316</v>
      </c>
      <c r="BM129" s="203" t="s">
        <v>3086</v>
      </c>
    </row>
    <row r="130" spans="1:65" s="2" customFormat="1" ht="195">
      <c r="A130" s="35"/>
      <c r="B130" s="36"/>
      <c r="C130" s="37"/>
      <c r="D130" s="212" t="s">
        <v>294</v>
      </c>
      <c r="E130" s="37"/>
      <c r="F130" s="221" t="s">
        <v>3082</v>
      </c>
      <c r="G130" s="37"/>
      <c r="H130" s="37"/>
      <c r="I130" s="207"/>
      <c r="J130" s="37"/>
      <c r="K130" s="37"/>
      <c r="L130" s="40"/>
      <c r="M130" s="208"/>
      <c r="N130" s="209"/>
      <c r="O130" s="72"/>
      <c r="P130" s="72"/>
      <c r="Q130" s="72"/>
      <c r="R130" s="72"/>
      <c r="S130" s="72"/>
      <c r="T130" s="73"/>
      <c r="U130" s="35"/>
      <c r="V130" s="35"/>
      <c r="W130" s="35"/>
      <c r="X130" s="35"/>
      <c r="Y130" s="35"/>
      <c r="Z130" s="35"/>
      <c r="AA130" s="35"/>
      <c r="AB130" s="35"/>
      <c r="AC130" s="35"/>
      <c r="AD130" s="35"/>
      <c r="AE130" s="35"/>
      <c r="AT130" s="18" t="s">
        <v>294</v>
      </c>
      <c r="AU130" s="18" t="s">
        <v>86</v>
      </c>
    </row>
    <row r="131" spans="1:65" s="13" customFormat="1" ht="11.25">
      <c r="B131" s="210"/>
      <c r="C131" s="211"/>
      <c r="D131" s="212" t="s">
        <v>274</v>
      </c>
      <c r="E131" s="226" t="s">
        <v>1</v>
      </c>
      <c r="F131" s="213" t="s">
        <v>3087</v>
      </c>
      <c r="G131" s="211"/>
      <c r="H131" s="214">
        <v>7050</v>
      </c>
      <c r="I131" s="215"/>
      <c r="J131" s="211"/>
      <c r="K131" s="211"/>
      <c r="L131" s="216"/>
      <c r="M131" s="217"/>
      <c r="N131" s="218"/>
      <c r="O131" s="218"/>
      <c r="P131" s="218"/>
      <c r="Q131" s="218"/>
      <c r="R131" s="218"/>
      <c r="S131" s="218"/>
      <c r="T131" s="219"/>
      <c r="AT131" s="220" t="s">
        <v>274</v>
      </c>
      <c r="AU131" s="220" t="s">
        <v>86</v>
      </c>
      <c r="AV131" s="13" t="s">
        <v>86</v>
      </c>
      <c r="AW131" s="13" t="s">
        <v>32</v>
      </c>
      <c r="AX131" s="13" t="s">
        <v>76</v>
      </c>
      <c r="AY131" s="220" t="s">
        <v>239</v>
      </c>
    </row>
    <row r="132" spans="1:65" s="14" customFormat="1" ht="11.25">
      <c r="B132" s="227"/>
      <c r="C132" s="228"/>
      <c r="D132" s="212" t="s">
        <v>274</v>
      </c>
      <c r="E132" s="229" t="s">
        <v>1</v>
      </c>
      <c r="F132" s="230" t="s">
        <v>401</v>
      </c>
      <c r="G132" s="228"/>
      <c r="H132" s="231">
        <v>7050</v>
      </c>
      <c r="I132" s="232"/>
      <c r="J132" s="228"/>
      <c r="K132" s="228"/>
      <c r="L132" s="233"/>
      <c r="M132" s="270"/>
      <c r="N132" s="271"/>
      <c r="O132" s="271"/>
      <c r="P132" s="271"/>
      <c r="Q132" s="271"/>
      <c r="R132" s="271"/>
      <c r="S132" s="271"/>
      <c r="T132" s="272"/>
      <c r="AT132" s="237" t="s">
        <v>274</v>
      </c>
      <c r="AU132" s="237" t="s">
        <v>86</v>
      </c>
      <c r="AV132" s="14" t="s">
        <v>110</v>
      </c>
      <c r="AW132" s="14" t="s">
        <v>32</v>
      </c>
      <c r="AX132" s="14" t="s">
        <v>84</v>
      </c>
      <c r="AY132" s="237" t="s">
        <v>239</v>
      </c>
    </row>
    <row r="133" spans="1:65" s="2" customFormat="1" ht="6.95" customHeight="1">
      <c r="A133" s="35"/>
      <c r="B133" s="55"/>
      <c r="C133" s="56"/>
      <c r="D133" s="56"/>
      <c r="E133" s="56"/>
      <c r="F133" s="56"/>
      <c r="G133" s="56"/>
      <c r="H133" s="56"/>
      <c r="I133" s="56"/>
      <c r="J133" s="56"/>
      <c r="K133" s="56"/>
      <c r="L133" s="40"/>
      <c r="M133" s="35"/>
      <c r="O133" s="35"/>
      <c r="P133" s="35"/>
      <c r="Q133" s="35"/>
      <c r="R133" s="35"/>
      <c r="S133" s="35"/>
      <c r="T133" s="35"/>
      <c r="U133" s="35"/>
      <c r="V133" s="35"/>
      <c r="W133" s="35"/>
      <c r="X133" s="35"/>
      <c r="Y133" s="35"/>
      <c r="Z133" s="35"/>
      <c r="AA133" s="35"/>
      <c r="AB133" s="35"/>
      <c r="AC133" s="35"/>
      <c r="AD133" s="35"/>
      <c r="AE133" s="35"/>
    </row>
  </sheetData>
  <sheetProtection algorithmName="SHA-512" hashValue="5SAVxnTkvMP7PMJevW4upPoqppRVMMQ5yWnAnlREV1loAaLSQnUJu4JLDwHg+JR1/5B+xL8zAaGwZ9qZfzhGKg==" saltValue="XjuS7FXOIpIxe5lWgFL5HleHksvAFFP8D4O7wfbduIps9QbWH68SIOcNMb3l8V1/LjQSo4oYMN9zumO8vZl8eg==" spinCount="100000" sheet="1" objects="1" scenarios="1" formatColumns="0" formatRows="0" autoFilter="0"/>
  <autoFilter ref="C121:K132" xr:uid="{00000000-0009-0000-0000-000004000000}"/>
  <mergeCells count="12">
    <mergeCell ref="E114:H114"/>
    <mergeCell ref="L2:V2"/>
    <mergeCell ref="E85:H85"/>
    <mergeCell ref="E87:H87"/>
    <mergeCell ref="E89:H89"/>
    <mergeCell ref="E110:H110"/>
    <mergeCell ref="E112:H112"/>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BM132"/>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102</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s="1" customFormat="1" ht="12" customHeight="1">
      <c r="B8" s="21"/>
      <c r="D8" s="120" t="s">
        <v>210</v>
      </c>
      <c r="L8" s="21"/>
    </row>
    <row r="9" spans="1:46" s="2" customFormat="1" ht="16.5" customHeight="1">
      <c r="A9" s="35"/>
      <c r="B9" s="40"/>
      <c r="C9" s="35"/>
      <c r="D9" s="35"/>
      <c r="E9" s="325" t="s">
        <v>362</v>
      </c>
      <c r="F9" s="328"/>
      <c r="G9" s="328"/>
      <c r="H9" s="328"/>
      <c r="I9" s="35"/>
      <c r="J9" s="35"/>
      <c r="K9" s="35"/>
      <c r="L9" s="52"/>
      <c r="S9" s="35"/>
      <c r="T9" s="35"/>
      <c r="U9" s="35"/>
      <c r="V9" s="35"/>
      <c r="W9" s="35"/>
      <c r="X9" s="35"/>
      <c r="Y9" s="35"/>
      <c r="Z9" s="35"/>
      <c r="AA9" s="35"/>
      <c r="AB9" s="35"/>
      <c r="AC9" s="35"/>
      <c r="AD9" s="35"/>
      <c r="AE9" s="35"/>
    </row>
    <row r="10" spans="1:46" s="2" customFormat="1" ht="12" customHeight="1">
      <c r="A10" s="35"/>
      <c r="B10" s="40"/>
      <c r="C10" s="35"/>
      <c r="D10" s="120" t="s">
        <v>363</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327" t="s">
        <v>3088</v>
      </c>
      <c r="F11" s="328"/>
      <c r="G11" s="328"/>
      <c r="H11" s="328"/>
      <c r="I11" s="35"/>
      <c r="J11" s="35"/>
      <c r="K11" s="35"/>
      <c r="L11" s="52"/>
      <c r="S11" s="35"/>
      <c r="T11" s="35"/>
      <c r="U11" s="35"/>
      <c r="V11" s="35"/>
      <c r="W11" s="35"/>
      <c r="X11" s="35"/>
      <c r="Y11" s="35"/>
      <c r="Z11" s="35"/>
      <c r="AA11" s="35"/>
      <c r="AB11" s="35"/>
      <c r="AC11" s="35"/>
      <c r="AD11" s="35"/>
      <c r="AE11" s="35"/>
    </row>
    <row r="12" spans="1:46" s="2" customFormat="1" ht="11.25">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20" t="s">
        <v>18</v>
      </c>
      <c r="E13" s="35"/>
      <c r="F13" s="111" t="s">
        <v>1</v>
      </c>
      <c r="G13" s="35"/>
      <c r="H13" s="35"/>
      <c r="I13" s="120" t="s">
        <v>19</v>
      </c>
      <c r="J13" s="111" t="s">
        <v>1</v>
      </c>
      <c r="K13" s="35"/>
      <c r="L13" s="52"/>
      <c r="S13" s="35"/>
      <c r="T13" s="35"/>
      <c r="U13" s="35"/>
      <c r="V13" s="35"/>
      <c r="W13" s="35"/>
      <c r="X13" s="35"/>
      <c r="Y13" s="35"/>
      <c r="Z13" s="35"/>
      <c r="AA13" s="35"/>
      <c r="AB13" s="35"/>
      <c r="AC13" s="35"/>
      <c r="AD13" s="35"/>
      <c r="AE13" s="35"/>
    </row>
    <row r="14" spans="1:46" s="2" customFormat="1" ht="12" customHeight="1">
      <c r="A14" s="35"/>
      <c r="B14" s="40"/>
      <c r="C14" s="35"/>
      <c r="D14" s="120" t="s">
        <v>20</v>
      </c>
      <c r="E14" s="35"/>
      <c r="F14" s="111" t="s">
        <v>21</v>
      </c>
      <c r="G14" s="35"/>
      <c r="H14" s="35"/>
      <c r="I14" s="120" t="s">
        <v>22</v>
      </c>
      <c r="J14" s="121" t="str">
        <f>'Rekapitulace stavby'!AN8</f>
        <v>23. 6. 2025</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20" t="s">
        <v>24</v>
      </c>
      <c r="E16" s="35"/>
      <c r="F16" s="35"/>
      <c r="G16" s="35"/>
      <c r="H16" s="35"/>
      <c r="I16" s="120" t="s">
        <v>25</v>
      </c>
      <c r="J16" s="111"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11" t="s">
        <v>26</v>
      </c>
      <c r="F17" s="35"/>
      <c r="G17" s="35"/>
      <c r="H17" s="35"/>
      <c r="I17" s="120" t="s">
        <v>27</v>
      </c>
      <c r="J17" s="111"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20" t="s">
        <v>28</v>
      </c>
      <c r="E19" s="35"/>
      <c r="F19" s="35"/>
      <c r="G19" s="35"/>
      <c r="H19" s="35"/>
      <c r="I19" s="120" t="s">
        <v>25</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329" t="str">
        <f>'Rekapitulace stavby'!E14</f>
        <v>Vyplň údaj</v>
      </c>
      <c r="F20" s="330"/>
      <c r="G20" s="330"/>
      <c r="H20" s="330"/>
      <c r="I20" s="120" t="s">
        <v>27</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20" t="s">
        <v>30</v>
      </c>
      <c r="E22" s="35"/>
      <c r="F22" s="35"/>
      <c r="G22" s="35"/>
      <c r="H22" s="35"/>
      <c r="I22" s="120" t="s">
        <v>25</v>
      </c>
      <c r="J22" s="111"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11" t="s">
        <v>31</v>
      </c>
      <c r="F23" s="35"/>
      <c r="G23" s="35"/>
      <c r="H23" s="35"/>
      <c r="I23" s="120" t="s">
        <v>27</v>
      </c>
      <c r="J23" s="111"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20" t="s">
        <v>33</v>
      </c>
      <c r="E25" s="35"/>
      <c r="F25" s="35"/>
      <c r="G25" s="35"/>
      <c r="H25" s="35"/>
      <c r="I25" s="120" t="s">
        <v>25</v>
      </c>
      <c r="J25" s="111" t="str">
        <f>IF('Rekapitulace stavby'!AN19="","",'Rekapitulace stavby'!AN19)</f>
        <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11" t="str">
        <f>IF('Rekapitulace stavby'!E20="","",'Rekapitulace stavby'!E20)</f>
        <v xml:space="preserve"> </v>
      </c>
      <c r="F26" s="35"/>
      <c r="G26" s="35"/>
      <c r="H26" s="35"/>
      <c r="I26" s="120" t="s">
        <v>27</v>
      </c>
      <c r="J26" s="111" t="str">
        <f>IF('Rekapitulace stavby'!AN20="","",'Rekapitulace stavby'!AN20)</f>
        <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20" t="s">
        <v>34</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19.25" customHeight="1">
      <c r="A29" s="122"/>
      <c r="B29" s="123"/>
      <c r="C29" s="122"/>
      <c r="D29" s="122"/>
      <c r="E29" s="331" t="s">
        <v>35</v>
      </c>
      <c r="F29" s="331"/>
      <c r="G29" s="331"/>
      <c r="H29" s="331"/>
      <c r="I29" s="122"/>
      <c r="J29" s="122"/>
      <c r="K29" s="122"/>
      <c r="L29" s="124"/>
      <c r="S29" s="122"/>
      <c r="T29" s="122"/>
      <c r="U29" s="122"/>
      <c r="V29" s="122"/>
      <c r="W29" s="122"/>
      <c r="X29" s="122"/>
      <c r="Y29" s="122"/>
      <c r="Z29" s="122"/>
      <c r="AA29" s="122"/>
      <c r="AB29" s="122"/>
      <c r="AC29" s="122"/>
      <c r="AD29" s="122"/>
      <c r="AE29" s="122"/>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5"/>
      <c r="E31" s="125"/>
      <c r="F31" s="125"/>
      <c r="G31" s="125"/>
      <c r="H31" s="125"/>
      <c r="I31" s="125"/>
      <c r="J31" s="125"/>
      <c r="K31" s="125"/>
      <c r="L31" s="52"/>
      <c r="S31" s="35"/>
      <c r="T31" s="35"/>
      <c r="U31" s="35"/>
      <c r="V31" s="35"/>
      <c r="W31" s="35"/>
      <c r="X31" s="35"/>
      <c r="Y31" s="35"/>
      <c r="Z31" s="35"/>
      <c r="AA31" s="35"/>
      <c r="AB31" s="35"/>
      <c r="AC31" s="35"/>
      <c r="AD31" s="35"/>
      <c r="AE31" s="35"/>
    </row>
    <row r="32" spans="1:31" s="2" customFormat="1" ht="25.35" customHeight="1">
      <c r="A32" s="35"/>
      <c r="B32" s="40"/>
      <c r="C32" s="35"/>
      <c r="D32" s="126" t="s">
        <v>36</v>
      </c>
      <c r="E32" s="35"/>
      <c r="F32" s="35"/>
      <c r="G32" s="35"/>
      <c r="H32" s="35"/>
      <c r="I32" s="35"/>
      <c r="J32" s="127">
        <f>ROUND(J122,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8" t="s">
        <v>38</v>
      </c>
      <c r="G34" s="35"/>
      <c r="H34" s="35"/>
      <c r="I34" s="128" t="s">
        <v>37</v>
      </c>
      <c r="J34" s="128" t="s">
        <v>39</v>
      </c>
      <c r="K34" s="35"/>
      <c r="L34" s="52"/>
      <c r="S34" s="35"/>
      <c r="T34" s="35"/>
      <c r="U34" s="35"/>
      <c r="V34" s="35"/>
      <c r="W34" s="35"/>
      <c r="X34" s="35"/>
      <c r="Y34" s="35"/>
      <c r="Z34" s="35"/>
      <c r="AA34" s="35"/>
      <c r="AB34" s="35"/>
      <c r="AC34" s="35"/>
      <c r="AD34" s="35"/>
      <c r="AE34" s="35"/>
    </row>
    <row r="35" spans="1:31" s="2" customFormat="1" ht="14.45" customHeight="1">
      <c r="A35" s="35"/>
      <c r="B35" s="40"/>
      <c r="C35" s="35"/>
      <c r="D35" s="129" t="s">
        <v>40</v>
      </c>
      <c r="E35" s="120" t="s">
        <v>41</v>
      </c>
      <c r="F35" s="130">
        <f>ROUND((SUM(BE122:BE131)),  2)</f>
        <v>0</v>
      </c>
      <c r="G35" s="35"/>
      <c r="H35" s="35"/>
      <c r="I35" s="131">
        <v>0.21</v>
      </c>
      <c r="J35" s="130">
        <f>ROUND(((SUM(BE122:BE131))*I35),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20" t="s">
        <v>42</v>
      </c>
      <c r="F36" s="130">
        <f>ROUND((SUM(BF122:BF131)),  2)</f>
        <v>0</v>
      </c>
      <c r="G36" s="35"/>
      <c r="H36" s="35"/>
      <c r="I36" s="131">
        <v>0.12</v>
      </c>
      <c r="J36" s="130">
        <f>ROUND(((SUM(BF122:BF131))*I36),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20" t="s">
        <v>43</v>
      </c>
      <c r="F37" s="130">
        <f>ROUND((SUM(BG122:BG131)),  2)</f>
        <v>0</v>
      </c>
      <c r="G37" s="35"/>
      <c r="H37" s="35"/>
      <c r="I37" s="131">
        <v>0.21</v>
      </c>
      <c r="J37" s="130">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20" t="s">
        <v>44</v>
      </c>
      <c r="F38" s="130">
        <f>ROUND((SUM(BH122:BH131)),  2)</f>
        <v>0</v>
      </c>
      <c r="G38" s="35"/>
      <c r="H38" s="35"/>
      <c r="I38" s="131">
        <v>0.12</v>
      </c>
      <c r="J38" s="130">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45</v>
      </c>
      <c r="F39" s="130">
        <f>ROUND((SUM(BI122:BI131)),  2)</f>
        <v>0</v>
      </c>
      <c r="G39" s="35"/>
      <c r="H39" s="35"/>
      <c r="I39" s="131">
        <v>0</v>
      </c>
      <c r="J39" s="130">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2"/>
      <c r="D41" s="133" t="s">
        <v>46</v>
      </c>
      <c r="E41" s="134"/>
      <c r="F41" s="134"/>
      <c r="G41" s="135" t="s">
        <v>47</v>
      </c>
      <c r="H41" s="136" t="s">
        <v>48</v>
      </c>
      <c r="I41" s="134"/>
      <c r="J41" s="137">
        <f>SUM(J32:J39)</f>
        <v>0</v>
      </c>
      <c r="K41" s="138"/>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2" customFormat="1" ht="16.5" customHeight="1">
      <c r="A87" s="35"/>
      <c r="B87" s="36"/>
      <c r="C87" s="37"/>
      <c r="D87" s="37"/>
      <c r="E87" s="332" t="s">
        <v>362</v>
      </c>
      <c r="F87" s="334"/>
      <c r="G87" s="334"/>
      <c r="H87" s="334"/>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363</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05" t="str">
        <f>E11</f>
        <v>D.1.3 - Požárně bezpečnostní řešení</v>
      </c>
      <c r="F89" s="334"/>
      <c r="G89" s="334"/>
      <c r="H89" s="334"/>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20</v>
      </c>
      <c r="D91" s="37"/>
      <c r="E91" s="37"/>
      <c r="F91" s="28" t="str">
        <f>F14</f>
        <v xml:space="preserve"> </v>
      </c>
      <c r="G91" s="37"/>
      <c r="H91" s="37"/>
      <c r="I91" s="30" t="s">
        <v>22</v>
      </c>
      <c r="J91" s="67" t="str">
        <f>IF(J14="","",J14)</f>
        <v>23. 6. 2025</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24</v>
      </c>
      <c r="D93" s="37"/>
      <c r="E93" s="37"/>
      <c r="F93" s="28" t="str">
        <f>E17</f>
        <v>NEMOCNICE TGM HODONÍN, p.o.</v>
      </c>
      <c r="G93" s="37"/>
      <c r="H93" s="37"/>
      <c r="I93" s="30" t="s">
        <v>30</v>
      </c>
      <c r="J93" s="33" t="str">
        <f>E23</f>
        <v>KANIA a.s.</v>
      </c>
      <c r="K93" s="37"/>
      <c r="L93" s="52"/>
      <c r="S93" s="35"/>
      <c r="T93" s="35"/>
      <c r="U93" s="35"/>
      <c r="V93" s="35"/>
      <c r="W93" s="35"/>
      <c r="X93" s="35"/>
      <c r="Y93" s="35"/>
      <c r="Z93" s="35"/>
      <c r="AA93" s="35"/>
      <c r="AB93" s="35"/>
      <c r="AC93" s="35"/>
      <c r="AD93" s="35"/>
      <c r="AE93" s="35"/>
    </row>
    <row r="94" spans="1:31" s="2" customFormat="1" ht="15.2" customHeight="1">
      <c r="A94" s="35"/>
      <c r="B94" s="36"/>
      <c r="C94" s="30" t="s">
        <v>28</v>
      </c>
      <c r="D94" s="37"/>
      <c r="E94" s="37"/>
      <c r="F94" s="28" t="str">
        <f>IF(E20="","",E20)</f>
        <v>Vyplň údaj</v>
      </c>
      <c r="G94" s="37"/>
      <c r="H94" s="37"/>
      <c r="I94" s="30" t="s">
        <v>33</v>
      </c>
      <c r="J94" s="33" t="str">
        <f>E26</f>
        <v xml:space="preserve"> </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50" t="s">
        <v>213</v>
      </c>
      <c r="D96" s="151"/>
      <c r="E96" s="151"/>
      <c r="F96" s="151"/>
      <c r="G96" s="151"/>
      <c r="H96" s="151"/>
      <c r="I96" s="151"/>
      <c r="J96" s="152" t="s">
        <v>214</v>
      </c>
      <c r="K96" s="151"/>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3" t="s">
        <v>215</v>
      </c>
      <c r="D98" s="37"/>
      <c r="E98" s="37"/>
      <c r="F98" s="37"/>
      <c r="G98" s="37"/>
      <c r="H98" s="37"/>
      <c r="I98" s="37"/>
      <c r="J98" s="85">
        <f>J122</f>
        <v>0</v>
      </c>
      <c r="K98" s="37"/>
      <c r="L98" s="52"/>
      <c r="S98" s="35"/>
      <c r="T98" s="35"/>
      <c r="U98" s="35"/>
      <c r="V98" s="35"/>
      <c r="W98" s="35"/>
      <c r="X98" s="35"/>
      <c r="Y98" s="35"/>
      <c r="Z98" s="35"/>
      <c r="AA98" s="35"/>
      <c r="AB98" s="35"/>
      <c r="AC98" s="35"/>
      <c r="AD98" s="35"/>
      <c r="AE98" s="35"/>
      <c r="AU98" s="18" t="s">
        <v>216</v>
      </c>
    </row>
    <row r="99" spans="1:47" s="9" customFormat="1" ht="24.95" customHeight="1">
      <c r="B99" s="154"/>
      <c r="C99" s="155"/>
      <c r="D99" s="156" t="s">
        <v>217</v>
      </c>
      <c r="E99" s="157"/>
      <c r="F99" s="157"/>
      <c r="G99" s="157"/>
      <c r="H99" s="157"/>
      <c r="I99" s="157"/>
      <c r="J99" s="158">
        <f>J123</f>
        <v>0</v>
      </c>
      <c r="K99" s="155"/>
      <c r="L99" s="159"/>
    </row>
    <row r="100" spans="1:47" s="10" customFormat="1" ht="19.899999999999999" customHeight="1">
      <c r="B100" s="160"/>
      <c r="C100" s="105"/>
      <c r="D100" s="161" t="s">
        <v>221</v>
      </c>
      <c r="E100" s="162"/>
      <c r="F100" s="162"/>
      <c r="G100" s="162"/>
      <c r="H100" s="162"/>
      <c r="I100" s="162"/>
      <c r="J100" s="163">
        <f>J124</f>
        <v>0</v>
      </c>
      <c r="K100" s="105"/>
      <c r="L100" s="164"/>
    </row>
    <row r="101" spans="1:47" s="2" customFormat="1" ht="21.75" customHeight="1">
      <c r="A101" s="35"/>
      <c r="B101" s="36"/>
      <c r="C101" s="37"/>
      <c r="D101" s="37"/>
      <c r="E101" s="37"/>
      <c r="F101" s="37"/>
      <c r="G101" s="37"/>
      <c r="H101" s="37"/>
      <c r="I101" s="37"/>
      <c r="J101" s="37"/>
      <c r="K101" s="37"/>
      <c r="L101" s="52"/>
      <c r="S101" s="35"/>
      <c r="T101" s="35"/>
      <c r="U101" s="35"/>
      <c r="V101" s="35"/>
      <c r="W101" s="35"/>
      <c r="X101" s="35"/>
      <c r="Y101" s="35"/>
      <c r="Z101" s="35"/>
      <c r="AA101" s="35"/>
      <c r="AB101" s="35"/>
      <c r="AC101" s="35"/>
      <c r="AD101" s="35"/>
      <c r="AE101" s="35"/>
    </row>
    <row r="102" spans="1:47" s="2" customFormat="1" ht="6.95" customHeight="1">
      <c r="A102" s="35"/>
      <c r="B102" s="55"/>
      <c r="C102" s="56"/>
      <c r="D102" s="56"/>
      <c r="E102" s="56"/>
      <c r="F102" s="56"/>
      <c r="G102" s="56"/>
      <c r="H102" s="56"/>
      <c r="I102" s="56"/>
      <c r="J102" s="56"/>
      <c r="K102" s="56"/>
      <c r="L102" s="52"/>
      <c r="S102" s="35"/>
      <c r="T102" s="35"/>
      <c r="U102" s="35"/>
      <c r="V102" s="35"/>
      <c r="W102" s="35"/>
      <c r="X102" s="35"/>
      <c r="Y102" s="35"/>
      <c r="Z102" s="35"/>
      <c r="AA102" s="35"/>
      <c r="AB102" s="35"/>
      <c r="AC102" s="35"/>
      <c r="AD102" s="35"/>
      <c r="AE102" s="35"/>
    </row>
    <row r="106" spans="1:47" s="2" customFormat="1" ht="6.95" customHeight="1">
      <c r="A106" s="35"/>
      <c r="B106" s="57"/>
      <c r="C106" s="58"/>
      <c r="D106" s="58"/>
      <c r="E106" s="58"/>
      <c r="F106" s="58"/>
      <c r="G106" s="58"/>
      <c r="H106" s="58"/>
      <c r="I106" s="58"/>
      <c r="J106" s="58"/>
      <c r="K106" s="58"/>
      <c r="L106" s="52"/>
      <c r="S106" s="35"/>
      <c r="T106" s="35"/>
      <c r="U106" s="35"/>
      <c r="V106" s="35"/>
      <c r="W106" s="35"/>
      <c r="X106" s="35"/>
      <c r="Y106" s="35"/>
      <c r="Z106" s="35"/>
      <c r="AA106" s="35"/>
      <c r="AB106" s="35"/>
      <c r="AC106" s="35"/>
      <c r="AD106" s="35"/>
      <c r="AE106" s="35"/>
    </row>
    <row r="107" spans="1:47" s="2" customFormat="1" ht="24.95" customHeight="1">
      <c r="A107" s="35"/>
      <c r="B107" s="36"/>
      <c r="C107" s="24" t="s">
        <v>224</v>
      </c>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47" s="2" customFormat="1" ht="6.95" customHeight="1">
      <c r="A108" s="35"/>
      <c r="B108" s="36"/>
      <c r="C108" s="37"/>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12" customHeight="1">
      <c r="A109" s="35"/>
      <c r="B109" s="36"/>
      <c r="C109" s="30" t="s">
        <v>16</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16.5" customHeight="1">
      <c r="A110" s="35"/>
      <c r="B110" s="36"/>
      <c r="C110" s="37"/>
      <c r="D110" s="37"/>
      <c r="E110" s="332" t="str">
        <f>E7</f>
        <v>NEMOCNICE TGM HODONÍN – VÝSTAVBA PAVILONU URGENTNÍHO PŘÍJMU ETAPA II.</v>
      </c>
      <c r="F110" s="333"/>
      <c r="G110" s="333"/>
      <c r="H110" s="333"/>
      <c r="I110" s="37"/>
      <c r="J110" s="37"/>
      <c r="K110" s="37"/>
      <c r="L110" s="52"/>
      <c r="S110" s="35"/>
      <c r="T110" s="35"/>
      <c r="U110" s="35"/>
      <c r="V110" s="35"/>
      <c r="W110" s="35"/>
      <c r="X110" s="35"/>
      <c r="Y110" s="35"/>
      <c r="Z110" s="35"/>
      <c r="AA110" s="35"/>
      <c r="AB110" s="35"/>
      <c r="AC110" s="35"/>
      <c r="AD110" s="35"/>
      <c r="AE110" s="35"/>
    </row>
    <row r="111" spans="1:47" s="1" customFormat="1" ht="12" customHeight="1">
      <c r="B111" s="22"/>
      <c r="C111" s="30" t="s">
        <v>210</v>
      </c>
      <c r="D111" s="23"/>
      <c r="E111" s="23"/>
      <c r="F111" s="23"/>
      <c r="G111" s="23"/>
      <c r="H111" s="23"/>
      <c r="I111" s="23"/>
      <c r="J111" s="23"/>
      <c r="K111" s="23"/>
      <c r="L111" s="21"/>
    </row>
    <row r="112" spans="1:47" s="2" customFormat="1" ht="16.5" customHeight="1">
      <c r="A112" s="35"/>
      <c r="B112" s="36"/>
      <c r="C112" s="37"/>
      <c r="D112" s="37"/>
      <c r="E112" s="332" t="s">
        <v>362</v>
      </c>
      <c r="F112" s="334"/>
      <c r="G112" s="334"/>
      <c r="H112" s="334"/>
      <c r="I112" s="37"/>
      <c r="J112" s="37"/>
      <c r="K112" s="37"/>
      <c r="L112" s="52"/>
      <c r="S112" s="35"/>
      <c r="T112" s="35"/>
      <c r="U112" s="35"/>
      <c r="V112" s="35"/>
      <c r="W112" s="35"/>
      <c r="X112" s="35"/>
      <c r="Y112" s="35"/>
      <c r="Z112" s="35"/>
      <c r="AA112" s="35"/>
      <c r="AB112" s="35"/>
      <c r="AC112" s="35"/>
      <c r="AD112" s="35"/>
      <c r="AE112" s="35"/>
    </row>
    <row r="113" spans="1:65" s="2" customFormat="1" ht="12" customHeight="1">
      <c r="A113" s="35"/>
      <c r="B113" s="36"/>
      <c r="C113" s="30" t="s">
        <v>363</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5" s="2" customFormat="1" ht="16.5" customHeight="1">
      <c r="A114" s="35"/>
      <c r="B114" s="36"/>
      <c r="C114" s="37"/>
      <c r="D114" s="37"/>
      <c r="E114" s="305" t="str">
        <f>E11</f>
        <v>D.1.3 - Požárně bezpečnostní řešení</v>
      </c>
      <c r="F114" s="334"/>
      <c r="G114" s="334"/>
      <c r="H114" s="334"/>
      <c r="I114" s="37"/>
      <c r="J114" s="37"/>
      <c r="K114" s="37"/>
      <c r="L114" s="52"/>
      <c r="S114" s="35"/>
      <c r="T114" s="35"/>
      <c r="U114" s="35"/>
      <c r="V114" s="35"/>
      <c r="W114" s="35"/>
      <c r="X114" s="35"/>
      <c r="Y114" s="35"/>
      <c r="Z114" s="35"/>
      <c r="AA114" s="35"/>
      <c r="AB114" s="35"/>
      <c r="AC114" s="35"/>
      <c r="AD114" s="35"/>
      <c r="AE114" s="35"/>
    </row>
    <row r="115" spans="1:65" s="2" customFormat="1" ht="6.95" customHeight="1">
      <c r="A115" s="35"/>
      <c r="B115" s="36"/>
      <c r="C115" s="37"/>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65" s="2" customFormat="1" ht="12" customHeight="1">
      <c r="A116" s="35"/>
      <c r="B116" s="36"/>
      <c r="C116" s="30" t="s">
        <v>20</v>
      </c>
      <c r="D116" s="37"/>
      <c r="E116" s="37"/>
      <c r="F116" s="28" t="str">
        <f>F14</f>
        <v xml:space="preserve"> </v>
      </c>
      <c r="G116" s="37"/>
      <c r="H116" s="37"/>
      <c r="I116" s="30" t="s">
        <v>22</v>
      </c>
      <c r="J116" s="67" t="str">
        <f>IF(J14="","",J14)</f>
        <v>23. 6. 2025</v>
      </c>
      <c r="K116" s="37"/>
      <c r="L116" s="52"/>
      <c r="S116" s="35"/>
      <c r="T116" s="35"/>
      <c r="U116" s="35"/>
      <c r="V116" s="35"/>
      <c r="W116" s="35"/>
      <c r="X116" s="35"/>
      <c r="Y116" s="35"/>
      <c r="Z116" s="35"/>
      <c r="AA116" s="35"/>
      <c r="AB116" s="35"/>
      <c r="AC116" s="35"/>
      <c r="AD116" s="35"/>
      <c r="AE116" s="35"/>
    </row>
    <row r="117" spans="1:65" s="2" customFormat="1" ht="6.95"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5.2" customHeight="1">
      <c r="A118" s="35"/>
      <c r="B118" s="36"/>
      <c r="C118" s="30" t="s">
        <v>24</v>
      </c>
      <c r="D118" s="37"/>
      <c r="E118" s="37"/>
      <c r="F118" s="28" t="str">
        <f>E17</f>
        <v>NEMOCNICE TGM HODONÍN, p.o.</v>
      </c>
      <c r="G118" s="37"/>
      <c r="H118" s="37"/>
      <c r="I118" s="30" t="s">
        <v>30</v>
      </c>
      <c r="J118" s="33" t="str">
        <f>E23</f>
        <v>KANIA a.s.</v>
      </c>
      <c r="K118" s="37"/>
      <c r="L118" s="52"/>
      <c r="S118" s="35"/>
      <c r="T118" s="35"/>
      <c r="U118" s="35"/>
      <c r="V118" s="35"/>
      <c r="W118" s="35"/>
      <c r="X118" s="35"/>
      <c r="Y118" s="35"/>
      <c r="Z118" s="35"/>
      <c r="AA118" s="35"/>
      <c r="AB118" s="35"/>
      <c r="AC118" s="35"/>
      <c r="AD118" s="35"/>
      <c r="AE118" s="35"/>
    </row>
    <row r="119" spans="1:65" s="2" customFormat="1" ht="15.2" customHeight="1">
      <c r="A119" s="35"/>
      <c r="B119" s="36"/>
      <c r="C119" s="30" t="s">
        <v>28</v>
      </c>
      <c r="D119" s="37"/>
      <c r="E119" s="37"/>
      <c r="F119" s="28" t="str">
        <f>IF(E20="","",E20)</f>
        <v>Vyplň údaj</v>
      </c>
      <c r="G119" s="37"/>
      <c r="H119" s="37"/>
      <c r="I119" s="30" t="s">
        <v>33</v>
      </c>
      <c r="J119" s="33" t="str">
        <f>E26</f>
        <v xml:space="preserve"> </v>
      </c>
      <c r="K119" s="37"/>
      <c r="L119" s="52"/>
      <c r="S119" s="35"/>
      <c r="T119" s="35"/>
      <c r="U119" s="35"/>
      <c r="V119" s="35"/>
      <c r="W119" s="35"/>
      <c r="X119" s="35"/>
      <c r="Y119" s="35"/>
      <c r="Z119" s="35"/>
      <c r="AA119" s="35"/>
      <c r="AB119" s="35"/>
      <c r="AC119" s="35"/>
      <c r="AD119" s="35"/>
      <c r="AE119" s="35"/>
    </row>
    <row r="120" spans="1:65" s="2" customFormat="1" ht="10.3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5" s="11" customFormat="1" ht="29.25" customHeight="1">
      <c r="A121" s="165"/>
      <c r="B121" s="166"/>
      <c r="C121" s="167" t="s">
        <v>225</v>
      </c>
      <c r="D121" s="168" t="s">
        <v>61</v>
      </c>
      <c r="E121" s="168" t="s">
        <v>57</v>
      </c>
      <c r="F121" s="168" t="s">
        <v>58</v>
      </c>
      <c r="G121" s="168" t="s">
        <v>226</v>
      </c>
      <c r="H121" s="168" t="s">
        <v>227</v>
      </c>
      <c r="I121" s="168" t="s">
        <v>228</v>
      </c>
      <c r="J121" s="168" t="s">
        <v>214</v>
      </c>
      <c r="K121" s="169" t="s">
        <v>229</v>
      </c>
      <c r="L121" s="170"/>
      <c r="M121" s="76" t="s">
        <v>1</v>
      </c>
      <c r="N121" s="77" t="s">
        <v>40</v>
      </c>
      <c r="O121" s="77" t="s">
        <v>230</v>
      </c>
      <c r="P121" s="77" t="s">
        <v>231</v>
      </c>
      <c r="Q121" s="77" t="s">
        <v>232</v>
      </c>
      <c r="R121" s="77" t="s">
        <v>233</v>
      </c>
      <c r="S121" s="77" t="s">
        <v>234</v>
      </c>
      <c r="T121" s="78" t="s">
        <v>235</v>
      </c>
      <c r="U121" s="165"/>
      <c r="V121" s="165"/>
      <c r="W121" s="165"/>
      <c r="X121" s="165"/>
      <c r="Y121" s="165"/>
      <c r="Z121" s="165"/>
      <c r="AA121" s="165"/>
      <c r="AB121" s="165"/>
      <c r="AC121" s="165"/>
      <c r="AD121" s="165"/>
      <c r="AE121" s="165"/>
    </row>
    <row r="122" spans="1:65" s="2" customFormat="1" ht="22.9" customHeight="1">
      <c r="A122" s="35"/>
      <c r="B122" s="36"/>
      <c r="C122" s="83" t="s">
        <v>236</v>
      </c>
      <c r="D122" s="37"/>
      <c r="E122" s="37"/>
      <c r="F122" s="37"/>
      <c r="G122" s="37"/>
      <c r="H122" s="37"/>
      <c r="I122" s="37"/>
      <c r="J122" s="171">
        <f>BK122</f>
        <v>0</v>
      </c>
      <c r="K122" s="37"/>
      <c r="L122" s="40"/>
      <c r="M122" s="79"/>
      <c r="N122" s="172"/>
      <c r="O122" s="80"/>
      <c r="P122" s="173">
        <f>P123</f>
        <v>0</v>
      </c>
      <c r="Q122" s="80"/>
      <c r="R122" s="173">
        <f>R123</f>
        <v>0.24002999999999999</v>
      </c>
      <c r="S122" s="80"/>
      <c r="T122" s="174">
        <f>T123</f>
        <v>0</v>
      </c>
      <c r="U122" s="35"/>
      <c r="V122" s="35"/>
      <c r="W122" s="35"/>
      <c r="X122" s="35"/>
      <c r="Y122" s="35"/>
      <c r="Z122" s="35"/>
      <c r="AA122" s="35"/>
      <c r="AB122" s="35"/>
      <c r="AC122" s="35"/>
      <c r="AD122" s="35"/>
      <c r="AE122" s="35"/>
      <c r="AT122" s="18" t="s">
        <v>75</v>
      </c>
      <c r="AU122" s="18" t="s">
        <v>216</v>
      </c>
      <c r="BK122" s="175">
        <f>BK123</f>
        <v>0</v>
      </c>
    </row>
    <row r="123" spans="1:65" s="12" customFormat="1" ht="25.9" customHeight="1">
      <c r="B123" s="176"/>
      <c r="C123" s="177"/>
      <c r="D123" s="178" t="s">
        <v>75</v>
      </c>
      <c r="E123" s="179" t="s">
        <v>237</v>
      </c>
      <c r="F123" s="179" t="s">
        <v>238</v>
      </c>
      <c r="G123" s="177"/>
      <c r="H123" s="177"/>
      <c r="I123" s="180"/>
      <c r="J123" s="181">
        <f>BK123</f>
        <v>0</v>
      </c>
      <c r="K123" s="177"/>
      <c r="L123" s="182"/>
      <c r="M123" s="183"/>
      <c r="N123" s="184"/>
      <c r="O123" s="184"/>
      <c r="P123" s="185">
        <f>P124</f>
        <v>0</v>
      </c>
      <c r="Q123" s="184"/>
      <c r="R123" s="185">
        <f>R124</f>
        <v>0.24002999999999999</v>
      </c>
      <c r="S123" s="184"/>
      <c r="T123" s="186">
        <f>T124</f>
        <v>0</v>
      </c>
      <c r="AR123" s="187" t="s">
        <v>84</v>
      </c>
      <c r="AT123" s="188" t="s">
        <v>75</v>
      </c>
      <c r="AU123" s="188" t="s">
        <v>76</v>
      </c>
      <c r="AY123" s="187" t="s">
        <v>239</v>
      </c>
      <c r="BK123" s="189">
        <f>BK124</f>
        <v>0</v>
      </c>
    </row>
    <row r="124" spans="1:65" s="12" customFormat="1" ht="22.9" customHeight="1">
      <c r="B124" s="176"/>
      <c r="C124" s="177"/>
      <c r="D124" s="178" t="s">
        <v>75</v>
      </c>
      <c r="E124" s="190" t="s">
        <v>159</v>
      </c>
      <c r="F124" s="190" t="s">
        <v>315</v>
      </c>
      <c r="G124" s="177"/>
      <c r="H124" s="177"/>
      <c r="I124" s="180"/>
      <c r="J124" s="191">
        <f>BK124</f>
        <v>0</v>
      </c>
      <c r="K124" s="177"/>
      <c r="L124" s="182"/>
      <c r="M124" s="183"/>
      <c r="N124" s="184"/>
      <c r="O124" s="184"/>
      <c r="P124" s="185">
        <f>SUM(P125:P131)</f>
        <v>0</v>
      </c>
      <c r="Q124" s="184"/>
      <c r="R124" s="185">
        <f>SUM(R125:R131)</f>
        <v>0.24002999999999999</v>
      </c>
      <c r="S124" s="184"/>
      <c r="T124" s="186">
        <f>SUM(T125:T131)</f>
        <v>0</v>
      </c>
      <c r="AR124" s="187" t="s">
        <v>84</v>
      </c>
      <c r="AT124" s="188" t="s">
        <v>75</v>
      </c>
      <c r="AU124" s="188" t="s">
        <v>84</v>
      </c>
      <c r="AY124" s="187" t="s">
        <v>239</v>
      </c>
      <c r="BK124" s="189">
        <f>SUM(BK125:BK131)</f>
        <v>0</v>
      </c>
    </row>
    <row r="125" spans="1:65" s="2" customFormat="1" ht="16.5" customHeight="1">
      <c r="A125" s="35"/>
      <c r="B125" s="36"/>
      <c r="C125" s="192" t="s">
        <v>84</v>
      </c>
      <c r="D125" s="192" t="s">
        <v>241</v>
      </c>
      <c r="E125" s="193" t="s">
        <v>3089</v>
      </c>
      <c r="F125" s="194" t="s">
        <v>3090</v>
      </c>
      <c r="G125" s="195" t="s">
        <v>251</v>
      </c>
      <c r="H125" s="196">
        <v>17</v>
      </c>
      <c r="I125" s="197"/>
      <c r="J125" s="198">
        <f>ROUND(I125*H125,2)</f>
        <v>0</v>
      </c>
      <c r="K125" s="194" t="s">
        <v>245</v>
      </c>
      <c r="L125" s="40"/>
      <c r="M125" s="199" t="s">
        <v>1</v>
      </c>
      <c r="N125" s="200" t="s">
        <v>41</v>
      </c>
      <c r="O125" s="72"/>
      <c r="P125" s="201">
        <f>O125*H125</f>
        <v>0</v>
      </c>
      <c r="Q125" s="201">
        <v>1.1E-4</v>
      </c>
      <c r="R125" s="201">
        <f>Q125*H125</f>
        <v>1.8700000000000001E-3</v>
      </c>
      <c r="S125" s="201">
        <v>0</v>
      </c>
      <c r="T125" s="202">
        <f>S125*H125</f>
        <v>0</v>
      </c>
      <c r="U125" s="35"/>
      <c r="V125" s="35"/>
      <c r="W125" s="35"/>
      <c r="X125" s="35"/>
      <c r="Y125" s="35"/>
      <c r="Z125" s="35"/>
      <c r="AA125" s="35"/>
      <c r="AB125" s="35"/>
      <c r="AC125" s="35"/>
      <c r="AD125" s="35"/>
      <c r="AE125" s="35"/>
      <c r="AR125" s="203" t="s">
        <v>110</v>
      </c>
      <c r="AT125" s="203" t="s">
        <v>241</v>
      </c>
      <c r="AU125" s="203" t="s">
        <v>86</v>
      </c>
      <c r="AY125" s="18" t="s">
        <v>239</v>
      </c>
      <c r="BE125" s="204">
        <f>IF(N125="základní",J125,0)</f>
        <v>0</v>
      </c>
      <c r="BF125" s="204">
        <f>IF(N125="snížená",J125,0)</f>
        <v>0</v>
      </c>
      <c r="BG125" s="204">
        <f>IF(N125="zákl. přenesená",J125,0)</f>
        <v>0</v>
      </c>
      <c r="BH125" s="204">
        <f>IF(N125="sníž. přenesená",J125,0)</f>
        <v>0</v>
      </c>
      <c r="BI125" s="204">
        <f>IF(N125="nulová",J125,0)</f>
        <v>0</v>
      </c>
      <c r="BJ125" s="18" t="s">
        <v>84</v>
      </c>
      <c r="BK125" s="204">
        <f>ROUND(I125*H125,2)</f>
        <v>0</v>
      </c>
      <c r="BL125" s="18" t="s">
        <v>110</v>
      </c>
      <c r="BM125" s="203" t="s">
        <v>3091</v>
      </c>
    </row>
    <row r="126" spans="1:65" s="2" customFormat="1" ht="11.25">
      <c r="A126" s="35"/>
      <c r="B126" s="36"/>
      <c r="C126" s="37"/>
      <c r="D126" s="205" t="s">
        <v>247</v>
      </c>
      <c r="E126" s="37"/>
      <c r="F126" s="206" t="s">
        <v>3092</v>
      </c>
      <c r="G126" s="37"/>
      <c r="H126" s="37"/>
      <c r="I126" s="207"/>
      <c r="J126" s="37"/>
      <c r="K126" s="37"/>
      <c r="L126" s="40"/>
      <c r="M126" s="208"/>
      <c r="N126" s="209"/>
      <c r="O126" s="72"/>
      <c r="P126" s="72"/>
      <c r="Q126" s="72"/>
      <c r="R126" s="72"/>
      <c r="S126" s="72"/>
      <c r="T126" s="73"/>
      <c r="U126" s="35"/>
      <c r="V126" s="35"/>
      <c r="W126" s="35"/>
      <c r="X126" s="35"/>
      <c r="Y126" s="35"/>
      <c r="Z126" s="35"/>
      <c r="AA126" s="35"/>
      <c r="AB126" s="35"/>
      <c r="AC126" s="35"/>
      <c r="AD126" s="35"/>
      <c r="AE126" s="35"/>
      <c r="AT126" s="18" t="s">
        <v>247</v>
      </c>
      <c r="AU126" s="18" t="s">
        <v>86</v>
      </c>
    </row>
    <row r="127" spans="1:65" s="2" customFormat="1" ht="16.5" customHeight="1">
      <c r="A127" s="35"/>
      <c r="B127" s="36"/>
      <c r="C127" s="248" t="s">
        <v>86</v>
      </c>
      <c r="D127" s="248" t="s">
        <v>469</v>
      </c>
      <c r="E127" s="249" t="s">
        <v>3093</v>
      </c>
      <c r="F127" s="250" t="s">
        <v>3094</v>
      </c>
      <c r="G127" s="251" t="s">
        <v>251</v>
      </c>
      <c r="H127" s="252">
        <v>4</v>
      </c>
      <c r="I127" s="253"/>
      <c r="J127" s="254">
        <f>ROUND(I127*H127,2)</f>
        <v>0</v>
      </c>
      <c r="K127" s="250" t="s">
        <v>287</v>
      </c>
      <c r="L127" s="255"/>
      <c r="M127" s="256" t="s">
        <v>1</v>
      </c>
      <c r="N127" s="257" t="s">
        <v>41</v>
      </c>
      <c r="O127" s="72"/>
      <c r="P127" s="201">
        <f>O127*H127</f>
        <v>0</v>
      </c>
      <c r="Q127" s="201">
        <v>1.2E-2</v>
      </c>
      <c r="R127" s="201">
        <f>Q127*H127</f>
        <v>4.8000000000000001E-2</v>
      </c>
      <c r="S127" s="201">
        <v>0</v>
      </c>
      <c r="T127" s="202">
        <f>S127*H127</f>
        <v>0</v>
      </c>
      <c r="U127" s="35"/>
      <c r="V127" s="35"/>
      <c r="W127" s="35"/>
      <c r="X127" s="35"/>
      <c r="Y127" s="35"/>
      <c r="Z127" s="35"/>
      <c r="AA127" s="35"/>
      <c r="AB127" s="35"/>
      <c r="AC127" s="35"/>
      <c r="AD127" s="35"/>
      <c r="AE127" s="35"/>
      <c r="AR127" s="203" t="s">
        <v>156</v>
      </c>
      <c r="AT127" s="203" t="s">
        <v>469</v>
      </c>
      <c r="AU127" s="203" t="s">
        <v>86</v>
      </c>
      <c r="AY127" s="18" t="s">
        <v>239</v>
      </c>
      <c r="BE127" s="204">
        <f>IF(N127="základní",J127,0)</f>
        <v>0</v>
      </c>
      <c r="BF127" s="204">
        <f>IF(N127="snížená",J127,0)</f>
        <v>0</v>
      </c>
      <c r="BG127" s="204">
        <f>IF(N127="zákl. přenesená",J127,0)</f>
        <v>0</v>
      </c>
      <c r="BH127" s="204">
        <f>IF(N127="sníž. přenesená",J127,0)</f>
        <v>0</v>
      </c>
      <c r="BI127" s="204">
        <f>IF(N127="nulová",J127,0)</f>
        <v>0</v>
      </c>
      <c r="BJ127" s="18" t="s">
        <v>84</v>
      </c>
      <c r="BK127" s="204">
        <f>ROUND(I127*H127,2)</f>
        <v>0</v>
      </c>
      <c r="BL127" s="18" t="s">
        <v>110</v>
      </c>
      <c r="BM127" s="203" t="s">
        <v>3095</v>
      </c>
    </row>
    <row r="128" spans="1:65" s="2" customFormat="1" ht="16.5" customHeight="1">
      <c r="A128" s="35"/>
      <c r="B128" s="36"/>
      <c r="C128" s="248" t="s">
        <v>108</v>
      </c>
      <c r="D128" s="248" t="s">
        <v>469</v>
      </c>
      <c r="E128" s="249" t="s">
        <v>3096</v>
      </c>
      <c r="F128" s="250" t="s">
        <v>3097</v>
      </c>
      <c r="G128" s="251" t="s">
        <v>251</v>
      </c>
      <c r="H128" s="252">
        <v>13</v>
      </c>
      <c r="I128" s="253"/>
      <c r="J128" s="254">
        <f>ROUND(I128*H128,2)</f>
        <v>0</v>
      </c>
      <c r="K128" s="250" t="s">
        <v>287</v>
      </c>
      <c r="L128" s="255"/>
      <c r="M128" s="256" t="s">
        <v>1</v>
      </c>
      <c r="N128" s="257" t="s">
        <v>41</v>
      </c>
      <c r="O128" s="72"/>
      <c r="P128" s="201">
        <f>O128*H128</f>
        <v>0</v>
      </c>
      <c r="Q128" s="201">
        <v>1.4E-2</v>
      </c>
      <c r="R128" s="201">
        <f>Q128*H128</f>
        <v>0.182</v>
      </c>
      <c r="S128" s="201">
        <v>0</v>
      </c>
      <c r="T128" s="202">
        <f>S128*H128</f>
        <v>0</v>
      </c>
      <c r="U128" s="35"/>
      <c r="V128" s="35"/>
      <c r="W128" s="35"/>
      <c r="X128" s="35"/>
      <c r="Y128" s="35"/>
      <c r="Z128" s="35"/>
      <c r="AA128" s="35"/>
      <c r="AB128" s="35"/>
      <c r="AC128" s="35"/>
      <c r="AD128" s="35"/>
      <c r="AE128" s="35"/>
      <c r="AR128" s="203" t="s">
        <v>156</v>
      </c>
      <c r="AT128" s="203" t="s">
        <v>469</v>
      </c>
      <c r="AU128" s="203" t="s">
        <v>86</v>
      </c>
      <c r="AY128" s="18" t="s">
        <v>239</v>
      </c>
      <c r="BE128" s="204">
        <f>IF(N128="základní",J128,0)</f>
        <v>0</v>
      </c>
      <c r="BF128" s="204">
        <f>IF(N128="snížená",J128,0)</f>
        <v>0</v>
      </c>
      <c r="BG128" s="204">
        <f>IF(N128="zákl. přenesená",J128,0)</f>
        <v>0</v>
      </c>
      <c r="BH128" s="204">
        <f>IF(N128="sníž. přenesená",J128,0)</f>
        <v>0</v>
      </c>
      <c r="BI128" s="204">
        <f>IF(N128="nulová",J128,0)</f>
        <v>0</v>
      </c>
      <c r="BJ128" s="18" t="s">
        <v>84</v>
      </c>
      <c r="BK128" s="204">
        <f>ROUND(I128*H128,2)</f>
        <v>0</v>
      </c>
      <c r="BL128" s="18" t="s">
        <v>110</v>
      </c>
      <c r="BM128" s="203" t="s">
        <v>3098</v>
      </c>
    </row>
    <row r="129" spans="1:65" s="2" customFormat="1" ht="16.5" customHeight="1">
      <c r="A129" s="35"/>
      <c r="B129" s="36"/>
      <c r="C129" s="192" t="s">
        <v>110</v>
      </c>
      <c r="D129" s="192" t="s">
        <v>241</v>
      </c>
      <c r="E129" s="193" t="s">
        <v>3099</v>
      </c>
      <c r="F129" s="194" t="s">
        <v>3100</v>
      </c>
      <c r="G129" s="195" t="s">
        <v>251</v>
      </c>
      <c r="H129" s="196">
        <v>34</v>
      </c>
      <c r="I129" s="197"/>
      <c r="J129" s="198">
        <f>ROUND(I129*H129,2)</f>
        <v>0</v>
      </c>
      <c r="K129" s="194" t="s">
        <v>245</v>
      </c>
      <c r="L129" s="40"/>
      <c r="M129" s="199" t="s">
        <v>1</v>
      </c>
      <c r="N129" s="200" t="s">
        <v>41</v>
      </c>
      <c r="O129" s="72"/>
      <c r="P129" s="201">
        <f>O129*H129</f>
        <v>0</v>
      </c>
      <c r="Q129" s="201">
        <v>2.3000000000000001E-4</v>
      </c>
      <c r="R129" s="201">
        <f>Q129*H129</f>
        <v>7.8200000000000006E-3</v>
      </c>
      <c r="S129" s="201">
        <v>0</v>
      </c>
      <c r="T129" s="202">
        <f>S129*H129</f>
        <v>0</v>
      </c>
      <c r="U129" s="35"/>
      <c r="V129" s="35"/>
      <c r="W129" s="35"/>
      <c r="X129" s="35"/>
      <c r="Y129" s="35"/>
      <c r="Z129" s="35"/>
      <c r="AA129" s="35"/>
      <c r="AB129" s="35"/>
      <c r="AC129" s="35"/>
      <c r="AD129" s="35"/>
      <c r="AE129" s="35"/>
      <c r="AR129" s="203" t="s">
        <v>110</v>
      </c>
      <c r="AT129" s="203" t="s">
        <v>241</v>
      </c>
      <c r="AU129" s="203" t="s">
        <v>86</v>
      </c>
      <c r="AY129" s="18" t="s">
        <v>239</v>
      </c>
      <c r="BE129" s="204">
        <f>IF(N129="základní",J129,0)</f>
        <v>0</v>
      </c>
      <c r="BF129" s="204">
        <f>IF(N129="snížená",J129,0)</f>
        <v>0</v>
      </c>
      <c r="BG129" s="204">
        <f>IF(N129="zákl. přenesená",J129,0)</f>
        <v>0</v>
      </c>
      <c r="BH129" s="204">
        <f>IF(N129="sníž. přenesená",J129,0)</f>
        <v>0</v>
      </c>
      <c r="BI129" s="204">
        <f>IF(N129="nulová",J129,0)</f>
        <v>0</v>
      </c>
      <c r="BJ129" s="18" t="s">
        <v>84</v>
      </c>
      <c r="BK129" s="204">
        <f>ROUND(I129*H129,2)</f>
        <v>0</v>
      </c>
      <c r="BL129" s="18" t="s">
        <v>110</v>
      </c>
      <c r="BM129" s="203" t="s">
        <v>3101</v>
      </c>
    </row>
    <row r="130" spans="1:65" s="2" customFormat="1" ht="11.25">
      <c r="A130" s="35"/>
      <c r="B130" s="36"/>
      <c r="C130" s="37"/>
      <c r="D130" s="205" t="s">
        <v>247</v>
      </c>
      <c r="E130" s="37"/>
      <c r="F130" s="206" t="s">
        <v>3102</v>
      </c>
      <c r="G130" s="37"/>
      <c r="H130" s="37"/>
      <c r="I130" s="207"/>
      <c r="J130" s="37"/>
      <c r="K130" s="37"/>
      <c r="L130" s="40"/>
      <c r="M130" s="208"/>
      <c r="N130" s="209"/>
      <c r="O130" s="72"/>
      <c r="P130" s="72"/>
      <c r="Q130" s="72"/>
      <c r="R130" s="72"/>
      <c r="S130" s="72"/>
      <c r="T130" s="73"/>
      <c r="U130" s="35"/>
      <c r="V130" s="35"/>
      <c r="W130" s="35"/>
      <c r="X130" s="35"/>
      <c r="Y130" s="35"/>
      <c r="Z130" s="35"/>
      <c r="AA130" s="35"/>
      <c r="AB130" s="35"/>
      <c r="AC130" s="35"/>
      <c r="AD130" s="35"/>
      <c r="AE130" s="35"/>
      <c r="AT130" s="18" t="s">
        <v>247</v>
      </c>
      <c r="AU130" s="18" t="s">
        <v>86</v>
      </c>
    </row>
    <row r="131" spans="1:65" s="2" customFormat="1" ht="16.5" customHeight="1">
      <c r="A131" s="35"/>
      <c r="B131" s="36"/>
      <c r="C131" s="248" t="s">
        <v>134</v>
      </c>
      <c r="D131" s="248" t="s">
        <v>469</v>
      </c>
      <c r="E131" s="249" t="s">
        <v>3103</v>
      </c>
      <c r="F131" s="250" t="s">
        <v>3104</v>
      </c>
      <c r="G131" s="251" t="s">
        <v>251</v>
      </c>
      <c r="H131" s="252">
        <v>34</v>
      </c>
      <c r="I131" s="253"/>
      <c r="J131" s="254">
        <f>ROUND(I131*H131,2)</f>
        <v>0</v>
      </c>
      <c r="K131" s="250" t="s">
        <v>287</v>
      </c>
      <c r="L131" s="255"/>
      <c r="M131" s="273" t="s">
        <v>1</v>
      </c>
      <c r="N131" s="274" t="s">
        <v>41</v>
      </c>
      <c r="O131" s="224"/>
      <c r="P131" s="275">
        <f>O131*H131</f>
        <v>0</v>
      </c>
      <c r="Q131" s="275">
        <v>1.0000000000000001E-5</v>
      </c>
      <c r="R131" s="275">
        <f>Q131*H131</f>
        <v>3.4000000000000002E-4</v>
      </c>
      <c r="S131" s="275">
        <v>0</v>
      </c>
      <c r="T131" s="276">
        <f>S131*H131</f>
        <v>0</v>
      </c>
      <c r="U131" s="35"/>
      <c r="V131" s="35"/>
      <c r="W131" s="35"/>
      <c r="X131" s="35"/>
      <c r="Y131" s="35"/>
      <c r="Z131" s="35"/>
      <c r="AA131" s="35"/>
      <c r="AB131" s="35"/>
      <c r="AC131" s="35"/>
      <c r="AD131" s="35"/>
      <c r="AE131" s="35"/>
      <c r="AR131" s="203" t="s">
        <v>156</v>
      </c>
      <c r="AT131" s="203" t="s">
        <v>469</v>
      </c>
      <c r="AU131" s="203" t="s">
        <v>86</v>
      </c>
      <c r="AY131" s="18" t="s">
        <v>239</v>
      </c>
      <c r="BE131" s="204">
        <f>IF(N131="základní",J131,0)</f>
        <v>0</v>
      </c>
      <c r="BF131" s="204">
        <f>IF(N131="snížená",J131,0)</f>
        <v>0</v>
      </c>
      <c r="BG131" s="204">
        <f>IF(N131="zákl. přenesená",J131,0)</f>
        <v>0</v>
      </c>
      <c r="BH131" s="204">
        <f>IF(N131="sníž. přenesená",J131,0)</f>
        <v>0</v>
      </c>
      <c r="BI131" s="204">
        <f>IF(N131="nulová",J131,0)</f>
        <v>0</v>
      </c>
      <c r="BJ131" s="18" t="s">
        <v>84</v>
      </c>
      <c r="BK131" s="204">
        <f>ROUND(I131*H131,2)</f>
        <v>0</v>
      </c>
      <c r="BL131" s="18" t="s">
        <v>110</v>
      </c>
      <c r="BM131" s="203" t="s">
        <v>3105</v>
      </c>
    </row>
    <row r="132" spans="1:65" s="2" customFormat="1" ht="6.95" customHeight="1">
      <c r="A132" s="35"/>
      <c r="B132" s="55"/>
      <c r="C132" s="56"/>
      <c r="D132" s="56"/>
      <c r="E132" s="56"/>
      <c r="F132" s="56"/>
      <c r="G132" s="56"/>
      <c r="H132" s="56"/>
      <c r="I132" s="56"/>
      <c r="J132" s="56"/>
      <c r="K132" s="56"/>
      <c r="L132" s="40"/>
      <c r="M132" s="35"/>
      <c r="O132" s="35"/>
      <c r="P132" s="35"/>
      <c r="Q132" s="35"/>
      <c r="R132" s="35"/>
      <c r="S132" s="35"/>
      <c r="T132" s="35"/>
      <c r="U132" s="35"/>
      <c r="V132" s="35"/>
      <c r="W132" s="35"/>
      <c r="X132" s="35"/>
      <c r="Y132" s="35"/>
      <c r="Z132" s="35"/>
      <c r="AA132" s="35"/>
      <c r="AB132" s="35"/>
      <c r="AC132" s="35"/>
      <c r="AD132" s="35"/>
      <c r="AE132" s="35"/>
    </row>
  </sheetData>
  <sheetProtection algorithmName="SHA-512" hashValue="y/2mxlD5dOoaNzL5AxQWr9iLCnOxqYTelN0i9NIuYLqZkEGXen4zfRriGcS3IRabzMoRXK9O5VwAW4RH8k7YpA==" saltValue="uCG3IcezJr9SmxS3+7FwM2sJllCbYDT+FBa9FtnGc3wOkNTeMT6fNUr+6ZMlShmP2IRBC3zOYqLyAxP8xoRMwQ==" spinCount="100000" sheet="1" objects="1" scenarios="1" formatColumns="0" formatRows="0" autoFilter="0"/>
  <autoFilter ref="C121:K131" xr:uid="{00000000-0009-0000-0000-000005000000}"/>
  <mergeCells count="12">
    <mergeCell ref="E114:H114"/>
    <mergeCell ref="L2:V2"/>
    <mergeCell ref="E85:H85"/>
    <mergeCell ref="E87:H87"/>
    <mergeCell ref="E89:H89"/>
    <mergeCell ref="E110:H110"/>
    <mergeCell ref="E112:H112"/>
    <mergeCell ref="E7:H7"/>
    <mergeCell ref="E9:H9"/>
    <mergeCell ref="E11:H11"/>
    <mergeCell ref="E20:H20"/>
    <mergeCell ref="E29:H29"/>
  </mergeCells>
  <hyperlinks>
    <hyperlink ref="F126" r:id="rId1" xr:uid="{00000000-0004-0000-0500-000000000000}"/>
    <hyperlink ref="F130" r:id="rId2" xr:uid="{00000000-0004-0000-0500-000001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BM473"/>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111</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ht="12.75">
      <c r="B8" s="21"/>
      <c r="D8" s="120" t="s">
        <v>210</v>
      </c>
      <c r="L8" s="21"/>
    </row>
    <row r="9" spans="1:46" s="1" customFormat="1" ht="16.5" customHeight="1">
      <c r="B9" s="21"/>
      <c r="E9" s="325" t="s">
        <v>362</v>
      </c>
      <c r="F9" s="298"/>
      <c r="G9" s="298"/>
      <c r="H9" s="298"/>
      <c r="L9" s="21"/>
    </row>
    <row r="10" spans="1:46" s="1" customFormat="1" ht="12" customHeight="1">
      <c r="B10" s="21"/>
      <c r="D10" s="120" t="s">
        <v>363</v>
      </c>
      <c r="L10" s="21"/>
    </row>
    <row r="11" spans="1:46" s="2" customFormat="1" ht="16.5" customHeight="1">
      <c r="A11" s="35"/>
      <c r="B11" s="40"/>
      <c r="C11" s="35"/>
      <c r="D11" s="35"/>
      <c r="E11" s="335" t="s">
        <v>3106</v>
      </c>
      <c r="F11" s="328"/>
      <c r="G11" s="328"/>
      <c r="H11" s="328"/>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3107</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7" t="s">
        <v>3108</v>
      </c>
      <c r="F13" s="328"/>
      <c r="G13" s="328"/>
      <c r="H13" s="328"/>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9" t="str">
        <f>'Rekapitulace stavby'!E14</f>
        <v>Vyplň údaj</v>
      </c>
      <c r="F22" s="330"/>
      <c r="G22" s="330"/>
      <c r="H22" s="330"/>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31" t="s">
        <v>1</v>
      </c>
      <c r="F31" s="331"/>
      <c r="G31" s="331"/>
      <c r="H31" s="331"/>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ROUND(J138,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ROUND((SUM(BE138:BE472)),  2)</f>
        <v>0</v>
      </c>
      <c r="G37" s="35"/>
      <c r="H37" s="35"/>
      <c r="I37" s="131">
        <v>0.21</v>
      </c>
      <c r="J37" s="130">
        <f>ROUND(((SUM(BE138:BE472))*I37),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ROUND((SUM(BF138:BF472)),  2)</f>
        <v>0</v>
      </c>
      <c r="G38" s="35"/>
      <c r="H38" s="35"/>
      <c r="I38" s="131">
        <v>0.12</v>
      </c>
      <c r="J38" s="130">
        <f>ROUND(((SUM(BF138:BF472))*I38),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ROUND((SUM(BG138:BG472)),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ROUND((SUM(BH138:BH472)),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ROUND((SUM(BI138:BI472)),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2" t="s">
        <v>362</v>
      </c>
      <c r="F87" s="283"/>
      <c r="G87" s="283"/>
      <c r="H87" s="283"/>
      <c r="I87" s="23"/>
      <c r="J87" s="23"/>
      <c r="K87" s="23"/>
      <c r="L87" s="21"/>
    </row>
    <row r="88" spans="1:31" s="1" customFormat="1" ht="12" customHeight="1">
      <c r="B88" s="22"/>
      <c r="C88" s="30" t="s">
        <v>363</v>
      </c>
      <c r="D88" s="23"/>
      <c r="E88" s="23"/>
      <c r="F88" s="23"/>
      <c r="G88" s="23"/>
      <c r="H88" s="23"/>
      <c r="I88" s="23"/>
      <c r="J88" s="23"/>
      <c r="K88" s="23"/>
      <c r="L88" s="21"/>
    </row>
    <row r="89" spans="1:31" s="2" customFormat="1" ht="16.5" customHeight="1">
      <c r="A89" s="35"/>
      <c r="B89" s="36"/>
      <c r="C89" s="37"/>
      <c r="D89" s="37"/>
      <c r="E89" s="336" t="s">
        <v>3106</v>
      </c>
      <c r="F89" s="334"/>
      <c r="G89" s="334"/>
      <c r="H89" s="334"/>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3107</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5" t="str">
        <f>E13</f>
        <v>1 - Zdravotně technické instalace</v>
      </c>
      <c r="F91" s="334"/>
      <c r="G91" s="334"/>
      <c r="H91" s="334"/>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J138</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3109</v>
      </c>
      <c r="E101" s="157"/>
      <c r="F101" s="157"/>
      <c r="G101" s="157"/>
      <c r="H101" s="157"/>
      <c r="I101" s="157"/>
      <c r="J101" s="158">
        <f>J139</f>
        <v>0</v>
      </c>
      <c r="K101" s="155"/>
      <c r="L101" s="159"/>
    </row>
    <row r="102" spans="1:47" s="9" customFormat="1" ht="24.95" customHeight="1">
      <c r="B102" s="154"/>
      <c r="C102" s="155"/>
      <c r="D102" s="156" t="s">
        <v>3110</v>
      </c>
      <c r="E102" s="157"/>
      <c r="F102" s="157"/>
      <c r="G102" s="157"/>
      <c r="H102" s="157"/>
      <c r="I102" s="157"/>
      <c r="J102" s="158">
        <f>J165</f>
        <v>0</v>
      </c>
      <c r="K102" s="155"/>
      <c r="L102" s="159"/>
    </row>
    <row r="103" spans="1:47" s="9" customFormat="1" ht="24.95" customHeight="1">
      <c r="B103" s="154"/>
      <c r="C103" s="155"/>
      <c r="D103" s="156" t="s">
        <v>3111</v>
      </c>
      <c r="E103" s="157"/>
      <c r="F103" s="157"/>
      <c r="G103" s="157"/>
      <c r="H103" s="157"/>
      <c r="I103" s="157"/>
      <c r="J103" s="158">
        <f>J168</f>
        <v>0</v>
      </c>
      <c r="K103" s="155"/>
      <c r="L103" s="159"/>
    </row>
    <row r="104" spans="1:47" s="9" customFormat="1" ht="24.95" customHeight="1">
      <c r="B104" s="154"/>
      <c r="C104" s="155"/>
      <c r="D104" s="156" t="s">
        <v>3112</v>
      </c>
      <c r="E104" s="157"/>
      <c r="F104" s="157"/>
      <c r="G104" s="157"/>
      <c r="H104" s="157"/>
      <c r="I104" s="157"/>
      <c r="J104" s="158">
        <f>J172</f>
        <v>0</v>
      </c>
      <c r="K104" s="155"/>
      <c r="L104" s="159"/>
    </row>
    <row r="105" spans="1:47" s="9" customFormat="1" ht="24.95" customHeight="1">
      <c r="B105" s="154"/>
      <c r="C105" s="155"/>
      <c r="D105" s="156" t="s">
        <v>3113</v>
      </c>
      <c r="E105" s="157"/>
      <c r="F105" s="157"/>
      <c r="G105" s="157"/>
      <c r="H105" s="157"/>
      <c r="I105" s="157"/>
      <c r="J105" s="158">
        <f>J180</f>
        <v>0</v>
      </c>
      <c r="K105" s="155"/>
      <c r="L105" s="159"/>
    </row>
    <row r="106" spans="1:47" s="9" customFormat="1" ht="24.95" customHeight="1">
      <c r="B106" s="154"/>
      <c r="C106" s="155"/>
      <c r="D106" s="156" t="s">
        <v>3114</v>
      </c>
      <c r="E106" s="157"/>
      <c r="F106" s="157"/>
      <c r="G106" s="157"/>
      <c r="H106" s="157"/>
      <c r="I106" s="157"/>
      <c r="J106" s="158">
        <f>J185</f>
        <v>0</v>
      </c>
      <c r="K106" s="155"/>
      <c r="L106" s="159"/>
    </row>
    <row r="107" spans="1:47" s="9" customFormat="1" ht="24.95" customHeight="1">
      <c r="B107" s="154"/>
      <c r="C107" s="155"/>
      <c r="D107" s="156" t="s">
        <v>3115</v>
      </c>
      <c r="E107" s="157"/>
      <c r="F107" s="157"/>
      <c r="G107" s="157"/>
      <c r="H107" s="157"/>
      <c r="I107" s="157"/>
      <c r="J107" s="158">
        <f>J200</f>
        <v>0</v>
      </c>
      <c r="K107" s="155"/>
      <c r="L107" s="159"/>
    </row>
    <row r="108" spans="1:47" s="9" customFormat="1" ht="24.95" customHeight="1">
      <c r="B108" s="154"/>
      <c r="C108" s="155"/>
      <c r="D108" s="156" t="s">
        <v>3116</v>
      </c>
      <c r="E108" s="157"/>
      <c r="F108" s="157"/>
      <c r="G108" s="157"/>
      <c r="H108" s="157"/>
      <c r="I108" s="157"/>
      <c r="J108" s="158">
        <f>J273</f>
        <v>0</v>
      </c>
      <c r="K108" s="155"/>
      <c r="L108" s="159"/>
    </row>
    <row r="109" spans="1:47" s="9" customFormat="1" ht="24.95" customHeight="1">
      <c r="B109" s="154"/>
      <c r="C109" s="155"/>
      <c r="D109" s="156" t="s">
        <v>3117</v>
      </c>
      <c r="E109" s="157"/>
      <c r="F109" s="157"/>
      <c r="G109" s="157"/>
      <c r="H109" s="157"/>
      <c r="I109" s="157"/>
      <c r="J109" s="158">
        <f>J358</f>
        <v>0</v>
      </c>
      <c r="K109" s="155"/>
      <c r="L109" s="159"/>
    </row>
    <row r="110" spans="1:47" s="9" customFormat="1" ht="24.95" customHeight="1">
      <c r="B110" s="154"/>
      <c r="C110" s="155"/>
      <c r="D110" s="156" t="s">
        <v>3118</v>
      </c>
      <c r="E110" s="157"/>
      <c r="F110" s="157"/>
      <c r="G110" s="157"/>
      <c r="H110" s="157"/>
      <c r="I110" s="157"/>
      <c r="J110" s="158">
        <f>J374</f>
        <v>0</v>
      </c>
      <c r="K110" s="155"/>
      <c r="L110" s="159"/>
    </row>
    <row r="111" spans="1:47" s="9" customFormat="1" ht="24.95" customHeight="1">
      <c r="B111" s="154"/>
      <c r="C111" s="155"/>
      <c r="D111" s="156" t="s">
        <v>3119</v>
      </c>
      <c r="E111" s="157"/>
      <c r="F111" s="157"/>
      <c r="G111" s="157"/>
      <c r="H111" s="157"/>
      <c r="I111" s="157"/>
      <c r="J111" s="158">
        <f>J390</f>
        <v>0</v>
      </c>
      <c r="K111" s="155"/>
      <c r="L111" s="159"/>
    </row>
    <row r="112" spans="1:47" s="9" customFormat="1" ht="24.95" customHeight="1">
      <c r="B112" s="154"/>
      <c r="C112" s="155"/>
      <c r="D112" s="156" t="s">
        <v>3120</v>
      </c>
      <c r="E112" s="157"/>
      <c r="F112" s="157"/>
      <c r="G112" s="157"/>
      <c r="H112" s="157"/>
      <c r="I112" s="157"/>
      <c r="J112" s="158">
        <f>J440</f>
        <v>0</v>
      </c>
      <c r="K112" s="155"/>
      <c r="L112" s="159"/>
    </row>
    <row r="113" spans="1:31" s="9" customFormat="1" ht="24.95" customHeight="1">
      <c r="B113" s="154"/>
      <c r="C113" s="155"/>
      <c r="D113" s="156" t="s">
        <v>3121</v>
      </c>
      <c r="E113" s="157"/>
      <c r="F113" s="157"/>
      <c r="G113" s="157"/>
      <c r="H113" s="157"/>
      <c r="I113" s="157"/>
      <c r="J113" s="158">
        <f>J451</f>
        <v>0</v>
      </c>
      <c r="K113" s="155"/>
      <c r="L113" s="159"/>
    </row>
    <row r="114" spans="1:31" s="9" customFormat="1" ht="24.95" customHeight="1">
      <c r="B114" s="154"/>
      <c r="C114" s="155"/>
      <c r="D114" s="156" t="s">
        <v>3122</v>
      </c>
      <c r="E114" s="157"/>
      <c r="F114" s="157"/>
      <c r="G114" s="157"/>
      <c r="H114" s="157"/>
      <c r="I114" s="157"/>
      <c r="J114" s="158">
        <f>J470</f>
        <v>0</v>
      </c>
      <c r="K114" s="155"/>
      <c r="L114" s="159"/>
    </row>
    <row r="115" spans="1:31" s="2" customFormat="1" ht="21.75" customHeight="1">
      <c r="A115" s="35"/>
      <c r="B115" s="36"/>
      <c r="C115" s="37"/>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31" s="2" customFormat="1" ht="6.95" customHeight="1">
      <c r="A116" s="35"/>
      <c r="B116" s="55"/>
      <c r="C116" s="56"/>
      <c r="D116" s="56"/>
      <c r="E116" s="56"/>
      <c r="F116" s="56"/>
      <c r="G116" s="56"/>
      <c r="H116" s="56"/>
      <c r="I116" s="56"/>
      <c r="J116" s="56"/>
      <c r="K116" s="56"/>
      <c r="L116" s="52"/>
      <c r="S116" s="35"/>
      <c r="T116" s="35"/>
      <c r="U116" s="35"/>
      <c r="V116" s="35"/>
      <c r="W116" s="35"/>
      <c r="X116" s="35"/>
      <c r="Y116" s="35"/>
      <c r="Z116" s="35"/>
      <c r="AA116" s="35"/>
      <c r="AB116" s="35"/>
      <c r="AC116" s="35"/>
      <c r="AD116" s="35"/>
      <c r="AE116" s="35"/>
    </row>
    <row r="120" spans="1:31" s="2" customFormat="1" ht="6.95" customHeight="1">
      <c r="A120" s="35"/>
      <c r="B120" s="57"/>
      <c r="C120" s="58"/>
      <c r="D120" s="58"/>
      <c r="E120" s="58"/>
      <c r="F120" s="58"/>
      <c r="G120" s="58"/>
      <c r="H120" s="58"/>
      <c r="I120" s="58"/>
      <c r="J120" s="58"/>
      <c r="K120" s="58"/>
      <c r="L120" s="52"/>
      <c r="S120" s="35"/>
      <c r="T120" s="35"/>
      <c r="U120" s="35"/>
      <c r="V120" s="35"/>
      <c r="W120" s="35"/>
      <c r="X120" s="35"/>
      <c r="Y120" s="35"/>
      <c r="Z120" s="35"/>
      <c r="AA120" s="35"/>
      <c r="AB120" s="35"/>
      <c r="AC120" s="35"/>
      <c r="AD120" s="35"/>
      <c r="AE120" s="35"/>
    </row>
    <row r="121" spans="1:31" s="2" customFormat="1" ht="24.95" customHeight="1">
      <c r="A121" s="35"/>
      <c r="B121" s="36"/>
      <c r="C121" s="24" t="s">
        <v>224</v>
      </c>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31" s="2" customFormat="1" ht="6.9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12" customHeight="1">
      <c r="A123" s="35"/>
      <c r="B123" s="36"/>
      <c r="C123" s="30" t="s">
        <v>16</v>
      </c>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31" s="2" customFormat="1" ht="16.5" customHeight="1">
      <c r="A124" s="35"/>
      <c r="B124" s="36"/>
      <c r="C124" s="37"/>
      <c r="D124" s="37"/>
      <c r="E124" s="332" t="str">
        <f>E7</f>
        <v>NEMOCNICE TGM HODONÍN – VÝSTAVBA PAVILONU URGENTNÍHO PŘÍJMU ETAPA II.</v>
      </c>
      <c r="F124" s="333"/>
      <c r="G124" s="333"/>
      <c r="H124" s="333"/>
      <c r="I124" s="37"/>
      <c r="J124" s="37"/>
      <c r="K124" s="37"/>
      <c r="L124" s="52"/>
      <c r="S124" s="35"/>
      <c r="T124" s="35"/>
      <c r="U124" s="35"/>
      <c r="V124" s="35"/>
      <c r="W124" s="35"/>
      <c r="X124" s="35"/>
      <c r="Y124" s="35"/>
      <c r="Z124" s="35"/>
      <c r="AA124" s="35"/>
      <c r="AB124" s="35"/>
      <c r="AC124" s="35"/>
      <c r="AD124" s="35"/>
      <c r="AE124" s="35"/>
    </row>
    <row r="125" spans="1:31" s="1" customFormat="1" ht="12" customHeight="1">
      <c r="B125" s="22"/>
      <c r="C125" s="30" t="s">
        <v>210</v>
      </c>
      <c r="D125" s="23"/>
      <c r="E125" s="23"/>
      <c r="F125" s="23"/>
      <c r="G125" s="23"/>
      <c r="H125" s="23"/>
      <c r="I125" s="23"/>
      <c r="J125" s="23"/>
      <c r="K125" s="23"/>
      <c r="L125" s="21"/>
    </row>
    <row r="126" spans="1:31" s="1" customFormat="1" ht="16.5" customHeight="1">
      <c r="B126" s="22"/>
      <c r="C126" s="23"/>
      <c r="D126" s="23"/>
      <c r="E126" s="332" t="s">
        <v>362</v>
      </c>
      <c r="F126" s="283"/>
      <c r="G126" s="283"/>
      <c r="H126" s="283"/>
      <c r="I126" s="23"/>
      <c r="J126" s="23"/>
      <c r="K126" s="23"/>
      <c r="L126" s="21"/>
    </row>
    <row r="127" spans="1:31" s="1" customFormat="1" ht="12" customHeight="1">
      <c r="B127" s="22"/>
      <c r="C127" s="30" t="s">
        <v>363</v>
      </c>
      <c r="D127" s="23"/>
      <c r="E127" s="23"/>
      <c r="F127" s="23"/>
      <c r="G127" s="23"/>
      <c r="H127" s="23"/>
      <c r="I127" s="23"/>
      <c r="J127" s="23"/>
      <c r="K127" s="23"/>
      <c r="L127" s="21"/>
    </row>
    <row r="128" spans="1:31" s="2" customFormat="1" ht="16.5" customHeight="1">
      <c r="A128" s="35"/>
      <c r="B128" s="36"/>
      <c r="C128" s="37"/>
      <c r="D128" s="37"/>
      <c r="E128" s="336" t="s">
        <v>3106</v>
      </c>
      <c r="F128" s="334"/>
      <c r="G128" s="334"/>
      <c r="H128" s="334"/>
      <c r="I128" s="37"/>
      <c r="J128" s="37"/>
      <c r="K128" s="37"/>
      <c r="L128" s="52"/>
      <c r="S128" s="35"/>
      <c r="T128" s="35"/>
      <c r="U128" s="35"/>
      <c r="V128" s="35"/>
      <c r="W128" s="35"/>
      <c r="X128" s="35"/>
      <c r="Y128" s="35"/>
      <c r="Z128" s="35"/>
      <c r="AA128" s="35"/>
      <c r="AB128" s="35"/>
      <c r="AC128" s="35"/>
      <c r="AD128" s="35"/>
      <c r="AE128" s="35"/>
    </row>
    <row r="129" spans="1:65" s="2" customFormat="1" ht="12" customHeight="1">
      <c r="A129" s="35"/>
      <c r="B129" s="36"/>
      <c r="C129" s="30" t="s">
        <v>3107</v>
      </c>
      <c r="D129" s="37"/>
      <c r="E129" s="37"/>
      <c r="F129" s="37"/>
      <c r="G129" s="37"/>
      <c r="H129" s="37"/>
      <c r="I129" s="37"/>
      <c r="J129" s="37"/>
      <c r="K129" s="37"/>
      <c r="L129" s="52"/>
      <c r="S129" s="35"/>
      <c r="T129" s="35"/>
      <c r="U129" s="35"/>
      <c r="V129" s="35"/>
      <c r="W129" s="35"/>
      <c r="X129" s="35"/>
      <c r="Y129" s="35"/>
      <c r="Z129" s="35"/>
      <c r="AA129" s="35"/>
      <c r="AB129" s="35"/>
      <c r="AC129" s="35"/>
      <c r="AD129" s="35"/>
      <c r="AE129" s="35"/>
    </row>
    <row r="130" spans="1:65" s="2" customFormat="1" ht="16.5" customHeight="1">
      <c r="A130" s="35"/>
      <c r="B130" s="36"/>
      <c r="C130" s="37"/>
      <c r="D130" s="37"/>
      <c r="E130" s="305" t="str">
        <f>E13</f>
        <v>1 - Zdravotně technické instalace</v>
      </c>
      <c r="F130" s="334"/>
      <c r="G130" s="334"/>
      <c r="H130" s="334"/>
      <c r="I130" s="37"/>
      <c r="J130" s="37"/>
      <c r="K130" s="37"/>
      <c r="L130" s="52"/>
      <c r="S130" s="35"/>
      <c r="T130" s="35"/>
      <c r="U130" s="35"/>
      <c r="V130" s="35"/>
      <c r="W130" s="35"/>
      <c r="X130" s="35"/>
      <c r="Y130" s="35"/>
      <c r="Z130" s="35"/>
      <c r="AA130" s="35"/>
      <c r="AB130" s="35"/>
      <c r="AC130" s="35"/>
      <c r="AD130" s="35"/>
      <c r="AE130" s="35"/>
    </row>
    <row r="131" spans="1:65" s="2" customFormat="1" ht="6.95" customHeight="1">
      <c r="A131" s="35"/>
      <c r="B131" s="36"/>
      <c r="C131" s="37"/>
      <c r="D131" s="37"/>
      <c r="E131" s="37"/>
      <c r="F131" s="37"/>
      <c r="G131" s="37"/>
      <c r="H131" s="37"/>
      <c r="I131" s="37"/>
      <c r="J131" s="37"/>
      <c r="K131" s="37"/>
      <c r="L131" s="52"/>
      <c r="S131" s="35"/>
      <c r="T131" s="35"/>
      <c r="U131" s="35"/>
      <c r="V131" s="35"/>
      <c r="W131" s="35"/>
      <c r="X131" s="35"/>
      <c r="Y131" s="35"/>
      <c r="Z131" s="35"/>
      <c r="AA131" s="35"/>
      <c r="AB131" s="35"/>
      <c r="AC131" s="35"/>
      <c r="AD131" s="35"/>
      <c r="AE131" s="35"/>
    </row>
    <row r="132" spans="1:65" s="2" customFormat="1" ht="12" customHeight="1">
      <c r="A132" s="35"/>
      <c r="B132" s="36"/>
      <c r="C132" s="30" t="s">
        <v>20</v>
      </c>
      <c r="D132" s="37"/>
      <c r="E132" s="37"/>
      <c r="F132" s="28" t="str">
        <f>F16</f>
        <v xml:space="preserve"> </v>
      </c>
      <c r="G132" s="37"/>
      <c r="H132" s="37"/>
      <c r="I132" s="30" t="s">
        <v>22</v>
      </c>
      <c r="J132" s="67" t="str">
        <f>IF(J16="","",J16)</f>
        <v>23. 6. 2025</v>
      </c>
      <c r="K132" s="37"/>
      <c r="L132" s="52"/>
      <c r="S132" s="35"/>
      <c r="T132" s="35"/>
      <c r="U132" s="35"/>
      <c r="V132" s="35"/>
      <c r="W132" s="35"/>
      <c r="X132" s="35"/>
      <c r="Y132" s="35"/>
      <c r="Z132" s="35"/>
      <c r="AA132" s="35"/>
      <c r="AB132" s="35"/>
      <c r="AC132" s="35"/>
      <c r="AD132" s="35"/>
      <c r="AE132" s="35"/>
    </row>
    <row r="133" spans="1:65" s="2" customFormat="1" ht="6.95" customHeight="1">
      <c r="A133" s="35"/>
      <c r="B133" s="36"/>
      <c r="C133" s="37"/>
      <c r="D133" s="37"/>
      <c r="E133" s="37"/>
      <c r="F133" s="37"/>
      <c r="G133" s="37"/>
      <c r="H133" s="37"/>
      <c r="I133" s="37"/>
      <c r="J133" s="37"/>
      <c r="K133" s="37"/>
      <c r="L133" s="52"/>
      <c r="S133" s="35"/>
      <c r="T133" s="35"/>
      <c r="U133" s="35"/>
      <c r="V133" s="35"/>
      <c r="W133" s="35"/>
      <c r="X133" s="35"/>
      <c r="Y133" s="35"/>
      <c r="Z133" s="35"/>
      <c r="AA133" s="35"/>
      <c r="AB133" s="35"/>
      <c r="AC133" s="35"/>
      <c r="AD133" s="35"/>
      <c r="AE133" s="35"/>
    </row>
    <row r="134" spans="1:65" s="2" customFormat="1" ht="15.2" customHeight="1">
      <c r="A134" s="35"/>
      <c r="B134" s="36"/>
      <c r="C134" s="30" t="s">
        <v>24</v>
      </c>
      <c r="D134" s="37"/>
      <c r="E134" s="37"/>
      <c r="F134" s="28" t="str">
        <f>E19</f>
        <v>NEMOCNICE TGM HODONÍN, p.o.</v>
      </c>
      <c r="G134" s="37"/>
      <c r="H134" s="37"/>
      <c r="I134" s="30" t="s">
        <v>30</v>
      </c>
      <c r="J134" s="33" t="str">
        <f>E25</f>
        <v>KANIA a.s.</v>
      </c>
      <c r="K134" s="37"/>
      <c r="L134" s="52"/>
      <c r="S134" s="35"/>
      <c r="T134" s="35"/>
      <c r="U134" s="35"/>
      <c r="V134" s="35"/>
      <c r="W134" s="35"/>
      <c r="X134" s="35"/>
      <c r="Y134" s="35"/>
      <c r="Z134" s="35"/>
      <c r="AA134" s="35"/>
      <c r="AB134" s="35"/>
      <c r="AC134" s="35"/>
      <c r="AD134" s="35"/>
      <c r="AE134" s="35"/>
    </row>
    <row r="135" spans="1:65" s="2" customFormat="1" ht="15.2" customHeight="1">
      <c r="A135" s="35"/>
      <c r="B135" s="36"/>
      <c r="C135" s="30" t="s">
        <v>28</v>
      </c>
      <c r="D135" s="37"/>
      <c r="E135" s="37"/>
      <c r="F135" s="28" t="str">
        <f>IF(E22="","",E22)</f>
        <v>Vyplň údaj</v>
      </c>
      <c r="G135" s="37"/>
      <c r="H135" s="37"/>
      <c r="I135" s="30" t="s">
        <v>33</v>
      </c>
      <c r="J135" s="33" t="str">
        <f>E28</f>
        <v xml:space="preserve"> </v>
      </c>
      <c r="K135" s="37"/>
      <c r="L135" s="52"/>
      <c r="S135" s="35"/>
      <c r="T135" s="35"/>
      <c r="U135" s="35"/>
      <c r="V135" s="35"/>
      <c r="W135" s="35"/>
      <c r="X135" s="35"/>
      <c r="Y135" s="35"/>
      <c r="Z135" s="35"/>
      <c r="AA135" s="35"/>
      <c r="AB135" s="35"/>
      <c r="AC135" s="35"/>
      <c r="AD135" s="35"/>
      <c r="AE135" s="35"/>
    </row>
    <row r="136" spans="1:65" s="2" customFormat="1" ht="10.35" customHeight="1">
      <c r="A136" s="35"/>
      <c r="B136" s="36"/>
      <c r="C136" s="37"/>
      <c r="D136" s="37"/>
      <c r="E136" s="37"/>
      <c r="F136" s="37"/>
      <c r="G136" s="37"/>
      <c r="H136" s="37"/>
      <c r="I136" s="37"/>
      <c r="J136" s="37"/>
      <c r="K136" s="37"/>
      <c r="L136" s="52"/>
      <c r="S136" s="35"/>
      <c r="T136" s="35"/>
      <c r="U136" s="35"/>
      <c r="V136" s="35"/>
      <c r="W136" s="35"/>
      <c r="X136" s="35"/>
      <c r="Y136" s="35"/>
      <c r="Z136" s="35"/>
      <c r="AA136" s="35"/>
      <c r="AB136" s="35"/>
      <c r="AC136" s="35"/>
      <c r="AD136" s="35"/>
      <c r="AE136" s="35"/>
    </row>
    <row r="137" spans="1:65" s="11" customFormat="1" ht="29.25" customHeight="1">
      <c r="A137" s="165"/>
      <c r="B137" s="166"/>
      <c r="C137" s="167" t="s">
        <v>225</v>
      </c>
      <c r="D137" s="168" t="s">
        <v>61</v>
      </c>
      <c r="E137" s="168" t="s">
        <v>57</v>
      </c>
      <c r="F137" s="168" t="s">
        <v>58</v>
      </c>
      <c r="G137" s="168" t="s">
        <v>226</v>
      </c>
      <c r="H137" s="168" t="s">
        <v>227</v>
      </c>
      <c r="I137" s="168" t="s">
        <v>228</v>
      </c>
      <c r="J137" s="168" t="s">
        <v>214</v>
      </c>
      <c r="K137" s="169" t="s">
        <v>229</v>
      </c>
      <c r="L137" s="170"/>
      <c r="M137" s="76" t="s">
        <v>1</v>
      </c>
      <c r="N137" s="77" t="s">
        <v>40</v>
      </c>
      <c r="O137" s="77" t="s">
        <v>230</v>
      </c>
      <c r="P137" s="77" t="s">
        <v>231</v>
      </c>
      <c r="Q137" s="77" t="s">
        <v>232</v>
      </c>
      <c r="R137" s="77" t="s">
        <v>233</v>
      </c>
      <c r="S137" s="77" t="s">
        <v>234</v>
      </c>
      <c r="T137" s="78" t="s">
        <v>235</v>
      </c>
      <c r="U137" s="165"/>
      <c r="V137" s="165"/>
      <c r="W137" s="165"/>
      <c r="X137" s="165"/>
      <c r="Y137" s="165"/>
      <c r="Z137" s="165"/>
      <c r="AA137" s="165"/>
      <c r="AB137" s="165"/>
      <c r="AC137" s="165"/>
      <c r="AD137" s="165"/>
      <c r="AE137" s="165"/>
    </row>
    <row r="138" spans="1:65" s="2" customFormat="1" ht="22.9" customHeight="1">
      <c r="A138" s="35"/>
      <c r="B138" s="36"/>
      <c r="C138" s="83" t="s">
        <v>236</v>
      </c>
      <c r="D138" s="37"/>
      <c r="E138" s="37"/>
      <c r="F138" s="37"/>
      <c r="G138" s="37"/>
      <c r="H138" s="37"/>
      <c r="I138" s="37"/>
      <c r="J138" s="171">
        <f>BK138</f>
        <v>0</v>
      </c>
      <c r="K138" s="37"/>
      <c r="L138" s="40"/>
      <c r="M138" s="79"/>
      <c r="N138" s="172"/>
      <c r="O138" s="80"/>
      <c r="P138" s="173">
        <f>P139+P165+P168+P172+P180+P185+P200+P273+P358+P374+P390+P440+P451+P470</f>
        <v>0</v>
      </c>
      <c r="Q138" s="80"/>
      <c r="R138" s="173">
        <f>R139+R165+R168+R172+R180+R185+R200+R273+R358+R374+R390+R440+R451+R470</f>
        <v>0</v>
      </c>
      <c r="S138" s="80"/>
      <c r="T138" s="174">
        <f>T139+T165+T168+T172+T180+T185+T200+T273+T358+T374+T390+T440+T451+T470</f>
        <v>0</v>
      </c>
      <c r="U138" s="35"/>
      <c r="V138" s="35"/>
      <c r="W138" s="35"/>
      <c r="X138" s="35"/>
      <c r="Y138" s="35"/>
      <c r="Z138" s="35"/>
      <c r="AA138" s="35"/>
      <c r="AB138" s="35"/>
      <c r="AC138" s="35"/>
      <c r="AD138" s="35"/>
      <c r="AE138" s="35"/>
      <c r="AT138" s="18" t="s">
        <v>75</v>
      </c>
      <c r="AU138" s="18" t="s">
        <v>216</v>
      </c>
      <c r="BK138" s="175">
        <f>BK139+BK165+BK168+BK172+BK180+BK185+BK200+BK273+BK358+BK374+BK390+BK440+BK451+BK470</f>
        <v>0</v>
      </c>
    </row>
    <row r="139" spans="1:65" s="12" customFormat="1" ht="25.9" customHeight="1">
      <c r="B139" s="176"/>
      <c r="C139" s="177"/>
      <c r="D139" s="178" t="s">
        <v>75</v>
      </c>
      <c r="E139" s="179" t="s">
        <v>84</v>
      </c>
      <c r="F139" s="179" t="s">
        <v>240</v>
      </c>
      <c r="G139" s="177"/>
      <c r="H139" s="177"/>
      <c r="I139" s="180"/>
      <c r="J139" s="181">
        <f>BK139</f>
        <v>0</v>
      </c>
      <c r="K139" s="177"/>
      <c r="L139" s="182"/>
      <c r="M139" s="183"/>
      <c r="N139" s="184"/>
      <c r="O139" s="184"/>
      <c r="P139" s="185">
        <f>SUM(P140:P164)</f>
        <v>0</v>
      </c>
      <c r="Q139" s="184"/>
      <c r="R139" s="185">
        <f>SUM(R140:R164)</f>
        <v>0</v>
      </c>
      <c r="S139" s="184"/>
      <c r="T139" s="186">
        <f>SUM(T140:T164)</f>
        <v>0</v>
      </c>
      <c r="AR139" s="187" t="s">
        <v>84</v>
      </c>
      <c r="AT139" s="188" t="s">
        <v>75</v>
      </c>
      <c r="AU139" s="188" t="s">
        <v>76</v>
      </c>
      <c r="AY139" s="187" t="s">
        <v>239</v>
      </c>
      <c r="BK139" s="189">
        <f>SUM(BK140:BK164)</f>
        <v>0</v>
      </c>
    </row>
    <row r="140" spans="1:65" s="2" customFormat="1" ht="16.5" customHeight="1">
      <c r="A140" s="35"/>
      <c r="B140" s="36"/>
      <c r="C140" s="192" t="s">
        <v>84</v>
      </c>
      <c r="D140" s="192" t="s">
        <v>241</v>
      </c>
      <c r="E140" s="193" t="s">
        <v>3123</v>
      </c>
      <c r="F140" s="194" t="s">
        <v>3124</v>
      </c>
      <c r="G140" s="195" t="s">
        <v>319</v>
      </c>
      <c r="H140" s="196">
        <v>185.12</v>
      </c>
      <c r="I140" s="197"/>
      <c r="J140" s="198">
        <f>ROUND(I140*H140,2)</f>
        <v>0</v>
      </c>
      <c r="K140" s="194" t="s">
        <v>3125</v>
      </c>
      <c r="L140" s="40"/>
      <c r="M140" s="199" t="s">
        <v>1</v>
      </c>
      <c r="N140" s="200" t="s">
        <v>41</v>
      </c>
      <c r="O140" s="72"/>
      <c r="P140" s="201">
        <f>O140*H140</f>
        <v>0</v>
      </c>
      <c r="Q140" s="201">
        <v>0</v>
      </c>
      <c r="R140" s="201">
        <f>Q140*H140</f>
        <v>0</v>
      </c>
      <c r="S140" s="201">
        <v>0</v>
      </c>
      <c r="T140" s="202">
        <f>S140*H140</f>
        <v>0</v>
      </c>
      <c r="U140" s="35"/>
      <c r="V140" s="35"/>
      <c r="W140" s="35"/>
      <c r="X140" s="35"/>
      <c r="Y140" s="35"/>
      <c r="Z140" s="35"/>
      <c r="AA140" s="35"/>
      <c r="AB140" s="35"/>
      <c r="AC140" s="35"/>
      <c r="AD140" s="35"/>
      <c r="AE140" s="35"/>
      <c r="AR140" s="203" t="s">
        <v>110</v>
      </c>
      <c r="AT140" s="203" t="s">
        <v>241</v>
      </c>
      <c r="AU140" s="203" t="s">
        <v>84</v>
      </c>
      <c r="AY140" s="18" t="s">
        <v>239</v>
      </c>
      <c r="BE140" s="204">
        <f>IF(N140="základní",J140,0)</f>
        <v>0</v>
      </c>
      <c r="BF140" s="204">
        <f>IF(N140="snížená",J140,0)</f>
        <v>0</v>
      </c>
      <c r="BG140" s="204">
        <f>IF(N140="zákl. přenesená",J140,0)</f>
        <v>0</v>
      </c>
      <c r="BH140" s="204">
        <f>IF(N140="sníž. přenesená",J140,0)</f>
        <v>0</v>
      </c>
      <c r="BI140" s="204">
        <f>IF(N140="nulová",J140,0)</f>
        <v>0</v>
      </c>
      <c r="BJ140" s="18" t="s">
        <v>84</v>
      </c>
      <c r="BK140" s="204">
        <f>ROUND(I140*H140,2)</f>
        <v>0</v>
      </c>
      <c r="BL140" s="18" t="s">
        <v>110</v>
      </c>
      <c r="BM140" s="203" t="s">
        <v>86</v>
      </c>
    </row>
    <row r="141" spans="1:65" s="2" customFormat="1" ht="29.25">
      <c r="A141" s="35"/>
      <c r="B141" s="36"/>
      <c r="C141" s="37"/>
      <c r="D141" s="212" t="s">
        <v>294</v>
      </c>
      <c r="E141" s="37"/>
      <c r="F141" s="221" t="s">
        <v>3126</v>
      </c>
      <c r="G141" s="37"/>
      <c r="H141" s="37"/>
      <c r="I141" s="207"/>
      <c r="J141" s="37"/>
      <c r="K141" s="37"/>
      <c r="L141" s="40"/>
      <c r="M141" s="208"/>
      <c r="N141" s="209"/>
      <c r="O141" s="72"/>
      <c r="P141" s="72"/>
      <c r="Q141" s="72"/>
      <c r="R141" s="72"/>
      <c r="S141" s="72"/>
      <c r="T141" s="73"/>
      <c r="U141" s="35"/>
      <c r="V141" s="35"/>
      <c r="W141" s="35"/>
      <c r="X141" s="35"/>
      <c r="Y141" s="35"/>
      <c r="Z141" s="35"/>
      <c r="AA141" s="35"/>
      <c r="AB141" s="35"/>
      <c r="AC141" s="35"/>
      <c r="AD141" s="35"/>
      <c r="AE141" s="35"/>
      <c r="AT141" s="18" t="s">
        <v>294</v>
      </c>
      <c r="AU141" s="18" t="s">
        <v>84</v>
      </c>
    </row>
    <row r="142" spans="1:65" s="2" customFormat="1" ht="16.5" customHeight="1">
      <c r="A142" s="35"/>
      <c r="B142" s="36"/>
      <c r="C142" s="192" t="s">
        <v>86</v>
      </c>
      <c r="D142" s="192" t="s">
        <v>241</v>
      </c>
      <c r="E142" s="193" t="s">
        <v>3127</v>
      </c>
      <c r="F142" s="194" t="s">
        <v>3128</v>
      </c>
      <c r="G142" s="195" t="s">
        <v>244</v>
      </c>
      <c r="H142" s="196">
        <v>1068</v>
      </c>
      <c r="I142" s="197"/>
      <c r="J142" s="198">
        <f>ROUND(I142*H142,2)</f>
        <v>0</v>
      </c>
      <c r="K142" s="194" t="s">
        <v>3125</v>
      </c>
      <c r="L142" s="40"/>
      <c r="M142" s="199" t="s">
        <v>1</v>
      </c>
      <c r="N142" s="200" t="s">
        <v>41</v>
      </c>
      <c r="O142" s="72"/>
      <c r="P142" s="201">
        <f>O142*H142</f>
        <v>0</v>
      </c>
      <c r="Q142" s="201">
        <v>0</v>
      </c>
      <c r="R142" s="201">
        <f>Q142*H142</f>
        <v>0</v>
      </c>
      <c r="S142" s="201">
        <v>0</v>
      </c>
      <c r="T142" s="202">
        <f>S142*H142</f>
        <v>0</v>
      </c>
      <c r="U142" s="35"/>
      <c r="V142" s="35"/>
      <c r="W142" s="35"/>
      <c r="X142" s="35"/>
      <c r="Y142" s="35"/>
      <c r="Z142" s="35"/>
      <c r="AA142" s="35"/>
      <c r="AB142" s="35"/>
      <c r="AC142" s="35"/>
      <c r="AD142" s="35"/>
      <c r="AE142" s="35"/>
      <c r="AR142" s="203" t="s">
        <v>110</v>
      </c>
      <c r="AT142" s="203" t="s">
        <v>241</v>
      </c>
      <c r="AU142" s="203" t="s">
        <v>84</v>
      </c>
      <c r="AY142" s="18" t="s">
        <v>239</v>
      </c>
      <c r="BE142" s="204">
        <f>IF(N142="základní",J142,0)</f>
        <v>0</v>
      </c>
      <c r="BF142" s="204">
        <f>IF(N142="snížená",J142,0)</f>
        <v>0</v>
      </c>
      <c r="BG142" s="204">
        <f>IF(N142="zákl. přenesená",J142,0)</f>
        <v>0</v>
      </c>
      <c r="BH142" s="204">
        <f>IF(N142="sníž. přenesená",J142,0)</f>
        <v>0</v>
      </c>
      <c r="BI142" s="204">
        <f>IF(N142="nulová",J142,0)</f>
        <v>0</v>
      </c>
      <c r="BJ142" s="18" t="s">
        <v>84</v>
      </c>
      <c r="BK142" s="204">
        <f>ROUND(I142*H142,2)</f>
        <v>0</v>
      </c>
      <c r="BL142" s="18" t="s">
        <v>110</v>
      </c>
      <c r="BM142" s="203" t="s">
        <v>110</v>
      </c>
    </row>
    <row r="143" spans="1:65" s="2" customFormat="1" ht="29.25">
      <c r="A143" s="35"/>
      <c r="B143" s="36"/>
      <c r="C143" s="37"/>
      <c r="D143" s="212" t="s">
        <v>294</v>
      </c>
      <c r="E143" s="37"/>
      <c r="F143" s="221" t="s">
        <v>3129</v>
      </c>
      <c r="G143" s="37"/>
      <c r="H143" s="37"/>
      <c r="I143" s="207"/>
      <c r="J143" s="37"/>
      <c r="K143" s="37"/>
      <c r="L143" s="40"/>
      <c r="M143" s="208"/>
      <c r="N143" s="209"/>
      <c r="O143" s="72"/>
      <c r="P143" s="72"/>
      <c r="Q143" s="72"/>
      <c r="R143" s="72"/>
      <c r="S143" s="72"/>
      <c r="T143" s="73"/>
      <c r="U143" s="35"/>
      <c r="V143" s="35"/>
      <c r="W143" s="35"/>
      <c r="X143" s="35"/>
      <c r="Y143" s="35"/>
      <c r="Z143" s="35"/>
      <c r="AA143" s="35"/>
      <c r="AB143" s="35"/>
      <c r="AC143" s="35"/>
      <c r="AD143" s="35"/>
      <c r="AE143" s="35"/>
      <c r="AT143" s="18" t="s">
        <v>294</v>
      </c>
      <c r="AU143" s="18" t="s">
        <v>84</v>
      </c>
    </row>
    <row r="144" spans="1:65" s="2" customFormat="1" ht="16.5" customHeight="1">
      <c r="A144" s="35"/>
      <c r="B144" s="36"/>
      <c r="C144" s="192" t="s">
        <v>108</v>
      </c>
      <c r="D144" s="192" t="s">
        <v>241</v>
      </c>
      <c r="E144" s="193" t="s">
        <v>3130</v>
      </c>
      <c r="F144" s="194" t="s">
        <v>3131</v>
      </c>
      <c r="G144" s="195" t="s">
        <v>244</v>
      </c>
      <c r="H144" s="196">
        <v>1068</v>
      </c>
      <c r="I144" s="197"/>
      <c r="J144" s="198">
        <f>ROUND(I144*H144,2)</f>
        <v>0</v>
      </c>
      <c r="K144" s="194" t="s">
        <v>3125</v>
      </c>
      <c r="L144" s="40"/>
      <c r="M144" s="199" t="s">
        <v>1</v>
      </c>
      <c r="N144" s="200" t="s">
        <v>41</v>
      </c>
      <c r="O144" s="72"/>
      <c r="P144" s="201">
        <f>O144*H144</f>
        <v>0</v>
      </c>
      <c r="Q144" s="201">
        <v>0</v>
      </c>
      <c r="R144" s="201">
        <f>Q144*H144</f>
        <v>0</v>
      </c>
      <c r="S144" s="201">
        <v>0</v>
      </c>
      <c r="T144" s="202">
        <f>S144*H144</f>
        <v>0</v>
      </c>
      <c r="U144" s="35"/>
      <c r="V144" s="35"/>
      <c r="W144" s="35"/>
      <c r="X144" s="35"/>
      <c r="Y144" s="35"/>
      <c r="Z144" s="35"/>
      <c r="AA144" s="35"/>
      <c r="AB144" s="35"/>
      <c r="AC144" s="35"/>
      <c r="AD144" s="35"/>
      <c r="AE144" s="35"/>
      <c r="AR144" s="203" t="s">
        <v>110</v>
      </c>
      <c r="AT144" s="203" t="s">
        <v>241</v>
      </c>
      <c r="AU144" s="203" t="s">
        <v>84</v>
      </c>
      <c r="AY144" s="18" t="s">
        <v>239</v>
      </c>
      <c r="BE144" s="204">
        <f>IF(N144="základní",J144,0)</f>
        <v>0</v>
      </c>
      <c r="BF144" s="204">
        <f>IF(N144="snížená",J144,0)</f>
        <v>0</v>
      </c>
      <c r="BG144" s="204">
        <f>IF(N144="zákl. přenesená",J144,0)</f>
        <v>0</v>
      </c>
      <c r="BH144" s="204">
        <f>IF(N144="sníž. přenesená",J144,0)</f>
        <v>0</v>
      </c>
      <c r="BI144" s="204">
        <f>IF(N144="nulová",J144,0)</f>
        <v>0</v>
      </c>
      <c r="BJ144" s="18" t="s">
        <v>84</v>
      </c>
      <c r="BK144" s="204">
        <f>ROUND(I144*H144,2)</f>
        <v>0</v>
      </c>
      <c r="BL144" s="18" t="s">
        <v>110</v>
      </c>
      <c r="BM144" s="203" t="s">
        <v>150</v>
      </c>
    </row>
    <row r="145" spans="1:65" s="2" customFormat="1" ht="19.5">
      <c r="A145" s="35"/>
      <c r="B145" s="36"/>
      <c r="C145" s="37"/>
      <c r="D145" s="212" t="s">
        <v>294</v>
      </c>
      <c r="E145" s="37"/>
      <c r="F145" s="221" t="s">
        <v>3132</v>
      </c>
      <c r="G145" s="37"/>
      <c r="H145" s="37"/>
      <c r="I145" s="207"/>
      <c r="J145" s="37"/>
      <c r="K145" s="37"/>
      <c r="L145" s="40"/>
      <c r="M145" s="208"/>
      <c r="N145" s="209"/>
      <c r="O145" s="72"/>
      <c r="P145" s="72"/>
      <c r="Q145" s="72"/>
      <c r="R145" s="72"/>
      <c r="S145" s="72"/>
      <c r="T145" s="73"/>
      <c r="U145" s="35"/>
      <c r="V145" s="35"/>
      <c r="W145" s="35"/>
      <c r="X145" s="35"/>
      <c r="Y145" s="35"/>
      <c r="Z145" s="35"/>
      <c r="AA145" s="35"/>
      <c r="AB145" s="35"/>
      <c r="AC145" s="35"/>
      <c r="AD145" s="35"/>
      <c r="AE145" s="35"/>
      <c r="AT145" s="18" t="s">
        <v>294</v>
      </c>
      <c r="AU145" s="18" t="s">
        <v>84</v>
      </c>
    </row>
    <row r="146" spans="1:65" s="2" customFormat="1" ht="16.5" customHeight="1">
      <c r="A146" s="35"/>
      <c r="B146" s="36"/>
      <c r="C146" s="192" t="s">
        <v>110</v>
      </c>
      <c r="D146" s="192" t="s">
        <v>241</v>
      </c>
      <c r="E146" s="193" t="s">
        <v>3133</v>
      </c>
      <c r="F146" s="194" t="s">
        <v>3134</v>
      </c>
      <c r="G146" s="195" t="s">
        <v>319</v>
      </c>
      <c r="H146" s="196">
        <v>185.12</v>
      </c>
      <c r="I146" s="197"/>
      <c r="J146" s="198">
        <f>ROUND(I146*H146,2)</f>
        <v>0</v>
      </c>
      <c r="K146" s="194" t="s">
        <v>3125</v>
      </c>
      <c r="L146" s="40"/>
      <c r="M146" s="199" t="s">
        <v>1</v>
      </c>
      <c r="N146" s="200" t="s">
        <v>41</v>
      </c>
      <c r="O146" s="72"/>
      <c r="P146" s="201">
        <f>O146*H146</f>
        <v>0</v>
      </c>
      <c r="Q146" s="201">
        <v>0</v>
      </c>
      <c r="R146" s="201">
        <f>Q146*H146</f>
        <v>0</v>
      </c>
      <c r="S146" s="201">
        <v>0</v>
      </c>
      <c r="T146" s="202">
        <f>S146*H146</f>
        <v>0</v>
      </c>
      <c r="U146" s="35"/>
      <c r="V146" s="35"/>
      <c r="W146" s="35"/>
      <c r="X146" s="35"/>
      <c r="Y146" s="35"/>
      <c r="Z146" s="35"/>
      <c r="AA146" s="35"/>
      <c r="AB146" s="35"/>
      <c r="AC146" s="35"/>
      <c r="AD146" s="35"/>
      <c r="AE146" s="35"/>
      <c r="AR146" s="203" t="s">
        <v>110</v>
      </c>
      <c r="AT146" s="203" t="s">
        <v>241</v>
      </c>
      <c r="AU146" s="203" t="s">
        <v>84</v>
      </c>
      <c r="AY146" s="18" t="s">
        <v>239</v>
      </c>
      <c r="BE146" s="204">
        <f>IF(N146="základní",J146,0)</f>
        <v>0</v>
      </c>
      <c r="BF146" s="204">
        <f>IF(N146="snížená",J146,0)</f>
        <v>0</v>
      </c>
      <c r="BG146" s="204">
        <f>IF(N146="zákl. přenesená",J146,0)</f>
        <v>0</v>
      </c>
      <c r="BH146" s="204">
        <f>IF(N146="sníž. přenesená",J146,0)</f>
        <v>0</v>
      </c>
      <c r="BI146" s="204">
        <f>IF(N146="nulová",J146,0)</f>
        <v>0</v>
      </c>
      <c r="BJ146" s="18" t="s">
        <v>84</v>
      </c>
      <c r="BK146" s="204">
        <f>ROUND(I146*H146,2)</f>
        <v>0</v>
      </c>
      <c r="BL146" s="18" t="s">
        <v>110</v>
      </c>
      <c r="BM146" s="203" t="s">
        <v>156</v>
      </c>
    </row>
    <row r="147" spans="1:65" s="2" customFormat="1" ht="19.5">
      <c r="A147" s="35"/>
      <c r="B147" s="36"/>
      <c r="C147" s="37"/>
      <c r="D147" s="212" t="s">
        <v>294</v>
      </c>
      <c r="E147" s="37"/>
      <c r="F147" s="221" t="s">
        <v>3135</v>
      </c>
      <c r="G147" s="37"/>
      <c r="H147" s="37"/>
      <c r="I147" s="207"/>
      <c r="J147" s="37"/>
      <c r="K147" s="37"/>
      <c r="L147" s="40"/>
      <c r="M147" s="208"/>
      <c r="N147" s="209"/>
      <c r="O147" s="72"/>
      <c r="P147" s="72"/>
      <c r="Q147" s="72"/>
      <c r="R147" s="72"/>
      <c r="S147" s="72"/>
      <c r="T147" s="73"/>
      <c r="U147" s="35"/>
      <c r="V147" s="35"/>
      <c r="W147" s="35"/>
      <c r="X147" s="35"/>
      <c r="Y147" s="35"/>
      <c r="Z147" s="35"/>
      <c r="AA147" s="35"/>
      <c r="AB147" s="35"/>
      <c r="AC147" s="35"/>
      <c r="AD147" s="35"/>
      <c r="AE147" s="35"/>
      <c r="AT147" s="18" t="s">
        <v>294</v>
      </c>
      <c r="AU147" s="18" t="s">
        <v>84</v>
      </c>
    </row>
    <row r="148" spans="1:65" s="2" customFormat="1" ht="16.5" customHeight="1">
      <c r="A148" s="35"/>
      <c r="B148" s="36"/>
      <c r="C148" s="192" t="s">
        <v>134</v>
      </c>
      <c r="D148" s="192" t="s">
        <v>241</v>
      </c>
      <c r="E148" s="193" t="s">
        <v>3136</v>
      </c>
      <c r="F148" s="194" t="s">
        <v>3137</v>
      </c>
      <c r="G148" s="195" t="s">
        <v>319</v>
      </c>
      <c r="H148" s="196">
        <v>92.56</v>
      </c>
      <c r="I148" s="197"/>
      <c r="J148" s="198">
        <f>ROUND(I148*H148,2)</f>
        <v>0</v>
      </c>
      <c r="K148" s="194" t="s">
        <v>3125</v>
      </c>
      <c r="L148" s="40"/>
      <c r="M148" s="199" t="s">
        <v>1</v>
      </c>
      <c r="N148" s="200" t="s">
        <v>41</v>
      </c>
      <c r="O148" s="72"/>
      <c r="P148" s="201">
        <f>O148*H148</f>
        <v>0</v>
      </c>
      <c r="Q148" s="201">
        <v>0</v>
      </c>
      <c r="R148" s="201">
        <f>Q148*H148</f>
        <v>0</v>
      </c>
      <c r="S148" s="201">
        <v>0</v>
      </c>
      <c r="T148" s="202">
        <f>S148*H148</f>
        <v>0</v>
      </c>
      <c r="U148" s="35"/>
      <c r="V148" s="35"/>
      <c r="W148" s="35"/>
      <c r="X148" s="35"/>
      <c r="Y148" s="35"/>
      <c r="Z148" s="35"/>
      <c r="AA148" s="35"/>
      <c r="AB148" s="35"/>
      <c r="AC148" s="35"/>
      <c r="AD148" s="35"/>
      <c r="AE148" s="35"/>
      <c r="AR148" s="203" t="s">
        <v>110</v>
      </c>
      <c r="AT148" s="203" t="s">
        <v>241</v>
      </c>
      <c r="AU148" s="203" t="s">
        <v>84</v>
      </c>
      <c r="AY148" s="18" t="s">
        <v>239</v>
      </c>
      <c r="BE148" s="204">
        <f>IF(N148="základní",J148,0)</f>
        <v>0</v>
      </c>
      <c r="BF148" s="204">
        <f>IF(N148="snížená",J148,0)</f>
        <v>0</v>
      </c>
      <c r="BG148" s="204">
        <f>IF(N148="zákl. přenesená",J148,0)</f>
        <v>0</v>
      </c>
      <c r="BH148" s="204">
        <f>IF(N148="sníž. přenesená",J148,0)</f>
        <v>0</v>
      </c>
      <c r="BI148" s="204">
        <f>IF(N148="nulová",J148,0)</f>
        <v>0</v>
      </c>
      <c r="BJ148" s="18" t="s">
        <v>84</v>
      </c>
      <c r="BK148" s="204">
        <f>ROUND(I148*H148,2)</f>
        <v>0</v>
      </c>
      <c r="BL148" s="18" t="s">
        <v>110</v>
      </c>
      <c r="BM148" s="203" t="s">
        <v>162</v>
      </c>
    </row>
    <row r="149" spans="1:65" s="2" customFormat="1" ht="29.25">
      <c r="A149" s="35"/>
      <c r="B149" s="36"/>
      <c r="C149" s="37"/>
      <c r="D149" s="212" t="s">
        <v>294</v>
      </c>
      <c r="E149" s="37"/>
      <c r="F149" s="221" t="s">
        <v>3138</v>
      </c>
      <c r="G149" s="37"/>
      <c r="H149" s="37"/>
      <c r="I149" s="207"/>
      <c r="J149" s="37"/>
      <c r="K149" s="37"/>
      <c r="L149" s="40"/>
      <c r="M149" s="208"/>
      <c r="N149" s="209"/>
      <c r="O149" s="72"/>
      <c r="P149" s="72"/>
      <c r="Q149" s="72"/>
      <c r="R149" s="72"/>
      <c r="S149" s="72"/>
      <c r="T149" s="73"/>
      <c r="U149" s="35"/>
      <c r="V149" s="35"/>
      <c r="W149" s="35"/>
      <c r="X149" s="35"/>
      <c r="Y149" s="35"/>
      <c r="Z149" s="35"/>
      <c r="AA149" s="35"/>
      <c r="AB149" s="35"/>
      <c r="AC149" s="35"/>
      <c r="AD149" s="35"/>
      <c r="AE149" s="35"/>
      <c r="AT149" s="18" t="s">
        <v>294</v>
      </c>
      <c r="AU149" s="18" t="s">
        <v>84</v>
      </c>
    </row>
    <row r="150" spans="1:65" s="2" customFormat="1" ht="16.5" customHeight="1">
      <c r="A150" s="35"/>
      <c r="B150" s="36"/>
      <c r="C150" s="192" t="s">
        <v>150</v>
      </c>
      <c r="D150" s="192" t="s">
        <v>241</v>
      </c>
      <c r="E150" s="193" t="s">
        <v>3139</v>
      </c>
      <c r="F150" s="194" t="s">
        <v>3140</v>
      </c>
      <c r="G150" s="195" t="s">
        <v>319</v>
      </c>
      <c r="H150" s="196">
        <v>78.319999999999993</v>
      </c>
      <c r="I150" s="197"/>
      <c r="J150" s="198">
        <f>ROUND(I150*H150,2)</f>
        <v>0</v>
      </c>
      <c r="K150" s="194" t="s">
        <v>3125</v>
      </c>
      <c r="L150" s="40"/>
      <c r="M150" s="199" t="s">
        <v>1</v>
      </c>
      <c r="N150" s="200" t="s">
        <v>41</v>
      </c>
      <c r="O150" s="72"/>
      <c r="P150" s="201">
        <f>O150*H150</f>
        <v>0</v>
      </c>
      <c r="Q150" s="201">
        <v>0</v>
      </c>
      <c r="R150" s="201">
        <f>Q150*H150</f>
        <v>0</v>
      </c>
      <c r="S150" s="201">
        <v>0</v>
      </c>
      <c r="T150" s="202">
        <f>S150*H150</f>
        <v>0</v>
      </c>
      <c r="U150" s="35"/>
      <c r="V150" s="35"/>
      <c r="W150" s="35"/>
      <c r="X150" s="35"/>
      <c r="Y150" s="35"/>
      <c r="Z150" s="35"/>
      <c r="AA150" s="35"/>
      <c r="AB150" s="35"/>
      <c r="AC150" s="35"/>
      <c r="AD150" s="35"/>
      <c r="AE150" s="35"/>
      <c r="AR150" s="203" t="s">
        <v>110</v>
      </c>
      <c r="AT150" s="203" t="s">
        <v>241</v>
      </c>
      <c r="AU150" s="203" t="s">
        <v>84</v>
      </c>
      <c r="AY150" s="18" t="s">
        <v>239</v>
      </c>
      <c r="BE150" s="204">
        <f>IF(N150="základní",J150,0)</f>
        <v>0</v>
      </c>
      <c r="BF150" s="204">
        <f>IF(N150="snížená",J150,0)</f>
        <v>0</v>
      </c>
      <c r="BG150" s="204">
        <f>IF(N150="zákl. přenesená",J150,0)</f>
        <v>0</v>
      </c>
      <c r="BH150" s="204">
        <f>IF(N150="sníž. přenesená",J150,0)</f>
        <v>0</v>
      </c>
      <c r="BI150" s="204">
        <f>IF(N150="nulová",J150,0)</f>
        <v>0</v>
      </c>
      <c r="BJ150" s="18" t="s">
        <v>84</v>
      </c>
      <c r="BK150" s="204">
        <f>ROUND(I150*H150,2)</f>
        <v>0</v>
      </c>
      <c r="BL150" s="18" t="s">
        <v>110</v>
      </c>
      <c r="BM150" s="203" t="s">
        <v>8</v>
      </c>
    </row>
    <row r="151" spans="1:65" s="2" customFormat="1" ht="58.5">
      <c r="A151" s="35"/>
      <c r="B151" s="36"/>
      <c r="C151" s="37"/>
      <c r="D151" s="212" t="s">
        <v>294</v>
      </c>
      <c r="E151" s="37"/>
      <c r="F151" s="221" t="s">
        <v>3141</v>
      </c>
      <c r="G151" s="37"/>
      <c r="H151" s="37"/>
      <c r="I151" s="207"/>
      <c r="J151" s="37"/>
      <c r="K151" s="37"/>
      <c r="L151" s="40"/>
      <c r="M151" s="208"/>
      <c r="N151" s="209"/>
      <c r="O151" s="72"/>
      <c r="P151" s="72"/>
      <c r="Q151" s="72"/>
      <c r="R151" s="72"/>
      <c r="S151" s="72"/>
      <c r="T151" s="73"/>
      <c r="U151" s="35"/>
      <c r="V151" s="35"/>
      <c r="W151" s="35"/>
      <c r="X151" s="35"/>
      <c r="Y151" s="35"/>
      <c r="Z151" s="35"/>
      <c r="AA151" s="35"/>
      <c r="AB151" s="35"/>
      <c r="AC151" s="35"/>
      <c r="AD151" s="35"/>
      <c r="AE151" s="35"/>
      <c r="AT151" s="18" t="s">
        <v>294</v>
      </c>
      <c r="AU151" s="18" t="s">
        <v>84</v>
      </c>
    </row>
    <row r="152" spans="1:65" s="2" customFormat="1" ht="24.2" customHeight="1">
      <c r="A152" s="35"/>
      <c r="B152" s="36"/>
      <c r="C152" s="192" t="s">
        <v>153</v>
      </c>
      <c r="D152" s="192" t="s">
        <v>241</v>
      </c>
      <c r="E152" s="193" t="s">
        <v>3142</v>
      </c>
      <c r="F152" s="194" t="s">
        <v>3143</v>
      </c>
      <c r="G152" s="195" t="s">
        <v>319</v>
      </c>
      <c r="H152" s="196">
        <v>391.6</v>
      </c>
      <c r="I152" s="197"/>
      <c r="J152" s="198">
        <f>ROUND(I152*H152,2)</f>
        <v>0</v>
      </c>
      <c r="K152" s="194" t="s">
        <v>3125</v>
      </c>
      <c r="L152" s="40"/>
      <c r="M152" s="199" t="s">
        <v>1</v>
      </c>
      <c r="N152" s="200" t="s">
        <v>41</v>
      </c>
      <c r="O152" s="72"/>
      <c r="P152" s="201">
        <f>O152*H152</f>
        <v>0</v>
      </c>
      <c r="Q152" s="201">
        <v>0</v>
      </c>
      <c r="R152" s="201">
        <f>Q152*H152</f>
        <v>0</v>
      </c>
      <c r="S152" s="201">
        <v>0</v>
      </c>
      <c r="T152" s="202">
        <f>S152*H152</f>
        <v>0</v>
      </c>
      <c r="U152" s="35"/>
      <c r="V152" s="35"/>
      <c r="W152" s="35"/>
      <c r="X152" s="35"/>
      <c r="Y152" s="35"/>
      <c r="Z152" s="35"/>
      <c r="AA152" s="35"/>
      <c r="AB152" s="35"/>
      <c r="AC152" s="35"/>
      <c r="AD152" s="35"/>
      <c r="AE152" s="35"/>
      <c r="AR152" s="203" t="s">
        <v>110</v>
      </c>
      <c r="AT152" s="203" t="s">
        <v>241</v>
      </c>
      <c r="AU152" s="203" t="s">
        <v>84</v>
      </c>
      <c r="AY152" s="18" t="s">
        <v>239</v>
      </c>
      <c r="BE152" s="204">
        <f>IF(N152="základní",J152,0)</f>
        <v>0</v>
      </c>
      <c r="BF152" s="204">
        <f>IF(N152="snížená",J152,0)</f>
        <v>0</v>
      </c>
      <c r="BG152" s="204">
        <f>IF(N152="zákl. přenesená",J152,0)</f>
        <v>0</v>
      </c>
      <c r="BH152" s="204">
        <f>IF(N152="sníž. přenesená",J152,0)</f>
        <v>0</v>
      </c>
      <c r="BI152" s="204">
        <f>IF(N152="nulová",J152,0)</f>
        <v>0</v>
      </c>
      <c r="BJ152" s="18" t="s">
        <v>84</v>
      </c>
      <c r="BK152" s="204">
        <f>ROUND(I152*H152,2)</f>
        <v>0</v>
      </c>
      <c r="BL152" s="18" t="s">
        <v>110</v>
      </c>
      <c r="BM152" s="203" t="s">
        <v>306</v>
      </c>
    </row>
    <row r="153" spans="1:65" s="2" customFormat="1" ht="39">
      <c r="A153" s="35"/>
      <c r="B153" s="36"/>
      <c r="C153" s="37"/>
      <c r="D153" s="212" t="s">
        <v>294</v>
      </c>
      <c r="E153" s="37"/>
      <c r="F153" s="221" t="s">
        <v>3144</v>
      </c>
      <c r="G153" s="37"/>
      <c r="H153" s="37"/>
      <c r="I153" s="207"/>
      <c r="J153" s="37"/>
      <c r="K153" s="37"/>
      <c r="L153" s="40"/>
      <c r="M153" s="208"/>
      <c r="N153" s="209"/>
      <c r="O153" s="72"/>
      <c r="P153" s="72"/>
      <c r="Q153" s="72"/>
      <c r="R153" s="72"/>
      <c r="S153" s="72"/>
      <c r="T153" s="73"/>
      <c r="U153" s="35"/>
      <c r="V153" s="35"/>
      <c r="W153" s="35"/>
      <c r="X153" s="35"/>
      <c r="Y153" s="35"/>
      <c r="Z153" s="35"/>
      <c r="AA153" s="35"/>
      <c r="AB153" s="35"/>
      <c r="AC153" s="35"/>
      <c r="AD153" s="35"/>
      <c r="AE153" s="35"/>
      <c r="AT153" s="18" t="s">
        <v>294</v>
      </c>
      <c r="AU153" s="18" t="s">
        <v>84</v>
      </c>
    </row>
    <row r="154" spans="1:65" s="2" customFormat="1" ht="16.5" customHeight="1">
      <c r="A154" s="35"/>
      <c r="B154" s="36"/>
      <c r="C154" s="192" t="s">
        <v>156</v>
      </c>
      <c r="D154" s="192" t="s">
        <v>241</v>
      </c>
      <c r="E154" s="193" t="s">
        <v>3145</v>
      </c>
      <c r="F154" s="194" t="s">
        <v>3146</v>
      </c>
      <c r="G154" s="195" t="s">
        <v>319</v>
      </c>
      <c r="H154" s="196">
        <v>185.12</v>
      </c>
      <c r="I154" s="197"/>
      <c r="J154" s="198">
        <f>ROUND(I154*H154,2)</f>
        <v>0</v>
      </c>
      <c r="K154" s="194" t="s">
        <v>3125</v>
      </c>
      <c r="L154" s="40"/>
      <c r="M154" s="199" t="s">
        <v>1</v>
      </c>
      <c r="N154" s="200" t="s">
        <v>41</v>
      </c>
      <c r="O154" s="72"/>
      <c r="P154" s="201">
        <f>O154*H154</f>
        <v>0</v>
      </c>
      <c r="Q154" s="201">
        <v>0</v>
      </c>
      <c r="R154" s="201">
        <f>Q154*H154</f>
        <v>0</v>
      </c>
      <c r="S154" s="201">
        <v>0</v>
      </c>
      <c r="T154" s="202">
        <f>S154*H154</f>
        <v>0</v>
      </c>
      <c r="U154" s="35"/>
      <c r="V154" s="35"/>
      <c r="W154" s="35"/>
      <c r="X154" s="35"/>
      <c r="Y154" s="35"/>
      <c r="Z154" s="35"/>
      <c r="AA154" s="35"/>
      <c r="AB154" s="35"/>
      <c r="AC154" s="35"/>
      <c r="AD154" s="35"/>
      <c r="AE154" s="35"/>
      <c r="AR154" s="203" t="s">
        <v>110</v>
      </c>
      <c r="AT154" s="203" t="s">
        <v>241</v>
      </c>
      <c r="AU154" s="203" t="s">
        <v>84</v>
      </c>
      <c r="AY154" s="18" t="s">
        <v>239</v>
      </c>
      <c r="BE154" s="204">
        <f>IF(N154="základní",J154,0)</f>
        <v>0</v>
      </c>
      <c r="BF154" s="204">
        <f>IF(N154="snížená",J154,0)</f>
        <v>0</v>
      </c>
      <c r="BG154" s="204">
        <f>IF(N154="zákl. přenesená",J154,0)</f>
        <v>0</v>
      </c>
      <c r="BH154" s="204">
        <f>IF(N154="sníž. přenesená",J154,0)</f>
        <v>0</v>
      </c>
      <c r="BI154" s="204">
        <f>IF(N154="nulová",J154,0)</f>
        <v>0</v>
      </c>
      <c r="BJ154" s="18" t="s">
        <v>84</v>
      </c>
      <c r="BK154" s="204">
        <f>ROUND(I154*H154,2)</f>
        <v>0</v>
      </c>
      <c r="BL154" s="18" t="s">
        <v>110</v>
      </c>
      <c r="BM154" s="203" t="s">
        <v>316</v>
      </c>
    </row>
    <row r="155" spans="1:65" s="2" customFormat="1" ht="19.5">
      <c r="A155" s="35"/>
      <c r="B155" s="36"/>
      <c r="C155" s="37"/>
      <c r="D155" s="212" t="s">
        <v>294</v>
      </c>
      <c r="E155" s="37"/>
      <c r="F155" s="221" t="s">
        <v>3147</v>
      </c>
      <c r="G155" s="37"/>
      <c r="H155" s="37"/>
      <c r="I155" s="207"/>
      <c r="J155" s="37"/>
      <c r="K155" s="37"/>
      <c r="L155" s="40"/>
      <c r="M155" s="208"/>
      <c r="N155" s="209"/>
      <c r="O155" s="72"/>
      <c r="P155" s="72"/>
      <c r="Q155" s="72"/>
      <c r="R155" s="72"/>
      <c r="S155" s="72"/>
      <c r="T155" s="73"/>
      <c r="U155" s="35"/>
      <c r="V155" s="35"/>
      <c r="W155" s="35"/>
      <c r="X155" s="35"/>
      <c r="Y155" s="35"/>
      <c r="Z155" s="35"/>
      <c r="AA155" s="35"/>
      <c r="AB155" s="35"/>
      <c r="AC155" s="35"/>
      <c r="AD155" s="35"/>
      <c r="AE155" s="35"/>
      <c r="AT155" s="18" t="s">
        <v>294</v>
      </c>
      <c r="AU155" s="18" t="s">
        <v>84</v>
      </c>
    </row>
    <row r="156" spans="1:65" s="2" customFormat="1" ht="21.75" customHeight="1">
      <c r="A156" s="35"/>
      <c r="B156" s="36"/>
      <c r="C156" s="192" t="s">
        <v>159</v>
      </c>
      <c r="D156" s="192" t="s">
        <v>241</v>
      </c>
      <c r="E156" s="193" t="s">
        <v>3148</v>
      </c>
      <c r="F156" s="194" t="s">
        <v>3149</v>
      </c>
      <c r="G156" s="195" t="s">
        <v>319</v>
      </c>
      <c r="H156" s="196">
        <v>185.12</v>
      </c>
      <c r="I156" s="197"/>
      <c r="J156" s="198">
        <f>ROUND(I156*H156,2)</f>
        <v>0</v>
      </c>
      <c r="K156" s="194" t="s">
        <v>3125</v>
      </c>
      <c r="L156" s="40"/>
      <c r="M156" s="199" t="s">
        <v>1</v>
      </c>
      <c r="N156" s="200" t="s">
        <v>41</v>
      </c>
      <c r="O156" s="72"/>
      <c r="P156" s="201">
        <f>O156*H156</f>
        <v>0</v>
      </c>
      <c r="Q156" s="201">
        <v>0</v>
      </c>
      <c r="R156" s="201">
        <f>Q156*H156</f>
        <v>0</v>
      </c>
      <c r="S156" s="201">
        <v>0</v>
      </c>
      <c r="T156" s="202">
        <f>S156*H156</f>
        <v>0</v>
      </c>
      <c r="U156" s="35"/>
      <c r="V156" s="35"/>
      <c r="W156" s="35"/>
      <c r="X156" s="35"/>
      <c r="Y156" s="35"/>
      <c r="Z156" s="35"/>
      <c r="AA156" s="35"/>
      <c r="AB156" s="35"/>
      <c r="AC156" s="35"/>
      <c r="AD156" s="35"/>
      <c r="AE156" s="35"/>
      <c r="AR156" s="203" t="s">
        <v>110</v>
      </c>
      <c r="AT156" s="203" t="s">
        <v>241</v>
      </c>
      <c r="AU156" s="203" t="s">
        <v>84</v>
      </c>
      <c r="AY156" s="18" t="s">
        <v>239</v>
      </c>
      <c r="BE156" s="204">
        <f>IF(N156="základní",J156,0)</f>
        <v>0</v>
      </c>
      <c r="BF156" s="204">
        <f>IF(N156="snížená",J156,0)</f>
        <v>0</v>
      </c>
      <c r="BG156" s="204">
        <f>IF(N156="zákl. přenesená",J156,0)</f>
        <v>0</v>
      </c>
      <c r="BH156" s="204">
        <f>IF(N156="sníž. přenesená",J156,0)</f>
        <v>0</v>
      </c>
      <c r="BI156" s="204">
        <f>IF(N156="nulová",J156,0)</f>
        <v>0</v>
      </c>
      <c r="BJ156" s="18" t="s">
        <v>84</v>
      </c>
      <c r="BK156" s="204">
        <f>ROUND(I156*H156,2)</f>
        <v>0</v>
      </c>
      <c r="BL156" s="18" t="s">
        <v>110</v>
      </c>
      <c r="BM156" s="203" t="s">
        <v>289</v>
      </c>
    </row>
    <row r="157" spans="1:65" s="2" customFormat="1" ht="19.5">
      <c r="A157" s="35"/>
      <c r="B157" s="36"/>
      <c r="C157" s="37"/>
      <c r="D157" s="212" t="s">
        <v>294</v>
      </c>
      <c r="E157" s="37"/>
      <c r="F157" s="221" t="s">
        <v>3147</v>
      </c>
      <c r="G157" s="37"/>
      <c r="H157" s="37"/>
      <c r="I157" s="207"/>
      <c r="J157" s="37"/>
      <c r="K157" s="37"/>
      <c r="L157" s="40"/>
      <c r="M157" s="208"/>
      <c r="N157" s="209"/>
      <c r="O157" s="72"/>
      <c r="P157" s="72"/>
      <c r="Q157" s="72"/>
      <c r="R157" s="72"/>
      <c r="S157" s="72"/>
      <c r="T157" s="73"/>
      <c r="U157" s="35"/>
      <c r="V157" s="35"/>
      <c r="W157" s="35"/>
      <c r="X157" s="35"/>
      <c r="Y157" s="35"/>
      <c r="Z157" s="35"/>
      <c r="AA157" s="35"/>
      <c r="AB157" s="35"/>
      <c r="AC157" s="35"/>
      <c r="AD157" s="35"/>
      <c r="AE157" s="35"/>
      <c r="AT157" s="18" t="s">
        <v>294</v>
      </c>
      <c r="AU157" s="18" t="s">
        <v>84</v>
      </c>
    </row>
    <row r="158" spans="1:65" s="2" customFormat="1" ht="21.75" customHeight="1">
      <c r="A158" s="35"/>
      <c r="B158" s="36"/>
      <c r="C158" s="192" t="s">
        <v>162</v>
      </c>
      <c r="D158" s="192" t="s">
        <v>241</v>
      </c>
      <c r="E158" s="193" t="s">
        <v>3150</v>
      </c>
      <c r="F158" s="194" t="s">
        <v>3151</v>
      </c>
      <c r="G158" s="195" t="s">
        <v>319</v>
      </c>
      <c r="H158" s="196">
        <v>78.319999999999993</v>
      </c>
      <c r="I158" s="197"/>
      <c r="J158" s="198">
        <f>ROUND(I158*H158,2)</f>
        <v>0</v>
      </c>
      <c r="K158" s="194" t="s">
        <v>3125</v>
      </c>
      <c r="L158" s="40"/>
      <c r="M158" s="199" t="s">
        <v>1</v>
      </c>
      <c r="N158" s="200" t="s">
        <v>41</v>
      </c>
      <c r="O158" s="72"/>
      <c r="P158" s="201">
        <f>O158*H158</f>
        <v>0</v>
      </c>
      <c r="Q158" s="201">
        <v>0</v>
      </c>
      <c r="R158" s="201">
        <f>Q158*H158</f>
        <v>0</v>
      </c>
      <c r="S158" s="201">
        <v>0</v>
      </c>
      <c r="T158" s="202">
        <f>S158*H158</f>
        <v>0</v>
      </c>
      <c r="U158" s="35"/>
      <c r="V158" s="35"/>
      <c r="W158" s="35"/>
      <c r="X158" s="35"/>
      <c r="Y158" s="35"/>
      <c r="Z158" s="35"/>
      <c r="AA158" s="35"/>
      <c r="AB158" s="35"/>
      <c r="AC158" s="35"/>
      <c r="AD158" s="35"/>
      <c r="AE158" s="35"/>
      <c r="AR158" s="203" t="s">
        <v>110</v>
      </c>
      <c r="AT158" s="203" t="s">
        <v>241</v>
      </c>
      <c r="AU158" s="203" t="s">
        <v>84</v>
      </c>
      <c r="AY158" s="18" t="s">
        <v>239</v>
      </c>
      <c r="BE158" s="204">
        <f>IF(N158="základní",J158,0)</f>
        <v>0</v>
      </c>
      <c r="BF158" s="204">
        <f>IF(N158="snížená",J158,0)</f>
        <v>0</v>
      </c>
      <c r="BG158" s="204">
        <f>IF(N158="zákl. přenesená",J158,0)</f>
        <v>0</v>
      </c>
      <c r="BH158" s="204">
        <f>IF(N158="sníž. přenesená",J158,0)</f>
        <v>0</v>
      </c>
      <c r="BI158" s="204">
        <f>IF(N158="nulová",J158,0)</f>
        <v>0</v>
      </c>
      <c r="BJ158" s="18" t="s">
        <v>84</v>
      </c>
      <c r="BK158" s="204">
        <f>ROUND(I158*H158,2)</f>
        <v>0</v>
      </c>
      <c r="BL158" s="18" t="s">
        <v>110</v>
      </c>
      <c r="BM158" s="203" t="s">
        <v>341</v>
      </c>
    </row>
    <row r="159" spans="1:65" s="2" customFormat="1" ht="21.75" customHeight="1">
      <c r="A159" s="35"/>
      <c r="B159" s="36"/>
      <c r="C159" s="192" t="s">
        <v>165</v>
      </c>
      <c r="D159" s="192" t="s">
        <v>241</v>
      </c>
      <c r="E159" s="193" t="s">
        <v>3152</v>
      </c>
      <c r="F159" s="194" t="s">
        <v>3153</v>
      </c>
      <c r="G159" s="195" t="s">
        <v>319</v>
      </c>
      <c r="H159" s="196">
        <v>78.319999999999993</v>
      </c>
      <c r="I159" s="197"/>
      <c r="J159" s="198">
        <f>ROUND(I159*H159,2)</f>
        <v>0</v>
      </c>
      <c r="K159" s="194" t="s">
        <v>3125</v>
      </c>
      <c r="L159" s="40"/>
      <c r="M159" s="199" t="s">
        <v>1</v>
      </c>
      <c r="N159" s="200" t="s">
        <v>41</v>
      </c>
      <c r="O159" s="72"/>
      <c r="P159" s="201">
        <f>O159*H159</f>
        <v>0</v>
      </c>
      <c r="Q159" s="201">
        <v>0</v>
      </c>
      <c r="R159" s="201">
        <f>Q159*H159</f>
        <v>0</v>
      </c>
      <c r="S159" s="201">
        <v>0</v>
      </c>
      <c r="T159" s="202">
        <f>S159*H159</f>
        <v>0</v>
      </c>
      <c r="U159" s="35"/>
      <c r="V159" s="35"/>
      <c r="W159" s="35"/>
      <c r="X159" s="35"/>
      <c r="Y159" s="35"/>
      <c r="Z159" s="35"/>
      <c r="AA159" s="35"/>
      <c r="AB159" s="35"/>
      <c r="AC159" s="35"/>
      <c r="AD159" s="35"/>
      <c r="AE159" s="35"/>
      <c r="AR159" s="203" t="s">
        <v>110</v>
      </c>
      <c r="AT159" s="203" t="s">
        <v>241</v>
      </c>
      <c r="AU159" s="203" t="s">
        <v>84</v>
      </c>
      <c r="AY159" s="18" t="s">
        <v>239</v>
      </c>
      <c r="BE159" s="204">
        <f>IF(N159="základní",J159,0)</f>
        <v>0</v>
      </c>
      <c r="BF159" s="204">
        <f>IF(N159="snížená",J159,0)</f>
        <v>0</v>
      </c>
      <c r="BG159" s="204">
        <f>IF(N159="zákl. přenesená",J159,0)</f>
        <v>0</v>
      </c>
      <c r="BH159" s="204">
        <f>IF(N159="sníž. přenesená",J159,0)</f>
        <v>0</v>
      </c>
      <c r="BI159" s="204">
        <f>IF(N159="nulová",J159,0)</f>
        <v>0</v>
      </c>
      <c r="BJ159" s="18" t="s">
        <v>84</v>
      </c>
      <c r="BK159" s="204">
        <f>ROUND(I159*H159,2)</f>
        <v>0</v>
      </c>
      <c r="BL159" s="18" t="s">
        <v>110</v>
      </c>
      <c r="BM159" s="203" t="s">
        <v>351</v>
      </c>
    </row>
    <row r="160" spans="1:65" s="2" customFormat="1" ht="16.5" customHeight="1">
      <c r="A160" s="35"/>
      <c r="B160" s="36"/>
      <c r="C160" s="192" t="s">
        <v>8</v>
      </c>
      <c r="D160" s="192" t="s">
        <v>241</v>
      </c>
      <c r="E160" s="193" t="s">
        <v>3154</v>
      </c>
      <c r="F160" s="194" t="s">
        <v>3155</v>
      </c>
      <c r="G160" s="195" t="s">
        <v>319</v>
      </c>
      <c r="H160" s="196">
        <v>106.8</v>
      </c>
      <c r="I160" s="197"/>
      <c r="J160" s="198">
        <f>ROUND(I160*H160,2)</f>
        <v>0</v>
      </c>
      <c r="K160" s="194" t="s">
        <v>3125</v>
      </c>
      <c r="L160" s="40"/>
      <c r="M160" s="199" t="s">
        <v>1</v>
      </c>
      <c r="N160" s="200" t="s">
        <v>41</v>
      </c>
      <c r="O160" s="72"/>
      <c r="P160" s="201">
        <f>O160*H160</f>
        <v>0</v>
      </c>
      <c r="Q160" s="201">
        <v>0</v>
      </c>
      <c r="R160" s="201">
        <f>Q160*H160</f>
        <v>0</v>
      </c>
      <c r="S160" s="201">
        <v>0</v>
      </c>
      <c r="T160" s="202">
        <f>S160*H160</f>
        <v>0</v>
      </c>
      <c r="U160" s="35"/>
      <c r="V160" s="35"/>
      <c r="W160" s="35"/>
      <c r="X160" s="35"/>
      <c r="Y160" s="35"/>
      <c r="Z160" s="35"/>
      <c r="AA160" s="35"/>
      <c r="AB160" s="35"/>
      <c r="AC160" s="35"/>
      <c r="AD160" s="35"/>
      <c r="AE160" s="35"/>
      <c r="AR160" s="203" t="s">
        <v>110</v>
      </c>
      <c r="AT160" s="203" t="s">
        <v>241</v>
      </c>
      <c r="AU160" s="203" t="s">
        <v>84</v>
      </c>
      <c r="AY160" s="18" t="s">
        <v>239</v>
      </c>
      <c r="BE160" s="204">
        <f>IF(N160="základní",J160,0)</f>
        <v>0</v>
      </c>
      <c r="BF160" s="204">
        <f>IF(N160="snížená",J160,0)</f>
        <v>0</v>
      </c>
      <c r="BG160" s="204">
        <f>IF(N160="zákl. přenesená",J160,0)</f>
        <v>0</v>
      </c>
      <c r="BH160" s="204">
        <f>IF(N160="sníž. přenesená",J160,0)</f>
        <v>0</v>
      </c>
      <c r="BI160" s="204">
        <f>IF(N160="nulová",J160,0)</f>
        <v>0</v>
      </c>
      <c r="BJ160" s="18" t="s">
        <v>84</v>
      </c>
      <c r="BK160" s="204">
        <f>ROUND(I160*H160,2)</f>
        <v>0</v>
      </c>
      <c r="BL160" s="18" t="s">
        <v>110</v>
      </c>
      <c r="BM160" s="203" t="s">
        <v>499</v>
      </c>
    </row>
    <row r="161" spans="1:65" s="2" customFormat="1" ht="39">
      <c r="A161" s="35"/>
      <c r="B161" s="36"/>
      <c r="C161" s="37"/>
      <c r="D161" s="212" t="s">
        <v>294</v>
      </c>
      <c r="E161" s="37"/>
      <c r="F161" s="221" t="s">
        <v>3156</v>
      </c>
      <c r="G161" s="37"/>
      <c r="H161" s="37"/>
      <c r="I161" s="207"/>
      <c r="J161" s="37"/>
      <c r="K161" s="37"/>
      <c r="L161" s="40"/>
      <c r="M161" s="208"/>
      <c r="N161" s="209"/>
      <c r="O161" s="72"/>
      <c r="P161" s="72"/>
      <c r="Q161" s="72"/>
      <c r="R161" s="72"/>
      <c r="S161" s="72"/>
      <c r="T161" s="73"/>
      <c r="U161" s="35"/>
      <c r="V161" s="35"/>
      <c r="W161" s="35"/>
      <c r="X161" s="35"/>
      <c r="Y161" s="35"/>
      <c r="Z161" s="35"/>
      <c r="AA161" s="35"/>
      <c r="AB161" s="35"/>
      <c r="AC161" s="35"/>
      <c r="AD161" s="35"/>
      <c r="AE161" s="35"/>
      <c r="AT161" s="18" t="s">
        <v>294</v>
      </c>
      <c r="AU161" s="18" t="s">
        <v>84</v>
      </c>
    </row>
    <row r="162" spans="1:65" s="2" customFormat="1" ht="24.2" customHeight="1">
      <c r="A162" s="35"/>
      <c r="B162" s="36"/>
      <c r="C162" s="192" t="s">
        <v>302</v>
      </c>
      <c r="D162" s="192" t="s">
        <v>241</v>
      </c>
      <c r="E162" s="193" t="s">
        <v>3157</v>
      </c>
      <c r="F162" s="194" t="s">
        <v>3158</v>
      </c>
      <c r="G162" s="195" t="s">
        <v>319</v>
      </c>
      <c r="H162" s="196">
        <v>64.08</v>
      </c>
      <c r="I162" s="197"/>
      <c r="J162" s="198">
        <f>ROUND(I162*H162,2)</f>
        <v>0</v>
      </c>
      <c r="K162" s="194" t="s">
        <v>3125</v>
      </c>
      <c r="L162" s="40"/>
      <c r="M162" s="199" t="s">
        <v>1</v>
      </c>
      <c r="N162" s="200" t="s">
        <v>41</v>
      </c>
      <c r="O162" s="72"/>
      <c r="P162" s="201">
        <f>O162*H162</f>
        <v>0</v>
      </c>
      <c r="Q162" s="201">
        <v>0</v>
      </c>
      <c r="R162" s="201">
        <f>Q162*H162</f>
        <v>0</v>
      </c>
      <c r="S162" s="201">
        <v>0</v>
      </c>
      <c r="T162" s="202">
        <f>S162*H162</f>
        <v>0</v>
      </c>
      <c r="U162" s="35"/>
      <c r="V162" s="35"/>
      <c r="W162" s="35"/>
      <c r="X162" s="35"/>
      <c r="Y162" s="35"/>
      <c r="Z162" s="35"/>
      <c r="AA162" s="35"/>
      <c r="AB162" s="35"/>
      <c r="AC162" s="35"/>
      <c r="AD162" s="35"/>
      <c r="AE162" s="35"/>
      <c r="AR162" s="203" t="s">
        <v>110</v>
      </c>
      <c r="AT162" s="203" t="s">
        <v>241</v>
      </c>
      <c r="AU162" s="203" t="s">
        <v>84</v>
      </c>
      <c r="AY162" s="18" t="s">
        <v>239</v>
      </c>
      <c r="BE162" s="204">
        <f>IF(N162="základní",J162,0)</f>
        <v>0</v>
      </c>
      <c r="BF162" s="204">
        <f>IF(N162="snížená",J162,0)</f>
        <v>0</v>
      </c>
      <c r="BG162" s="204">
        <f>IF(N162="zákl. přenesená",J162,0)</f>
        <v>0</v>
      </c>
      <c r="BH162" s="204">
        <f>IF(N162="sníž. přenesená",J162,0)</f>
        <v>0</v>
      </c>
      <c r="BI162" s="204">
        <f>IF(N162="nulová",J162,0)</f>
        <v>0</v>
      </c>
      <c r="BJ162" s="18" t="s">
        <v>84</v>
      </c>
      <c r="BK162" s="204">
        <f>ROUND(I162*H162,2)</f>
        <v>0</v>
      </c>
      <c r="BL162" s="18" t="s">
        <v>110</v>
      </c>
      <c r="BM162" s="203" t="s">
        <v>510</v>
      </c>
    </row>
    <row r="163" spans="1:65" s="2" customFormat="1" ht="39">
      <c r="A163" s="35"/>
      <c r="B163" s="36"/>
      <c r="C163" s="37"/>
      <c r="D163" s="212" t="s">
        <v>294</v>
      </c>
      <c r="E163" s="37"/>
      <c r="F163" s="221" t="s">
        <v>3159</v>
      </c>
      <c r="G163" s="37"/>
      <c r="H163" s="37"/>
      <c r="I163" s="207"/>
      <c r="J163" s="37"/>
      <c r="K163" s="37"/>
      <c r="L163" s="40"/>
      <c r="M163" s="208"/>
      <c r="N163" s="209"/>
      <c r="O163" s="72"/>
      <c r="P163" s="72"/>
      <c r="Q163" s="72"/>
      <c r="R163" s="72"/>
      <c r="S163" s="72"/>
      <c r="T163" s="73"/>
      <c r="U163" s="35"/>
      <c r="V163" s="35"/>
      <c r="W163" s="35"/>
      <c r="X163" s="35"/>
      <c r="Y163" s="35"/>
      <c r="Z163" s="35"/>
      <c r="AA163" s="35"/>
      <c r="AB163" s="35"/>
      <c r="AC163" s="35"/>
      <c r="AD163" s="35"/>
      <c r="AE163" s="35"/>
      <c r="AT163" s="18" t="s">
        <v>294</v>
      </c>
      <c r="AU163" s="18" t="s">
        <v>84</v>
      </c>
    </row>
    <row r="164" spans="1:65" s="2" customFormat="1" ht="16.5" customHeight="1">
      <c r="A164" s="35"/>
      <c r="B164" s="36"/>
      <c r="C164" s="192" t="s">
        <v>306</v>
      </c>
      <c r="D164" s="192" t="s">
        <v>241</v>
      </c>
      <c r="E164" s="193" t="s">
        <v>3160</v>
      </c>
      <c r="F164" s="194" t="s">
        <v>3161</v>
      </c>
      <c r="G164" s="195" t="s">
        <v>319</v>
      </c>
      <c r="H164" s="196">
        <v>78.319999999999993</v>
      </c>
      <c r="I164" s="197"/>
      <c r="J164" s="198">
        <f>ROUND(I164*H164,2)</f>
        <v>0</v>
      </c>
      <c r="K164" s="194" t="s">
        <v>3125</v>
      </c>
      <c r="L164" s="40"/>
      <c r="M164" s="199" t="s">
        <v>1</v>
      </c>
      <c r="N164" s="200" t="s">
        <v>41</v>
      </c>
      <c r="O164" s="72"/>
      <c r="P164" s="201">
        <f>O164*H164</f>
        <v>0</v>
      </c>
      <c r="Q164" s="201">
        <v>0</v>
      </c>
      <c r="R164" s="201">
        <f>Q164*H164</f>
        <v>0</v>
      </c>
      <c r="S164" s="201">
        <v>0</v>
      </c>
      <c r="T164" s="202">
        <f>S164*H164</f>
        <v>0</v>
      </c>
      <c r="U164" s="35"/>
      <c r="V164" s="35"/>
      <c r="W164" s="35"/>
      <c r="X164" s="35"/>
      <c r="Y164" s="35"/>
      <c r="Z164" s="35"/>
      <c r="AA164" s="35"/>
      <c r="AB164" s="35"/>
      <c r="AC164" s="35"/>
      <c r="AD164" s="35"/>
      <c r="AE164" s="35"/>
      <c r="AR164" s="203" t="s">
        <v>110</v>
      </c>
      <c r="AT164" s="203" t="s">
        <v>241</v>
      </c>
      <c r="AU164" s="203" t="s">
        <v>84</v>
      </c>
      <c r="AY164" s="18" t="s">
        <v>239</v>
      </c>
      <c r="BE164" s="204">
        <f>IF(N164="základní",J164,0)</f>
        <v>0</v>
      </c>
      <c r="BF164" s="204">
        <f>IF(N164="snížená",J164,0)</f>
        <v>0</v>
      </c>
      <c r="BG164" s="204">
        <f>IF(N164="zákl. přenesená",J164,0)</f>
        <v>0</v>
      </c>
      <c r="BH164" s="204">
        <f>IF(N164="sníž. přenesená",J164,0)</f>
        <v>0</v>
      </c>
      <c r="BI164" s="204">
        <f>IF(N164="nulová",J164,0)</f>
        <v>0</v>
      </c>
      <c r="BJ164" s="18" t="s">
        <v>84</v>
      </c>
      <c r="BK164" s="204">
        <f>ROUND(I164*H164,2)</f>
        <v>0</v>
      </c>
      <c r="BL164" s="18" t="s">
        <v>110</v>
      </c>
      <c r="BM164" s="203" t="s">
        <v>523</v>
      </c>
    </row>
    <row r="165" spans="1:65" s="12" customFormat="1" ht="25.9" customHeight="1">
      <c r="B165" s="176"/>
      <c r="C165" s="177"/>
      <c r="D165" s="178" t="s">
        <v>75</v>
      </c>
      <c r="E165" s="179" t="s">
        <v>110</v>
      </c>
      <c r="F165" s="179" t="s">
        <v>638</v>
      </c>
      <c r="G165" s="177"/>
      <c r="H165" s="177"/>
      <c r="I165" s="180"/>
      <c r="J165" s="181">
        <f>BK165</f>
        <v>0</v>
      </c>
      <c r="K165" s="177"/>
      <c r="L165" s="182"/>
      <c r="M165" s="183"/>
      <c r="N165" s="184"/>
      <c r="O165" s="184"/>
      <c r="P165" s="185">
        <f>SUM(P166:P167)</f>
        <v>0</v>
      </c>
      <c r="Q165" s="184"/>
      <c r="R165" s="185">
        <f>SUM(R166:R167)</f>
        <v>0</v>
      </c>
      <c r="S165" s="184"/>
      <c r="T165" s="186">
        <f>SUM(T166:T167)</f>
        <v>0</v>
      </c>
      <c r="AR165" s="187" t="s">
        <v>84</v>
      </c>
      <c r="AT165" s="188" t="s">
        <v>75</v>
      </c>
      <c r="AU165" s="188" t="s">
        <v>76</v>
      </c>
      <c r="AY165" s="187" t="s">
        <v>239</v>
      </c>
      <c r="BK165" s="189">
        <f>SUM(BK166:BK167)</f>
        <v>0</v>
      </c>
    </row>
    <row r="166" spans="1:65" s="2" customFormat="1" ht="24.2" customHeight="1">
      <c r="A166" s="35"/>
      <c r="B166" s="36"/>
      <c r="C166" s="192" t="s">
        <v>311</v>
      </c>
      <c r="D166" s="192" t="s">
        <v>241</v>
      </c>
      <c r="E166" s="193" t="s">
        <v>3162</v>
      </c>
      <c r="F166" s="194" t="s">
        <v>3163</v>
      </c>
      <c r="G166" s="195" t="s">
        <v>319</v>
      </c>
      <c r="H166" s="196">
        <v>14.24</v>
      </c>
      <c r="I166" s="197"/>
      <c r="J166" s="198">
        <f>ROUND(I166*H166,2)</f>
        <v>0</v>
      </c>
      <c r="K166" s="194" t="s">
        <v>3125</v>
      </c>
      <c r="L166" s="40"/>
      <c r="M166" s="199" t="s">
        <v>1</v>
      </c>
      <c r="N166" s="200" t="s">
        <v>41</v>
      </c>
      <c r="O166" s="72"/>
      <c r="P166" s="201">
        <f>O166*H166</f>
        <v>0</v>
      </c>
      <c r="Q166" s="201">
        <v>0</v>
      </c>
      <c r="R166" s="201">
        <f>Q166*H166</f>
        <v>0</v>
      </c>
      <c r="S166" s="201">
        <v>0</v>
      </c>
      <c r="T166" s="202">
        <f>S166*H166</f>
        <v>0</v>
      </c>
      <c r="U166" s="35"/>
      <c r="V166" s="35"/>
      <c r="W166" s="35"/>
      <c r="X166" s="35"/>
      <c r="Y166" s="35"/>
      <c r="Z166" s="35"/>
      <c r="AA166" s="35"/>
      <c r="AB166" s="35"/>
      <c r="AC166" s="35"/>
      <c r="AD166" s="35"/>
      <c r="AE166" s="35"/>
      <c r="AR166" s="203" t="s">
        <v>110</v>
      </c>
      <c r="AT166" s="203" t="s">
        <v>241</v>
      </c>
      <c r="AU166" s="203" t="s">
        <v>84</v>
      </c>
      <c r="AY166" s="18" t="s">
        <v>239</v>
      </c>
      <c r="BE166" s="204">
        <f>IF(N166="základní",J166,0)</f>
        <v>0</v>
      </c>
      <c r="BF166" s="204">
        <f>IF(N166="snížená",J166,0)</f>
        <v>0</v>
      </c>
      <c r="BG166" s="204">
        <f>IF(N166="zákl. přenesená",J166,0)</f>
        <v>0</v>
      </c>
      <c r="BH166" s="204">
        <f>IF(N166="sníž. přenesená",J166,0)</f>
        <v>0</v>
      </c>
      <c r="BI166" s="204">
        <f>IF(N166="nulová",J166,0)</f>
        <v>0</v>
      </c>
      <c r="BJ166" s="18" t="s">
        <v>84</v>
      </c>
      <c r="BK166" s="204">
        <f>ROUND(I166*H166,2)</f>
        <v>0</v>
      </c>
      <c r="BL166" s="18" t="s">
        <v>110</v>
      </c>
      <c r="BM166" s="203" t="s">
        <v>536</v>
      </c>
    </row>
    <row r="167" spans="1:65" s="2" customFormat="1" ht="29.25">
      <c r="A167" s="35"/>
      <c r="B167" s="36"/>
      <c r="C167" s="37"/>
      <c r="D167" s="212" t="s">
        <v>294</v>
      </c>
      <c r="E167" s="37"/>
      <c r="F167" s="221" t="s">
        <v>3164</v>
      </c>
      <c r="G167" s="37"/>
      <c r="H167" s="37"/>
      <c r="I167" s="207"/>
      <c r="J167" s="37"/>
      <c r="K167" s="37"/>
      <c r="L167" s="40"/>
      <c r="M167" s="208"/>
      <c r="N167" s="209"/>
      <c r="O167" s="72"/>
      <c r="P167" s="72"/>
      <c r="Q167" s="72"/>
      <c r="R167" s="72"/>
      <c r="S167" s="72"/>
      <c r="T167" s="73"/>
      <c r="U167" s="35"/>
      <c r="V167" s="35"/>
      <c r="W167" s="35"/>
      <c r="X167" s="35"/>
      <c r="Y167" s="35"/>
      <c r="Z167" s="35"/>
      <c r="AA167" s="35"/>
      <c r="AB167" s="35"/>
      <c r="AC167" s="35"/>
      <c r="AD167" s="35"/>
      <c r="AE167" s="35"/>
      <c r="AT167" s="18" t="s">
        <v>294</v>
      </c>
      <c r="AU167" s="18" t="s">
        <v>84</v>
      </c>
    </row>
    <row r="168" spans="1:65" s="12" customFormat="1" ht="25.9" customHeight="1">
      <c r="B168" s="176"/>
      <c r="C168" s="177"/>
      <c r="D168" s="178" t="s">
        <v>75</v>
      </c>
      <c r="E168" s="179" t="s">
        <v>703</v>
      </c>
      <c r="F168" s="179" t="s">
        <v>3165</v>
      </c>
      <c r="G168" s="177"/>
      <c r="H168" s="177"/>
      <c r="I168" s="180"/>
      <c r="J168" s="181">
        <f>BK168</f>
        <v>0</v>
      </c>
      <c r="K168" s="177"/>
      <c r="L168" s="182"/>
      <c r="M168" s="183"/>
      <c r="N168" s="184"/>
      <c r="O168" s="184"/>
      <c r="P168" s="185">
        <f>SUM(P169:P171)</f>
        <v>0</v>
      </c>
      <c r="Q168" s="184"/>
      <c r="R168" s="185">
        <f>SUM(R169:R171)</f>
        <v>0</v>
      </c>
      <c r="S168" s="184"/>
      <c r="T168" s="186">
        <f>SUM(T169:T171)</f>
        <v>0</v>
      </c>
      <c r="AR168" s="187" t="s">
        <v>84</v>
      </c>
      <c r="AT168" s="188" t="s">
        <v>75</v>
      </c>
      <c r="AU168" s="188" t="s">
        <v>76</v>
      </c>
      <c r="AY168" s="187" t="s">
        <v>239</v>
      </c>
      <c r="BK168" s="189">
        <f>SUM(BK169:BK171)</f>
        <v>0</v>
      </c>
    </row>
    <row r="169" spans="1:65" s="2" customFormat="1" ht="16.5" customHeight="1">
      <c r="A169" s="35"/>
      <c r="B169" s="36"/>
      <c r="C169" s="192" t="s">
        <v>316</v>
      </c>
      <c r="D169" s="192" t="s">
        <v>241</v>
      </c>
      <c r="E169" s="193" t="s">
        <v>3166</v>
      </c>
      <c r="F169" s="194" t="s">
        <v>3167</v>
      </c>
      <c r="G169" s="195" t="s">
        <v>319</v>
      </c>
      <c r="H169" s="196">
        <v>1.0129999999999999</v>
      </c>
      <c r="I169" s="197"/>
      <c r="J169" s="198">
        <f>ROUND(I169*H169,2)</f>
        <v>0</v>
      </c>
      <c r="K169" s="194" t="s">
        <v>3125</v>
      </c>
      <c r="L169" s="40"/>
      <c r="M169" s="199" t="s">
        <v>1</v>
      </c>
      <c r="N169" s="200" t="s">
        <v>41</v>
      </c>
      <c r="O169" s="72"/>
      <c r="P169" s="201">
        <f>O169*H169</f>
        <v>0</v>
      </c>
      <c r="Q169" s="201">
        <v>0</v>
      </c>
      <c r="R169" s="201">
        <f>Q169*H169</f>
        <v>0</v>
      </c>
      <c r="S169" s="201">
        <v>0</v>
      </c>
      <c r="T169" s="202">
        <f>S169*H169</f>
        <v>0</v>
      </c>
      <c r="U169" s="35"/>
      <c r="V169" s="35"/>
      <c r="W169" s="35"/>
      <c r="X169" s="35"/>
      <c r="Y169" s="35"/>
      <c r="Z169" s="35"/>
      <c r="AA169" s="35"/>
      <c r="AB169" s="35"/>
      <c r="AC169" s="35"/>
      <c r="AD169" s="35"/>
      <c r="AE169" s="35"/>
      <c r="AR169" s="203" t="s">
        <v>110</v>
      </c>
      <c r="AT169" s="203" t="s">
        <v>241</v>
      </c>
      <c r="AU169" s="203" t="s">
        <v>84</v>
      </c>
      <c r="AY169" s="18" t="s">
        <v>239</v>
      </c>
      <c r="BE169" s="204">
        <f>IF(N169="základní",J169,0)</f>
        <v>0</v>
      </c>
      <c r="BF169" s="204">
        <f>IF(N169="snížená",J169,0)</f>
        <v>0</v>
      </c>
      <c r="BG169" s="204">
        <f>IF(N169="zákl. přenesená",J169,0)</f>
        <v>0</v>
      </c>
      <c r="BH169" s="204">
        <f>IF(N169="sníž. přenesená",J169,0)</f>
        <v>0</v>
      </c>
      <c r="BI169" s="204">
        <f>IF(N169="nulová",J169,0)</f>
        <v>0</v>
      </c>
      <c r="BJ169" s="18" t="s">
        <v>84</v>
      </c>
      <c r="BK169" s="204">
        <f>ROUND(I169*H169,2)</f>
        <v>0</v>
      </c>
      <c r="BL169" s="18" t="s">
        <v>110</v>
      </c>
      <c r="BM169" s="203" t="s">
        <v>549</v>
      </c>
    </row>
    <row r="170" spans="1:65" s="2" customFormat="1" ht="29.25">
      <c r="A170" s="35"/>
      <c r="B170" s="36"/>
      <c r="C170" s="37"/>
      <c r="D170" s="212" t="s">
        <v>294</v>
      </c>
      <c r="E170" s="37"/>
      <c r="F170" s="221" t="s">
        <v>3168</v>
      </c>
      <c r="G170" s="37"/>
      <c r="H170" s="37"/>
      <c r="I170" s="207"/>
      <c r="J170" s="37"/>
      <c r="K170" s="37"/>
      <c r="L170" s="40"/>
      <c r="M170" s="208"/>
      <c r="N170" s="209"/>
      <c r="O170" s="72"/>
      <c r="P170" s="72"/>
      <c r="Q170" s="72"/>
      <c r="R170" s="72"/>
      <c r="S170" s="72"/>
      <c r="T170" s="73"/>
      <c r="U170" s="35"/>
      <c r="V170" s="35"/>
      <c r="W170" s="35"/>
      <c r="X170" s="35"/>
      <c r="Y170" s="35"/>
      <c r="Z170" s="35"/>
      <c r="AA170" s="35"/>
      <c r="AB170" s="35"/>
      <c r="AC170" s="35"/>
      <c r="AD170" s="35"/>
      <c r="AE170" s="35"/>
      <c r="AT170" s="18" t="s">
        <v>294</v>
      </c>
      <c r="AU170" s="18" t="s">
        <v>84</v>
      </c>
    </row>
    <row r="171" spans="1:65" s="2" customFormat="1" ht="16.5" customHeight="1">
      <c r="A171" s="35"/>
      <c r="B171" s="36"/>
      <c r="C171" s="192" t="s">
        <v>323</v>
      </c>
      <c r="D171" s="192" t="s">
        <v>241</v>
      </c>
      <c r="E171" s="193" t="s">
        <v>3169</v>
      </c>
      <c r="F171" s="194" t="s">
        <v>3170</v>
      </c>
      <c r="G171" s="195" t="s">
        <v>319</v>
      </c>
      <c r="H171" s="196">
        <v>1.0129999999999999</v>
      </c>
      <c r="I171" s="197"/>
      <c r="J171" s="198">
        <f>ROUND(I171*H171,2)</f>
        <v>0</v>
      </c>
      <c r="K171" s="194" t="s">
        <v>3125</v>
      </c>
      <c r="L171" s="40"/>
      <c r="M171" s="199" t="s">
        <v>1</v>
      </c>
      <c r="N171" s="200" t="s">
        <v>41</v>
      </c>
      <c r="O171" s="72"/>
      <c r="P171" s="201">
        <f>O171*H171</f>
        <v>0</v>
      </c>
      <c r="Q171" s="201">
        <v>0</v>
      </c>
      <c r="R171" s="201">
        <f>Q171*H171</f>
        <v>0</v>
      </c>
      <c r="S171" s="201">
        <v>0</v>
      </c>
      <c r="T171" s="202">
        <f>S171*H171</f>
        <v>0</v>
      </c>
      <c r="U171" s="35"/>
      <c r="V171" s="35"/>
      <c r="W171" s="35"/>
      <c r="X171" s="35"/>
      <c r="Y171" s="35"/>
      <c r="Z171" s="35"/>
      <c r="AA171" s="35"/>
      <c r="AB171" s="35"/>
      <c r="AC171" s="35"/>
      <c r="AD171" s="35"/>
      <c r="AE171" s="35"/>
      <c r="AR171" s="203" t="s">
        <v>110</v>
      </c>
      <c r="AT171" s="203" t="s">
        <v>241</v>
      </c>
      <c r="AU171" s="203" t="s">
        <v>84</v>
      </c>
      <c r="AY171" s="18" t="s">
        <v>239</v>
      </c>
      <c r="BE171" s="204">
        <f>IF(N171="základní",J171,0)</f>
        <v>0</v>
      </c>
      <c r="BF171" s="204">
        <f>IF(N171="snížená",J171,0)</f>
        <v>0</v>
      </c>
      <c r="BG171" s="204">
        <f>IF(N171="zákl. přenesená",J171,0)</f>
        <v>0</v>
      </c>
      <c r="BH171" s="204">
        <f>IF(N171="sníž. přenesená",J171,0)</f>
        <v>0</v>
      </c>
      <c r="BI171" s="204">
        <f>IF(N171="nulová",J171,0)</f>
        <v>0</v>
      </c>
      <c r="BJ171" s="18" t="s">
        <v>84</v>
      </c>
      <c r="BK171" s="204">
        <f>ROUND(I171*H171,2)</f>
        <v>0</v>
      </c>
      <c r="BL171" s="18" t="s">
        <v>110</v>
      </c>
      <c r="BM171" s="203" t="s">
        <v>562</v>
      </c>
    </row>
    <row r="172" spans="1:65" s="12" customFormat="1" ht="25.9" customHeight="1">
      <c r="B172" s="176"/>
      <c r="C172" s="177"/>
      <c r="D172" s="178" t="s">
        <v>75</v>
      </c>
      <c r="E172" s="179" t="s">
        <v>159</v>
      </c>
      <c r="F172" s="179" t="s">
        <v>3171</v>
      </c>
      <c r="G172" s="177"/>
      <c r="H172" s="177"/>
      <c r="I172" s="180"/>
      <c r="J172" s="181">
        <f>BK172</f>
        <v>0</v>
      </c>
      <c r="K172" s="177"/>
      <c r="L172" s="182"/>
      <c r="M172" s="183"/>
      <c r="N172" s="184"/>
      <c r="O172" s="184"/>
      <c r="P172" s="185">
        <f>SUM(P173:P179)</f>
        <v>0</v>
      </c>
      <c r="Q172" s="184"/>
      <c r="R172" s="185">
        <f>SUM(R173:R179)</f>
        <v>0</v>
      </c>
      <c r="S172" s="184"/>
      <c r="T172" s="186">
        <f>SUM(T173:T179)</f>
        <v>0</v>
      </c>
      <c r="AR172" s="187" t="s">
        <v>84</v>
      </c>
      <c r="AT172" s="188" t="s">
        <v>75</v>
      </c>
      <c r="AU172" s="188" t="s">
        <v>76</v>
      </c>
      <c r="AY172" s="187" t="s">
        <v>239</v>
      </c>
      <c r="BK172" s="189">
        <f>SUM(BK173:BK179)</f>
        <v>0</v>
      </c>
    </row>
    <row r="173" spans="1:65" s="2" customFormat="1" ht="16.5" customHeight="1">
      <c r="A173" s="35"/>
      <c r="B173" s="36"/>
      <c r="C173" s="192" t="s">
        <v>289</v>
      </c>
      <c r="D173" s="192" t="s">
        <v>241</v>
      </c>
      <c r="E173" s="193" t="s">
        <v>3172</v>
      </c>
      <c r="F173" s="194" t="s">
        <v>3173</v>
      </c>
      <c r="G173" s="195" t="s">
        <v>513</v>
      </c>
      <c r="H173" s="196">
        <v>8</v>
      </c>
      <c r="I173" s="197"/>
      <c r="J173" s="198">
        <f>ROUND(I173*H173,2)</f>
        <v>0</v>
      </c>
      <c r="K173" s="194" t="s">
        <v>3174</v>
      </c>
      <c r="L173" s="40"/>
      <c r="M173" s="199" t="s">
        <v>1</v>
      </c>
      <c r="N173" s="200" t="s">
        <v>41</v>
      </c>
      <c r="O173" s="72"/>
      <c r="P173" s="201">
        <f>O173*H173</f>
        <v>0</v>
      </c>
      <c r="Q173" s="201">
        <v>0</v>
      </c>
      <c r="R173" s="201">
        <f>Q173*H173</f>
        <v>0</v>
      </c>
      <c r="S173" s="201">
        <v>0</v>
      </c>
      <c r="T173" s="202">
        <f>S173*H173</f>
        <v>0</v>
      </c>
      <c r="U173" s="35"/>
      <c r="V173" s="35"/>
      <c r="W173" s="35"/>
      <c r="X173" s="35"/>
      <c r="Y173" s="35"/>
      <c r="Z173" s="35"/>
      <c r="AA173" s="35"/>
      <c r="AB173" s="35"/>
      <c r="AC173" s="35"/>
      <c r="AD173" s="35"/>
      <c r="AE173" s="35"/>
      <c r="AR173" s="203" t="s">
        <v>110</v>
      </c>
      <c r="AT173" s="203" t="s">
        <v>241</v>
      </c>
      <c r="AU173" s="203" t="s">
        <v>84</v>
      </c>
      <c r="AY173" s="18" t="s">
        <v>239</v>
      </c>
      <c r="BE173" s="204">
        <f>IF(N173="základní",J173,0)</f>
        <v>0</v>
      </c>
      <c r="BF173" s="204">
        <f>IF(N173="snížená",J173,0)</f>
        <v>0</v>
      </c>
      <c r="BG173" s="204">
        <f>IF(N173="zákl. přenesená",J173,0)</f>
        <v>0</v>
      </c>
      <c r="BH173" s="204">
        <f>IF(N173="sníž. přenesená",J173,0)</f>
        <v>0</v>
      </c>
      <c r="BI173" s="204">
        <f>IF(N173="nulová",J173,0)</f>
        <v>0</v>
      </c>
      <c r="BJ173" s="18" t="s">
        <v>84</v>
      </c>
      <c r="BK173" s="204">
        <f>ROUND(I173*H173,2)</f>
        <v>0</v>
      </c>
      <c r="BL173" s="18" t="s">
        <v>110</v>
      </c>
      <c r="BM173" s="203" t="s">
        <v>572</v>
      </c>
    </row>
    <row r="174" spans="1:65" s="2" customFormat="1" ht="16.5" customHeight="1">
      <c r="A174" s="35"/>
      <c r="B174" s="36"/>
      <c r="C174" s="192" t="s">
        <v>334</v>
      </c>
      <c r="D174" s="192" t="s">
        <v>241</v>
      </c>
      <c r="E174" s="193" t="s">
        <v>3175</v>
      </c>
      <c r="F174" s="194" t="s">
        <v>3176</v>
      </c>
      <c r="G174" s="195" t="s">
        <v>344</v>
      </c>
      <c r="H174" s="196">
        <v>4.6559999999999997</v>
      </c>
      <c r="I174" s="197"/>
      <c r="J174" s="198">
        <f>ROUND(I174*H174,2)</f>
        <v>0</v>
      </c>
      <c r="K174" s="194" t="s">
        <v>3174</v>
      </c>
      <c r="L174" s="40"/>
      <c r="M174" s="199" t="s">
        <v>1</v>
      </c>
      <c r="N174" s="200" t="s">
        <v>41</v>
      </c>
      <c r="O174" s="72"/>
      <c r="P174" s="201">
        <f>O174*H174</f>
        <v>0</v>
      </c>
      <c r="Q174" s="201">
        <v>0</v>
      </c>
      <c r="R174" s="201">
        <f>Q174*H174</f>
        <v>0</v>
      </c>
      <c r="S174" s="201">
        <v>0</v>
      </c>
      <c r="T174" s="202">
        <f>S174*H174</f>
        <v>0</v>
      </c>
      <c r="U174" s="35"/>
      <c r="V174" s="35"/>
      <c r="W174" s="35"/>
      <c r="X174" s="35"/>
      <c r="Y174" s="35"/>
      <c r="Z174" s="35"/>
      <c r="AA174" s="35"/>
      <c r="AB174" s="35"/>
      <c r="AC174" s="35"/>
      <c r="AD174" s="35"/>
      <c r="AE174" s="35"/>
      <c r="AR174" s="203" t="s">
        <v>110</v>
      </c>
      <c r="AT174" s="203" t="s">
        <v>241</v>
      </c>
      <c r="AU174" s="203" t="s">
        <v>84</v>
      </c>
      <c r="AY174" s="18" t="s">
        <v>239</v>
      </c>
      <c r="BE174" s="204">
        <f>IF(N174="základní",J174,0)</f>
        <v>0</v>
      </c>
      <c r="BF174" s="204">
        <f>IF(N174="snížená",J174,0)</f>
        <v>0</v>
      </c>
      <c r="BG174" s="204">
        <f>IF(N174="zákl. přenesená",J174,0)</f>
        <v>0</v>
      </c>
      <c r="BH174" s="204">
        <f>IF(N174="sníž. přenesená",J174,0)</f>
        <v>0</v>
      </c>
      <c r="BI174" s="204">
        <f>IF(N174="nulová",J174,0)</f>
        <v>0</v>
      </c>
      <c r="BJ174" s="18" t="s">
        <v>84</v>
      </c>
      <c r="BK174" s="204">
        <f>ROUND(I174*H174,2)</f>
        <v>0</v>
      </c>
      <c r="BL174" s="18" t="s">
        <v>110</v>
      </c>
      <c r="BM174" s="203" t="s">
        <v>582</v>
      </c>
    </row>
    <row r="175" spans="1:65" s="2" customFormat="1" ht="16.5" customHeight="1">
      <c r="A175" s="35"/>
      <c r="B175" s="36"/>
      <c r="C175" s="192" t="s">
        <v>341</v>
      </c>
      <c r="D175" s="192" t="s">
        <v>241</v>
      </c>
      <c r="E175" s="193" t="s">
        <v>3177</v>
      </c>
      <c r="F175" s="194" t="s">
        <v>3178</v>
      </c>
      <c r="G175" s="195" t="s">
        <v>344</v>
      </c>
      <c r="H175" s="196">
        <v>4.6559999999999997</v>
      </c>
      <c r="I175" s="197"/>
      <c r="J175" s="198">
        <f>ROUND(I175*H175,2)</f>
        <v>0</v>
      </c>
      <c r="K175" s="194" t="s">
        <v>3125</v>
      </c>
      <c r="L175" s="40"/>
      <c r="M175" s="199" t="s">
        <v>1</v>
      </c>
      <c r="N175" s="200" t="s">
        <v>41</v>
      </c>
      <c r="O175" s="72"/>
      <c r="P175" s="201">
        <f>O175*H175</f>
        <v>0</v>
      </c>
      <c r="Q175" s="201">
        <v>0</v>
      </c>
      <c r="R175" s="201">
        <f>Q175*H175</f>
        <v>0</v>
      </c>
      <c r="S175" s="201">
        <v>0</v>
      </c>
      <c r="T175" s="202">
        <f>S175*H175</f>
        <v>0</v>
      </c>
      <c r="U175" s="35"/>
      <c r="V175" s="35"/>
      <c r="W175" s="35"/>
      <c r="X175" s="35"/>
      <c r="Y175" s="35"/>
      <c r="Z175" s="35"/>
      <c r="AA175" s="35"/>
      <c r="AB175" s="35"/>
      <c r="AC175" s="35"/>
      <c r="AD175" s="35"/>
      <c r="AE175" s="35"/>
      <c r="AR175" s="203" t="s">
        <v>110</v>
      </c>
      <c r="AT175" s="203" t="s">
        <v>241</v>
      </c>
      <c r="AU175" s="203" t="s">
        <v>84</v>
      </c>
      <c r="AY175" s="18" t="s">
        <v>239</v>
      </c>
      <c r="BE175" s="204">
        <f>IF(N175="základní",J175,0)</f>
        <v>0</v>
      </c>
      <c r="BF175" s="204">
        <f>IF(N175="snížená",J175,0)</f>
        <v>0</v>
      </c>
      <c r="BG175" s="204">
        <f>IF(N175="zákl. přenesená",J175,0)</f>
        <v>0</v>
      </c>
      <c r="BH175" s="204">
        <f>IF(N175="sníž. přenesená",J175,0)</f>
        <v>0</v>
      </c>
      <c r="BI175" s="204">
        <f>IF(N175="nulová",J175,0)</f>
        <v>0</v>
      </c>
      <c r="BJ175" s="18" t="s">
        <v>84</v>
      </c>
      <c r="BK175" s="204">
        <f>ROUND(I175*H175,2)</f>
        <v>0</v>
      </c>
      <c r="BL175" s="18" t="s">
        <v>110</v>
      </c>
      <c r="BM175" s="203" t="s">
        <v>592</v>
      </c>
    </row>
    <row r="176" spans="1:65" s="2" customFormat="1" ht="19.5">
      <c r="A176" s="35"/>
      <c r="B176" s="36"/>
      <c r="C176" s="37"/>
      <c r="D176" s="212" t="s">
        <v>294</v>
      </c>
      <c r="E176" s="37"/>
      <c r="F176" s="221" t="s">
        <v>3179</v>
      </c>
      <c r="G176" s="37"/>
      <c r="H176" s="37"/>
      <c r="I176" s="207"/>
      <c r="J176" s="37"/>
      <c r="K176" s="37"/>
      <c r="L176" s="40"/>
      <c r="M176" s="208"/>
      <c r="N176" s="209"/>
      <c r="O176" s="72"/>
      <c r="P176" s="72"/>
      <c r="Q176" s="72"/>
      <c r="R176" s="72"/>
      <c r="S176" s="72"/>
      <c r="T176" s="73"/>
      <c r="U176" s="35"/>
      <c r="V176" s="35"/>
      <c r="W176" s="35"/>
      <c r="X176" s="35"/>
      <c r="Y176" s="35"/>
      <c r="Z176" s="35"/>
      <c r="AA176" s="35"/>
      <c r="AB176" s="35"/>
      <c r="AC176" s="35"/>
      <c r="AD176" s="35"/>
      <c r="AE176" s="35"/>
      <c r="AT176" s="18" t="s">
        <v>294</v>
      </c>
      <c r="AU176" s="18" t="s">
        <v>84</v>
      </c>
    </row>
    <row r="177" spans="1:65" s="2" customFormat="1" ht="16.5" customHeight="1">
      <c r="A177" s="35"/>
      <c r="B177" s="36"/>
      <c r="C177" s="192" t="s">
        <v>7</v>
      </c>
      <c r="D177" s="192" t="s">
        <v>241</v>
      </c>
      <c r="E177" s="193" t="s">
        <v>3180</v>
      </c>
      <c r="F177" s="194" t="s">
        <v>3181</v>
      </c>
      <c r="G177" s="195" t="s">
        <v>344</v>
      </c>
      <c r="H177" s="196">
        <v>4.6559999999999997</v>
      </c>
      <c r="I177" s="197"/>
      <c r="J177" s="198">
        <f>ROUND(I177*H177,2)</f>
        <v>0</v>
      </c>
      <c r="K177" s="194" t="s">
        <v>3125</v>
      </c>
      <c r="L177" s="40"/>
      <c r="M177" s="199" t="s">
        <v>1</v>
      </c>
      <c r="N177" s="200" t="s">
        <v>41</v>
      </c>
      <c r="O177" s="72"/>
      <c r="P177" s="201">
        <f>O177*H177</f>
        <v>0</v>
      </c>
      <c r="Q177" s="201">
        <v>0</v>
      </c>
      <c r="R177" s="201">
        <f>Q177*H177</f>
        <v>0</v>
      </c>
      <c r="S177" s="201">
        <v>0</v>
      </c>
      <c r="T177" s="202">
        <f>S177*H177</f>
        <v>0</v>
      </c>
      <c r="U177" s="35"/>
      <c r="V177" s="35"/>
      <c r="W177" s="35"/>
      <c r="X177" s="35"/>
      <c r="Y177" s="35"/>
      <c r="Z177" s="35"/>
      <c r="AA177" s="35"/>
      <c r="AB177" s="35"/>
      <c r="AC177" s="35"/>
      <c r="AD177" s="35"/>
      <c r="AE177" s="35"/>
      <c r="AR177" s="203" t="s">
        <v>110</v>
      </c>
      <c r="AT177" s="203" t="s">
        <v>241</v>
      </c>
      <c r="AU177" s="203" t="s">
        <v>84</v>
      </c>
      <c r="AY177" s="18" t="s">
        <v>239</v>
      </c>
      <c r="BE177" s="204">
        <f>IF(N177="základní",J177,0)</f>
        <v>0</v>
      </c>
      <c r="BF177" s="204">
        <f>IF(N177="snížená",J177,0)</f>
        <v>0</v>
      </c>
      <c r="BG177" s="204">
        <f>IF(N177="zákl. přenesená",J177,0)</f>
        <v>0</v>
      </c>
      <c r="BH177" s="204">
        <f>IF(N177="sníž. přenesená",J177,0)</f>
        <v>0</v>
      </c>
      <c r="BI177" s="204">
        <f>IF(N177="nulová",J177,0)</f>
        <v>0</v>
      </c>
      <c r="BJ177" s="18" t="s">
        <v>84</v>
      </c>
      <c r="BK177" s="204">
        <f>ROUND(I177*H177,2)</f>
        <v>0</v>
      </c>
      <c r="BL177" s="18" t="s">
        <v>110</v>
      </c>
      <c r="BM177" s="203" t="s">
        <v>604</v>
      </c>
    </row>
    <row r="178" spans="1:65" s="2" customFormat="1" ht="16.5" customHeight="1">
      <c r="A178" s="35"/>
      <c r="B178" s="36"/>
      <c r="C178" s="192" t="s">
        <v>351</v>
      </c>
      <c r="D178" s="192" t="s">
        <v>241</v>
      </c>
      <c r="E178" s="193" t="s">
        <v>3182</v>
      </c>
      <c r="F178" s="194" t="s">
        <v>3183</v>
      </c>
      <c r="G178" s="195" t="s">
        <v>344</v>
      </c>
      <c r="H178" s="196">
        <v>4.6559999999999997</v>
      </c>
      <c r="I178" s="197"/>
      <c r="J178" s="198">
        <f>ROUND(I178*H178,2)</f>
        <v>0</v>
      </c>
      <c r="K178" s="194" t="s">
        <v>3125</v>
      </c>
      <c r="L178" s="40"/>
      <c r="M178" s="199" t="s">
        <v>1</v>
      </c>
      <c r="N178" s="200" t="s">
        <v>41</v>
      </c>
      <c r="O178" s="72"/>
      <c r="P178" s="201">
        <f>O178*H178</f>
        <v>0</v>
      </c>
      <c r="Q178" s="201">
        <v>0</v>
      </c>
      <c r="R178" s="201">
        <f>Q178*H178</f>
        <v>0</v>
      </c>
      <c r="S178" s="201">
        <v>0</v>
      </c>
      <c r="T178" s="202">
        <f>S178*H178</f>
        <v>0</v>
      </c>
      <c r="U178" s="35"/>
      <c r="V178" s="35"/>
      <c r="W178" s="35"/>
      <c r="X178" s="35"/>
      <c r="Y178" s="35"/>
      <c r="Z178" s="35"/>
      <c r="AA178" s="35"/>
      <c r="AB178" s="35"/>
      <c r="AC178" s="35"/>
      <c r="AD178" s="35"/>
      <c r="AE178" s="35"/>
      <c r="AR178" s="203" t="s">
        <v>110</v>
      </c>
      <c r="AT178" s="203" t="s">
        <v>241</v>
      </c>
      <c r="AU178" s="203" t="s">
        <v>84</v>
      </c>
      <c r="AY178" s="18" t="s">
        <v>239</v>
      </c>
      <c r="BE178" s="204">
        <f>IF(N178="základní",J178,0)</f>
        <v>0</v>
      </c>
      <c r="BF178" s="204">
        <f>IF(N178="snížená",J178,0)</f>
        <v>0</v>
      </c>
      <c r="BG178" s="204">
        <f>IF(N178="zákl. přenesená",J178,0)</f>
        <v>0</v>
      </c>
      <c r="BH178" s="204">
        <f>IF(N178="sníž. přenesená",J178,0)</f>
        <v>0</v>
      </c>
      <c r="BI178" s="204">
        <f>IF(N178="nulová",J178,0)</f>
        <v>0</v>
      </c>
      <c r="BJ178" s="18" t="s">
        <v>84</v>
      </c>
      <c r="BK178" s="204">
        <f>ROUND(I178*H178,2)</f>
        <v>0</v>
      </c>
      <c r="BL178" s="18" t="s">
        <v>110</v>
      </c>
      <c r="BM178" s="203" t="s">
        <v>616</v>
      </c>
    </row>
    <row r="179" spans="1:65" s="2" customFormat="1" ht="16.5" customHeight="1">
      <c r="A179" s="35"/>
      <c r="B179" s="36"/>
      <c r="C179" s="192" t="s">
        <v>357</v>
      </c>
      <c r="D179" s="192" t="s">
        <v>241</v>
      </c>
      <c r="E179" s="193" t="s">
        <v>3184</v>
      </c>
      <c r="F179" s="194" t="s">
        <v>3185</v>
      </c>
      <c r="G179" s="195" t="s">
        <v>344</v>
      </c>
      <c r="H179" s="196">
        <v>4.6559999999999997</v>
      </c>
      <c r="I179" s="197"/>
      <c r="J179" s="198">
        <f>ROUND(I179*H179,2)</f>
        <v>0</v>
      </c>
      <c r="K179" s="194" t="s">
        <v>3125</v>
      </c>
      <c r="L179" s="40"/>
      <c r="M179" s="199" t="s">
        <v>1</v>
      </c>
      <c r="N179" s="200" t="s">
        <v>41</v>
      </c>
      <c r="O179" s="72"/>
      <c r="P179" s="201">
        <f>O179*H179</f>
        <v>0</v>
      </c>
      <c r="Q179" s="201">
        <v>0</v>
      </c>
      <c r="R179" s="201">
        <f>Q179*H179</f>
        <v>0</v>
      </c>
      <c r="S179" s="201">
        <v>0</v>
      </c>
      <c r="T179" s="202">
        <f>S179*H179</f>
        <v>0</v>
      </c>
      <c r="U179" s="35"/>
      <c r="V179" s="35"/>
      <c r="W179" s="35"/>
      <c r="X179" s="35"/>
      <c r="Y179" s="35"/>
      <c r="Z179" s="35"/>
      <c r="AA179" s="35"/>
      <c r="AB179" s="35"/>
      <c r="AC179" s="35"/>
      <c r="AD179" s="35"/>
      <c r="AE179" s="35"/>
      <c r="AR179" s="203" t="s">
        <v>110</v>
      </c>
      <c r="AT179" s="203" t="s">
        <v>241</v>
      </c>
      <c r="AU179" s="203" t="s">
        <v>84</v>
      </c>
      <c r="AY179" s="18" t="s">
        <v>239</v>
      </c>
      <c r="BE179" s="204">
        <f>IF(N179="základní",J179,0)</f>
        <v>0</v>
      </c>
      <c r="BF179" s="204">
        <f>IF(N179="snížená",J179,0)</f>
        <v>0</v>
      </c>
      <c r="BG179" s="204">
        <f>IF(N179="zákl. přenesená",J179,0)</f>
        <v>0</v>
      </c>
      <c r="BH179" s="204">
        <f>IF(N179="sníž. přenesená",J179,0)</f>
        <v>0</v>
      </c>
      <c r="BI179" s="204">
        <f>IF(N179="nulová",J179,0)</f>
        <v>0</v>
      </c>
      <c r="BJ179" s="18" t="s">
        <v>84</v>
      </c>
      <c r="BK179" s="204">
        <f>ROUND(I179*H179,2)</f>
        <v>0</v>
      </c>
      <c r="BL179" s="18" t="s">
        <v>110</v>
      </c>
      <c r="BM179" s="203" t="s">
        <v>627</v>
      </c>
    </row>
    <row r="180" spans="1:65" s="12" customFormat="1" ht="25.9" customHeight="1">
      <c r="B180" s="176"/>
      <c r="C180" s="177"/>
      <c r="D180" s="178" t="s">
        <v>75</v>
      </c>
      <c r="E180" s="179" t="s">
        <v>867</v>
      </c>
      <c r="F180" s="179" t="s">
        <v>3186</v>
      </c>
      <c r="G180" s="177"/>
      <c r="H180" s="177"/>
      <c r="I180" s="180"/>
      <c r="J180" s="181">
        <f>BK180</f>
        <v>0</v>
      </c>
      <c r="K180" s="177"/>
      <c r="L180" s="182"/>
      <c r="M180" s="183"/>
      <c r="N180" s="184"/>
      <c r="O180" s="184"/>
      <c r="P180" s="185">
        <f>SUM(P181:P184)</f>
        <v>0</v>
      </c>
      <c r="Q180" s="184"/>
      <c r="R180" s="185">
        <f>SUM(R181:R184)</f>
        <v>0</v>
      </c>
      <c r="S180" s="184"/>
      <c r="T180" s="186">
        <f>SUM(T181:T184)</f>
        <v>0</v>
      </c>
      <c r="AR180" s="187" t="s">
        <v>84</v>
      </c>
      <c r="AT180" s="188" t="s">
        <v>75</v>
      </c>
      <c r="AU180" s="188" t="s">
        <v>76</v>
      </c>
      <c r="AY180" s="187" t="s">
        <v>239</v>
      </c>
      <c r="BK180" s="189">
        <f>SUM(BK181:BK184)</f>
        <v>0</v>
      </c>
    </row>
    <row r="181" spans="1:65" s="2" customFormat="1" ht="16.5" customHeight="1">
      <c r="A181" s="35"/>
      <c r="B181" s="36"/>
      <c r="C181" s="192" t="s">
        <v>499</v>
      </c>
      <c r="D181" s="192" t="s">
        <v>241</v>
      </c>
      <c r="E181" s="193" t="s">
        <v>3187</v>
      </c>
      <c r="F181" s="194" t="s">
        <v>3188</v>
      </c>
      <c r="G181" s="195" t="s">
        <v>513</v>
      </c>
      <c r="H181" s="196">
        <v>90</v>
      </c>
      <c r="I181" s="197"/>
      <c r="J181" s="198">
        <f>ROUND(I181*H181,2)</f>
        <v>0</v>
      </c>
      <c r="K181" s="194" t="s">
        <v>3125</v>
      </c>
      <c r="L181" s="40"/>
      <c r="M181" s="199" t="s">
        <v>1</v>
      </c>
      <c r="N181" s="200" t="s">
        <v>41</v>
      </c>
      <c r="O181" s="72"/>
      <c r="P181" s="201">
        <f>O181*H181</f>
        <v>0</v>
      </c>
      <c r="Q181" s="201">
        <v>0</v>
      </c>
      <c r="R181" s="201">
        <f>Q181*H181</f>
        <v>0</v>
      </c>
      <c r="S181" s="201">
        <v>0</v>
      </c>
      <c r="T181" s="202">
        <f>S181*H181</f>
        <v>0</v>
      </c>
      <c r="U181" s="35"/>
      <c r="V181" s="35"/>
      <c r="W181" s="35"/>
      <c r="X181" s="35"/>
      <c r="Y181" s="35"/>
      <c r="Z181" s="35"/>
      <c r="AA181" s="35"/>
      <c r="AB181" s="35"/>
      <c r="AC181" s="35"/>
      <c r="AD181" s="35"/>
      <c r="AE181" s="35"/>
      <c r="AR181" s="203" t="s">
        <v>110</v>
      </c>
      <c r="AT181" s="203" t="s">
        <v>241</v>
      </c>
      <c r="AU181" s="203" t="s">
        <v>84</v>
      </c>
      <c r="AY181" s="18" t="s">
        <v>239</v>
      </c>
      <c r="BE181" s="204">
        <f>IF(N181="základní",J181,0)</f>
        <v>0</v>
      </c>
      <c r="BF181" s="204">
        <f>IF(N181="snížená",J181,0)</f>
        <v>0</v>
      </c>
      <c r="BG181" s="204">
        <f>IF(N181="zákl. přenesená",J181,0)</f>
        <v>0</v>
      </c>
      <c r="BH181" s="204">
        <f>IF(N181="sníž. přenesená",J181,0)</f>
        <v>0</v>
      </c>
      <c r="BI181" s="204">
        <f>IF(N181="nulová",J181,0)</f>
        <v>0</v>
      </c>
      <c r="BJ181" s="18" t="s">
        <v>84</v>
      </c>
      <c r="BK181" s="204">
        <f>ROUND(I181*H181,2)</f>
        <v>0</v>
      </c>
      <c r="BL181" s="18" t="s">
        <v>110</v>
      </c>
      <c r="BM181" s="203" t="s">
        <v>639</v>
      </c>
    </row>
    <row r="182" spans="1:65" s="2" customFormat="1" ht="19.5">
      <c r="A182" s="35"/>
      <c r="B182" s="36"/>
      <c r="C182" s="37"/>
      <c r="D182" s="212" t="s">
        <v>294</v>
      </c>
      <c r="E182" s="37"/>
      <c r="F182" s="221" t="s">
        <v>3189</v>
      </c>
      <c r="G182" s="37"/>
      <c r="H182" s="37"/>
      <c r="I182" s="207"/>
      <c r="J182" s="37"/>
      <c r="K182" s="37"/>
      <c r="L182" s="40"/>
      <c r="M182" s="208"/>
      <c r="N182" s="209"/>
      <c r="O182" s="72"/>
      <c r="P182" s="72"/>
      <c r="Q182" s="72"/>
      <c r="R182" s="72"/>
      <c r="S182" s="72"/>
      <c r="T182" s="73"/>
      <c r="U182" s="35"/>
      <c r="V182" s="35"/>
      <c r="W182" s="35"/>
      <c r="X182" s="35"/>
      <c r="Y182" s="35"/>
      <c r="Z182" s="35"/>
      <c r="AA182" s="35"/>
      <c r="AB182" s="35"/>
      <c r="AC182" s="35"/>
      <c r="AD182" s="35"/>
      <c r="AE182" s="35"/>
      <c r="AT182" s="18" t="s">
        <v>294</v>
      </c>
      <c r="AU182" s="18" t="s">
        <v>84</v>
      </c>
    </row>
    <row r="183" spans="1:65" s="2" customFormat="1" ht="16.5" customHeight="1">
      <c r="A183" s="35"/>
      <c r="B183" s="36"/>
      <c r="C183" s="192" t="s">
        <v>505</v>
      </c>
      <c r="D183" s="192" t="s">
        <v>241</v>
      </c>
      <c r="E183" s="193" t="s">
        <v>3190</v>
      </c>
      <c r="F183" s="194" t="s">
        <v>3191</v>
      </c>
      <c r="G183" s="195" t="s">
        <v>513</v>
      </c>
      <c r="H183" s="196">
        <v>45</v>
      </c>
      <c r="I183" s="197"/>
      <c r="J183" s="198">
        <f>ROUND(I183*H183,2)</f>
        <v>0</v>
      </c>
      <c r="K183" s="194" t="s">
        <v>3125</v>
      </c>
      <c r="L183" s="40"/>
      <c r="M183" s="199" t="s">
        <v>1</v>
      </c>
      <c r="N183" s="200" t="s">
        <v>41</v>
      </c>
      <c r="O183" s="72"/>
      <c r="P183" s="201">
        <f>O183*H183</f>
        <v>0</v>
      </c>
      <c r="Q183" s="201">
        <v>0</v>
      </c>
      <c r="R183" s="201">
        <f>Q183*H183</f>
        <v>0</v>
      </c>
      <c r="S183" s="201">
        <v>0</v>
      </c>
      <c r="T183" s="202">
        <f>S183*H183</f>
        <v>0</v>
      </c>
      <c r="U183" s="35"/>
      <c r="V183" s="35"/>
      <c r="W183" s="35"/>
      <c r="X183" s="35"/>
      <c r="Y183" s="35"/>
      <c r="Z183" s="35"/>
      <c r="AA183" s="35"/>
      <c r="AB183" s="35"/>
      <c r="AC183" s="35"/>
      <c r="AD183" s="35"/>
      <c r="AE183" s="35"/>
      <c r="AR183" s="203" t="s">
        <v>110</v>
      </c>
      <c r="AT183" s="203" t="s">
        <v>241</v>
      </c>
      <c r="AU183" s="203" t="s">
        <v>84</v>
      </c>
      <c r="AY183" s="18" t="s">
        <v>239</v>
      </c>
      <c r="BE183" s="204">
        <f>IF(N183="základní",J183,0)</f>
        <v>0</v>
      </c>
      <c r="BF183" s="204">
        <f>IF(N183="snížená",J183,0)</f>
        <v>0</v>
      </c>
      <c r="BG183" s="204">
        <f>IF(N183="zákl. přenesená",J183,0)</f>
        <v>0</v>
      </c>
      <c r="BH183" s="204">
        <f>IF(N183="sníž. přenesená",J183,0)</f>
        <v>0</v>
      </c>
      <c r="BI183" s="204">
        <f>IF(N183="nulová",J183,0)</f>
        <v>0</v>
      </c>
      <c r="BJ183" s="18" t="s">
        <v>84</v>
      </c>
      <c r="BK183" s="204">
        <f>ROUND(I183*H183,2)</f>
        <v>0</v>
      </c>
      <c r="BL183" s="18" t="s">
        <v>110</v>
      </c>
      <c r="BM183" s="203" t="s">
        <v>652</v>
      </c>
    </row>
    <row r="184" spans="1:65" s="2" customFormat="1" ht="19.5">
      <c r="A184" s="35"/>
      <c r="B184" s="36"/>
      <c r="C184" s="37"/>
      <c r="D184" s="212" t="s">
        <v>294</v>
      </c>
      <c r="E184" s="37"/>
      <c r="F184" s="221" t="s">
        <v>3192</v>
      </c>
      <c r="G184" s="37"/>
      <c r="H184" s="37"/>
      <c r="I184" s="207"/>
      <c r="J184" s="37"/>
      <c r="K184" s="37"/>
      <c r="L184" s="40"/>
      <c r="M184" s="208"/>
      <c r="N184" s="209"/>
      <c r="O184" s="72"/>
      <c r="P184" s="72"/>
      <c r="Q184" s="72"/>
      <c r="R184" s="72"/>
      <c r="S184" s="72"/>
      <c r="T184" s="73"/>
      <c r="U184" s="35"/>
      <c r="V184" s="35"/>
      <c r="W184" s="35"/>
      <c r="X184" s="35"/>
      <c r="Y184" s="35"/>
      <c r="Z184" s="35"/>
      <c r="AA184" s="35"/>
      <c r="AB184" s="35"/>
      <c r="AC184" s="35"/>
      <c r="AD184" s="35"/>
      <c r="AE184" s="35"/>
      <c r="AT184" s="18" t="s">
        <v>294</v>
      </c>
      <c r="AU184" s="18" t="s">
        <v>84</v>
      </c>
    </row>
    <row r="185" spans="1:65" s="12" customFormat="1" ht="25.9" customHeight="1">
      <c r="B185" s="176"/>
      <c r="C185" s="177"/>
      <c r="D185" s="178" t="s">
        <v>75</v>
      </c>
      <c r="E185" s="179" t="s">
        <v>3193</v>
      </c>
      <c r="F185" s="179" t="s">
        <v>3194</v>
      </c>
      <c r="G185" s="177"/>
      <c r="H185" s="177"/>
      <c r="I185" s="180"/>
      <c r="J185" s="181">
        <f>BK185</f>
        <v>0</v>
      </c>
      <c r="K185" s="177"/>
      <c r="L185" s="182"/>
      <c r="M185" s="183"/>
      <c r="N185" s="184"/>
      <c r="O185" s="184"/>
      <c r="P185" s="185">
        <f>SUM(P186:P199)</f>
        <v>0</v>
      </c>
      <c r="Q185" s="184"/>
      <c r="R185" s="185">
        <f>SUM(R186:R199)</f>
        <v>0</v>
      </c>
      <c r="S185" s="184"/>
      <c r="T185" s="186">
        <f>SUM(T186:T199)</f>
        <v>0</v>
      </c>
      <c r="AR185" s="187" t="s">
        <v>86</v>
      </c>
      <c r="AT185" s="188" t="s">
        <v>75</v>
      </c>
      <c r="AU185" s="188" t="s">
        <v>76</v>
      </c>
      <c r="AY185" s="187" t="s">
        <v>239</v>
      </c>
      <c r="BK185" s="189">
        <f>SUM(BK186:BK199)</f>
        <v>0</v>
      </c>
    </row>
    <row r="186" spans="1:65" s="2" customFormat="1" ht="21.75" customHeight="1">
      <c r="A186" s="35"/>
      <c r="B186" s="36"/>
      <c r="C186" s="192" t="s">
        <v>510</v>
      </c>
      <c r="D186" s="192" t="s">
        <v>241</v>
      </c>
      <c r="E186" s="193" t="s">
        <v>3195</v>
      </c>
      <c r="F186" s="194" t="s">
        <v>3196</v>
      </c>
      <c r="G186" s="195" t="s">
        <v>251</v>
      </c>
      <c r="H186" s="196">
        <v>30</v>
      </c>
      <c r="I186" s="197"/>
      <c r="J186" s="198">
        <f>ROUND(I186*H186,2)</f>
        <v>0</v>
      </c>
      <c r="K186" s="194" t="s">
        <v>3125</v>
      </c>
      <c r="L186" s="40"/>
      <c r="M186" s="199" t="s">
        <v>1</v>
      </c>
      <c r="N186" s="200" t="s">
        <v>41</v>
      </c>
      <c r="O186" s="72"/>
      <c r="P186" s="201">
        <f>O186*H186</f>
        <v>0</v>
      </c>
      <c r="Q186" s="201">
        <v>0</v>
      </c>
      <c r="R186" s="201">
        <f>Q186*H186</f>
        <v>0</v>
      </c>
      <c r="S186" s="201">
        <v>0</v>
      </c>
      <c r="T186" s="202">
        <f>S186*H186</f>
        <v>0</v>
      </c>
      <c r="U186" s="35"/>
      <c r="V186" s="35"/>
      <c r="W186" s="35"/>
      <c r="X186" s="35"/>
      <c r="Y186" s="35"/>
      <c r="Z186" s="35"/>
      <c r="AA186" s="35"/>
      <c r="AB186" s="35"/>
      <c r="AC186" s="35"/>
      <c r="AD186" s="35"/>
      <c r="AE186" s="35"/>
      <c r="AR186" s="203" t="s">
        <v>316</v>
      </c>
      <c r="AT186" s="203" t="s">
        <v>241</v>
      </c>
      <c r="AU186" s="203" t="s">
        <v>84</v>
      </c>
      <c r="AY186" s="18" t="s">
        <v>239</v>
      </c>
      <c r="BE186" s="204">
        <f>IF(N186="základní",J186,0)</f>
        <v>0</v>
      </c>
      <c r="BF186" s="204">
        <f>IF(N186="snížená",J186,0)</f>
        <v>0</v>
      </c>
      <c r="BG186" s="204">
        <f>IF(N186="zákl. přenesená",J186,0)</f>
        <v>0</v>
      </c>
      <c r="BH186" s="204">
        <f>IF(N186="sníž. přenesená",J186,0)</f>
        <v>0</v>
      </c>
      <c r="BI186" s="204">
        <f>IF(N186="nulová",J186,0)</f>
        <v>0</v>
      </c>
      <c r="BJ186" s="18" t="s">
        <v>84</v>
      </c>
      <c r="BK186" s="204">
        <f>ROUND(I186*H186,2)</f>
        <v>0</v>
      </c>
      <c r="BL186" s="18" t="s">
        <v>316</v>
      </c>
      <c r="BM186" s="203" t="s">
        <v>665</v>
      </c>
    </row>
    <row r="187" spans="1:65" s="2" customFormat="1" ht="78">
      <c r="A187" s="35"/>
      <c r="B187" s="36"/>
      <c r="C187" s="37"/>
      <c r="D187" s="212" t="s">
        <v>294</v>
      </c>
      <c r="E187" s="37"/>
      <c r="F187" s="221" t="s">
        <v>3197</v>
      </c>
      <c r="G187" s="37"/>
      <c r="H187" s="37"/>
      <c r="I187" s="207"/>
      <c r="J187" s="37"/>
      <c r="K187" s="37"/>
      <c r="L187" s="40"/>
      <c r="M187" s="208"/>
      <c r="N187" s="209"/>
      <c r="O187" s="72"/>
      <c r="P187" s="72"/>
      <c r="Q187" s="72"/>
      <c r="R187" s="72"/>
      <c r="S187" s="72"/>
      <c r="T187" s="73"/>
      <c r="U187" s="35"/>
      <c r="V187" s="35"/>
      <c r="W187" s="35"/>
      <c r="X187" s="35"/>
      <c r="Y187" s="35"/>
      <c r="Z187" s="35"/>
      <c r="AA187" s="35"/>
      <c r="AB187" s="35"/>
      <c r="AC187" s="35"/>
      <c r="AD187" s="35"/>
      <c r="AE187" s="35"/>
      <c r="AT187" s="18" t="s">
        <v>294</v>
      </c>
      <c r="AU187" s="18" t="s">
        <v>84</v>
      </c>
    </row>
    <row r="188" spans="1:65" s="2" customFormat="1" ht="16.5" customHeight="1">
      <c r="A188" s="35"/>
      <c r="B188" s="36"/>
      <c r="C188" s="192" t="s">
        <v>517</v>
      </c>
      <c r="D188" s="192" t="s">
        <v>241</v>
      </c>
      <c r="E188" s="193" t="s">
        <v>3198</v>
      </c>
      <c r="F188" s="194" t="s">
        <v>3199</v>
      </c>
      <c r="G188" s="195" t="s">
        <v>251</v>
      </c>
      <c r="H188" s="196">
        <v>2</v>
      </c>
      <c r="I188" s="197"/>
      <c r="J188" s="198">
        <f>ROUND(I188*H188,2)</f>
        <v>0</v>
      </c>
      <c r="K188" s="194" t="s">
        <v>3125</v>
      </c>
      <c r="L188" s="40"/>
      <c r="M188" s="199" t="s">
        <v>1</v>
      </c>
      <c r="N188" s="200" t="s">
        <v>41</v>
      </c>
      <c r="O188" s="72"/>
      <c r="P188" s="201">
        <f>O188*H188</f>
        <v>0</v>
      </c>
      <c r="Q188" s="201">
        <v>0</v>
      </c>
      <c r="R188" s="201">
        <f>Q188*H188</f>
        <v>0</v>
      </c>
      <c r="S188" s="201">
        <v>0</v>
      </c>
      <c r="T188" s="202">
        <f>S188*H188</f>
        <v>0</v>
      </c>
      <c r="U188" s="35"/>
      <c r="V188" s="35"/>
      <c r="W188" s="35"/>
      <c r="X188" s="35"/>
      <c r="Y188" s="35"/>
      <c r="Z188" s="35"/>
      <c r="AA188" s="35"/>
      <c r="AB188" s="35"/>
      <c r="AC188" s="35"/>
      <c r="AD188" s="35"/>
      <c r="AE188" s="35"/>
      <c r="AR188" s="203" t="s">
        <v>316</v>
      </c>
      <c r="AT188" s="203" t="s">
        <v>241</v>
      </c>
      <c r="AU188" s="203" t="s">
        <v>84</v>
      </c>
      <c r="AY188" s="18" t="s">
        <v>239</v>
      </c>
      <c r="BE188" s="204">
        <f>IF(N188="základní",J188,0)</f>
        <v>0</v>
      </c>
      <c r="BF188" s="204">
        <f>IF(N188="snížená",J188,0)</f>
        <v>0</v>
      </c>
      <c r="BG188" s="204">
        <f>IF(N188="zákl. přenesená",J188,0)</f>
        <v>0</v>
      </c>
      <c r="BH188" s="204">
        <f>IF(N188="sníž. přenesená",J188,0)</f>
        <v>0</v>
      </c>
      <c r="BI188" s="204">
        <f>IF(N188="nulová",J188,0)</f>
        <v>0</v>
      </c>
      <c r="BJ188" s="18" t="s">
        <v>84</v>
      </c>
      <c r="BK188" s="204">
        <f>ROUND(I188*H188,2)</f>
        <v>0</v>
      </c>
      <c r="BL188" s="18" t="s">
        <v>316</v>
      </c>
      <c r="BM188" s="203" t="s">
        <v>676</v>
      </c>
    </row>
    <row r="189" spans="1:65" s="2" customFormat="1" ht="29.25">
      <c r="A189" s="35"/>
      <c r="B189" s="36"/>
      <c r="C189" s="37"/>
      <c r="D189" s="212" t="s">
        <v>294</v>
      </c>
      <c r="E189" s="37"/>
      <c r="F189" s="221" t="s">
        <v>3200</v>
      </c>
      <c r="G189" s="37"/>
      <c r="H189" s="37"/>
      <c r="I189" s="207"/>
      <c r="J189" s="37"/>
      <c r="K189" s="37"/>
      <c r="L189" s="40"/>
      <c r="M189" s="208"/>
      <c r="N189" s="209"/>
      <c r="O189" s="72"/>
      <c r="P189" s="72"/>
      <c r="Q189" s="72"/>
      <c r="R189" s="72"/>
      <c r="S189" s="72"/>
      <c r="T189" s="73"/>
      <c r="U189" s="35"/>
      <c r="V189" s="35"/>
      <c r="W189" s="35"/>
      <c r="X189" s="35"/>
      <c r="Y189" s="35"/>
      <c r="Z189" s="35"/>
      <c r="AA189" s="35"/>
      <c r="AB189" s="35"/>
      <c r="AC189" s="35"/>
      <c r="AD189" s="35"/>
      <c r="AE189" s="35"/>
      <c r="AT189" s="18" t="s">
        <v>294</v>
      </c>
      <c r="AU189" s="18" t="s">
        <v>84</v>
      </c>
    </row>
    <row r="190" spans="1:65" s="2" customFormat="1" ht="16.5" customHeight="1">
      <c r="A190" s="35"/>
      <c r="B190" s="36"/>
      <c r="C190" s="192" t="s">
        <v>523</v>
      </c>
      <c r="D190" s="192" t="s">
        <v>241</v>
      </c>
      <c r="E190" s="193" t="s">
        <v>3201</v>
      </c>
      <c r="F190" s="194" t="s">
        <v>3202</v>
      </c>
      <c r="G190" s="195" t="s">
        <v>251</v>
      </c>
      <c r="H190" s="196">
        <v>3</v>
      </c>
      <c r="I190" s="197"/>
      <c r="J190" s="198">
        <f>ROUND(I190*H190,2)</f>
        <v>0</v>
      </c>
      <c r="K190" s="194" t="s">
        <v>3125</v>
      </c>
      <c r="L190" s="40"/>
      <c r="M190" s="199" t="s">
        <v>1</v>
      </c>
      <c r="N190" s="200" t="s">
        <v>41</v>
      </c>
      <c r="O190" s="72"/>
      <c r="P190" s="201">
        <f>O190*H190</f>
        <v>0</v>
      </c>
      <c r="Q190" s="201">
        <v>0</v>
      </c>
      <c r="R190" s="201">
        <f>Q190*H190</f>
        <v>0</v>
      </c>
      <c r="S190" s="201">
        <v>0</v>
      </c>
      <c r="T190" s="202">
        <f>S190*H190</f>
        <v>0</v>
      </c>
      <c r="U190" s="35"/>
      <c r="V190" s="35"/>
      <c r="W190" s="35"/>
      <c r="X190" s="35"/>
      <c r="Y190" s="35"/>
      <c r="Z190" s="35"/>
      <c r="AA190" s="35"/>
      <c r="AB190" s="35"/>
      <c r="AC190" s="35"/>
      <c r="AD190" s="35"/>
      <c r="AE190" s="35"/>
      <c r="AR190" s="203" t="s">
        <v>316</v>
      </c>
      <c r="AT190" s="203" t="s">
        <v>241</v>
      </c>
      <c r="AU190" s="203" t="s">
        <v>84</v>
      </c>
      <c r="AY190" s="18" t="s">
        <v>239</v>
      </c>
      <c r="BE190" s="204">
        <f>IF(N190="základní",J190,0)</f>
        <v>0</v>
      </c>
      <c r="BF190" s="204">
        <f>IF(N190="snížená",J190,0)</f>
        <v>0</v>
      </c>
      <c r="BG190" s="204">
        <f>IF(N190="zákl. přenesená",J190,0)</f>
        <v>0</v>
      </c>
      <c r="BH190" s="204">
        <f>IF(N190="sníž. přenesená",J190,0)</f>
        <v>0</v>
      </c>
      <c r="BI190" s="204">
        <f>IF(N190="nulová",J190,0)</f>
        <v>0</v>
      </c>
      <c r="BJ190" s="18" t="s">
        <v>84</v>
      </c>
      <c r="BK190" s="204">
        <f>ROUND(I190*H190,2)</f>
        <v>0</v>
      </c>
      <c r="BL190" s="18" t="s">
        <v>316</v>
      </c>
      <c r="BM190" s="203" t="s">
        <v>681</v>
      </c>
    </row>
    <row r="191" spans="1:65" s="2" customFormat="1" ht="29.25">
      <c r="A191" s="35"/>
      <c r="B191" s="36"/>
      <c r="C191" s="37"/>
      <c r="D191" s="212" t="s">
        <v>294</v>
      </c>
      <c r="E191" s="37"/>
      <c r="F191" s="221" t="s">
        <v>3200</v>
      </c>
      <c r="G191" s="37"/>
      <c r="H191" s="37"/>
      <c r="I191" s="207"/>
      <c r="J191" s="37"/>
      <c r="K191" s="37"/>
      <c r="L191" s="40"/>
      <c r="M191" s="208"/>
      <c r="N191" s="209"/>
      <c r="O191" s="72"/>
      <c r="P191" s="72"/>
      <c r="Q191" s="72"/>
      <c r="R191" s="72"/>
      <c r="S191" s="72"/>
      <c r="T191" s="73"/>
      <c r="U191" s="35"/>
      <c r="V191" s="35"/>
      <c r="W191" s="35"/>
      <c r="X191" s="35"/>
      <c r="Y191" s="35"/>
      <c r="Z191" s="35"/>
      <c r="AA191" s="35"/>
      <c r="AB191" s="35"/>
      <c r="AC191" s="35"/>
      <c r="AD191" s="35"/>
      <c r="AE191" s="35"/>
      <c r="AT191" s="18" t="s">
        <v>294</v>
      </c>
      <c r="AU191" s="18" t="s">
        <v>84</v>
      </c>
    </row>
    <row r="192" spans="1:65" s="2" customFormat="1" ht="16.5" customHeight="1">
      <c r="A192" s="35"/>
      <c r="B192" s="36"/>
      <c r="C192" s="192" t="s">
        <v>530</v>
      </c>
      <c r="D192" s="192" t="s">
        <v>241</v>
      </c>
      <c r="E192" s="193" t="s">
        <v>3203</v>
      </c>
      <c r="F192" s="194" t="s">
        <v>3204</v>
      </c>
      <c r="G192" s="195" t="s">
        <v>251</v>
      </c>
      <c r="H192" s="196">
        <v>12</v>
      </c>
      <c r="I192" s="197"/>
      <c r="J192" s="198">
        <f>ROUND(I192*H192,2)</f>
        <v>0</v>
      </c>
      <c r="K192" s="194" t="s">
        <v>3125</v>
      </c>
      <c r="L192" s="40"/>
      <c r="M192" s="199" t="s">
        <v>1</v>
      </c>
      <c r="N192" s="200" t="s">
        <v>41</v>
      </c>
      <c r="O192" s="72"/>
      <c r="P192" s="201">
        <f>O192*H192</f>
        <v>0</v>
      </c>
      <c r="Q192" s="201">
        <v>0</v>
      </c>
      <c r="R192" s="201">
        <f>Q192*H192</f>
        <v>0</v>
      </c>
      <c r="S192" s="201">
        <v>0</v>
      </c>
      <c r="T192" s="202">
        <f>S192*H192</f>
        <v>0</v>
      </c>
      <c r="U192" s="35"/>
      <c r="V192" s="35"/>
      <c r="W192" s="35"/>
      <c r="X192" s="35"/>
      <c r="Y192" s="35"/>
      <c r="Z192" s="35"/>
      <c r="AA192" s="35"/>
      <c r="AB192" s="35"/>
      <c r="AC192" s="35"/>
      <c r="AD192" s="35"/>
      <c r="AE192" s="35"/>
      <c r="AR192" s="203" t="s">
        <v>316</v>
      </c>
      <c r="AT192" s="203" t="s">
        <v>241</v>
      </c>
      <c r="AU192" s="203" t="s">
        <v>84</v>
      </c>
      <c r="AY192" s="18" t="s">
        <v>239</v>
      </c>
      <c r="BE192" s="204">
        <f>IF(N192="základní",J192,0)</f>
        <v>0</v>
      </c>
      <c r="BF192" s="204">
        <f>IF(N192="snížená",J192,0)</f>
        <v>0</v>
      </c>
      <c r="BG192" s="204">
        <f>IF(N192="zákl. přenesená",J192,0)</f>
        <v>0</v>
      </c>
      <c r="BH192" s="204">
        <f>IF(N192="sníž. přenesená",J192,0)</f>
        <v>0</v>
      </c>
      <c r="BI192" s="204">
        <f>IF(N192="nulová",J192,0)</f>
        <v>0</v>
      </c>
      <c r="BJ192" s="18" t="s">
        <v>84</v>
      </c>
      <c r="BK192" s="204">
        <f>ROUND(I192*H192,2)</f>
        <v>0</v>
      </c>
      <c r="BL192" s="18" t="s">
        <v>316</v>
      </c>
      <c r="BM192" s="203" t="s">
        <v>686</v>
      </c>
    </row>
    <row r="193" spans="1:65" s="2" customFormat="1" ht="29.25">
      <c r="A193" s="35"/>
      <c r="B193" s="36"/>
      <c r="C193" s="37"/>
      <c r="D193" s="212" t="s">
        <v>294</v>
      </c>
      <c r="E193" s="37"/>
      <c r="F193" s="221" t="s">
        <v>3200</v>
      </c>
      <c r="G193" s="37"/>
      <c r="H193" s="37"/>
      <c r="I193" s="207"/>
      <c r="J193" s="37"/>
      <c r="K193" s="37"/>
      <c r="L193" s="40"/>
      <c r="M193" s="208"/>
      <c r="N193" s="209"/>
      <c r="O193" s="72"/>
      <c r="P193" s="72"/>
      <c r="Q193" s="72"/>
      <c r="R193" s="72"/>
      <c r="S193" s="72"/>
      <c r="T193" s="73"/>
      <c r="U193" s="35"/>
      <c r="V193" s="35"/>
      <c r="W193" s="35"/>
      <c r="X193" s="35"/>
      <c r="Y193" s="35"/>
      <c r="Z193" s="35"/>
      <c r="AA193" s="35"/>
      <c r="AB193" s="35"/>
      <c r="AC193" s="35"/>
      <c r="AD193" s="35"/>
      <c r="AE193" s="35"/>
      <c r="AT193" s="18" t="s">
        <v>294</v>
      </c>
      <c r="AU193" s="18" t="s">
        <v>84</v>
      </c>
    </row>
    <row r="194" spans="1:65" s="2" customFormat="1" ht="16.5" customHeight="1">
      <c r="A194" s="35"/>
      <c r="B194" s="36"/>
      <c r="C194" s="192" t="s">
        <v>536</v>
      </c>
      <c r="D194" s="192" t="s">
        <v>241</v>
      </c>
      <c r="E194" s="193" t="s">
        <v>3205</v>
      </c>
      <c r="F194" s="194" t="s">
        <v>3206</v>
      </c>
      <c r="G194" s="195" t="s">
        <v>251</v>
      </c>
      <c r="H194" s="196">
        <v>22</v>
      </c>
      <c r="I194" s="197"/>
      <c r="J194" s="198">
        <f>ROUND(I194*H194,2)</f>
        <v>0</v>
      </c>
      <c r="K194" s="194" t="s">
        <v>3125</v>
      </c>
      <c r="L194" s="40"/>
      <c r="M194" s="199" t="s">
        <v>1</v>
      </c>
      <c r="N194" s="200" t="s">
        <v>41</v>
      </c>
      <c r="O194" s="72"/>
      <c r="P194" s="201">
        <f>O194*H194</f>
        <v>0</v>
      </c>
      <c r="Q194" s="201">
        <v>0</v>
      </c>
      <c r="R194" s="201">
        <f>Q194*H194</f>
        <v>0</v>
      </c>
      <c r="S194" s="201">
        <v>0</v>
      </c>
      <c r="T194" s="202">
        <f>S194*H194</f>
        <v>0</v>
      </c>
      <c r="U194" s="35"/>
      <c r="V194" s="35"/>
      <c r="W194" s="35"/>
      <c r="X194" s="35"/>
      <c r="Y194" s="35"/>
      <c r="Z194" s="35"/>
      <c r="AA194" s="35"/>
      <c r="AB194" s="35"/>
      <c r="AC194" s="35"/>
      <c r="AD194" s="35"/>
      <c r="AE194" s="35"/>
      <c r="AR194" s="203" t="s">
        <v>316</v>
      </c>
      <c r="AT194" s="203" t="s">
        <v>241</v>
      </c>
      <c r="AU194" s="203" t="s">
        <v>84</v>
      </c>
      <c r="AY194" s="18" t="s">
        <v>239</v>
      </c>
      <c r="BE194" s="204">
        <f>IF(N194="základní",J194,0)</f>
        <v>0</v>
      </c>
      <c r="BF194" s="204">
        <f>IF(N194="snížená",J194,0)</f>
        <v>0</v>
      </c>
      <c r="BG194" s="204">
        <f>IF(N194="zákl. přenesená",J194,0)</f>
        <v>0</v>
      </c>
      <c r="BH194" s="204">
        <f>IF(N194="sníž. přenesená",J194,0)</f>
        <v>0</v>
      </c>
      <c r="BI194" s="204">
        <f>IF(N194="nulová",J194,0)</f>
        <v>0</v>
      </c>
      <c r="BJ194" s="18" t="s">
        <v>84</v>
      </c>
      <c r="BK194" s="204">
        <f>ROUND(I194*H194,2)</f>
        <v>0</v>
      </c>
      <c r="BL194" s="18" t="s">
        <v>316</v>
      </c>
      <c r="BM194" s="203" t="s">
        <v>691</v>
      </c>
    </row>
    <row r="195" spans="1:65" s="2" customFormat="1" ht="29.25">
      <c r="A195" s="35"/>
      <c r="B195" s="36"/>
      <c r="C195" s="37"/>
      <c r="D195" s="212" t="s">
        <v>294</v>
      </c>
      <c r="E195" s="37"/>
      <c r="F195" s="221" t="s">
        <v>3200</v>
      </c>
      <c r="G195" s="37"/>
      <c r="H195" s="37"/>
      <c r="I195" s="207"/>
      <c r="J195" s="37"/>
      <c r="K195" s="37"/>
      <c r="L195" s="40"/>
      <c r="M195" s="208"/>
      <c r="N195" s="209"/>
      <c r="O195" s="72"/>
      <c r="P195" s="72"/>
      <c r="Q195" s="72"/>
      <c r="R195" s="72"/>
      <c r="S195" s="72"/>
      <c r="T195" s="73"/>
      <c r="U195" s="35"/>
      <c r="V195" s="35"/>
      <c r="W195" s="35"/>
      <c r="X195" s="35"/>
      <c r="Y195" s="35"/>
      <c r="Z195" s="35"/>
      <c r="AA195" s="35"/>
      <c r="AB195" s="35"/>
      <c r="AC195" s="35"/>
      <c r="AD195" s="35"/>
      <c r="AE195" s="35"/>
      <c r="AT195" s="18" t="s">
        <v>294</v>
      </c>
      <c r="AU195" s="18" t="s">
        <v>84</v>
      </c>
    </row>
    <row r="196" spans="1:65" s="2" customFormat="1" ht="16.5" customHeight="1">
      <c r="A196" s="35"/>
      <c r="B196" s="36"/>
      <c r="C196" s="192" t="s">
        <v>541</v>
      </c>
      <c r="D196" s="192" t="s">
        <v>241</v>
      </c>
      <c r="E196" s="193" t="s">
        <v>3207</v>
      </c>
      <c r="F196" s="194" t="s">
        <v>3208</v>
      </c>
      <c r="G196" s="195" t="s">
        <v>251</v>
      </c>
      <c r="H196" s="196">
        <v>13</v>
      </c>
      <c r="I196" s="197"/>
      <c r="J196" s="198">
        <f>ROUND(I196*H196,2)</f>
        <v>0</v>
      </c>
      <c r="K196" s="194" t="s">
        <v>3125</v>
      </c>
      <c r="L196" s="40"/>
      <c r="M196" s="199" t="s">
        <v>1</v>
      </c>
      <c r="N196" s="200" t="s">
        <v>41</v>
      </c>
      <c r="O196" s="72"/>
      <c r="P196" s="201">
        <f>O196*H196</f>
        <v>0</v>
      </c>
      <c r="Q196" s="201">
        <v>0</v>
      </c>
      <c r="R196" s="201">
        <f>Q196*H196</f>
        <v>0</v>
      </c>
      <c r="S196" s="201">
        <v>0</v>
      </c>
      <c r="T196" s="202">
        <f>S196*H196</f>
        <v>0</v>
      </c>
      <c r="U196" s="35"/>
      <c r="V196" s="35"/>
      <c r="W196" s="35"/>
      <c r="X196" s="35"/>
      <c r="Y196" s="35"/>
      <c r="Z196" s="35"/>
      <c r="AA196" s="35"/>
      <c r="AB196" s="35"/>
      <c r="AC196" s="35"/>
      <c r="AD196" s="35"/>
      <c r="AE196" s="35"/>
      <c r="AR196" s="203" t="s">
        <v>316</v>
      </c>
      <c r="AT196" s="203" t="s">
        <v>241</v>
      </c>
      <c r="AU196" s="203" t="s">
        <v>84</v>
      </c>
      <c r="AY196" s="18" t="s">
        <v>239</v>
      </c>
      <c r="BE196" s="204">
        <f>IF(N196="základní",J196,0)</f>
        <v>0</v>
      </c>
      <c r="BF196" s="204">
        <f>IF(N196="snížená",J196,0)</f>
        <v>0</v>
      </c>
      <c r="BG196" s="204">
        <f>IF(N196="zákl. přenesená",J196,0)</f>
        <v>0</v>
      </c>
      <c r="BH196" s="204">
        <f>IF(N196="sníž. přenesená",J196,0)</f>
        <v>0</v>
      </c>
      <c r="BI196" s="204">
        <f>IF(N196="nulová",J196,0)</f>
        <v>0</v>
      </c>
      <c r="BJ196" s="18" t="s">
        <v>84</v>
      </c>
      <c r="BK196" s="204">
        <f>ROUND(I196*H196,2)</f>
        <v>0</v>
      </c>
      <c r="BL196" s="18" t="s">
        <v>316</v>
      </c>
      <c r="BM196" s="203" t="s">
        <v>698</v>
      </c>
    </row>
    <row r="197" spans="1:65" s="2" customFormat="1" ht="29.25">
      <c r="A197" s="35"/>
      <c r="B197" s="36"/>
      <c r="C197" s="37"/>
      <c r="D197" s="212" t="s">
        <v>294</v>
      </c>
      <c r="E197" s="37"/>
      <c r="F197" s="221" t="s">
        <v>3200</v>
      </c>
      <c r="G197" s="37"/>
      <c r="H197" s="37"/>
      <c r="I197" s="207"/>
      <c r="J197" s="37"/>
      <c r="K197" s="37"/>
      <c r="L197" s="40"/>
      <c r="M197" s="208"/>
      <c r="N197" s="209"/>
      <c r="O197" s="72"/>
      <c r="P197" s="72"/>
      <c r="Q197" s="72"/>
      <c r="R197" s="72"/>
      <c r="S197" s="72"/>
      <c r="T197" s="73"/>
      <c r="U197" s="35"/>
      <c r="V197" s="35"/>
      <c r="W197" s="35"/>
      <c r="X197" s="35"/>
      <c r="Y197" s="35"/>
      <c r="Z197" s="35"/>
      <c r="AA197" s="35"/>
      <c r="AB197" s="35"/>
      <c r="AC197" s="35"/>
      <c r="AD197" s="35"/>
      <c r="AE197" s="35"/>
      <c r="AT197" s="18" t="s">
        <v>294</v>
      </c>
      <c r="AU197" s="18" t="s">
        <v>84</v>
      </c>
    </row>
    <row r="198" spans="1:65" s="2" customFormat="1" ht="16.5" customHeight="1">
      <c r="A198" s="35"/>
      <c r="B198" s="36"/>
      <c r="C198" s="192" t="s">
        <v>549</v>
      </c>
      <c r="D198" s="192" t="s">
        <v>241</v>
      </c>
      <c r="E198" s="193" t="s">
        <v>3209</v>
      </c>
      <c r="F198" s="194" t="s">
        <v>3210</v>
      </c>
      <c r="G198" s="195" t="s">
        <v>344</v>
      </c>
      <c r="H198" s="196">
        <v>7.5999999999999998E-2</v>
      </c>
      <c r="I198" s="197"/>
      <c r="J198" s="198">
        <f>ROUND(I198*H198,2)</f>
        <v>0</v>
      </c>
      <c r="K198" s="194" t="s">
        <v>3125</v>
      </c>
      <c r="L198" s="40"/>
      <c r="M198" s="199" t="s">
        <v>1</v>
      </c>
      <c r="N198" s="200" t="s">
        <v>41</v>
      </c>
      <c r="O198" s="72"/>
      <c r="P198" s="201">
        <f>O198*H198</f>
        <v>0</v>
      </c>
      <c r="Q198" s="201">
        <v>0</v>
      </c>
      <c r="R198" s="201">
        <f>Q198*H198</f>
        <v>0</v>
      </c>
      <c r="S198" s="201">
        <v>0</v>
      </c>
      <c r="T198" s="202">
        <f>S198*H198</f>
        <v>0</v>
      </c>
      <c r="U198" s="35"/>
      <c r="V198" s="35"/>
      <c r="W198" s="35"/>
      <c r="X198" s="35"/>
      <c r="Y198" s="35"/>
      <c r="Z198" s="35"/>
      <c r="AA198" s="35"/>
      <c r="AB198" s="35"/>
      <c r="AC198" s="35"/>
      <c r="AD198" s="35"/>
      <c r="AE198" s="35"/>
      <c r="AR198" s="203" t="s">
        <v>316</v>
      </c>
      <c r="AT198" s="203" t="s">
        <v>241</v>
      </c>
      <c r="AU198" s="203" t="s">
        <v>84</v>
      </c>
      <c r="AY198" s="18" t="s">
        <v>239</v>
      </c>
      <c r="BE198" s="204">
        <f>IF(N198="základní",J198,0)</f>
        <v>0</v>
      </c>
      <c r="BF198" s="204">
        <f>IF(N198="snížená",J198,0)</f>
        <v>0</v>
      </c>
      <c r="BG198" s="204">
        <f>IF(N198="zákl. přenesená",J198,0)</f>
        <v>0</v>
      </c>
      <c r="BH198" s="204">
        <f>IF(N198="sníž. přenesená",J198,0)</f>
        <v>0</v>
      </c>
      <c r="BI198" s="204">
        <f>IF(N198="nulová",J198,0)</f>
        <v>0</v>
      </c>
      <c r="BJ198" s="18" t="s">
        <v>84</v>
      </c>
      <c r="BK198" s="204">
        <f>ROUND(I198*H198,2)</f>
        <v>0</v>
      </c>
      <c r="BL198" s="18" t="s">
        <v>316</v>
      </c>
      <c r="BM198" s="203" t="s">
        <v>708</v>
      </c>
    </row>
    <row r="199" spans="1:65" s="2" customFormat="1" ht="19.5">
      <c r="A199" s="35"/>
      <c r="B199" s="36"/>
      <c r="C199" s="37"/>
      <c r="D199" s="212" t="s">
        <v>294</v>
      </c>
      <c r="E199" s="37"/>
      <c r="F199" s="221" t="s">
        <v>3211</v>
      </c>
      <c r="G199" s="37"/>
      <c r="H199" s="37"/>
      <c r="I199" s="207"/>
      <c r="J199" s="37"/>
      <c r="K199" s="37"/>
      <c r="L199" s="40"/>
      <c r="M199" s="208"/>
      <c r="N199" s="209"/>
      <c r="O199" s="72"/>
      <c r="P199" s="72"/>
      <c r="Q199" s="72"/>
      <c r="R199" s="72"/>
      <c r="S199" s="72"/>
      <c r="T199" s="73"/>
      <c r="U199" s="35"/>
      <c r="V199" s="35"/>
      <c r="W199" s="35"/>
      <c r="X199" s="35"/>
      <c r="Y199" s="35"/>
      <c r="Z199" s="35"/>
      <c r="AA199" s="35"/>
      <c r="AB199" s="35"/>
      <c r="AC199" s="35"/>
      <c r="AD199" s="35"/>
      <c r="AE199" s="35"/>
      <c r="AT199" s="18" t="s">
        <v>294</v>
      </c>
      <c r="AU199" s="18" t="s">
        <v>84</v>
      </c>
    </row>
    <row r="200" spans="1:65" s="12" customFormat="1" ht="25.9" customHeight="1">
      <c r="B200" s="176"/>
      <c r="C200" s="177"/>
      <c r="D200" s="178" t="s">
        <v>75</v>
      </c>
      <c r="E200" s="179" t="s">
        <v>3212</v>
      </c>
      <c r="F200" s="179" t="s">
        <v>3213</v>
      </c>
      <c r="G200" s="177"/>
      <c r="H200" s="177"/>
      <c r="I200" s="180"/>
      <c r="J200" s="181">
        <f>BK200</f>
        <v>0</v>
      </c>
      <c r="K200" s="177"/>
      <c r="L200" s="182"/>
      <c r="M200" s="183"/>
      <c r="N200" s="184"/>
      <c r="O200" s="184"/>
      <c r="P200" s="185">
        <f>SUM(P201:P272)</f>
        <v>0</v>
      </c>
      <c r="Q200" s="184"/>
      <c r="R200" s="185">
        <f>SUM(R201:R272)</f>
        <v>0</v>
      </c>
      <c r="S200" s="184"/>
      <c r="T200" s="186">
        <f>SUM(T201:T272)</f>
        <v>0</v>
      </c>
      <c r="AR200" s="187" t="s">
        <v>86</v>
      </c>
      <c r="AT200" s="188" t="s">
        <v>75</v>
      </c>
      <c r="AU200" s="188" t="s">
        <v>76</v>
      </c>
      <c r="AY200" s="187" t="s">
        <v>239</v>
      </c>
      <c r="BK200" s="189">
        <f>SUM(BK201:BK272)</f>
        <v>0</v>
      </c>
    </row>
    <row r="201" spans="1:65" s="2" customFormat="1" ht="16.5" customHeight="1">
      <c r="A201" s="35"/>
      <c r="B201" s="36"/>
      <c r="C201" s="192" t="s">
        <v>557</v>
      </c>
      <c r="D201" s="192" t="s">
        <v>241</v>
      </c>
      <c r="E201" s="193" t="s">
        <v>3214</v>
      </c>
      <c r="F201" s="194" t="s">
        <v>3215</v>
      </c>
      <c r="G201" s="195" t="s">
        <v>513</v>
      </c>
      <c r="H201" s="196">
        <v>105</v>
      </c>
      <c r="I201" s="197"/>
      <c r="J201" s="198">
        <f>ROUND(I201*H201,2)</f>
        <v>0</v>
      </c>
      <c r="K201" s="194" t="s">
        <v>3125</v>
      </c>
      <c r="L201" s="40"/>
      <c r="M201" s="199" t="s">
        <v>1</v>
      </c>
      <c r="N201" s="200" t="s">
        <v>41</v>
      </c>
      <c r="O201" s="72"/>
      <c r="P201" s="201">
        <f>O201*H201</f>
        <v>0</v>
      </c>
      <c r="Q201" s="201">
        <v>0</v>
      </c>
      <c r="R201" s="201">
        <f>Q201*H201</f>
        <v>0</v>
      </c>
      <c r="S201" s="201">
        <v>0</v>
      </c>
      <c r="T201" s="202">
        <f>S201*H201</f>
        <v>0</v>
      </c>
      <c r="U201" s="35"/>
      <c r="V201" s="35"/>
      <c r="W201" s="35"/>
      <c r="X201" s="35"/>
      <c r="Y201" s="35"/>
      <c r="Z201" s="35"/>
      <c r="AA201" s="35"/>
      <c r="AB201" s="35"/>
      <c r="AC201" s="35"/>
      <c r="AD201" s="35"/>
      <c r="AE201" s="35"/>
      <c r="AR201" s="203" t="s">
        <v>316</v>
      </c>
      <c r="AT201" s="203" t="s">
        <v>241</v>
      </c>
      <c r="AU201" s="203" t="s">
        <v>84</v>
      </c>
      <c r="AY201" s="18" t="s">
        <v>239</v>
      </c>
      <c r="BE201" s="204">
        <f>IF(N201="základní",J201,0)</f>
        <v>0</v>
      </c>
      <c r="BF201" s="204">
        <f>IF(N201="snížená",J201,0)</f>
        <v>0</v>
      </c>
      <c r="BG201" s="204">
        <f>IF(N201="zákl. přenesená",J201,0)</f>
        <v>0</v>
      </c>
      <c r="BH201" s="204">
        <f>IF(N201="sníž. přenesená",J201,0)</f>
        <v>0</v>
      </c>
      <c r="BI201" s="204">
        <f>IF(N201="nulová",J201,0)</f>
        <v>0</v>
      </c>
      <c r="BJ201" s="18" t="s">
        <v>84</v>
      </c>
      <c r="BK201" s="204">
        <f>ROUND(I201*H201,2)</f>
        <v>0</v>
      </c>
      <c r="BL201" s="18" t="s">
        <v>316</v>
      </c>
      <c r="BM201" s="203" t="s">
        <v>718</v>
      </c>
    </row>
    <row r="202" spans="1:65" s="2" customFormat="1" ht="19.5">
      <c r="A202" s="35"/>
      <c r="B202" s="36"/>
      <c r="C202" s="37"/>
      <c r="D202" s="212" t="s">
        <v>294</v>
      </c>
      <c r="E202" s="37"/>
      <c r="F202" s="221" t="s">
        <v>3216</v>
      </c>
      <c r="G202" s="37"/>
      <c r="H202" s="37"/>
      <c r="I202" s="207"/>
      <c r="J202" s="37"/>
      <c r="K202" s="37"/>
      <c r="L202" s="40"/>
      <c r="M202" s="208"/>
      <c r="N202" s="209"/>
      <c r="O202" s="72"/>
      <c r="P202" s="72"/>
      <c r="Q202" s="72"/>
      <c r="R202" s="72"/>
      <c r="S202" s="72"/>
      <c r="T202" s="73"/>
      <c r="U202" s="35"/>
      <c r="V202" s="35"/>
      <c r="W202" s="35"/>
      <c r="X202" s="35"/>
      <c r="Y202" s="35"/>
      <c r="Z202" s="35"/>
      <c r="AA202" s="35"/>
      <c r="AB202" s="35"/>
      <c r="AC202" s="35"/>
      <c r="AD202" s="35"/>
      <c r="AE202" s="35"/>
      <c r="AT202" s="18" t="s">
        <v>294</v>
      </c>
      <c r="AU202" s="18" t="s">
        <v>84</v>
      </c>
    </row>
    <row r="203" spans="1:65" s="2" customFormat="1" ht="16.5" customHeight="1">
      <c r="A203" s="35"/>
      <c r="B203" s="36"/>
      <c r="C203" s="192" t="s">
        <v>562</v>
      </c>
      <c r="D203" s="192" t="s">
        <v>241</v>
      </c>
      <c r="E203" s="193" t="s">
        <v>3217</v>
      </c>
      <c r="F203" s="194" t="s">
        <v>3218</v>
      </c>
      <c r="G203" s="195" t="s">
        <v>513</v>
      </c>
      <c r="H203" s="196">
        <v>4</v>
      </c>
      <c r="I203" s="197"/>
      <c r="J203" s="198">
        <f>ROUND(I203*H203,2)</f>
        <v>0</v>
      </c>
      <c r="K203" s="194" t="s">
        <v>3125</v>
      </c>
      <c r="L203" s="40"/>
      <c r="M203" s="199" t="s">
        <v>1</v>
      </c>
      <c r="N203" s="200" t="s">
        <v>41</v>
      </c>
      <c r="O203" s="72"/>
      <c r="P203" s="201">
        <f>O203*H203</f>
        <v>0</v>
      </c>
      <c r="Q203" s="201">
        <v>0</v>
      </c>
      <c r="R203" s="201">
        <f>Q203*H203</f>
        <v>0</v>
      </c>
      <c r="S203" s="201">
        <v>0</v>
      </c>
      <c r="T203" s="202">
        <f>S203*H203</f>
        <v>0</v>
      </c>
      <c r="U203" s="35"/>
      <c r="V203" s="35"/>
      <c r="W203" s="35"/>
      <c r="X203" s="35"/>
      <c r="Y203" s="35"/>
      <c r="Z203" s="35"/>
      <c r="AA203" s="35"/>
      <c r="AB203" s="35"/>
      <c r="AC203" s="35"/>
      <c r="AD203" s="35"/>
      <c r="AE203" s="35"/>
      <c r="AR203" s="203" t="s">
        <v>316</v>
      </c>
      <c r="AT203" s="203" t="s">
        <v>241</v>
      </c>
      <c r="AU203" s="203" t="s">
        <v>84</v>
      </c>
      <c r="AY203" s="18" t="s">
        <v>239</v>
      </c>
      <c r="BE203" s="204">
        <f>IF(N203="základní",J203,0)</f>
        <v>0</v>
      </c>
      <c r="BF203" s="204">
        <f>IF(N203="snížená",J203,0)</f>
        <v>0</v>
      </c>
      <c r="BG203" s="204">
        <f>IF(N203="zákl. přenesená",J203,0)</f>
        <v>0</v>
      </c>
      <c r="BH203" s="204">
        <f>IF(N203="sníž. přenesená",J203,0)</f>
        <v>0</v>
      </c>
      <c r="BI203" s="204">
        <f>IF(N203="nulová",J203,0)</f>
        <v>0</v>
      </c>
      <c r="BJ203" s="18" t="s">
        <v>84</v>
      </c>
      <c r="BK203" s="204">
        <f>ROUND(I203*H203,2)</f>
        <v>0</v>
      </c>
      <c r="BL203" s="18" t="s">
        <v>316</v>
      </c>
      <c r="BM203" s="203" t="s">
        <v>729</v>
      </c>
    </row>
    <row r="204" spans="1:65" s="2" customFormat="1" ht="48.75">
      <c r="A204" s="35"/>
      <c r="B204" s="36"/>
      <c r="C204" s="37"/>
      <c r="D204" s="212" t="s">
        <v>294</v>
      </c>
      <c r="E204" s="37"/>
      <c r="F204" s="221" t="s">
        <v>3219</v>
      </c>
      <c r="G204" s="37"/>
      <c r="H204" s="37"/>
      <c r="I204" s="207"/>
      <c r="J204" s="37"/>
      <c r="K204" s="37"/>
      <c r="L204" s="40"/>
      <c r="M204" s="208"/>
      <c r="N204" s="209"/>
      <c r="O204" s="72"/>
      <c r="P204" s="72"/>
      <c r="Q204" s="72"/>
      <c r="R204" s="72"/>
      <c r="S204" s="72"/>
      <c r="T204" s="73"/>
      <c r="U204" s="35"/>
      <c r="V204" s="35"/>
      <c r="W204" s="35"/>
      <c r="X204" s="35"/>
      <c r="Y204" s="35"/>
      <c r="Z204" s="35"/>
      <c r="AA204" s="35"/>
      <c r="AB204" s="35"/>
      <c r="AC204" s="35"/>
      <c r="AD204" s="35"/>
      <c r="AE204" s="35"/>
      <c r="AT204" s="18" t="s">
        <v>294</v>
      </c>
      <c r="AU204" s="18" t="s">
        <v>84</v>
      </c>
    </row>
    <row r="205" spans="1:65" s="2" customFormat="1" ht="16.5" customHeight="1">
      <c r="A205" s="35"/>
      <c r="B205" s="36"/>
      <c r="C205" s="192" t="s">
        <v>567</v>
      </c>
      <c r="D205" s="192" t="s">
        <v>241</v>
      </c>
      <c r="E205" s="193" t="s">
        <v>3220</v>
      </c>
      <c r="F205" s="194" t="s">
        <v>3221</v>
      </c>
      <c r="G205" s="195" t="s">
        <v>513</v>
      </c>
      <c r="H205" s="196">
        <v>13</v>
      </c>
      <c r="I205" s="197"/>
      <c r="J205" s="198">
        <f>ROUND(I205*H205,2)</f>
        <v>0</v>
      </c>
      <c r="K205" s="194" t="s">
        <v>3125</v>
      </c>
      <c r="L205" s="40"/>
      <c r="M205" s="199" t="s">
        <v>1</v>
      </c>
      <c r="N205" s="200" t="s">
        <v>41</v>
      </c>
      <c r="O205" s="72"/>
      <c r="P205" s="201">
        <f>O205*H205</f>
        <v>0</v>
      </c>
      <c r="Q205" s="201">
        <v>0</v>
      </c>
      <c r="R205" s="201">
        <f>Q205*H205</f>
        <v>0</v>
      </c>
      <c r="S205" s="201">
        <v>0</v>
      </c>
      <c r="T205" s="202">
        <f>S205*H205</f>
        <v>0</v>
      </c>
      <c r="U205" s="35"/>
      <c r="V205" s="35"/>
      <c r="W205" s="35"/>
      <c r="X205" s="35"/>
      <c r="Y205" s="35"/>
      <c r="Z205" s="35"/>
      <c r="AA205" s="35"/>
      <c r="AB205" s="35"/>
      <c r="AC205" s="35"/>
      <c r="AD205" s="35"/>
      <c r="AE205" s="35"/>
      <c r="AR205" s="203" t="s">
        <v>316</v>
      </c>
      <c r="AT205" s="203" t="s">
        <v>241</v>
      </c>
      <c r="AU205" s="203" t="s">
        <v>84</v>
      </c>
      <c r="AY205" s="18" t="s">
        <v>239</v>
      </c>
      <c r="BE205" s="204">
        <f>IF(N205="základní",J205,0)</f>
        <v>0</v>
      </c>
      <c r="BF205" s="204">
        <f>IF(N205="snížená",J205,0)</f>
        <v>0</v>
      </c>
      <c r="BG205" s="204">
        <f>IF(N205="zákl. přenesená",J205,0)</f>
        <v>0</v>
      </c>
      <c r="BH205" s="204">
        <f>IF(N205="sníž. přenesená",J205,0)</f>
        <v>0</v>
      </c>
      <c r="BI205" s="204">
        <f>IF(N205="nulová",J205,0)</f>
        <v>0</v>
      </c>
      <c r="BJ205" s="18" t="s">
        <v>84</v>
      </c>
      <c r="BK205" s="204">
        <f>ROUND(I205*H205,2)</f>
        <v>0</v>
      </c>
      <c r="BL205" s="18" t="s">
        <v>316</v>
      </c>
      <c r="BM205" s="203" t="s">
        <v>739</v>
      </c>
    </row>
    <row r="206" spans="1:65" s="2" customFormat="1" ht="48.75">
      <c r="A206" s="35"/>
      <c r="B206" s="36"/>
      <c r="C206" s="37"/>
      <c r="D206" s="212" t="s">
        <v>294</v>
      </c>
      <c r="E206" s="37"/>
      <c r="F206" s="221" t="s">
        <v>3222</v>
      </c>
      <c r="G206" s="37"/>
      <c r="H206" s="37"/>
      <c r="I206" s="207"/>
      <c r="J206" s="37"/>
      <c r="K206" s="37"/>
      <c r="L206" s="40"/>
      <c r="M206" s="208"/>
      <c r="N206" s="209"/>
      <c r="O206" s="72"/>
      <c r="P206" s="72"/>
      <c r="Q206" s="72"/>
      <c r="R206" s="72"/>
      <c r="S206" s="72"/>
      <c r="T206" s="73"/>
      <c r="U206" s="35"/>
      <c r="V206" s="35"/>
      <c r="W206" s="35"/>
      <c r="X206" s="35"/>
      <c r="Y206" s="35"/>
      <c r="Z206" s="35"/>
      <c r="AA206" s="35"/>
      <c r="AB206" s="35"/>
      <c r="AC206" s="35"/>
      <c r="AD206" s="35"/>
      <c r="AE206" s="35"/>
      <c r="AT206" s="18" t="s">
        <v>294</v>
      </c>
      <c r="AU206" s="18" t="s">
        <v>84</v>
      </c>
    </row>
    <row r="207" spans="1:65" s="2" customFormat="1" ht="16.5" customHeight="1">
      <c r="A207" s="35"/>
      <c r="B207" s="36"/>
      <c r="C207" s="192" t="s">
        <v>572</v>
      </c>
      <c r="D207" s="192" t="s">
        <v>241</v>
      </c>
      <c r="E207" s="193" t="s">
        <v>3223</v>
      </c>
      <c r="F207" s="194" t="s">
        <v>3224</v>
      </c>
      <c r="G207" s="195" t="s">
        <v>513</v>
      </c>
      <c r="H207" s="196">
        <v>45</v>
      </c>
      <c r="I207" s="197"/>
      <c r="J207" s="198">
        <f>ROUND(I207*H207,2)</f>
        <v>0</v>
      </c>
      <c r="K207" s="194" t="s">
        <v>3125</v>
      </c>
      <c r="L207" s="40"/>
      <c r="M207" s="199" t="s">
        <v>1</v>
      </c>
      <c r="N207" s="200" t="s">
        <v>41</v>
      </c>
      <c r="O207" s="72"/>
      <c r="P207" s="201">
        <f>O207*H207</f>
        <v>0</v>
      </c>
      <c r="Q207" s="201">
        <v>0</v>
      </c>
      <c r="R207" s="201">
        <f>Q207*H207</f>
        <v>0</v>
      </c>
      <c r="S207" s="201">
        <v>0</v>
      </c>
      <c r="T207" s="202">
        <f>S207*H207</f>
        <v>0</v>
      </c>
      <c r="U207" s="35"/>
      <c r="V207" s="35"/>
      <c r="W207" s="35"/>
      <c r="X207" s="35"/>
      <c r="Y207" s="35"/>
      <c r="Z207" s="35"/>
      <c r="AA207" s="35"/>
      <c r="AB207" s="35"/>
      <c r="AC207" s="35"/>
      <c r="AD207" s="35"/>
      <c r="AE207" s="35"/>
      <c r="AR207" s="203" t="s">
        <v>316</v>
      </c>
      <c r="AT207" s="203" t="s">
        <v>241</v>
      </c>
      <c r="AU207" s="203" t="s">
        <v>84</v>
      </c>
      <c r="AY207" s="18" t="s">
        <v>239</v>
      </c>
      <c r="BE207" s="204">
        <f>IF(N207="základní",J207,0)</f>
        <v>0</v>
      </c>
      <c r="BF207" s="204">
        <f>IF(N207="snížená",J207,0)</f>
        <v>0</v>
      </c>
      <c r="BG207" s="204">
        <f>IF(N207="zákl. přenesená",J207,0)</f>
        <v>0</v>
      </c>
      <c r="BH207" s="204">
        <f>IF(N207="sníž. přenesená",J207,0)</f>
        <v>0</v>
      </c>
      <c r="BI207" s="204">
        <f>IF(N207="nulová",J207,0)</f>
        <v>0</v>
      </c>
      <c r="BJ207" s="18" t="s">
        <v>84</v>
      </c>
      <c r="BK207" s="204">
        <f>ROUND(I207*H207,2)</f>
        <v>0</v>
      </c>
      <c r="BL207" s="18" t="s">
        <v>316</v>
      </c>
      <c r="BM207" s="203" t="s">
        <v>746</v>
      </c>
    </row>
    <row r="208" spans="1:65" s="2" customFormat="1" ht="48.75">
      <c r="A208" s="35"/>
      <c r="B208" s="36"/>
      <c r="C208" s="37"/>
      <c r="D208" s="212" t="s">
        <v>294</v>
      </c>
      <c r="E208" s="37"/>
      <c r="F208" s="221" t="s">
        <v>3225</v>
      </c>
      <c r="G208" s="37"/>
      <c r="H208" s="37"/>
      <c r="I208" s="207"/>
      <c r="J208" s="37"/>
      <c r="K208" s="37"/>
      <c r="L208" s="40"/>
      <c r="M208" s="208"/>
      <c r="N208" s="209"/>
      <c r="O208" s="72"/>
      <c r="P208" s="72"/>
      <c r="Q208" s="72"/>
      <c r="R208" s="72"/>
      <c r="S208" s="72"/>
      <c r="T208" s="73"/>
      <c r="U208" s="35"/>
      <c r="V208" s="35"/>
      <c r="W208" s="35"/>
      <c r="X208" s="35"/>
      <c r="Y208" s="35"/>
      <c r="Z208" s="35"/>
      <c r="AA208" s="35"/>
      <c r="AB208" s="35"/>
      <c r="AC208" s="35"/>
      <c r="AD208" s="35"/>
      <c r="AE208" s="35"/>
      <c r="AT208" s="18" t="s">
        <v>294</v>
      </c>
      <c r="AU208" s="18" t="s">
        <v>84</v>
      </c>
    </row>
    <row r="209" spans="1:65" s="2" customFormat="1" ht="16.5" customHeight="1">
      <c r="A209" s="35"/>
      <c r="B209" s="36"/>
      <c r="C209" s="192" t="s">
        <v>577</v>
      </c>
      <c r="D209" s="192" t="s">
        <v>241</v>
      </c>
      <c r="E209" s="193" t="s">
        <v>3226</v>
      </c>
      <c r="F209" s="194" t="s">
        <v>3224</v>
      </c>
      <c r="G209" s="195" t="s">
        <v>513</v>
      </c>
      <c r="H209" s="196">
        <v>95</v>
      </c>
      <c r="I209" s="197"/>
      <c r="J209" s="198">
        <f>ROUND(I209*H209,2)</f>
        <v>0</v>
      </c>
      <c r="K209" s="194" t="s">
        <v>3125</v>
      </c>
      <c r="L209" s="40"/>
      <c r="M209" s="199" t="s">
        <v>1</v>
      </c>
      <c r="N209" s="200" t="s">
        <v>41</v>
      </c>
      <c r="O209" s="72"/>
      <c r="P209" s="201">
        <f>O209*H209</f>
        <v>0</v>
      </c>
      <c r="Q209" s="201">
        <v>0</v>
      </c>
      <c r="R209" s="201">
        <f>Q209*H209</f>
        <v>0</v>
      </c>
      <c r="S209" s="201">
        <v>0</v>
      </c>
      <c r="T209" s="202">
        <f>S209*H209</f>
        <v>0</v>
      </c>
      <c r="U209" s="35"/>
      <c r="V209" s="35"/>
      <c r="W209" s="35"/>
      <c r="X209" s="35"/>
      <c r="Y209" s="35"/>
      <c r="Z209" s="35"/>
      <c r="AA209" s="35"/>
      <c r="AB209" s="35"/>
      <c r="AC209" s="35"/>
      <c r="AD209" s="35"/>
      <c r="AE209" s="35"/>
      <c r="AR209" s="203" t="s">
        <v>316</v>
      </c>
      <c r="AT209" s="203" t="s">
        <v>241</v>
      </c>
      <c r="AU209" s="203" t="s">
        <v>84</v>
      </c>
      <c r="AY209" s="18" t="s">
        <v>239</v>
      </c>
      <c r="BE209" s="204">
        <f>IF(N209="základní",J209,0)</f>
        <v>0</v>
      </c>
      <c r="BF209" s="204">
        <f>IF(N209="snížená",J209,0)</f>
        <v>0</v>
      </c>
      <c r="BG209" s="204">
        <f>IF(N209="zákl. přenesená",J209,0)</f>
        <v>0</v>
      </c>
      <c r="BH209" s="204">
        <f>IF(N209="sníž. přenesená",J209,0)</f>
        <v>0</v>
      </c>
      <c r="BI209" s="204">
        <f>IF(N209="nulová",J209,0)</f>
        <v>0</v>
      </c>
      <c r="BJ209" s="18" t="s">
        <v>84</v>
      </c>
      <c r="BK209" s="204">
        <f>ROUND(I209*H209,2)</f>
        <v>0</v>
      </c>
      <c r="BL209" s="18" t="s">
        <v>316</v>
      </c>
      <c r="BM209" s="203" t="s">
        <v>754</v>
      </c>
    </row>
    <row r="210" spans="1:65" s="2" customFormat="1" ht="48.75">
      <c r="A210" s="35"/>
      <c r="B210" s="36"/>
      <c r="C210" s="37"/>
      <c r="D210" s="212" t="s">
        <v>294</v>
      </c>
      <c r="E210" s="37"/>
      <c r="F210" s="221" t="s">
        <v>3227</v>
      </c>
      <c r="G210" s="37"/>
      <c r="H210" s="37"/>
      <c r="I210" s="207"/>
      <c r="J210" s="37"/>
      <c r="K210" s="37"/>
      <c r="L210" s="40"/>
      <c r="M210" s="208"/>
      <c r="N210" s="209"/>
      <c r="O210" s="72"/>
      <c r="P210" s="72"/>
      <c r="Q210" s="72"/>
      <c r="R210" s="72"/>
      <c r="S210" s="72"/>
      <c r="T210" s="73"/>
      <c r="U210" s="35"/>
      <c r="V210" s="35"/>
      <c r="W210" s="35"/>
      <c r="X210" s="35"/>
      <c r="Y210" s="35"/>
      <c r="Z210" s="35"/>
      <c r="AA210" s="35"/>
      <c r="AB210" s="35"/>
      <c r="AC210" s="35"/>
      <c r="AD210" s="35"/>
      <c r="AE210" s="35"/>
      <c r="AT210" s="18" t="s">
        <v>294</v>
      </c>
      <c r="AU210" s="18" t="s">
        <v>84</v>
      </c>
    </row>
    <row r="211" spans="1:65" s="2" customFormat="1" ht="16.5" customHeight="1">
      <c r="A211" s="35"/>
      <c r="B211" s="36"/>
      <c r="C211" s="192" t="s">
        <v>582</v>
      </c>
      <c r="D211" s="192" t="s">
        <v>241</v>
      </c>
      <c r="E211" s="193" t="s">
        <v>3228</v>
      </c>
      <c r="F211" s="194" t="s">
        <v>3224</v>
      </c>
      <c r="G211" s="195" t="s">
        <v>513</v>
      </c>
      <c r="H211" s="196">
        <v>95</v>
      </c>
      <c r="I211" s="197"/>
      <c r="J211" s="198">
        <f>ROUND(I211*H211,2)</f>
        <v>0</v>
      </c>
      <c r="K211" s="194" t="s">
        <v>3125</v>
      </c>
      <c r="L211" s="40"/>
      <c r="M211" s="199" t="s">
        <v>1</v>
      </c>
      <c r="N211" s="200" t="s">
        <v>41</v>
      </c>
      <c r="O211" s="72"/>
      <c r="P211" s="201">
        <f>O211*H211</f>
        <v>0</v>
      </c>
      <c r="Q211" s="201">
        <v>0</v>
      </c>
      <c r="R211" s="201">
        <f>Q211*H211</f>
        <v>0</v>
      </c>
      <c r="S211" s="201">
        <v>0</v>
      </c>
      <c r="T211" s="202">
        <f>S211*H211</f>
        <v>0</v>
      </c>
      <c r="U211" s="35"/>
      <c r="V211" s="35"/>
      <c r="W211" s="35"/>
      <c r="X211" s="35"/>
      <c r="Y211" s="35"/>
      <c r="Z211" s="35"/>
      <c r="AA211" s="35"/>
      <c r="AB211" s="35"/>
      <c r="AC211" s="35"/>
      <c r="AD211" s="35"/>
      <c r="AE211" s="35"/>
      <c r="AR211" s="203" t="s">
        <v>316</v>
      </c>
      <c r="AT211" s="203" t="s">
        <v>241</v>
      </c>
      <c r="AU211" s="203" t="s">
        <v>84</v>
      </c>
      <c r="AY211" s="18" t="s">
        <v>239</v>
      </c>
      <c r="BE211" s="204">
        <f>IF(N211="základní",J211,0)</f>
        <v>0</v>
      </c>
      <c r="BF211" s="204">
        <f>IF(N211="snížená",J211,0)</f>
        <v>0</v>
      </c>
      <c r="BG211" s="204">
        <f>IF(N211="zákl. přenesená",J211,0)</f>
        <v>0</v>
      </c>
      <c r="BH211" s="204">
        <f>IF(N211="sníž. přenesená",J211,0)</f>
        <v>0</v>
      </c>
      <c r="BI211" s="204">
        <f>IF(N211="nulová",J211,0)</f>
        <v>0</v>
      </c>
      <c r="BJ211" s="18" t="s">
        <v>84</v>
      </c>
      <c r="BK211" s="204">
        <f>ROUND(I211*H211,2)</f>
        <v>0</v>
      </c>
      <c r="BL211" s="18" t="s">
        <v>316</v>
      </c>
      <c r="BM211" s="203" t="s">
        <v>762</v>
      </c>
    </row>
    <row r="212" spans="1:65" s="2" customFormat="1" ht="48.75">
      <c r="A212" s="35"/>
      <c r="B212" s="36"/>
      <c r="C212" s="37"/>
      <c r="D212" s="212" t="s">
        <v>294</v>
      </c>
      <c r="E212" s="37"/>
      <c r="F212" s="221" t="s">
        <v>3229</v>
      </c>
      <c r="G212" s="37"/>
      <c r="H212" s="37"/>
      <c r="I212" s="207"/>
      <c r="J212" s="37"/>
      <c r="K212" s="37"/>
      <c r="L212" s="40"/>
      <c r="M212" s="208"/>
      <c r="N212" s="209"/>
      <c r="O212" s="72"/>
      <c r="P212" s="72"/>
      <c r="Q212" s="72"/>
      <c r="R212" s="72"/>
      <c r="S212" s="72"/>
      <c r="T212" s="73"/>
      <c r="U212" s="35"/>
      <c r="V212" s="35"/>
      <c r="W212" s="35"/>
      <c r="X212" s="35"/>
      <c r="Y212" s="35"/>
      <c r="Z212" s="35"/>
      <c r="AA212" s="35"/>
      <c r="AB212" s="35"/>
      <c r="AC212" s="35"/>
      <c r="AD212" s="35"/>
      <c r="AE212" s="35"/>
      <c r="AT212" s="18" t="s">
        <v>294</v>
      </c>
      <c r="AU212" s="18" t="s">
        <v>84</v>
      </c>
    </row>
    <row r="213" spans="1:65" s="2" customFormat="1" ht="24.2" customHeight="1">
      <c r="A213" s="35"/>
      <c r="B213" s="36"/>
      <c r="C213" s="192" t="s">
        <v>587</v>
      </c>
      <c r="D213" s="192" t="s">
        <v>241</v>
      </c>
      <c r="E213" s="193" t="s">
        <v>3230</v>
      </c>
      <c r="F213" s="194" t="s">
        <v>3231</v>
      </c>
      <c r="G213" s="195" t="s">
        <v>251</v>
      </c>
      <c r="H213" s="196">
        <v>2</v>
      </c>
      <c r="I213" s="197"/>
      <c r="J213" s="198">
        <f>ROUND(I213*H213,2)</f>
        <v>0</v>
      </c>
      <c r="K213" s="194" t="s">
        <v>3125</v>
      </c>
      <c r="L213" s="40"/>
      <c r="M213" s="199" t="s">
        <v>1</v>
      </c>
      <c r="N213" s="200" t="s">
        <v>41</v>
      </c>
      <c r="O213" s="72"/>
      <c r="P213" s="201">
        <f>O213*H213</f>
        <v>0</v>
      </c>
      <c r="Q213" s="201">
        <v>0</v>
      </c>
      <c r="R213" s="201">
        <f>Q213*H213</f>
        <v>0</v>
      </c>
      <c r="S213" s="201">
        <v>0</v>
      </c>
      <c r="T213" s="202">
        <f>S213*H213</f>
        <v>0</v>
      </c>
      <c r="U213" s="35"/>
      <c r="V213" s="35"/>
      <c r="W213" s="35"/>
      <c r="X213" s="35"/>
      <c r="Y213" s="35"/>
      <c r="Z213" s="35"/>
      <c r="AA213" s="35"/>
      <c r="AB213" s="35"/>
      <c r="AC213" s="35"/>
      <c r="AD213" s="35"/>
      <c r="AE213" s="35"/>
      <c r="AR213" s="203" t="s">
        <v>316</v>
      </c>
      <c r="AT213" s="203" t="s">
        <v>241</v>
      </c>
      <c r="AU213" s="203" t="s">
        <v>84</v>
      </c>
      <c r="AY213" s="18" t="s">
        <v>239</v>
      </c>
      <c r="BE213" s="204">
        <f>IF(N213="základní",J213,0)</f>
        <v>0</v>
      </c>
      <c r="BF213" s="204">
        <f>IF(N213="snížená",J213,0)</f>
        <v>0</v>
      </c>
      <c r="BG213" s="204">
        <f>IF(N213="zákl. přenesená",J213,0)</f>
        <v>0</v>
      </c>
      <c r="BH213" s="204">
        <f>IF(N213="sníž. přenesená",J213,0)</f>
        <v>0</v>
      </c>
      <c r="BI213" s="204">
        <f>IF(N213="nulová",J213,0)</f>
        <v>0</v>
      </c>
      <c r="BJ213" s="18" t="s">
        <v>84</v>
      </c>
      <c r="BK213" s="204">
        <f>ROUND(I213*H213,2)</f>
        <v>0</v>
      </c>
      <c r="BL213" s="18" t="s">
        <v>316</v>
      </c>
      <c r="BM213" s="203" t="s">
        <v>772</v>
      </c>
    </row>
    <row r="214" spans="1:65" s="2" customFormat="1" ht="19.5">
      <c r="A214" s="35"/>
      <c r="B214" s="36"/>
      <c r="C214" s="37"/>
      <c r="D214" s="212" t="s">
        <v>294</v>
      </c>
      <c r="E214" s="37"/>
      <c r="F214" s="221" t="s">
        <v>3232</v>
      </c>
      <c r="G214" s="37"/>
      <c r="H214" s="37"/>
      <c r="I214" s="207"/>
      <c r="J214" s="37"/>
      <c r="K214" s="37"/>
      <c r="L214" s="40"/>
      <c r="M214" s="208"/>
      <c r="N214" s="209"/>
      <c r="O214" s="72"/>
      <c r="P214" s="72"/>
      <c r="Q214" s="72"/>
      <c r="R214" s="72"/>
      <c r="S214" s="72"/>
      <c r="T214" s="73"/>
      <c r="U214" s="35"/>
      <c r="V214" s="35"/>
      <c r="W214" s="35"/>
      <c r="X214" s="35"/>
      <c r="Y214" s="35"/>
      <c r="Z214" s="35"/>
      <c r="AA214" s="35"/>
      <c r="AB214" s="35"/>
      <c r="AC214" s="35"/>
      <c r="AD214" s="35"/>
      <c r="AE214" s="35"/>
      <c r="AT214" s="18" t="s">
        <v>294</v>
      </c>
      <c r="AU214" s="18" t="s">
        <v>84</v>
      </c>
    </row>
    <row r="215" spans="1:65" s="2" customFormat="1" ht="16.5" customHeight="1">
      <c r="A215" s="35"/>
      <c r="B215" s="36"/>
      <c r="C215" s="192" t="s">
        <v>592</v>
      </c>
      <c r="D215" s="192" t="s">
        <v>241</v>
      </c>
      <c r="E215" s="193" t="s">
        <v>3233</v>
      </c>
      <c r="F215" s="194" t="s">
        <v>3234</v>
      </c>
      <c r="G215" s="195" t="s">
        <v>251</v>
      </c>
      <c r="H215" s="196">
        <v>15</v>
      </c>
      <c r="I215" s="197"/>
      <c r="J215" s="198">
        <f>ROUND(I215*H215,2)</f>
        <v>0</v>
      </c>
      <c r="K215" s="194" t="s">
        <v>3125</v>
      </c>
      <c r="L215" s="40"/>
      <c r="M215" s="199" t="s">
        <v>1</v>
      </c>
      <c r="N215" s="200" t="s">
        <v>41</v>
      </c>
      <c r="O215" s="72"/>
      <c r="P215" s="201">
        <f>O215*H215</f>
        <v>0</v>
      </c>
      <c r="Q215" s="201">
        <v>0</v>
      </c>
      <c r="R215" s="201">
        <f>Q215*H215</f>
        <v>0</v>
      </c>
      <c r="S215" s="201">
        <v>0</v>
      </c>
      <c r="T215" s="202">
        <f>S215*H215</f>
        <v>0</v>
      </c>
      <c r="U215" s="35"/>
      <c r="V215" s="35"/>
      <c r="W215" s="35"/>
      <c r="X215" s="35"/>
      <c r="Y215" s="35"/>
      <c r="Z215" s="35"/>
      <c r="AA215" s="35"/>
      <c r="AB215" s="35"/>
      <c r="AC215" s="35"/>
      <c r="AD215" s="35"/>
      <c r="AE215" s="35"/>
      <c r="AR215" s="203" t="s">
        <v>316</v>
      </c>
      <c r="AT215" s="203" t="s">
        <v>241</v>
      </c>
      <c r="AU215" s="203" t="s">
        <v>84</v>
      </c>
      <c r="AY215" s="18" t="s">
        <v>239</v>
      </c>
      <c r="BE215" s="204">
        <f>IF(N215="základní",J215,0)</f>
        <v>0</v>
      </c>
      <c r="BF215" s="204">
        <f>IF(N215="snížená",J215,0)</f>
        <v>0</v>
      </c>
      <c r="BG215" s="204">
        <f>IF(N215="zákl. přenesená",J215,0)</f>
        <v>0</v>
      </c>
      <c r="BH215" s="204">
        <f>IF(N215="sníž. přenesená",J215,0)</f>
        <v>0</v>
      </c>
      <c r="BI215" s="204">
        <f>IF(N215="nulová",J215,0)</f>
        <v>0</v>
      </c>
      <c r="BJ215" s="18" t="s">
        <v>84</v>
      </c>
      <c r="BK215" s="204">
        <f>ROUND(I215*H215,2)</f>
        <v>0</v>
      </c>
      <c r="BL215" s="18" t="s">
        <v>316</v>
      </c>
      <c r="BM215" s="203" t="s">
        <v>780</v>
      </c>
    </row>
    <row r="216" spans="1:65" s="2" customFormat="1" ht="19.5">
      <c r="A216" s="35"/>
      <c r="B216" s="36"/>
      <c r="C216" s="37"/>
      <c r="D216" s="212" t="s">
        <v>294</v>
      </c>
      <c r="E216" s="37"/>
      <c r="F216" s="221" t="s">
        <v>3232</v>
      </c>
      <c r="G216" s="37"/>
      <c r="H216" s="37"/>
      <c r="I216" s="207"/>
      <c r="J216" s="37"/>
      <c r="K216" s="37"/>
      <c r="L216" s="40"/>
      <c r="M216" s="208"/>
      <c r="N216" s="209"/>
      <c r="O216" s="72"/>
      <c r="P216" s="72"/>
      <c r="Q216" s="72"/>
      <c r="R216" s="72"/>
      <c r="S216" s="72"/>
      <c r="T216" s="73"/>
      <c r="U216" s="35"/>
      <c r="V216" s="35"/>
      <c r="W216" s="35"/>
      <c r="X216" s="35"/>
      <c r="Y216" s="35"/>
      <c r="Z216" s="35"/>
      <c r="AA216" s="35"/>
      <c r="AB216" s="35"/>
      <c r="AC216" s="35"/>
      <c r="AD216" s="35"/>
      <c r="AE216" s="35"/>
      <c r="AT216" s="18" t="s">
        <v>294</v>
      </c>
      <c r="AU216" s="18" t="s">
        <v>84</v>
      </c>
    </row>
    <row r="217" spans="1:65" s="2" customFormat="1" ht="24.2" customHeight="1">
      <c r="A217" s="35"/>
      <c r="B217" s="36"/>
      <c r="C217" s="192" t="s">
        <v>598</v>
      </c>
      <c r="D217" s="192" t="s">
        <v>241</v>
      </c>
      <c r="E217" s="193" t="s">
        <v>3235</v>
      </c>
      <c r="F217" s="194" t="s">
        <v>3236</v>
      </c>
      <c r="G217" s="195" t="s">
        <v>513</v>
      </c>
      <c r="H217" s="196">
        <v>171.5</v>
      </c>
      <c r="I217" s="197"/>
      <c r="J217" s="198">
        <f>ROUND(I217*H217,2)</f>
        <v>0</v>
      </c>
      <c r="K217" s="194" t="s">
        <v>3125</v>
      </c>
      <c r="L217" s="40"/>
      <c r="M217" s="199" t="s">
        <v>1</v>
      </c>
      <c r="N217" s="200" t="s">
        <v>41</v>
      </c>
      <c r="O217" s="72"/>
      <c r="P217" s="201">
        <f>O217*H217</f>
        <v>0</v>
      </c>
      <c r="Q217" s="201">
        <v>0</v>
      </c>
      <c r="R217" s="201">
        <f>Q217*H217</f>
        <v>0</v>
      </c>
      <c r="S217" s="201">
        <v>0</v>
      </c>
      <c r="T217" s="202">
        <f>S217*H217</f>
        <v>0</v>
      </c>
      <c r="U217" s="35"/>
      <c r="V217" s="35"/>
      <c r="W217" s="35"/>
      <c r="X217" s="35"/>
      <c r="Y217" s="35"/>
      <c r="Z217" s="35"/>
      <c r="AA217" s="35"/>
      <c r="AB217" s="35"/>
      <c r="AC217" s="35"/>
      <c r="AD217" s="35"/>
      <c r="AE217" s="35"/>
      <c r="AR217" s="203" t="s">
        <v>316</v>
      </c>
      <c r="AT217" s="203" t="s">
        <v>241</v>
      </c>
      <c r="AU217" s="203" t="s">
        <v>84</v>
      </c>
      <c r="AY217" s="18" t="s">
        <v>239</v>
      </c>
      <c r="BE217" s="204">
        <f>IF(N217="základní",J217,0)</f>
        <v>0</v>
      </c>
      <c r="BF217" s="204">
        <f>IF(N217="snížená",J217,0)</f>
        <v>0</v>
      </c>
      <c r="BG217" s="204">
        <f>IF(N217="zákl. přenesená",J217,0)</f>
        <v>0</v>
      </c>
      <c r="BH217" s="204">
        <f>IF(N217="sníž. přenesená",J217,0)</f>
        <v>0</v>
      </c>
      <c r="BI217" s="204">
        <f>IF(N217="nulová",J217,0)</f>
        <v>0</v>
      </c>
      <c r="BJ217" s="18" t="s">
        <v>84</v>
      </c>
      <c r="BK217" s="204">
        <f>ROUND(I217*H217,2)</f>
        <v>0</v>
      </c>
      <c r="BL217" s="18" t="s">
        <v>316</v>
      </c>
      <c r="BM217" s="203" t="s">
        <v>791</v>
      </c>
    </row>
    <row r="218" spans="1:65" s="2" customFormat="1" ht="29.25">
      <c r="A218" s="35"/>
      <c r="B218" s="36"/>
      <c r="C218" s="37"/>
      <c r="D218" s="212" t="s">
        <v>294</v>
      </c>
      <c r="E218" s="37"/>
      <c r="F218" s="221" t="s">
        <v>3237</v>
      </c>
      <c r="G218" s="37"/>
      <c r="H218" s="37"/>
      <c r="I218" s="207"/>
      <c r="J218" s="37"/>
      <c r="K218" s="37"/>
      <c r="L218" s="40"/>
      <c r="M218" s="208"/>
      <c r="N218" s="209"/>
      <c r="O218" s="72"/>
      <c r="P218" s="72"/>
      <c r="Q218" s="72"/>
      <c r="R218" s="72"/>
      <c r="S218" s="72"/>
      <c r="T218" s="73"/>
      <c r="U218" s="35"/>
      <c r="V218" s="35"/>
      <c r="W218" s="35"/>
      <c r="X218" s="35"/>
      <c r="Y218" s="35"/>
      <c r="Z218" s="35"/>
      <c r="AA218" s="35"/>
      <c r="AB218" s="35"/>
      <c r="AC218" s="35"/>
      <c r="AD218" s="35"/>
      <c r="AE218" s="35"/>
      <c r="AT218" s="18" t="s">
        <v>294</v>
      </c>
      <c r="AU218" s="18" t="s">
        <v>84</v>
      </c>
    </row>
    <row r="219" spans="1:65" s="2" customFormat="1" ht="24.2" customHeight="1">
      <c r="A219" s="35"/>
      <c r="B219" s="36"/>
      <c r="C219" s="192" t="s">
        <v>604</v>
      </c>
      <c r="D219" s="192" t="s">
        <v>241</v>
      </c>
      <c r="E219" s="193" t="s">
        <v>3238</v>
      </c>
      <c r="F219" s="194" t="s">
        <v>3239</v>
      </c>
      <c r="G219" s="195" t="s">
        <v>513</v>
      </c>
      <c r="H219" s="196">
        <v>60</v>
      </c>
      <c r="I219" s="197"/>
      <c r="J219" s="198">
        <f>ROUND(I219*H219,2)</f>
        <v>0</v>
      </c>
      <c r="K219" s="194" t="s">
        <v>3125</v>
      </c>
      <c r="L219" s="40"/>
      <c r="M219" s="199" t="s">
        <v>1</v>
      </c>
      <c r="N219" s="200" t="s">
        <v>41</v>
      </c>
      <c r="O219" s="72"/>
      <c r="P219" s="201">
        <f>O219*H219</f>
        <v>0</v>
      </c>
      <c r="Q219" s="201">
        <v>0</v>
      </c>
      <c r="R219" s="201">
        <f>Q219*H219</f>
        <v>0</v>
      </c>
      <c r="S219" s="201">
        <v>0</v>
      </c>
      <c r="T219" s="202">
        <f>S219*H219</f>
        <v>0</v>
      </c>
      <c r="U219" s="35"/>
      <c r="V219" s="35"/>
      <c r="W219" s="35"/>
      <c r="X219" s="35"/>
      <c r="Y219" s="35"/>
      <c r="Z219" s="35"/>
      <c r="AA219" s="35"/>
      <c r="AB219" s="35"/>
      <c r="AC219" s="35"/>
      <c r="AD219" s="35"/>
      <c r="AE219" s="35"/>
      <c r="AR219" s="203" t="s">
        <v>316</v>
      </c>
      <c r="AT219" s="203" t="s">
        <v>241</v>
      </c>
      <c r="AU219" s="203" t="s">
        <v>84</v>
      </c>
      <c r="AY219" s="18" t="s">
        <v>239</v>
      </c>
      <c r="BE219" s="204">
        <f>IF(N219="základní",J219,0)</f>
        <v>0</v>
      </c>
      <c r="BF219" s="204">
        <f>IF(N219="snížená",J219,0)</f>
        <v>0</v>
      </c>
      <c r="BG219" s="204">
        <f>IF(N219="zákl. přenesená",J219,0)</f>
        <v>0</v>
      </c>
      <c r="BH219" s="204">
        <f>IF(N219="sníž. přenesená",J219,0)</f>
        <v>0</v>
      </c>
      <c r="BI219" s="204">
        <f>IF(N219="nulová",J219,0)</f>
        <v>0</v>
      </c>
      <c r="BJ219" s="18" t="s">
        <v>84</v>
      </c>
      <c r="BK219" s="204">
        <f>ROUND(I219*H219,2)</f>
        <v>0</v>
      </c>
      <c r="BL219" s="18" t="s">
        <v>316</v>
      </c>
      <c r="BM219" s="203" t="s">
        <v>803</v>
      </c>
    </row>
    <row r="220" spans="1:65" s="2" customFormat="1" ht="29.25">
      <c r="A220" s="35"/>
      <c r="B220" s="36"/>
      <c r="C220" s="37"/>
      <c r="D220" s="212" t="s">
        <v>294</v>
      </c>
      <c r="E220" s="37"/>
      <c r="F220" s="221" t="s">
        <v>3237</v>
      </c>
      <c r="G220" s="37"/>
      <c r="H220" s="37"/>
      <c r="I220" s="207"/>
      <c r="J220" s="37"/>
      <c r="K220" s="37"/>
      <c r="L220" s="40"/>
      <c r="M220" s="208"/>
      <c r="N220" s="209"/>
      <c r="O220" s="72"/>
      <c r="P220" s="72"/>
      <c r="Q220" s="72"/>
      <c r="R220" s="72"/>
      <c r="S220" s="72"/>
      <c r="T220" s="73"/>
      <c r="U220" s="35"/>
      <c r="V220" s="35"/>
      <c r="W220" s="35"/>
      <c r="X220" s="35"/>
      <c r="Y220" s="35"/>
      <c r="Z220" s="35"/>
      <c r="AA220" s="35"/>
      <c r="AB220" s="35"/>
      <c r="AC220" s="35"/>
      <c r="AD220" s="35"/>
      <c r="AE220" s="35"/>
      <c r="AT220" s="18" t="s">
        <v>294</v>
      </c>
      <c r="AU220" s="18" t="s">
        <v>84</v>
      </c>
    </row>
    <row r="221" spans="1:65" s="2" customFormat="1" ht="24.2" customHeight="1">
      <c r="A221" s="35"/>
      <c r="B221" s="36"/>
      <c r="C221" s="192" t="s">
        <v>610</v>
      </c>
      <c r="D221" s="192" t="s">
        <v>241</v>
      </c>
      <c r="E221" s="193" t="s">
        <v>3240</v>
      </c>
      <c r="F221" s="194" t="s">
        <v>3241</v>
      </c>
      <c r="G221" s="195" t="s">
        <v>513</v>
      </c>
      <c r="H221" s="196">
        <v>30</v>
      </c>
      <c r="I221" s="197"/>
      <c r="J221" s="198">
        <f>ROUND(I221*H221,2)</f>
        <v>0</v>
      </c>
      <c r="K221" s="194" t="s">
        <v>3125</v>
      </c>
      <c r="L221" s="40"/>
      <c r="M221" s="199" t="s">
        <v>1</v>
      </c>
      <c r="N221" s="200" t="s">
        <v>41</v>
      </c>
      <c r="O221" s="72"/>
      <c r="P221" s="201">
        <f>O221*H221</f>
        <v>0</v>
      </c>
      <c r="Q221" s="201">
        <v>0</v>
      </c>
      <c r="R221" s="201">
        <f>Q221*H221</f>
        <v>0</v>
      </c>
      <c r="S221" s="201">
        <v>0</v>
      </c>
      <c r="T221" s="202">
        <f>S221*H221</f>
        <v>0</v>
      </c>
      <c r="U221" s="35"/>
      <c r="V221" s="35"/>
      <c r="W221" s="35"/>
      <c r="X221" s="35"/>
      <c r="Y221" s="35"/>
      <c r="Z221" s="35"/>
      <c r="AA221" s="35"/>
      <c r="AB221" s="35"/>
      <c r="AC221" s="35"/>
      <c r="AD221" s="35"/>
      <c r="AE221" s="35"/>
      <c r="AR221" s="203" t="s">
        <v>316</v>
      </c>
      <c r="AT221" s="203" t="s">
        <v>241</v>
      </c>
      <c r="AU221" s="203" t="s">
        <v>84</v>
      </c>
      <c r="AY221" s="18" t="s">
        <v>239</v>
      </c>
      <c r="BE221" s="204">
        <f>IF(N221="základní",J221,0)</f>
        <v>0</v>
      </c>
      <c r="BF221" s="204">
        <f>IF(N221="snížená",J221,0)</f>
        <v>0</v>
      </c>
      <c r="BG221" s="204">
        <f>IF(N221="zákl. přenesená",J221,0)</f>
        <v>0</v>
      </c>
      <c r="BH221" s="204">
        <f>IF(N221="sníž. přenesená",J221,0)</f>
        <v>0</v>
      </c>
      <c r="BI221" s="204">
        <f>IF(N221="nulová",J221,0)</f>
        <v>0</v>
      </c>
      <c r="BJ221" s="18" t="s">
        <v>84</v>
      </c>
      <c r="BK221" s="204">
        <f>ROUND(I221*H221,2)</f>
        <v>0</v>
      </c>
      <c r="BL221" s="18" t="s">
        <v>316</v>
      </c>
      <c r="BM221" s="203" t="s">
        <v>813</v>
      </c>
    </row>
    <row r="222" spans="1:65" s="2" customFormat="1" ht="29.25">
      <c r="A222" s="35"/>
      <c r="B222" s="36"/>
      <c r="C222" s="37"/>
      <c r="D222" s="212" t="s">
        <v>294</v>
      </c>
      <c r="E222" s="37"/>
      <c r="F222" s="221" t="s">
        <v>3237</v>
      </c>
      <c r="G222" s="37"/>
      <c r="H222" s="37"/>
      <c r="I222" s="207"/>
      <c r="J222" s="37"/>
      <c r="K222" s="37"/>
      <c r="L222" s="40"/>
      <c r="M222" s="208"/>
      <c r="N222" s="209"/>
      <c r="O222" s="72"/>
      <c r="P222" s="72"/>
      <c r="Q222" s="72"/>
      <c r="R222" s="72"/>
      <c r="S222" s="72"/>
      <c r="T222" s="73"/>
      <c r="U222" s="35"/>
      <c r="V222" s="35"/>
      <c r="W222" s="35"/>
      <c r="X222" s="35"/>
      <c r="Y222" s="35"/>
      <c r="Z222" s="35"/>
      <c r="AA222" s="35"/>
      <c r="AB222" s="35"/>
      <c r="AC222" s="35"/>
      <c r="AD222" s="35"/>
      <c r="AE222" s="35"/>
      <c r="AT222" s="18" t="s">
        <v>294</v>
      </c>
      <c r="AU222" s="18" t="s">
        <v>84</v>
      </c>
    </row>
    <row r="223" spans="1:65" s="2" customFormat="1" ht="24.2" customHeight="1">
      <c r="A223" s="35"/>
      <c r="B223" s="36"/>
      <c r="C223" s="192" t="s">
        <v>616</v>
      </c>
      <c r="D223" s="192" t="s">
        <v>241</v>
      </c>
      <c r="E223" s="193" t="s">
        <v>3242</v>
      </c>
      <c r="F223" s="194" t="s">
        <v>3243</v>
      </c>
      <c r="G223" s="195" t="s">
        <v>513</v>
      </c>
      <c r="H223" s="196">
        <v>26</v>
      </c>
      <c r="I223" s="197"/>
      <c r="J223" s="198">
        <f>ROUND(I223*H223,2)</f>
        <v>0</v>
      </c>
      <c r="K223" s="194" t="s">
        <v>3125</v>
      </c>
      <c r="L223" s="40"/>
      <c r="M223" s="199" t="s">
        <v>1</v>
      </c>
      <c r="N223" s="200" t="s">
        <v>41</v>
      </c>
      <c r="O223" s="72"/>
      <c r="P223" s="201">
        <f>O223*H223</f>
        <v>0</v>
      </c>
      <c r="Q223" s="201">
        <v>0</v>
      </c>
      <c r="R223" s="201">
        <f>Q223*H223</f>
        <v>0</v>
      </c>
      <c r="S223" s="201">
        <v>0</v>
      </c>
      <c r="T223" s="202">
        <f>S223*H223</f>
        <v>0</v>
      </c>
      <c r="U223" s="35"/>
      <c r="V223" s="35"/>
      <c r="W223" s="35"/>
      <c r="X223" s="35"/>
      <c r="Y223" s="35"/>
      <c r="Z223" s="35"/>
      <c r="AA223" s="35"/>
      <c r="AB223" s="35"/>
      <c r="AC223" s="35"/>
      <c r="AD223" s="35"/>
      <c r="AE223" s="35"/>
      <c r="AR223" s="203" t="s">
        <v>316</v>
      </c>
      <c r="AT223" s="203" t="s">
        <v>241</v>
      </c>
      <c r="AU223" s="203" t="s">
        <v>84</v>
      </c>
      <c r="AY223" s="18" t="s">
        <v>239</v>
      </c>
      <c r="BE223" s="204">
        <f>IF(N223="základní",J223,0)</f>
        <v>0</v>
      </c>
      <c r="BF223" s="204">
        <f>IF(N223="snížená",J223,0)</f>
        <v>0</v>
      </c>
      <c r="BG223" s="204">
        <f>IF(N223="zákl. přenesená",J223,0)</f>
        <v>0</v>
      </c>
      <c r="BH223" s="204">
        <f>IF(N223="sníž. přenesená",J223,0)</f>
        <v>0</v>
      </c>
      <c r="BI223" s="204">
        <f>IF(N223="nulová",J223,0)</f>
        <v>0</v>
      </c>
      <c r="BJ223" s="18" t="s">
        <v>84</v>
      </c>
      <c r="BK223" s="204">
        <f>ROUND(I223*H223,2)</f>
        <v>0</v>
      </c>
      <c r="BL223" s="18" t="s">
        <v>316</v>
      </c>
      <c r="BM223" s="203" t="s">
        <v>823</v>
      </c>
    </row>
    <row r="224" spans="1:65" s="2" customFormat="1" ht="29.25">
      <c r="A224" s="35"/>
      <c r="B224" s="36"/>
      <c r="C224" s="37"/>
      <c r="D224" s="212" t="s">
        <v>294</v>
      </c>
      <c r="E224" s="37"/>
      <c r="F224" s="221" t="s">
        <v>3237</v>
      </c>
      <c r="G224" s="37"/>
      <c r="H224" s="37"/>
      <c r="I224" s="207"/>
      <c r="J224" s="37"/>
      <c r="K224" s="37"/>
      <c r="L224" s="40"/>
      <c r="M224" s="208"/>
      <c r="N224" s="209"/>
      <c r="O224" s="72"/>
      <c r="P224" s="72"/>
      <c r="Q224" s="72"/>
      <c r="R224" s="72"/>
      <c r="S224" s="72"/>
      <c r="T224" s="73"/>
      <c r="U224" s="35"/>
      <c r="V224" s="35"/>
      <c r="W224" s="35"/>
      <c r="X224" s="35"/>
      <c r="Y224" s="35"/>
      <c r="Z224" s="35"/>
      <c r="AA224" s="35"/>
      <c r="AB224" s="35"/>
      <c r="AC224" s="35"/>
      <c r="AD224" s="35"/>
      <c r="AE224" s="35"/>
      <c r="AT224" s="18" t="s">
        <v>294</v>
      </c>
      <c r="AU224" s="18" t="s">
        <v>84</v>
      </c>
    </row>
    <row r="225" spans="1:65" s="2" customFormat="1" ht="37.9" customHeight="1">
      <c r="A225" s="35"/>
      <c r="B225" s="36"/>
      <c r="C225" s="192" t="s">
        <v>622</v>
      </c>
      <c r="D225" s="192" t="s">
        <v>241</v>
      </c>
      <c r="E225" s="193" t="s">
        <v>3244</v>
      </c>
      <c r="F225" s="194" t="s">
        <v>3245</v>
      </c>
      <c r="G225" s="195" t="s">
        <v>513</v>
      </c>
      <c r="H225" s="196">
        <v>6</v>
      </c>
      <c r="I225" s="197"/>
      <c r="J225" s="198">
        <f>ROUND(I225*H225,2)</f>
        <v>0</v>
      </c>
      <c r="K225" s="194" t="s">
        <v>3125</v>
      </c>
      <c r="L225" s="40"/>
      <c r="M225" s="199" t="s">
        <v>1</v>
      </c>
      <c r="N225" s="200" t="s">
        <v>41</v>
      </c>
      <c r="O225" s="72"/>
      <c r="P225" s="201">
        <f>O225*H225</f>
        <v>0</v>
      </c>
      <c r="Q225" s="201">
        <v>0</v>
      </c>
      <c r="R225" s="201">
        <f>Q225*H225</f>
        <v>0</v>
      </c>
      <c r="S225" s="201">
        <v>0</v>
      </c>
      <c r="T225" s="202">
        <f>S225*H225</f>
        <v>0</v>
      </c>
      <c r="U225" s="35"/>
      <c r="V225" s="35"/>
      <c r="W225" s="35"/>
      <c r="X225" s="35"/>
      <c r="Y225" s="35"/>
      <c r="Z225" s="35"/>
      <c r="AA225" s="35"/>
      <c r="AB225" s="35"/>
      <c r="AC225" s="35"/>
      <c r="AD225" s="35"/>
      <c r="AE225" s="35"/>
      <c r="AR225" s="203" t="s">
        <v>316</v>
      </c>
      <c r="AT225" s="203" t="s">
        <v>241</v>
      </c>
      <c r="AU225" s="203" t="s">
        <v>84</v>
      </c>
      <c r="AY225" s="18" t="s">
        <v>239</v>
      </c>
      <c r="BE225" s="204">
        <f>IF(N225="základní",J225,0)</f>
        <v>0</v>
      </c>
      <c r="BF225" s="204">
        <f>IF(N225="snížená",J225,0)</f>
        <v>0</v>
      </c>
      <c r="BG225" s="204">
        <f>IF(N225="zákl. přenesená",J225,0)</f>
        <v>0</v>
      </c>
      <c r="BH225" s="204">
        <f>IF(N225="sníž. přenesená",J225,0)</f>
        <v>0</v>
      </c>
      <c r="BI225" s="204">
        <f>IF(N225="nulová",J225,0)</f>
        <v>0</v>
      </c>
      <c r="BJ225" s="18" t="s">
        <v>84</v>
      </c>
      <c r="BK225" s="204">
        <f>ROUND(I225*H225,2)</f>
        <v>0</v>
      </c>
      <c r="BL225" s="18" t="s">
        <v>316</v>
      </c>
      <c r="BM225" s="203" t="s">
        <v>834</v>
      </c>
    </row>
    <row r="226" spans="1:65" s="2" customFormat="1" ht="29.25">
      <c r="A226" s="35"/>
      <c r="B226" s="36"/>
      <c r="C226" s="37"/>
      <c r="D226" s="212" t="s">
        <v>294</v>
      </c>
      <c r="E226" s="37"/>
      <c r="F226" s="221" t="s">
        <v>3237</v>
      </c>
      <c r="G226" s="37"/>
      <c r="H226" s="37"/>
      <c r="I226" s="207"/>
      <c r="J226" s="37"/>
      <c r="K226" s="37"/>
      <c r="L226" s="40"/>
      <c r="M226" s="208"/>
      <c r="N226" s="209"/>
      <c r="O226" s="72"/>
      <c r="P226" s="72"/>
      <c r="Q226" s="72"/>
      <c r="R226" s="72"/>
      <c r="S226" s="72"/>
      <c r="T226" s="73"/>
      <c r="U226" s="35"/>
      <c r="V226" s="35"/>
      <c r="W226" s="35"/>
      <c r="X226" s="35"/>
      <c r="Y226" s="35"/>
      <c r="Z226" s="35"/>
      <c r="AA226" s="35"/>
      <c r="AB226" s="35"/>
      <c r="AC226" s="35"/>
      <c r="AD226" s="35"/>
      <c r="AE226" s="35"/>
      <c r="AT226" s="18" t="s">
        <v>294</v>
      </c>
      <c r="AU226" s="18" t="s">
        <v>84</v>
      </c>
    </row>
    <row r="227" spans="1:65" s="2" customFormat="1" ht="37.9" customHeight="1">
      <c r="A227" s="35"/>
      <c r="B227" s="36"/>
      <c r="C227" s="192" t="s">
        <v>627</v>
      </c>
      <c r="D227" s="192" t="s">
        <v>241</v>
      </c>
      <c r="E227" s="193" t="s">
        <v>3246</v>
      </c>
      <c r="F227" s="194" t="s">
        <v>3247</v>
      </c>
      <c r="G227" s="195" t="s">
        <v>513</v>
      </c>
      <c r="H227" s="196">
        <v>34</v>
      </c>
      <c r="I227" s="197"/>
      <c r="J227" s="198">
        <f>ROUND(I227*H227,2)</f>
        <v>0</v>
      </c>
      <c r="K227" s="194" t="s">
        <v>3125</v>
      </c>
      <c r="L227" s="40"/>
      <c r="M227" s="199" t="s">
        <v>1</v>
      </c>
      <c r="N227" s="200" t="s">
        <v>41</v>
      </c>
      <c r="O227" s="72"/>
      <c r="P227" s="201">
        <f>O227*H227</f>
        <v>0</v>
      </c>
      <c r="Q227" s="201">
        <v>0</v>
      </c>
      <c r="R227" s="201">
        <f>Q227*H227</f>
        <v>0</v>
      </c>
      <c r="S227" s="201">
        <v>0</v>
      </c>
      <c r="T227" s="202">
        <f>S227*H227</f>
        <v>0</v>
      </c>
      <c r="U227" s="35"/>
      <c r="V227" s="35"/>
      <c r="W227" s="35"/>
      <c r="X227" s="35"/>
      <c r="Y227" s="35"/>
      <c r="Z227" s="35"/>
      <c r="AA227" s="35"/>
      <c r="AB227" s="35"/>
      <c r="AC227" s="35"/>
      <c r="AD227" s="35"/>
      <c r="AE227" s="35"/>
      <c r="AR227" s="203" t="s">
        <v>316</v>
      </c>
      <c r="AT227" s="203" t="s">
        <v>241</v>
      </c>
      <c r="AU227" s="203" t="s">
        <v>84</v>
      </c>
      <c r="AY227" s="18" t="s">
        <v>239</v>
      </c>
      <c r="BE227" s="204">
        <f>IF(N227="základní",J227,0)</f>
        <v>0</v>
      </c>
      <c r="BF227" s="204">
        <f>IF(N227="snížená",J227,0)</f>
        <v>0</v>
      </c>
      <c r="BG227" s="204">
        <f>IF(N227="zákl. přenesená",J227,0)</f>
        <v>0</v>
      </c>
      <c r="BH227" s="204">
        <f>IF(N227="sníž. přenesená",J227,0)</f>
        <v>0</v>
      </c>
      <c r="BI227" s="204">
        <f>IF(N227="nulová",J227,0)</f>
        <v>0</v>
      </c>
      <c r="BJ227" s="18" t="s">
        <v>84</v>
      </c>
      <c r="BK227" s="204">
        <f>ROUND(I227*H227,2)</f>
        <v>0</v>
      </c>
      <c r="BL227" s="18" t="s">
        <v>316</v>
      </c>
      <c r="BM227" s="203" t="s">
        <v>846</v>
      </c>
    </row>
    <row r="228" spans="1:65" s="2" customFormat="1" ht="29.25">
      <c r="A228" s="35"/>
      <c r="B228" s="36"/>
      <c r="C228" s="37"/>
      <c r="D228" s="212" t="s">
        <v>294</v>
      </c>
      <c r="E228" s="37"/>
      <c r="F228" s="221" t="s">
        <v>3237</v>
      </c>
      <c r="G228" s="37"/>
      <c r="H228" s="37"/>
      <c r="I228" s="207"/>
      <c r="J228" s="37"/>
      <c r="K228" s="37"/>
      <c r="L228" s="40"/>
      <c r="M228" s="208"/>
      <c r="N228" s="209"/>
      <c r="O228" s="72"/>
      <c r="P228" s="72"/>
      <c r="Q228" s="72"/>
      <c r="R228" s="72"/>
      <c r="S228" s="72"/>
      <c r="T228" s="73"/>
      <c r="U228" s="35"/>
      <c r="V228" s="35"/>
      <c r="W228" s="35"/>
      <c r="X228" s="35"/>
      <c r="Y228" s="35"/>
      <c r="Z228" s="35"/>
      <c r="AA228" s="35"/>
      <c r="AB228" s="35"/>
      <c r="AC228" s="35"/>
      <c r="AD228" s="35"/>
      <c r="AE228" s="35"/>
      <c r="AT228" s="18" t="s">
        <v>294</v>
      </c>
      <c r="AU228" s="18" t="s">
        <v>84</v>
      </c>
    </row>
    <row r="229" spans="1:65" s="2" customFormat="1" ht="37.9" customHeight="1">
      <c r="A229" s="35"/>
      <c r="B229" s="36"/>
      <c r="C229" s="192" t="s">
        <v>633</v>
      </c>
      <c r="D229" s="192" t="s">
        <v>241</v>
      </c>
      <c r="E229" s="193" t="s">
        <v>3248</v>
      </c>
      <c r="F229" s="194" t="s">
        <v>3249</v>
      </c>
      <c r="G229" s="195" t="s">
        <v>513</v>
      </c>
      <c r="H229" s="196">
        <v>200</v>
      </c>
      <c r="I229" s="197"/>
      <c r="J229" s="198">
        <f>ROUND(I229*H229,2)</f>
        <v>0</v>
      </c>
      <c r="K229" s="194" t="s">
        <v>3125</v>
      </c>
      <c r="L229" s="40"/>
      <c r="M229" s="199" t="s">
        <v>1</v>
      </c>
      <c r="N229" s="200" t="s">
        <v>41</v>
      </c>
      <c r="O229" s="72"/>
      <c r="P229" s="201">
        <f>O229*H229</f>
        <v>0</v>
      </c>
      <c r="Q229" s="201">
        <v>0</v>
      </c>
      <c r="R229" s="201">
        <f>Q229*H229</f>
        <v>0</v>
      </c>
      <c r="S229" s="201">
        <v>0</v>
      </c>
      <c r="T229" s="202">
        <f>S229*H229</f>
        <v>0</v>
      </c>
      <c r="U229" s="35"/>
      <c r="V229" s="35"/>
      <c r="W229" s="35"/>
      <c r="X229" s="35"/>
      <c r="Y229" s="35"/>
      <c r="Z229" s="35"/>
      <c r="AA229" s="35"/>
      <c r="AB229" s="35"/>
      <c r="AC229" s="35"/>
      <c r="AD229" s="35"/>
      <c r="AE229" s="35"/>
      <c r="AR229" s="203" t="s">
        <v>316</v>
      </c>
      <c r="AT229" s="203" t="s">
        <v>241</v>
      </c>
      <c r="AU229" s="203" t="s">
        <v>84</v>
      </c>
      <c r="AY229" s="18" t="s">
        <v>239</v>
      </c>
      <c r="BE229" s="204">
        <f>IF(N229="základní",J229,0)</f>
        <v>0</v>
      </c>
      <c r="BF229" s="204">
        <f>IF(N229="snížená",J229,0)</f>
        <v>0</v>
      </c>
      <c r="BG229" s="204">
        <f>IF(N229="zákl. přenesená",J229,0)</f>
        <v>0</v>
      </c>
      <c r="BH229" s="204">
        <f>IF(N229="sníž. přenesená",J229,0)</f>
        <v>0</v>
      </c>
      <c r="BI229" s="204">
        <f>IF(N229="nulová",J229,0)</f>
        <v>0</v>
      </c>
      <c r="BJ229" s="18" t="s">
        <v>84</v>
      </c>
      <c r="BK229" s="204">
        <f>ROUND(I229*H229,2)</f>
        <v>0</v>
      </c>
      <c r="BL229" s="18" t="s">
        <v>316</v>
      </c>
      <c r="BM229" s="203" t="s">
        <v>858</v>
      </c>
    </row>
    <row r="230" spans="1:65" s="2" customFormat="1" ht="29.25">
      <c r="A230" s="35"/>
      <c r="B230" s="36"/>
      <c r="C230" s="37"/>
      <c r="D230" s="212" t="s">
        <v>294</v>
      </c>
      <c r="E230" s="37"/>
      <c r="F230" s="221" t="s">
        <v>3237</v>
      </c>
      <c r="G230" s="37"/>
      <c r="H230" s="37"/>
      <c r="I230" s="207"/>
      <c r="J230" s="37"/>
      <c r="K230" s="37"/>
      <c r="L230" s="40"/>
      <c r="M230" s="208"/>
      <c r="N230" s="209"/>
      <c r="O230" s="72"/>
      <c r="P230" s="72"/>
      <c r="Q230" s="72"/>
      <c r="R230" s="72"/>
      <c r="S230" s="72"/>
      <c r="T230" s="73"/>
      <c r="U230" s="35"/>
      <c r="V230" s="35"/>
      <c r="W230" s="35"/>
      <c r="X230" s="35"/>
      <c r="Y230" s="35"/>
      <c r="Z230" s="35"/>
      <c r="AA230" s="35"/>
      <c r="AB230" s="35"/>
      <c r="AC230" s="35"/>
      <c r="AD230" s="35"/>
      <c r="AE230" s="35"/>
      <c r="AT230" s="18" t="s">
        <v>294</v>
      </c>
      <c r="AU230" s="18" t="s">
        <v>84</v>
      </c>
    </row>
    <row r="231" spans="1:65" s="2" customFormat="1" ht="16.5" customHeight="1">
      <c r="A231" s="35"/>
      <c r="B231" s="36"/>
      <c r="C231" s="192" t="s">
        <v>639</v>
      </c>
      <c r="D231" s="192" t="s">
        <v>241</v>
      </c>
      <c r="E231" s="193" t="s">
        <v>3250</v>
      </c>
      <c r="F231" s="194" t="s">
        <v>3251</v>
      </c>
      <c r="G231" s="195" t="s">
        <v>251</v>
      </c>
      <c r="H231" s="196">
        <v>27</v>
      </c>
      <c r="I231" s="197"/>
      <c r="J231" s="198">
        <f>ROUND(I231*H231,2)</f>
        <v>0</v>
      </c>
      <c r="K231" s="194" t="s">
        <v>3125</v>
      </c>
      <c r="L231" s="40"/>
      <c r="M231" s="199" t="s">
        <v>1</v>
      </c>
      <c r="N231" s="200" t="s">
        <v>41</v>
      </c>
      <c r="O231" s="72"/>
      <c r="P231" s="201">
        <f>O231*H231</f>
        <v>0</v>
      </c>
      <c r="Q231" s="201">
        <v>0</v>
      </c>
      <c r="R231" s="201">
        <f>Q231*H231</f>
        <v>0</v>
      </c>
      <c r="S231" s="201">
        <v>0</v>
      </c>
      <c r="T231" s="202">
        <f>S231*H231</f>
        <v>0</v>
      </c>
      <c r="U231" s="35"/>
      <c r="V231" s="35"/>
      <c r="W231" s="35"/>
      <c r="X231" s="35"/>
      <c r="Y231" s="35"/>
      <c r="Z231" s="35"/>
      <c r="AA231" s="35"/>
      <c r="AB231" s="35"/>
      <c r="AC231" s="35"/>
      <c r="AD231" s="35"/>
      <c r="AE231" s="35"/>
      <c r="AR231" s="203" t="s">
        <v>316</v>
      </c>
      <c r="AT231" s="203" t="s">
        <v>241</v>
      </c>
      <c r="AU231" s="203" t="s">
        <v>84</v>
      </c>
      <c r="AY231" s="18" t="s">
        <v>239</v>
      </c>
      <c r="BE231" s="204">
        <f>IF(N231="základní",J231,0)</f>
        <v>0</v>
      </c>
      <c r="BF231" s="204">
        <f>IF(N231="snížená",J231,0)</f>
        <v>0</v>
      </c>
      <c r="BG231" s="204">
        <f>IF(N231="zákl. přenesená",J231,0)</f>
        <v>0</v>
      </c>
      <c r="BH231" s="204">
        <f>IF(N231="sníž. přenesená",J231,0)</f>
        <v>0</v>
      </c>
      <c r="BI231" s="204">
        <f>IF(N231="nulová",J231,0)</f>
        <v>0</v>
      </c>
      <c r="BJ231" s="18" t="s">
        <v>84</v>
      </c>
      <c r="BK231" s="204">
        <f>ROUND(I231*H231,2)</f>
        <v>0</v>
      </c>
      <c r="BL231" s="18" t="s">
        <v>316</v>
      </c>
      <c r="BM231" s="203" t="s">
        <v>867</v>
      </c>
    </row>
    <row r="232" spans="1:65" s="2" customFormat="1" ht="19.5">
      <c r="A232" s="35"/>
      <c r="B232" s="36"/>
      <c r="C232" s="37"/>
      <c r="D232" s="212" t="s">
        <v>294</v>
      </c>
      <c r="E232" s="37"/>
      <c r="F232" s="221" t="s">
        <v>3252</v>
      </c>
      <c r="G232" s="37"/>
      <c r="H232" s="37"/>
      <c r="I232" s="207"/>
      <c r="J232" s="37"/>
      <c r="K232" s="37"/>
      <c r="L232" s="40"/>
      <c r="M232" s="208"/>
      <c r="N232" s="209"/>
      <c r="O232" s="72"/>
      <c r="P232" s="72"/>
      <c r="Q232" s="72"/>
      <c r="R232" s="72"/>
      <c r="S232" s="72"/>
      <c r="T232" s="73"/>
      <c r="U232" s="35"/>
      <c r="V232" s="35"/>
      <c r="W232" s="35"/>
      <c r="X232" s="35"/>
      <c r="Y232" s="35"/>
      <c r="Z232" s="35"/>
      <c r="AA232" s="35"/>
      <c r="AB232" s="35"/>
      <c r="AC232" s="35"/>
      <c r="AD232" s="35"/>
      <c r="AE232" s="35"/>
      <c r="AT232" s="18" t="s">
        <v>294</v>
      </c>
      <c r="AU232" s="18" t="s">
        <v>84</v>
      </c>
    </row>
    <row r="233" spans="1:65" s="2" customFormat="1" ht="16.5" customHeight="1">
      <c r="A233" s="35"/>
      <c r="B233" s="36"/>
      <c r="C233" s="192" t="s">
        <v>645</v>
      </c>
      <c r="D233" s="192" t="s">
        <v>241</v>
      </c>
      <c r="E233" s="193" t="s">
        <v>3253</v>
      </c>
      <c r="F233" s="194" t="s">
        <v>3254</v>
      </c>
      <c r="G233" s="195" t="s">
        <v>251</v>
      </c>
      <c r="H233" s="196">
        <v>41</v>
      </c>
      <c r="I233" s="197"/>
      <c r="J233" s="198">
        <f>ROUND(I233*H233,2)</f>
        <v>0</v>
      </c>
      <c r="K233" s="194" t="s">
        <v>3125</v>
      </c>
      <c r="L233" s="40"/>
      <c r="M233" s="199" t="s">
        <v>1</v>
      </c>
      <c r="N233" s="200" t="s">
        <v>41</v>
      </c>
      <c r="O233" s="72"/>
      <c r="P233" s="201">
        <f>O233*H233</f>
        <v>0</v>
      </c>
      <c r="Q233" s="201">
        <v>0</v>
      </c>
      <c r="R233" s="201">
        <f>Q233*H233</f>
        <v>0</v>
      </c>
      <c r="S233" s="201">
        <v>0</v>
      </c>
      <c r="T233" s="202">
        <f>S233*H233</f>
        <v>0</v>
      </c>
      <c r="U233" s="35"/>
      <c r="V233" s="35"/>
      <c r="W233" s="35"/>
      <c r="X233" s="35"/>
      <c r="Y233" s="35"/>
      <c r="Z233" s="35"/>
      <c r="AA233" s="35"/>
      <c r="AB233" s="35"/>
      <c r="AC233" s="35"/>
      <c r="AD233" s="35"/>
      <c r="AE233" s="35"/>
      <c r="AR233" s="203" t="s">
        <v>316</v>
      </c>
      <c r="AT233" s="203" t="s">
        <v>241</v>
      </c>
      <c r="AU233" s="203" t="s">
        <v>84</v>
      </c>
      <c r="AY233" s="18" t="s">
        <v>239</v>
      </c>
      <c r="BE233" s="204">
        <f>IF(N233="základní",J233,0)</f>
        <v>0</v>
      </c>
      <c r="BF233" s="204">
        <f>IF(N233="snížená",J233,0)</f>
        <v>0</v>
      </c>
      <c r="BG233" s="204">
        <f>IF(N233="zákl. přenesená",J233,0)</f>
        <v>0</v>
      </c>
      <c r="BH233" s="204">
        <f>IF(N233="sníž. přenesená",J233,0)</f>
        <v>0</v>
      </c>
      <c r="BI233" s="204">
        <f>IF(N233="nulová",J233,0)</f>
        <v>0</v>
      </c>
      <c r="BJ233" s="18" t="s">
        <v>84</v>
      </c>
      <c r="BK233" s="204">
        <f>ROUND(I233*H233,2)</f>
        <v>0</v>
      </c>
      <c r="BL233" s="18" t="s">
        <v>316</v>
      </c>
      <c r="BM233" s="203" t="s">
        <v>878</v>
      </c>
    </row>
    <row r="234" spans="1:65" s="2" customFormat="1" ht="19.5">
      <c r="A234" s="35"/>
      <c r="B234" s="36"/>
      <c r="C234" s="37"/>
      <c r="D234" s="212" t="s">
        <v>294</v>
      </c>
      <c r="E234" s="37"/>
      <c r="F234" s="221" t="s">
        <v>3252</v>
      </c>
      <c r="G234" s="37"/>
      <c r="H234" s="37"/>
      <c r="I234" s="207"/>
      <c r="J234" s="37"/>
      <c r="K234" s="37"/>
      <c r="L234" s="40"/>
      <c r="M234" s="208"/>
      <c r="N234" s="209"/>
      <c r="O234" s="72"/>
      <c r="P234" s="72"/>
      <c r="Q234" s="72"/>
      <c r="R234" s="72"/>
      <c r="S234" s="72"/>
      <c r="T234" s="73"/>
      <c r="U234" s="35"/>
      <c r="V234" s="35"/>
      <c r="W234" s="35"/>
      <c r="X234" s="35"/>
      <c r="Y234" s="35"/>
      <c r="Z234" s="35"/>
      <c r="AA234" s="35"/>
      <c r="AB234" s="35"/>
      <c r="AC234" s="35"/>
      <c r="AD234" s="35"/>
      <c r="AE234" s="35"/>
      <c r="AT234" s="18" t="s">
        <v>294</v>
      </c>
      <c r="AU234" s="18" t="s">
        <v>84</v>
      </c>
    </row>
    <row r="235" spans="1:65" s="2" customFormat="1" ht="16.5" customHeight="1">
      <c r="A235" s="35"/>
      <c r="B235" s="36"/>
      <c r="C235" s="192" t="s">
        <v>652</v>
      </c>
      <c r="D235" s="192" t="s">
        <v>241</v>
      </c>
      <c r="E235" s="193" t="s">
        <v>3255</v>
      </c>
      <c r="F235" s="194" t="s">
        <v>3256</v>
      </c>
      <c r="G235" s="195" t="s">
        <v>251</v>
      </c>
      <c r="H235" s="196">
        <v>15</v>
      </c>
      <c r="I235" s="197"/>
      <c r="J235" s="198">
        <f>ROUND(I235*H235,2)</f>
        <v>0</v>
      </c>
      <c r="K235" s="194" t="s">
        <v>3125</v>
      </c>
      <c r="L235" s="40"/>
      <c r="M235" s="199" t="s">
        <v>1</v>
      </c>
      <c r="N235" s="200" t="s">
        <v>41</v>
      </c>
      <c r="O235" s="72"/>
      <c r="P235" s="201">
        <f>O235*H235</f>
        <v>0</v>
      </c>
      <c r="Q235" s="201">
        <v>0</v>
      </c>
      <c r="R235" s="201">
        <f>Q235*H235</f>
        <v>0</v>
      </c>
      <c r="S235" s="201">
        <v>0</v>
      </c>
      <c r="T235" s="202">
        <f>S235*H235</f>
        <v>0</v>
      </c>
      <c r="U235" s="35"/>
      <c r="V235" s="35"/>
      <c r="W235" s="35"/>
      <c r="X235" s="35"/>
      <c r="Y235" s="35"/>
      <c r="Z235" s="35"/>
      <c r="AA235" s="35"/>
      <c r="AB235" s="35"/>
      <c r="AC235" s="35"/>
      <c r="AD235" s="35"/>
      <c r="AE235" s="35"/>
      <c r="AR235" s="203" t="s">
        <v>316</v>
      </c>
      <c r="AT235" s="203" t="s">
        <v>241</v>
      </c>
      <c r="AU235" s="203" t="s">
        <v>84</v>
      </c>
      <c r="AY235" s="18" t="s">
        <v>239</v>
      </c>
      <c r="BE235" s="204">
        <f>IF(N235="základní",J235,0)</f>
        <v>0</v>
      </c>
      <c r="BF235" s="204">
        <f>IF(N235="snížená",J235,0)</f>
        <v>0</v>
      </c>
      <c r="BG235" s="204">
        <f>IF(N235="zákl. přenesená",J235,0)</f>
        <v>0</v>
      </c>
      <c r="BH235" s="204">
        <f>IF(N235="sníž. přenesená",J235,0)</f>
        <v>0</v>
      </c>
      <c r="BI235" s="204">
        <f>IF(N235="nulová",J235,0)</f>
        <v>0</v>
      </c>
      <c r="BJ235" s="18" t="s">
        <v>84</v>
      </c>
      <c r="BK235" s="204">
        <f>ROUND(I235*H235,2)</f>
        <v>0</v>
      </c>
      <c r="BL235" s="18" t="s">
        <v>316</v>
      </c>
      <c r="BM235" s="203" t="s">
        <v>889</v>
      </c>
    </row>
    <row r="236" spans="1:65" s="2" customFormat="1" ht="19.5">
      <c r="A236" s="35"/>
      <c r="B236" s="36"/>
      <c r="C236" s="37"/>
      <c r="D236" s="212" t="s">
        <v>294</v>
      </c>
      <c r="E236" s="37"/>
      <c r="F236" s="221" t="s">
        <v>3252</v>
      </c>
      <c r="G236" s="37"/>
      <c r="H236" s="37"/>
      <c r="I236" s="207"/>
      <c r="J236" s="37"/>
      <c r="K236" s="37"/>
      <c r="L236" s="40"/>
      <c r="M236" s="208"/>
      <c r="N236" s="209"/>
      <c r="O236" s="72"/>
      <c r="P236" s="72"/>
      <c r="Q236" s="72"/>
      <c r="R236" s="72"/>
      <c r="S236" s="72"/>
      <c r="T236" s="73"/>
      <c r="U236" s="35"/>
      <c r="V236" s="35"/>
      <c r="W236" s="35"/>
      <c r="X236" s="35"/>
      <c r="Y236" s="35"/>
      <c r="Z236" s="35"/>
      <c r="AA236" s="35"/>
      <c r="AB236" s="35"/>
      <c r="AC236" s="35"/>
      <c r="AD236" s="35"/>
      <c r="AE236" s="35"/>
      <c r="AT236" s="18" t="s">
        <v>294</v>
      </c>
      <c r="AU236" s="18" t="s">
        <v>84</v>
      </c>
    </row>
    <row r="237" spans="1:65" s="2" customFormat="1" ht="24.2" customHeight="1">
      <c r="A237" s="35"/>
      <c r="B237" s="36"/>
      <c r="C237" s="192" t="s">
        <v>659</v>
      </c>
      <c r="D237" s="192" t="s">
        <v>241</v>
      </c>
      <c r="E237" s="193" t="s">
        <v>3257</v>
      </c>
      <c r="F237" s="194" t="s">
        <v>3258</v>
      </c>
      <c r="G237" s="195" t="s">
        <v>251</v>
      </c>
      <c r="H237" s="196">
        <v>4</v>
      </c>
      <c r="I237" s="197"/>
      <c r="J237" s="198">
        <f t="shared" ref="J237:J244" si="0">ROUND(I237*H237,2)</f>
        <v>0</v>
      </c>
      <c r="K237" s="194" t="s">
        <v>3125</v>
      </c>
      <c r="L237" s="40"/>
      <c r="M237" s="199" t="s">
        <v>1</v>
      </c>
      <c r="N237" s="200" t="s">
        <v>41</v>
      </c>
      <c r="O237" s="72"/>
      <c r="P237" s="201">
        <f t="shared" ref="P237:P244" si="1">O237*H237</f>
        <v>0</v>
      </c>
      <c r="Q237" s="201">
        <v>0</v>
      </c>
      <c r="R237" s="201">
        <f t="shared" ref="R237:R244" si="2">Q237*H237</f>
        <v>0</v>
      </c>
      <c r="S237" s="201">
        <v>0</v>
      </c>
      <c r="T237" s="202">
        <f t="shared" ref="T237:T244" si="3">S237*H237</f>
        <v>0</v>
      </c>
      <c r="U237" s="35"/>
      <c r="V237" s="35"/>
      <c r="W237" s="35"/>
      <c r="X237" s="35"/>
      <c r="Y237" s="35"/>
      <c r="Z237" s="35"/>
      <c r="AA237" s="35"/>
      <c r="AB237" s="35"/>
      <c r="AC237" s="35"/>
      <c r="AD237" s="35"/>
      <c r="AE237" s="35"/>
      <c r="AR237" s="203" t="s">
        <v>316</v>
      </c>
      <c r="AT237" s="203" t="s">
        <v>241</v>
      </c>
      <c r="AU237" s="203" t="s">
        <v>84</v>
      </c>
      <c r="AY237" s="18" t="s">
        <v>239</v>
      </c>
      <c r="BE237" s="204">
        <f t="shared" ref="BE237:BE244" si="4">IF(N237="základní",J237,0)</f>
        <v>0</v>
      </c>
      <c r="BF237" s="204">
        <f t="shared" ref="BF237:BF244" si="5">IF(N237="snížená",J237,0)</f>
        <v>0</v>
      </c>
      <c r="BG237" s="204">
        <f t="shared" ref="BG237:BG244" si="6">IF(N237="zákl. přenesená",J237,0)</f>
        <v>0</v>
      </c>
      <c r="BH237" s="204">
        <f t="shared" ref="BH237:BH244" si="7">IF(N237="sníž. přenesená",J237,0)</f>
        <v>0</v>
      </c>
      <c r="BI237" s="204">
        <f t="shared" ref="BI237:BI244" si="8">IF(N237="nulová",J237,0)</f>
        <v>0</v>
      </c>
      <c r="BJ237" s="18" t="s">
        <v>84</v>
      </c>
      <c r="BK237" s="204">
        <f t="shared" ref="BK237:BK244" si="9">ROUND(I237*H237,2)</f>
        <v>0</v>
      </c>
      <c r="BL237" s="18" t="s">
        <v>316</v>
      </c>
      <c r="BM237" s="203" t="s">
        <v>900</v>
      </c>
    </row>
    <row r="238" spans="1:65" s="2" customFormat="1" ht="24.2" customHeight="1">
      <c r="A238" s="35"/>
      <c r="B238" s="36"/>
      <c r="C238" s="192" t="s">
        <v>665</v>
      </c>
      <c r="D238" s="192" t="s">
        <v>241</v>
      </c>
      <c r="E238" s="193" t="s">
        <v>3259</v>
      </c>
      <c r="F238" s="194" t="s">
        <v>3260</v>
      </c>
      <c r="G238" s="195" t="s">
        <v>251</v>
      </c>
      <c r="H238" s="196">
        <v>3</v>
      </c>
      <c r="I238" s="197"/>
      <c r="J238" s="198">
        <f t="shared" si="0"/>
        <v>0</v>
      </c>
      <c r="K238" s="194" t="s">
        <v>3125</v>
      </c>
      <c r="L238" s="40"/>
      <c r="M238" s="199" t="s">
        <v>1</v>
      </c>
      <c r="N238" s="200" t="s">
        <v>41</v>
      </c>
      <c r="O238" s="72"/>
      <c r="P238" s="201">
        <f t="shared" si="1"/>
        <v>0</v>
      </c>
      <c r="Q238" s="201">
        <v>0</v>
      </c>
      <c r="R238" s="201">
        <f t="shared" si="2"/>
        <v>0</v>
      </c>
      <c r="S238" s="201">
        <v>0</v>
      </c>
      <c r="T238" s="202">
        <f t="shared" si="3"/>
        <v>0</v>
      </c>
      <c r="U238" s="35"/>
      <c r="V238" s="35"/>
      <c r="W238" s="35"/>
      <c r="X238" s="35"/>
      <c r="Y238" s="35"/>
      <c r="Z238" s="35"/>
      <c r="AA238" s="35"/>
      <c r="AB238" s="35"/>
      <c r="AC238" s="35"/>
      <c r="AD238" s="35"/>
      <c r="AE238" s="35"/>
      <c r="AR238" s="203" t="s">
        <v>316</v>
      </c>
      <c r="AT238" s="203" t="s">
        <v>241</v>
      </c>
      <c r="AU238" s="203" t="s">
        <v>84</v>
      </c>
      <c r="AY238" s="18" t="s">
        <v>239</v>
      </c>
      <c r="BE238" s="204">
        <f t="shared" si="4"/>
        <v>0</v>
      </c>
      <c r="BF238" s="204">
        <f t="shared" si="5"/>
        <v>0</v>
      </c>
      <c r="BG238" s="204">
        <f t="shared" si="6"/>
        <v>0</v>
      </c>
      <c r="BH238" s="204">
        <f t="shared" si="7"/>
        <v>0</v>
      </c>
      <c r="BI238" s="204">
        <f t="shared" si="8"/>
        <v>0</v>
      </c>
      <c r="BJ238" s="18" t="s">
        <v>84</v>
      </c>
      <c r="BK238" s="204">
        <f t="shared" si="9"/>
        <v>0</v>
      </c>
      <c r="BL238" s="18" t="s">
        <v>316</v>
      </c>
      <c r="BM238" s="203" t="s">
        <v>910</v>
      </c>
    </row>
    <row r="239" spans="1:65" s="2" customFormat="1" ht="24.2" customHeight="1">
      <c r="A239" s="35"/>
      <c r="B239" s="36"/>
      <c r="C239" s="192" t="s">
        <v>670</v>
      </c>
      <c r="D239" s="192" t="s">
        <v>241</v>
      </c>
      <c r="E239" s="193" t="s">
        <v>3261</v>
      </c>
      <c r="F239" s="194" t="s">
        <v>3262</v>
      </c>
      <c r="G239" s="195" t="s">
        <v>251</v>
      </c>
      <c r="H239" s="196">
        <v>2</v>
      </c>
      <c r="I239" s="197"/>
      <c r="J239" s="198">
        <f t="shared" si="0"/>
        <v>0</v>
      </c>
      <c r="K239" s="194" t="s">
        <v>3125</v>
      </c>
      <c r="L239" s="40"/>
      <c r="M239" s="199" t="s">
        <v>1</v>
      </c>
      <c r="N239" s="200" t="s">
        <v>41</v>
      </c>
      <c r="O239" s="72"/>
      <c r="P239" s="201">
        <f t="shared" si="1"/>
        <v>0</v>
      </c>
      <c r="Q239" s="201">
        <v>0</v>
      </c>
      <c r="R239" s="201">
        <f t="shared" si="2"/>
        <v>0</v>
      </c>
      <c r="S239" s="201">
        <v>0</v>
      </c>
      <c r="T239" s="202">
        <f t="shared" si="3"/>
        <v>0</v>
      </c>
      <c r="U239" s="35"/>
      <c r="V239" s="35"/>
      <c r="W239" s="35"/>
      <c r="X239" s="35"/>
      <c r="Y239" s="35"/>
      <c r="Z239" s="35"/>
      <c r="AA239" s="35"/>
      <c r="AB239" s="35"/>
      <c r="AC239" s="35"/>
      <c r="AD239" s="35"/>
      <c r="AE239" s="35"/>
      <c r="AR239" s="203" t="s">
        <v>316</v>
      </c>
      <c r="AT239" s="203" t="s">
        <v>241</v>
      </c>
      <c r="AU239" s="203" t="s">
        <v>84</v>
      </c>
      <c r="AY239" s="18" t="s">
        <v>239</v>
      </c>
      <c r="BE239" s="204">
        <f t="shared" si="4"/>
        <v>0</v>
      </c>
      <c r="BF239" s="204">
        <f t="shared" si="5"/>
        <v>0</v>
      </c>
      <c r="BG239" s="204">
        <f t="shared" si="6"/>
        <v>0</v>
      </c>
      <c r="BH239" s="204">
        <f t="shared" si="7"/>
        <v>0</v>
      </c>
      <c r="BI239" s="204">
        <f t="shared" si="8"/>
        <v>0</v>
      </c>
      <c r="BJ239" s="18" t="s">
        <v>84</v>
      </c>
      <c r="BK239" s="204">
        <f t="shared" si="9"/>
        <v>0</v>
      </c>
      <c r="BL239" s="18" t="s">
        <v>316</v>
      </c>
      <c r="BM239" s="203" t="s">
        <v>920</v>
      </c>
    </row>
    <row r="240" spans="1:65" s="2" customFormat="1" ht="37.9" customHeight="1">
      <c r="A240" s="35"/>
      <c r="B240" s="36"/>
      <c r="C240" s="192" t="s">
        <v>676</v>
      </c>
      <c r="D240" s="192" t="s">
        <v>241</v>
      </c>
      <c r="E240" s="193" t="s">
        <v>3263</v>
      </c>
      <c r="F240" s="194" t="s">
        <v>3264</v>
      </c>
      <c r="G240" s="195" t="s">
        <v>251</v>
      </c>
      <c r="H240" s="196">
        <v>2</v>
      </c>
      <c r="I240" s="197"/>
      <c r="J240" s="198">
        <f t="shared" si="0"/>
        <v>0</v>
      </c>
      <c r="K240" s="194" t="s">
        <v>3125</v>
      </c>
      <c r="L240" s="40"/>
      <c r="M240" s="199" t="s">
        <v>1</v>
      </c>
      <c r="N240" s="200" t="s">
        <v>41</v>
      </c>
      <c r="O240" s="72"/>
      <c r="P240" s="201">
        <f t="shared" si="1"/>
        <v>0</v>
      </c>
      <c r="Q240" s="201">
        <v>0</v>
      </c>
      <c r="R240" s="201">
        <f t="shared" si="2"/>
        <v>0</v>
      </c>
      <c r="S240" s="201">
        <v>0</v>
      </c>
      <c r="T240" s="202">
        <f t="shared" si="3"/>
        <v>0</v>
      </c>
      <c r="U240" s="35"/>
      <c r="V240" s="35"/>
      <c r="W240" s="35"/>
      <c r="X240" s="35"/>
      <c r="Y240" s="35"/>
      <c r="Z240" s="35"/>
      <c r="AA240" s="35"/>
      <c r="AB240" s="35"/>
      <c r="AC240" s="35"/>
      <c r="AD240" s="35"/>
      <c r="AE240" s="35"/>
      <c r="AR240" s="203" t="s">
        <v>316</v>
      </c>
      <c r="AT240" s="203" t="s">
        <v>241</v>
      </c>
      <c r="AU240" s="203" t="s">
        <v>84</v>
      </c>
      <c r="AY240" s="18" t="s">
        <v>239</v>
      </c>
      <c r="BE240" s="204">
        <f t="shared" si="4"/>
        <v>0</v>
      </c>
      <c r="BF240" s="204">
        <f t="shared" si="5"/>
        <v>0</v>
      </c>
      <c r="BG240" s="204">
        <f t="shared" si="6"/>
        <v>0</v>
      </c>
      <c r="BH240" s="204">
        <f t="shared" si="7"/>
        <v>0</v>
      </c>
      <c r="BI240" s="204">
        <f t="shared" si="8"/>
        <v>0</v>
      </c>
      <c r="BJ240" s="18" t="s">
        <v>84</v>
      </c>
      <c r="BK240" s="204">
        <f t="shared" si="9"/>
        <v>0</v>
      </c>
      <c r="BL240" s="18" t="s">
        <v>316</v>
      </c>
      <c r="BM240" s="203" t="s">
        <v>931</v>
      </c>
    </row>
    <row r="241" spans="1:65" s="2" customFormat="1" ht="24.2" customHeight="1">
      <c r="A241" s="35"/>
      <c r="B241" s="36"/>
      <c r="C241" s="192" t="s">
        <v>678</v>
      </c>
      <c r="D241" s="192" t="s">
        <v>241</v>
      </c>
      <c r="E241" s="193" t="s">
        <v>3265</v>
      </c>
      <c r="F241" s="194" t="s">
        <v>3266</v>
      </c>
      <c r="G241" s="195" t="s">
        <v>251</v>
      </c>
      <c r="H241" s="196">
        <v>3</v>
      </c>
      <c r="I241" s="197"/>
      <c r="J241" s="198">
        <f t="shared" si="0"/>
        <v>0</v>
      </c>
      <c r="K241" s="194" t="s">
        <v>3125</v>
      </c>
      <c r="L241" s="40"/>
      <c r="M241" s="199" t="s">
        <v>1</v>
      </c>
      <c r="N241" s="200" t="s">
        <v>41</v>
      </c>
      <c r="O241" s="72"/>
      <c r="P241" s="201">
        <f t="shared" si="1"/>
        <v>0</v>
      </c>
      <c r="Q241" s="201">
        <v>0</v>
      </c>
      <c r="R241" s="201">
        <f t="shared" si="2"/>
        <v>0</v>
      </c>
      <c r="S241" s="201">
        <v>0</v>
      </c>
      <c r="T241" s="202">
        <f t="shared" si="3"/>
        <v>0</v>
      </c>
      <c r="U241" s="35"/>
      <c r="V241" s="35"/>
      <c r="W241" s="35"/>
      <c r="X241" s="35"/>
      <c r="Y241" s="35"/>
      <c r="Z241" s="35"/>
      <c r="AA241" s="35"/>
      <c r="AB241" s="35"/>
      <c r="AC241" s="35"/>
      <c r="AD241" s="35"/>
      <c r="AE241" s="35"/>
      <c r="AR241" s="203" t="s">
        <v>316</v>
      </c>
      <c r="AT241" s="203" t="s">
        <v>241</v>
      </c>
      <c r="AU241" s="203" t="s">
        <v>84</v>
      </c>
      <c r="AY241" s="18" t="s">
        <v>239</v>
      </c>
      <c r="BE241" s="204">
        <f t="shared" si="4"/>
        <v>0</v>
      </c>
      <c r="BF241" s="204">
        <f t="shared" si="5"/>
        <v>0</v>
      </c>
      <c r="BG241" s="204">
        <f t="shared" si="6"/>
        <v>0</v>
      </c>
      <c r="BH241" s="204">
        <f t="shared" si="7"/>
        <v>0</v>
      </c>
      <c r="BI241" s="204">
        <f t="shared" si="8"/>
        <v>0</v>
      </c>
      <c r="BJ241" s="18" t="s">
        <v>84</v>
      </c>
      <c r="BK241" s="204">
        <f t="shared" si="9"/>
        <v>0</v>
      </c>
      <c r="BL241" s="18" t="s">
        <v>316</v>
      </c>
      <c r="BM241" s="203" t="s">
        <v>942</v>
      </c>
    </row>
    <row r="242" spans="1:65" s="2" customFormat="1" ht="16.5" customHeight="1">
      <c r="A242" s="35"/>
      <c r="B242" s="36"/>
      <c r="C242" s="192" t="s">
        <v>681</v>
      </c>
      <c r="D242" s="192" t="s">
        <v>241</v>
      </c>
      <c r="E242" s="193" t="s">
        <v>3267</v>
      </c>
      <c r="F242" s="194" t="s">
        <v>3268</v>
      </c>
      <c r="G242" s="195" t="s">
        <v>251</v>
      </c>
      <c r="H242" s="196">
        <v>6</v>
      </c>
      <c r="I242" s="197"/>
      <c r="J242" s="198">
        <f t="shared" si="0"/>
        <v>0</v>
      </c>
      <c r="K242" s="194" t="s">
        <v>3125</v>
      </c>
      <c r="L242" s="40"/>
      <c r="M242" s="199" t="s">
        <v>1</v>
      </c>
      <c r="N242" s="200" t="s">
        <v>41</v>
      </c>
      <c r="O242" s="72"/>
      <c r="P242" s="201">
        <f t="shared" si="1"/>
        <v>0</v>
      </c>
      <c r="Q242" s="201">
        <v>0</v>
      </c>
      <c r="R242" s="201">
        <f t="shared" si="2"/>
        <v>0</v>
      </c>
      <c r="S242" s="201">
        <v>0</v>
      </c>
      <c r="T242" s="202">
        <f t="shared" si="3"/>
        <v>0</v>
      </c>
      <c r="U242" s="35"/>
      <c r="V242" s="35"/>
      <c r="W242" s="35"/>
      <c r="X242" s="35"/>
      <c r="Y242" s="35"/>
      <c r="Z242" s="35"/>
      <c r="AA242" s="35"/>
      <c r="AB242" s="35"/>
      <c r="AC242" s="35"/>
      <c r="AD242" s="35"/>
      <c r="AE242" s="35"/>
      <c r="AR242" s="203" t="s">
        <v>316</v>
      </c>
      <c r="AT242" s="203" t="s">
        <v>241</v>
      </c>
      <c r="AU242" s="203" t="s">
        <v>84</v>
      </c>
      <c r="AY242" s="18" t="s">
        <v>239</v>
      </c>
      <c r="BE242" s="204">
        <f t="shared" si="4"/>
        <v>0</v>
      </c>
      <c r="BF242" s="204">
        <f t="shared" si="5"/>
        <v>0</v>
      </c>
      <c r="BG242" s="204">
        <f t="shared" si="6"/>
        <v>0</v>
      </c>
      <c r="BH242" s="204">
        <f t="shared" si="7"/>
        <v>0</v>
      </c>
      <c r="BI242" s="204">
        <f t="shared" si="8"/>
        <v>0</v>
      </c>
      <c r="BJ242" s="18" t="s">
        <v>84</v>
      </c>
      <c r="BK242" s="204">
        <f t="shared" si="9"/>
        <v>0</v>
      </c>
      <c r="BL242" s="18" t="s">
        <v>316</v>
      </c>
      <c r="BM242" s="203" t="s">
        <v>949</v>
      </c>
    </row>
    <row r="243" spans="1:65" s="2" customFormat="1" ht="16.5" customHeight="1">
      <c r="A243" s="35"/>
      <c r="B243" s="36"/>
      <c r="C243" s="192" t="s">
        <v>684</v>
      </c>
      <c r="D243" s="192" t="s">
        <v>241</v>
      </c>
      <c r="E243" s="193" t="s">
        <v>3269</v>
      </c>
      <c r="F243" s="194" t="s">
        <v>3270</v>
      </c>
      <c r="G243" s="195" t="s">
        <v>251</v>
      </c>
      <c r="H243" s="196">
        <v>4</v>
      </c>
      <c r="I243" s="197"/>
      <c r="J243" s="198">
        <f t="shared" si="0"/>
        <v>0</v>
      </c>
      <c r="K243" s="194" t="s">
        <v>3125</v>
      </c>
      <c r="L243" s="40"/>
      <c r="M243" s="199" t="s">
        <v>1</v>
      </c>
      <c r="N243" s="200" t="s">
        <v>41</v>
      </c>
      <c r="O243" s="72"/>
      <c r="P243" s="201">
        <f t="shared" si="1"/>
        <v>0</v>
      </c>
      <c r="Q243" s="201">
        <v>0</v>
      </c>
      <c r="R243" s="201">
        <f t="shared" si="2"/>
        <v>0</v>
      </c>
      <c r="S243" s="201">
        <v>0</v>
      </c>
      <c r="T243" s="202">
        <f t="shared" si="3"/>
        <v>0</v>
      </c>
      <c r="U243" s="35"/>
      <c r="V243" s="35"/>
      <c r="W243" s="35"/>
      <c r="X243" s="35"/>
      <c r="Y243" s="35"/>
      <c r="Z243" s="35"/>
      <c r="AA243" s="35"/>
      <c r="AB243" s="35"/>
      <c r="AC243" s="35"/>
      <c r="AD243" s="35"/>
      <c r="AE243" s="35"/>
      <c r="AR243" s="203" t="s">
        <v>316</v>
      </c>
      <c r="AT243" s="203" t="s">
        <v>241</v>
      </c>
      <c r="AU243" s="203" t="s">
        <v>84</v>
      </c>
      <c r="AY243" s="18" t="s">
        <v>239</v>
      </c>
      <c r="BE243" s="204">
        <f t="shared" si="4"/>
        <v>0</v>
      </c>
      <c r="BF243" s="204">
        <f t="shared" si="5"/>
        <v>0</v>
      </c>
      <c r="BG243" s="204">
        <f t="shared" si="6"/>
        <v>0</v>
      </c>
      <c r="BH243" s="204">
        <f t="shared" si="7"/>
        <v>0</v>
      </c>
      <c r="BI243" s="204">
        <f t="shared" si="8"/>
        <v>0</v>
      </c>
      <c r="BJ243" s="18" t="s">
        <v>84</v>
      </c>
      <c r="BK243" s="204">
        <f t="shared" si="9"/>
        <v>0</v>
      </c>
      <c r="BL243" s="18" t="s">
        <v>316</v>
      </c>
      <c r="BM243" s="203" t="s">
        <v>959</v>
      </c>
    </row>
    <row r="244" spans="1:65" s="2" customFormat="1" ht="16.5" customHeight="1">
      <c r="A244" s="35"/>
      <c r="B244" s="36"/>
      <c r="C244" s="192" t="s">
        <v>686</v>
      </c>
      <c r="D244" s="192" t="s">
        <v>241</v>
      </c>
      <c r="E244" s="193" t="s">
        <v>3271</v>
      </c>
      <c r="F244" s="194" t="s">
        <v>3272</v>
      </c>
      <c r="G244" s="195" t="s">
        <v>513</v>
      </c>
      <c r="H244" s="196">
        <v>579.5</v>
      </c>
      <c r="I244" s="197"/>
      <c r="J244" s="198">
        <f t="shared" si="0"/>
        <v>0</v>
      </c>
      <c r="K244" s="194" t="s">
        <v>3125</v>
      </c>
      <c r="L244" s="40"/>
      <c r="M244" s="199" t="s">
        <v>1</v>
      </c>
      <c r="N244" s="200" t="s">
        <v>41</v>
      </c>
      <c r="O244" s="72"/>
      <c r="P244" s="201">
        <f t="shared" si="1"/>
        <v>0</v>
      </c>
      <c r="Q244" s="201">
        <v>0</v>
      </c>
      <c r="R244" s="201">
        <f t="shared" si="2"/>
        <v>0</v>
      </c>
      <c r="S244" s="201">
        <v>0</v>
      </c>
      <c r="T244" s="202">
        <f t="shared" si="3"/>
        <v>0</v>
      </c>
      <c r="U244" s="35"/>
      <c r="V244" s="35"/>
      <c r="W244" s="35"/>
      <c r="X244" s="35"/>
      <c r="Y244" s="35"/>
      <c r="Z244" s="35"/>
      <c r="AA244" s="35"/>
      <c r="AB244" s="35"/>
      <c r="AC244" s="35"/>
      <c r="AD244" s="35"/>
      <c r="AE244" s="35"/>
      <c r="AR244" s="203" t="s">
        <v>316</v>
      </c>
      <c r="AT244" s="203" t="s">
        <v>241</v>
      </c>
      <c r="AU244" s="203" t="s">
        <v>84</v>
      </c>
      <c r="AY244" s="18" t="s">
        <v>239</v>
      </c>
      <c r="BE244" s="204">
        <f t="shared" si="4"/>
        <v>0</v>
      </c>
      <c r="BF244" s="204">
        <f t="shared" si="5"/>
        <v>0</v>
      </c>
      <c r="BG244" s="204">
        <f t="shared" si="6"/>
        <v>0</v>
      </c>
      <c r="BH244" s="204">
        <f t="shared" si="7"/>
        <v>0</v>
      </c>
      <c r="BI244" s="204">
        <f t="shared" si="8"/>
        <v>0</v>
      </c>
      <c r="BJ244" s="18" t="s">
        <v>84</v>
      </c>
      <c r="BK244" s="204">
        <f t="shared" si="9"/>
        <v>0</v>
      </c>
      <c r="BL244" s="18" t="s">
        <v>316</v>
      </c>
      <c r="BM244" s="203" t="s">
        <v>970</v>
      </c>
    </row>
    <row r="245" spans="1:65" s="2" customFormat="1" ht="19.5">
      <c r="A245" s="35"/>
      <c r="B245" s="36"/>
      <c r="C245" s="37"/>
      <c r="D245" s="212" t="s">
        <v>294</v>
      </c>
      <c r="E245" s="37"/>
      <c r="F245" s="221" t="s">
        <v>3273</v>
      </c>
      <c r="G245" s="37"/>
      <c r="H245" s="37"/>
      <c r="I245" s="207"/>
      <c r="J245" s="37"/>
      <c r="K245" s="37"/>
      <c r="L245" s="40"/>
      <c r="M245" s="208"/>
      <c r="N245" s="209"/>
      <c r="O245" s="72"/>
      <c r="P245" s="72"/>
      <c r="Q245" s="72"/>
      <c r="R245" s="72"/>
      <c r="S245" s="72"/>
      <c r="T245" s="73"/>
      <c r="U245" s="35"/>
      <c r="V245" s="35"/>
      <c r="W245" s="35"/>
      <c r="X245" s="35"/>
      <c r="Y245" s="35"/>
      <c r="Z245" s="35"/>
      <c r="AA245" s="35"/>
      <c r="AB245" s="35"/>
      <c r="AC245" s="35"/>
      <c r="AD245" s="35"/>
      <c r="AE245" s="35"/>
      <c r="AT245" s="18" t="s">
        <v>294</v>
      </c>
      <c r="AU245" s="18" t="s">
        <v>84</v>
      </c>
    </row>
    <row r="246" spans="1:65" s="2" customFormat="1" ht="16.5" customHeight="1">
      <c r="A246" s="35"/>
      <c r="B246" s="36"/>
      <c r="C246" s="192" t="s">
        <v>688</v>
      </c>
      <c r="D246" s="192" t="s">
        <v>241</v>
      </c>
      <c r="E246" s="193" t="s">
        <v>3274</v>
      </c>
      <c r="F246" s="194" t="s">
        <v>3275</v>
      </c>
      <c r="G246" s="195" t="s">
        <v>513</v>
      </c>
      <c r="H246" s="196">
        <v>200</v>
      </c>
      <c r="I246" s="197"/>
      <c r="J246" s="198">
        <f>ROUND(I246*H246,2)</f>
        <v>0</v>
      </c>
      <c r="K246" s="194" t="s">
        <v>3125</v>
      </c>
      <c r="L246" s="40"/>
      <c r="M246" s="199" t="s">
        <v>1</v>
      </c>
      <c r="N246" s="200" t="s">
        <v>41</v>
      </c>
      <c r="O246" s="72"/>
      <c r="P246" s="201">
        <f>O246*H246</f>
        <v>0</v>
      </c>
      <c r="Q246" s="201">
        <v>0</v>
      </c>
      <c r="R246" s="201">
        <f>Q246*H246</f>
        <v>0</v>
      </c>
      <c r="S246" s="201">
        <v>0</v>
      </c>
      <c r="T246" s="202">
        <f>S246*H246</f>
        <v>0</v>
      </c>
      <c r="U246" s="35"/>
      <c r="V246" s="35"/>
      <c r="W246" s="35"/>
      <c r="X246" s="35"/>
      <c r="Y246" s="35"/>
      <c r="Z246" s="35"/>
      <c r="AA246" s="35"/>
      <c r="AB246" s="35"/>
      <c r="AC246" s="35"/>
      <c r="AD246" s="35"/>
      <c r="AE246" s="35"/>
      <c r="AR246" s="203" t="s">
        <v>316</v>
      </c>
      <c r="AT246" s="203" t="s">
        <v>241</v>
      </c>
      <c r="AU246" s="203" t="s">
        <v>84</v>
      </c>
      <c r="AY246" s="18" t="s">
        <v>239</v>
      </c>
      <c r="BE246" s="204">
        <f>IF(N246="základní",J246,0)</f>
        <v>0</v>
      </c>
      <c r="BF246" s="204">
        <f>IF(N246="snížená",J246,0)</f>
        <v>0</v>
      </c>
      <c r="BG246" s="204">
        <f>IF(N246="zákl. přenesená",J246,0)</f>
        <v>0</v>
      </c>
      <c r="BH246" s="204">
        <f>IF(N246="sníž. přenesená",J246,0)</f>
        <v>0</v>
      </c>
      <c r="BI246" s="204">
        <f>IF(N246="nulová",J246,0)</f>
        <v>0</v>
      </c>
      <c r="BJ246" s="18" t="s">
        <v>84</v>
      </c>
      <c r="BK246" s="204">
        <f>ROUND(I246*H246,2)</f>
        <v>0</v>
      </c>
      <c r="BL246" s="18" t="s">
        <v>316</v>
      </c>
      <c r="BM246" s="203" t="s">
        <v>979</v>
      </c>
    </row>
    <row r="247" spans="1:65" s="2" customFormat="1" ht="16.5" customHeight="1">
      <c r="A247" s="35"/>
      <c r="B247" s="36"/>
      <c r="C247" s="192" t="s">
        <v>691</v>
      </c>
      <c r="D247" s="192" t="s">
        <v>241</v>
      </c>
      <c r="E247" s="193" t="s">
        <v>3276</v>
      </c>
      <c r="F247" s="194" t="s">
        <v>3277</v>
      </c>
      <c r="G247" s="195" t="s">
        <v>513</v>
      </c>
      <c r="H247" s="196">
        <v>105</v>
      </c>
      <c r="I247" s="197"/>
      <c r="J247" s="198">
        <f>ROUND(I247*H247,2)</f>
        <v>0</v>
      </c>
      <c r="K247" s="194" t="s">
        <v>3125</v>
      </c>
      <c r="L247" s="40"/>
      <c r="M247" s="199" t="s">
        <v>1</v>
      </c>
      <c r="N247" s="200" t="s">
        <v>41</v>
      </c>
      <c r="O247" s="72"/>
      <c r="P247" s="201">
        <f>O247*H247</f>
        <v>0</v>
      </c>
      <c r="Q247" s="201">
        <v>0</v>
      </c>
      <c r="R247" s="201">
        <f>Q247*H247</f>
        <v>0</v>
      </c>
      <c r="S247" s="201">
        <v>0</v>
      </c>
      <c r="T247" s="202">
        <f>S247*H247</f>
        <v>0</v>
      </c>
      <c r="U247" s="35"/>
      <c r="V247" s="35"/>
      <c r="W247" s="35"/>
      <c r="X247" s="35"/>
      <c r="Y247" s="35"/>
      <c r="Z247" s="35"/>
      <c r="AA247" s="35"/>
      <c r="AB247" s="35"/>
      <c r="AC247" s="35"/>
      <c r="AD247" s="35"/>
      <c r="AE247" s="35"/>
      <c r="AR247" s="203" t="s">
        <v>316</v>
      </c>
      <c r="AT247" s="203" t="s">
        <v>241</v>
      </c>
      <c r="AU247" s="203" t="s">
        <v>84</v>
      </c>
      <c r="AY247" s="18" t="s">
        <v>239</v>
      </c>
      <c r="BE247" s="204">
        <f>IF(N247="základní",J247,0)</f>
        <v>0</v>
      </c>
      <c r="BF247" s="204">
        <f>IF(N247="snížená",J247,0)</f>
        <v>0</v>
      </c>
      <c r="BG247" s="204">
        <f>IF(N247="zákl. přenesená",J247,0)</f>
        <v>0</v>
      </c>
      <c r="BH247" s="204">
        <f>IF(N247="sníž. přenesená",J247,0)</f>
        <v>0</v>
      </c>
      <c r="BI247" s="204">
        <f>IF(N247="nulová",J247,0)</f>
        <v>0</v>
      </c>
      <c r="BJ247" s="18" t="s">
        <v>84</v>
      </c>
      <c r="BK247" s="204">
        <f>ROUND(I247*H247,2)</f>
        <v>0</v>
      </c>
      <c r="BL247" s="18" t="s">
        <v>316</v>
      </c>
      <c r="BM247" s="203" t="s">
        <v>989</v>
      </c>
    </row>
    <row r="248" spans="1:65" s="2" customFormat="1" ht="16.5" customHeight="1">
      <c r="A248" s="35"/>
      <c r="B248" s="36"/>
      <c r="C248" s="192" t="s">
        <v>696</v>
      </c>
      <c r="D248" s="192" t="s">
        <v>241</v>
      </c>
      <c r="E248" s="193" t="s">
        <v>3278</v>
      </c>
      <c r="F248" s="194" t="s">
        <v>3279</v>
      </c>
      <c r="G248" s="195" t="s">
        <v>251</v>
      </c>
      <c r="H248" s="196">
        <v>6</v>
      </c>
      <c r="I248" s="197"/>
      <c r="J248" s="198">
        <f>ROUND(I248*H248,2)</f>
        <v>0</v>
      </c>
      <c r="K248" s="194" t="s">
        <v>3125</v>
      </c>
      <c r="L248" s="40"/>
      <c r="M248" s="199" t="s">
        <v>1</v>
      </c>
      <c r="N248" s="200" t="s">
        <v>41</v>
      </c>
      <c r="O248" s="72"/>
      <c r="P248" s="201">
        <f>O248*H248</f>
        <v>0</v>
      </c>
      <c r="Q248" s="201">
        <v>0</v>
      </c>
      <c r="R248" s="201">
        <f>Q248*H248</f>
        <v>0</v>
      </c>
      <c r="S248" s="201">
        <v>0</v>
      </c>
      <c r="T248" s="202">
        <f>S248*H248</f>
        <v>0</v>
      </c>
      <c r="U248" s="35"/>
      <c r="V248" s="35"/>
      <c r="W248" s="35"/>
      <c r="X248" s="35"/>
      <c r="Y248" s="35"/>
      <c r="Z248" s="35"/>
      <c r="AA248" s="35"/>
      <c r="AB248" s="35"/>
      <c r="AC248" s="35"/>
      <c r="AD248" s="35"/>
      <c r="AE248" s="35"/>
      <c r="AR248" s="203" t="s">
        <v>316</v>
      </c>
      <c r="AT248" s="203" t="s">
        <v>241</v>
      </c>
      <c r="AU248" s="203" t="s">
        <v>84</v>
      </c>
      <c r="AY248" s="18" t="s">
        <v>239</v>
      </c>
      <c r="BE248" s="204">
        <f>IF(N248="základní",J248,0)</f>
        <v>0</v>
      </c>
      <c r="BF248" s="204">
        <f>IF(N248="snížená",J248,0)</f>
        <v>0</v>
      </c>
      <c r="BG248" s="204">
        <f>IF(N248="zákl. přenesená",J248,0)</f>
        <v>0</v>
      </c>
      <c r="BH248" s="204">
        <f>IF(N248="sníž. přenesená",J248,0)</f>
        <v>0</v>
      </c>
      <c r="BI248" s="204">
        <f>IF(N248="nulová",J248,0)</f>
        <v>0</v>
      </c>
      <c r="BJ248" s="18" t="s">
        <v>84</v>
      </c>
      <c r="BK248" s="204">
        <f>ROUND(I248*H248,2)</f>
        <v>0</v>
      </c>
      <c r="BL248" s="18" t="s">
        <v>316</v>
      </c>
      <c r="BM248" s="203" t="s">
        <v>999</v>
      </c>
    </row>
    <row r="249" spans="1:65" s="2" customFormat="1" ht="19.5">
      <c r="A249" s="35"/>
      <c r="B249" s="36"/>
      <c r="C249" s="37"/>
      <c r="D249" s="212" t="s">
        <v>294</v>
      </c>
      <c r="E249" s="37"/>
      <c r="F249" s="221" t="s">
        <v>3280</v>
      </c>
      <c r="G249" s="37"/>
      <c r="H249" s="37"/>
      <c r="I249" s="207"/>
      <c r="J249" s="37"/>
      <c r="K249" s="37"/>
      <c r="L249" s="40"/>
      <c r="M249" s="208"/>
      <c r="N249" s="209"/>
      <c r="O249" s="72"/>
      <c r="P249" s="72"/>
      <c r="Q249" s="72"/>
      <c r="R249" s="72"/>
      <c r="S249" s="72"/>
      <c r="T249" s="73"/>
      <c r="U249" s="35"/>
      <c r="V249" s="35"/>
      <c r="W249" s="35"/>
      <c r="X249" s="35"/>
      <c r="Y249" s="35"/>
      <c r="Z249" s="35"/>
      <c r="AA249" s="35"/>
      <c r="AB249" s="35"/>
      <c r="AC249" s="35"/>
      <c r="AD249" s="35"/>
      <c r="AE249" s="35"/>
      <c r="AT249" s="18" t="s">
        <v>294</v>
      </c>
      <c r="AU249" s="18" t="s">
        <v>84</v>
      </c>
    </row>
    <row r="250" spans="1:65" s="2" customFormat="1" ht="24.2" customHeight="1">
      <c r="A250" s="35"/>
      <c r="B250" s="36"/>
      <c r="C250" s="192" t="s">
        <v>698</v>
      </c>
      <c r="D250" s="192" t="s">
        <v>241</v>
      </c>
      <c r="E250" s="193" t="s">
        <v>3281</v>
      </c>
      <c r="F250" s="194" t="s">
        <v>3282</v>
      </c>
      <c r="G250" s="195" t="s">
        <v>251</v>
      </c>
      <c r="H250" s="196">
        <v>30</v>
      </c>
      <c r="I250" s="197"/>
      <c r="J250" s="198">
        <f>ROUND(I250*H250,2)</f>
        <v>0</v>
      </c>
      <c r="K250" s="194" t="s">
        <v>3125</v>
      </c>
      <c r="L250" s="40"/>
      <c r="M250" s="199" t="s">
        <v>1</v>
      </c>
      <c r="N250" s="200" t="s">
        <v>41</v>
      </c>
      <c r="O250" s="72"/>
      <c r="P250" s="201">
        <f>O250*H250</f>
        <v>0</v>
      </c>
      <c r="Q250" s="201">
        <v>0</v>
      </c>
      <c r="R250" s="201">
        <f>Q250*H250</f>
        <v>0</v>
      </c>
      <c r="S250" s="201">
        <v>0</v>
      </c>
      <c r="T250" s="202">
        <f>S250*H250</f>
        <v>0</v>
      </c>
      <c r="U250" s="35"/>
      <c r="V250" s="35"/>
      <c r="W250" s="35"/>
      <c r="X250" s="35"/>
      <c r="Y250" s="35"/>
      <c r="Z250" s="35"/>
      <c r="AA250" s="35"/>
      <c r="AB250" s="35"/>
      <c r="AC250" s="35"/>
      <c r="AD250" s="35"/>
      <c r="AE250" s="35"/>
      <c r="AR250" s="203" t="s">
        <v>316</v>
      </c>
      <c r="AT250" s="203" t="s">
        <v>241</v>
      </c>
      <c r="AU250" s="203" t="s">
        <v>84</v>
      </c>
      <c r="AY250" s="18" t="s">
        <v>239</v>
      </c>
      <c r="BE250" s="204">
        <f>IF(N250="základní",J250,0)</f>
        <v>0</v>
      </c>
      <c r="BF250" s="204">
        <f>IF(N250="snížená",J250,0)</f>
        <v>0</v>
      </c>
      <c r="BG250" s="204">
        <f>IF(N250="zákl. přenesená",J250,0)</f>
        <v>0</v>
      </c>
      <c r="BH250" s="204">
        <f>IF(N250="sníž. přenesená",J250,0)</f>
        <v>0</v>
      </c>
      <c r="BI250" s="204">
        <f>IF(N250="nulová",J250,0)</f>
        <v>0</v>
      </c>
      <c r="BJ250" s="18" t="s">
        <v>84</v>
      </c>
      <c r="BK250" s="204">
        <f>ROUND(I250*H250,2)</f>
        <v>0</v>
      </c>
      <c r="BL250" s="18" t="s">
        <v>316</v>
      </c>
      <c r="BM250" s="203" t="s">
        <v>1011</v>
      </c>
    </row>
    <row r="251" spans="1:65" s="2" customFormat="1" ht="16.5" customHeight="1">
      <c r="A251" s="35"/>
      <c r="B251" s="36"/>
      <c r="C251" s="192" t="s">
        <v>703</v>
      </c>
      <c r="D251" s="192" t="s">
        <v>241</v>
      </c>
      <c r="E251" s="193" t="s">
        <v>3283</v>
      </c>
      <c r="F251" s="194" t="s">
        <v>3284</v>
      </c>
      <c r="G251" s="195" t="s">
        <v>251</v>
      </c>
      <c r="H251" s="196">
        <v>3</v>
      </c>
      <c r="I251" s="197"/>
      <c r="J251" s="198">
        <f>ROUND(I251*H251,2)</f>
        <v>0</v>
      </c>
      <c r="K251" s="194" t="s">
        <v>3125</v>
      </c>
      <c r="L251" s="40"/>
      <c r="M251" s="199" t="s">
        <v>1</v>
      </c>
      <c r="N251" s="200" t="s">
        <v>41</v>
      </c>
      <c r="O251" s="72"/>
      <c r="P251" s="201">
        <f>O251*H251</f>
        <v>0</v>
      </c>
      <c r="Q251" s="201">
        <v>0</v>
      </c>
      <c r="R251" s="201">
        <f>Q251*H251</f>
        <v>0</v>
      </c>
      <c r="S251" s="201">
        <v>0</v>
      </c>
      <c r="T251" s="202">
        <f>S251*H251</f>
        <v>0</v>
      </c>
      <c r="U251" s="35"/>
      <c r="V251" s="35"/>
      <c r="W251" s="35"/>
      <c r="X251" s="35"/>
      <c r="Y251" s="35"/>
      <c r="Z251" s="35"/>
      <c r="AA251" s="35"/>
      <c r="AB251" s="35"/>
      <c r="AC251" s="35"/>
      <c r="AD251" s="35"/>
      <c r="AE251" s="35"/>
      <c r="AR251" s="203" t="s">
        <v>316</v>
      </c>
      <c r="AT251" s="203" t="s">
        <v>241</v>
      </c>
      <c r="AU251" s="203" t="s">
        <v>84</v>
      </c>
      <c r="AY251" s="18" t="s">
        <v>239</v>
      </c>
      <c r="BE251" s="204">
        <f>IF(N251="základní",J251,0)</f>
        <v>0</v>
      </c>
      <c r="BF251" s="204">
        <f>IF(N251="snížená",J251,0)</f>
        <v>0</v>
      </c>
      <c r="BG251" s="204">
        <f>IF(N251="zákl. přenesená",J251,0)</f>
        <v>0</v>
      </c>
      <c r="BH251" s="204">
        <f>IF(N251="sníž. přenesená",J251,0)</f>
        <v>0</v>
      </c>
      <c r="BI251" s="204">
        <f>IF(N251="nulová",J251,0)</f>
        <v>0</v>
      </c>
      <c r="BJ251" s="18" t="s">
        <v>84</v>
      </c>
      <c r="BK251" s="204">
        <f>ROUND(I251*H251,2)</f>
        <v>0</v>
      </c>
      <c r="BL251" s="18" t="s">
        <v>316</v>
      </c>
      <c r="BM251" s="203" t="s">
        <v>1021</v>
      </c>
    </row>
    <row r="252" spans="1:65" s="2" customFormat="1" ht="24.2" customHeight="1">
      <c r="A252" s="35"/>
      <c r="B252" s="36"/>
      <c r="C252" s="192" t="s">
        <v>708</v>
      </c>
      <c r="D252" s="192" t="s">
        <v>241</v>
      </c>
      <c r="E252" s="193" t="s">
        <v>3285</v>
      </c>
      <c r="F252" s="194" t="s">
        <v>3286</v>
      </c>
      <c r="G252" s="195" t="s">
        <v>251</v>
      </c>
      <c r="H252" s="196">
        <v>9</v>
      </c>
      <c r="I252" s="197"/>
      <c r="J252" s="198">
        <f>ROUND(I252*H252,2)</f>
        <v>0</v>
      </c>
      <c r="K252" s="194" t="s">
        <v>3125</v>
      </c>
      <c r="L252" s="40"/>
      <c r="M252" s="199" t="s">
        <v>1</v>
      </c>
      <c r="N252" s="200" t="s">
        <v>41</v>
      </c>
      <c r="O252" s="72"/>
      <c r="P252" s="201">
        <f>O252*H252</f>
        <v>0</v>
      </c>
      <c r="Q252" s="201">
        <v>0</v>
      </c>
      <c r="R252" s="201">
        <f>Q252*H252</f>
        <v>0</v>
      </c>
      <c r="S252" s="201">
        <v>0</v>
      </c>
      <c r="T252" s="202">
        <f>S252*H252</f>
        <v>0</v>
      </c>
      <c r="U252" s="35"/>
      <c r="V252" s="35"/>
      <c r="W252" s="35"/>
      <c r="X252" s="35"/>
      <c r="Y252" s="35"/>
      <c r="Z252" s="35"/>
      <c r="AA252" s="35"/>
      <c r="AB252" s="35"/>
      <c r="AC252" s="35"/>
      <c r="AD252" s="35"/>
      <c r="AE252" s="35"/>
      <c r="AR252" s="203" t="s">
        <v>316</v>
      </c>
      <c r="AT252" s="203" t="s">
        <v>241</v>
      </c>
      <c r="AU252" s="203" t="s">
        <v>84</v>
      </c>
      <c r="AY252" s="18" t="s">
        <v>239</v>
      </c>
      <c r="BE252" s="204">
        <f>IF(N252="základní",J252,0)</f>
        <v>0</v>
      </c>
      <c r="BF252" s="204">
        <f>IF(N252="snížená",J252,0)</f>
        <v>0</v>
      </c>
      <c r="BG252" s="204">
        <f>IF(N252="zákl. přenesená",J252,0)</f>
        <v>0</v>
      </c>
      <c r="BH252" s="204">
        <f>IF(N252="sníž. přenesená",J252,0)</f>
        <v>0</v>
      </c>
      <c r="BI252" s="204">
        <f>IF(N252="nulová",J252,0)</f>
        <v>0</v>
      </c>
      <c r="BJ252" s="18" t="s">
        <v>84</v>
      </c>
      <c r="BK252" s="204">
        <f>ROUND(I252*H252,2)</f>
        <v>0</v>
      </c>
      <c r="BL252" s="18" t="s">
        <v>316</v>
      </c>
      <c r="BM252" s="203" t="s">
        <v>1028</v>
      </c>
    </row>
    <row r="253" spans="1:65" s="2" customFormat="1" ht="16.5" customHeight="1">
      <c r="A253" s="35"/>
      <c r="B253" s="36"/>
      <c r="C253" s="192" t="s">
        <v>713</v>
      </c>
      <c r="D253" s="192" t="s">
        <v>241</v>
      </c>
      <c r="E253" s="193" t="s">
        <v>3287</v>
      </c>
      <c r="F253" s="194" t="s">
        <v>3288</v>
      </c>
      <c r="G253" s="195" t="s">
        <v>2089</v>
      </c>
      <c r="H253" s="196">
        <v>1</v>
      </c>
      <c r="I253" s="197"/>
      <c r="J253" s="198">
        <f>ROUND(I253*H253,2)</f>
        <v>0</v>
      </c>
      <c r="K253" s="194" t="s">
        <v>3174</v>
      </c>
      <c r="L253" s="40"/>
      <c r="M253" s="199" t="s">
        <v>1</v>
      </c>
      <c r="N253" s="200" t="s">
        <v>41</v>
      </c>
      <c r="O253" s="72"/>
      <c r="P253" s="201">
        <f>O253*H253</f>
        <v>0</v>
      </c>
      <c r="Q253" s="201">
        <v>0</v>
      </c>
      <c r="R253" s="201">
        <f>Q253*H253</f>
        <v>0</v>
      </c>
      <c r="S253" s="201">
        <v>0</v>
      </c>
      <c r="T253" s="202">
        <f>S253*H253</f>
        <v>0</v>
      </c>
      <c r="U253" s="35"/>
      <c r="V253" s="35"/>
      <c r="W253" s="35"/>
      <c r="X253" s="35"/>
      <c r="Y253" s="35"/>
      <c r="Z253" s="35"/>
      <c r="AA253" s="35"/>
      <c r="AB253" s="35"/>
      <c r="AC253" s="35"/>
      <c r="AD253" s="35"/>
      <c r="AE253" s="35"/>
      <c r="AR253" s="203" t="s">
        <v>316</v>
      </c>
      <c r="AT253" s="203" t="s">
        <v>241</v>
      </c>
      <c r="AU253" s="203" t="s">
        <v>84</v>
      </c>
      <c r="AY253" s="18" t="s">
        <v>239</v>
      </c>
      <c r="BE253" s="204">
        <f>IF(N253="základní",J253,0)</f>
        <v>0</v>
      </c>
      <c r="BF253" s="204">
        <f>IF(N253="snížená",J253,0)</f>
        <v>0</v>
      </c>
      <c r="BG253" s="204">
        <f>IF(N253="zákl. přenesená",J253,0)</f>
        <v>0</v>
      </c>
      <c r="BH253" s="204">
        <f>IF(N253="sníž. přenesená",J253,0)</f>
        <v>0</v>
      </c>
      <c r="BI253" s="204">
        <f>IF(N253="nulová",J253,0)</f>
        <v>0</v>
      </c>
      <c r="BJ253" s="18" t="s">
        <v>84</v>
      </c>
      <c r="BK253" s="204">
        <f>ROUND(I253*H253,2)</f>
        <v>0</v>
      </c>
      <c r="BL253" s="18" t="s">
        <v>316</v>
      </c>
      <c r="BM253" s="203" t="s">
        <v>1038</v>
      </c>
    </row>
    <row r="254" spans="1:65" s="2" customFormat="1" ht="16.5" customHeight="1">
      <c r="A254" s="35"/>
      <c r="B254" s="36"/>
      <c r="C254" s="192" t="s">
        <v>718</v>
      </c>
      <c r="D254" s="192" t="s">
        <v>241</v>
      </c>
      <c r="E254" s="193" t="s">
        <v>3289</v>
      </c>
      <c r="F254" s="194" t="s">
        <v>3290</v>
      </c>
      <c r="G254" s="195" t="s">
        <v>251</v>
      </c>
      <c r="H254" s="196">
        <v>2</v>
      </c>
      <c r="I254" s="197"/>
      <c r="J254" s="198">
        <f>ROUND(I254*H254,2)</f>
        <v>0</v>
      </c>
      <c r="K254" s="194" t="s">
        <v>3174</v>
      </c>
      <c r="L254" s="40"/>
      <c r="M254" s="199" t="s">
        <v>1</v>
      </c>
      <c r="N254" s="200" t="s">
        <v>41</v>
      </c>
      <c r="O254" s="72"/>
      <c r="P254" s="201">
        <f>O254*H254</f>
        <v>0</v>
      </c>
      <c r="Q254" s="201">
        <v>0</v>
      </c>
      <c r="R254" s="201">
        <f>Q254*H254</f>
        <v>0</v>
      </c>
      <c r="S254" s="201">
        <v>0</v>
      </c>
      <c r="T254" s="202">
        <f>S254*H254</f>
        <v>0</v>
      </c>
      <c r="U254" s="35"/>
      <c r="V254" s="35"/>
      <c r="W254" s="35"/>
      <c r="X254" s="35"/>
      <c r="Y254" s="35"/>
      <c r="Z254" s="35"/>
      <c r="AA254" s="35"/>
      <c r="AB254" s="35"/>
      <c r="AC254" s="35"/>
      <c r="AD254" s="35"/>
      <c r="AE254" s="35"/>
      <c r="AR254" s="203" t="s">
        <v>316</v>
      </c>
      <c r="AT254" s="203" t="s">
        <v>241</v>
      </c>
      <c r="AU254" s="203" t="s">
        <v>84</v>
      </c>
      <c r="AY254" s="18" t="s">
        <v>239</v>
      </c>
      <c r="BE254" s="204">
        <f>IF(N254="základní",J254,0)</f>
        <v>0</v>
      </c>
      <c r="BF254" s="204">
        <f>IF(N254="snížená",J254,0)</f>
        <v>0</v>
      </c>
      <c r="BG254" s="204">
        <f>IF(N254="zákl. přenesená",J254,0)</f>
        <v>0</v>
      </c>
      <c r="BH254" s="204">
        <f>IF(N254="sníž. přenesená",J254,0)</f>
        <v>0</v>
      </c>
      <c r="BI254" s="204">
        <f>IF(N254="nulová",J254,0)</f>
        <v>0</v>
      </c>
      <c r="BJ254" s="18" t="s">
        <v>84</v>
      </c>
      <c r="BK254" s="204">
        <f>ROUND(I254*H254,2)</f>
        <v>0</v>
      </c>
      <c r="BL254" s="18" t="s">
        <v>316</v>
      </c>
      <c r="BM254" s="203" t="s">
        <v>1042</v>
      </c>
    </row>
    <row r="255" spans="1:65" s="2" customFormat="1" ht="19.5">
      <c r="A255" s="35"/>
      <c r="B255" s="36"/>
      <c r="C255" s="37"/>
      <c r="D255" s="212" t="s">
        <v>294</v>
      </c>
      <c r="E255" s="37"/>
      <c r="F255" s="221" t="s">
        <v>3232</v>
      </c>
      <c r="G255" s="37"/>
      <c r="H255" s="37"/>
      <c r="I255" s="207"/>
      <c r="J255" s="37"/>
      <c r="K255" s="37"/>
      <c r="L255" s="40"/>
      <c r="M255" s="208"/>
      <c r="N255" s="209"/>
      <c r="O255" s="72"/>
      <c r="P255" s="72"/>
      <c r="Q255" s="72"/>
      <c r="R255" s="72"/>
      <c r="S255" s="72"/>
      <c r="T255" s="73"/>
      <c r="U255" s="35"/>
      <c r="V255" s="35"/>
      <c r="W255" s="35"/>
      <c r="X255" s="35"/>
      <c r="Y255" s="35"/>
      <c r="Z255" s="35"/>
      <c r="AA255" s="35"/>
      <c r="AB255" s="35"/>
      <c r="AC255" s="35"/>
      <c r="AD255" s="35"/>
      <c r="AE255" s="35"/>
      <c r="AT255" s="18" t="s">
        <v>294</v>
      </c>
      <c r="AU255" s="18" t="s">
        <v>84</v>
      </c>
    </row>
    <row r="256" spans="1:65" s="2" customFormat="1" ht="16.5" customHeight="1">
      <c r="A256" s="35"/>
      <c r="B256" s="36"/>
      <c r="C256" s="192" t="s">
        <v>724</v>
      </c>
      <c r="D256" s="192" t="s">
        <v>241</v>
      </c>
      <c r="E256" s="193" t="s">
        <v>3291</v>
      </c>
      <c r="F256" s="194" t="s">
        <v>3292</v>
      </c>
      <c r="G256" s="195" t="s">
        <v>251</v>
      </c>
      <c r="H256" s="196">
        <v>2</v>
      </c>
      <c r="I256" s="197"/>
      <c r="J256" s="198">
        <f>ROUND(I256*H256,2)</f>
        <v>0</v>
      </c>
      <c r="K256" s="194" t="s">
        <v>3174</v>
      </c>
      <c r="L256" s="40"/>
      <c r="M256" s="199" t="s">
        <v>1</v>
      </c>
      <c r="N256" s="200" t="s">
        <v>41</v>
      </c>
      <c r="O256" s="72"/>
      <c r="P256" s="201">
        <f>O256*H256</f>
        <v>0</v>
      </c>
      <c r="Q256" s="201">
        <v>0</v>
      </c>
      <c r="R256" s="201">
        <f>Q256*H256</f>
        <v>0</v>
      </c>
      <c r="S256" s="201">
        <v>0</v>
      </c>
      <c r="T256" s="202">
        <f>S256*H256</f>
        <v>0</v>
      </c>
      <c r="U256" s="35"/>
      <c r="V256" s="35"/>
      <c r="W256" s="35"/>
      <c r="X256" s="35"/>
      <c r="Y256" s="35"/>
      <c r="Z256" s="35"/>
      <c r="AA256" s="35"/>
      <c r="AB256" s="35"/>
      <c r="AC256" s="35"/>
      <c r="AD256" s="35"/>
      <c r="AE256" s="35"/>
      <c r="AR256" s="203" t="s">
        <v>316</v>
      </c>
      <c r="AT256" s="203" t="s">
        <v>241</v>
      </c>
      <c r="AU256" s="203" t="s">
        <v>84</v>
      </c>
      <c r="AY256" s="18" t="s">
        <v>239</v>
      </c>
      <c r="BE256" s="204">
        <f>IF(N256="základní",J256,0)</f>
        <v>0</v>
      </c>
      <c r="BF256" s="204">
        <f>IF(N256="snížená",J256,0)</f>
        <v>0</v>
      </c>
      <c r="BG256" s="204">
        <f>IF(N256="zákl. přenesená",J256,0)</f>
        <v>0</v>
      </c>
      <c r="BH256" s="204">
        <f>IF(N256="sníž. přenesená",J256,0)</f>
        <v>0</v>
      </c>
      <c r="BI256" s="204">
        <f>IF(N256="nulová",J256,0)</f>
        <v>0</v>
      </c>
      <c r="BJ256" s="18" t="s">
        <v>84</v>
      </c>
      <c r="BK256" s="204">
        <f>ROUND(I256*H256,2)</f>
        <v>0</v>
      </c>
      <c r="BL256" s="18" t="s">
        <v>316</v>
      </c>
      <c r="BM256" s="203" t="s">
        <v>1052</v>
      </c>
    </row>
    <row r="257" spans="1:65" s="2" customFormat="1" ht="19.5">
      <c r="A257" s="35"/>
      <c r="B257" s="36"/>
      <c r="C257" s="37"/>
      <c r="D257" s="212" t="s">
        <v>294</v>
      </c>
      <c r="E257" s="37"/>
      <c r="F257" s="221" t="s">
        <v>3232</v>
      </c>
      <c r="G257" s="37"/>
      <c r="H257" s="37"/>
      <c r="I257" s="207"/>
      <c r="J257" s="37"/>
      <c r="K257" s="37"/>
      <c r="L257" s="40"/>
      <c r="M257" s="208"/>
      <c r="N257" s="209"/>
      <c r="O257" s="72"/>
      <c r="P257" s="72"/>
      <c r="Q257" s="72"/>
      <c r="R257" s="72"/>
      <c r="S257" s="72"/>
      <c r="T257" s="73"/>
      <c r="U257" s="35"/>
      <c r="V257" s="35"/>
      <c r="W257" s="35"/>
      <c r="X257" s="35"/>
      <c r="Y257" s="35"/>
      <c r="Z257" s="35"/>
      <c r="AA257" s="35"/>
      <c r="AB257" s="35"/>
      <c r="AC257" s="35"/>
      <c r="AD257" s="35"/>
      <c r="AE257" s="35"/>
      <c r="AT257" s="18" t="s">
        <v>294</v>
      </c>
      <c r="AU257" s="18" t="s">
        <v>84</v>
      </c>
    </row>
    <row r="258" spans="1:65" s="2" customFormat="1" ht="16.5" customHeight="1">
      <c r="A258" s="35"/>
      <c r="B258" s="36"/>
      <c r="C258" s="192" t="s">
        <v>729</v>
      </c>
      <c r="D258" s="192" t="s">
        <v>241</v>
      </c>
      <c r="E258" s="193" t="s">
        <v>3293</v>
      </c>
      <c r="F258" s="194" t="s">
        <v>3294</v>
      </c>
      <c r="G258" s="195" t="s">
        <v>513</v>
      </c>
      <c r="H258" s="196">
        <v>4</v>
      </c>
      <c r="I258" s="197"/>
      <c r="J258" s="198">
        <f>ROUND(I258*H258,2)</f>
        <v>0</v>
      </c>
      <c r="K258" s="194" t="s">
        <v>3174</v>
      </c>
      <c r="L258" s="40"/>
      <c r="M258" s="199" t="s">
        <v>1</v>
      </c>
      <c r="N258" s="200" t="s">
        <v>41</v>
      </c>
      <c r="O258" s="72"/>
      <c r="P258" s="201">
        <f>O258*H258</f>
        <v>0</v>
      </c>
      <c r="Q258" s="201">
        <v>0</v>
      </c>
      <c r="R258" s="201">
        <f>Q258*H258</f>
        <v>0</v>
      </c>
      <c r="S258" s="201">
        <v>0</v>
      </c>
      <c r="T258" s="202">
        <f>S258*H258</f>
        <v>0</v>
      </c>
      <c r="U258" s="35"/>
      <c r="V258" s="35"/>
      <c r="W258" s="35"/>
      <c r="X258" s="35"/>
      <c r="Y258" s="35"/>
      <c r="Z258" s="35"/>
      <c r="AA258" s="35"/>
      <c r="AB258" s="35"/>
      <c r="AC258" s="35"/>
      <c r="AD258" s="35"/>
      <c r="AE258" s="35"/>
      <c r="AR258" s="203" t="s">
        <v>316</v>
      </c>
      <c r="AT258" s="203" t="s">
        <v>241</v>
      </c>
      <c r="AU258" s="203" t="s">
        <v>84</v>
      </c>
      <c r="AY258" s="18" t="s">
        <v>239</v>
      </c>
      <c r="BE258" s="204">
        <f>IF(N258="základní",J258,0)</f>
        <v>0</v>
      </c>
      <c r="BF258" s="204">
        <f>IF(N258="snížená",J258,0)</f>
        <v>0</v>
      </c>
      <c r="BG258" s="204">
        <f>IF(N258="zákl. přenesená",J258,0)</f>
        <v>0</v>
      </c>
      <c r="BH258" s="204">
        <f>IF(N258="sníž. přenesená",J258,0)</f>
        <v>0</v>
      </c>
      <c r="BI258" s="204">
        <f>IF(N258="nulová",J258,0)</f>
        <v>0</v>
      </c>
      <c r="BJ258" s="18" t="s">
        <v>84</v>
      </c>
      <c r="BK258" s="204">
        <f>ROUND(I258*H258,2)</f>
        <v>0</v>
      </c>
      <c r="BL258" s="18" t="s">
        <v>316</v>
      </c>
      <c r="BM258" s="203" t="s">
        <v>1060</v>
      </c>
    </row>
    <row r="259" spans="1:65" s="2" customFormat="1" ht="16.5" customHeight="1">
      <c r="A259" s="35"/>
      <c r="B259" s="36"/>
      <c r="C259" s="192" t="s">
        <v>734</v>
      </c>
      <c r="D259" s="192" t="s">
        <v>241</v>
      </c>
      <c r="E259" s="193" t="s">
        <v>3295</v>
      </c>
      <c r="F259" s="194" t="s">
        <v>3296</v>
      </c>
      <c r="G259" s="195" t="s">
        <v>513</v>
      </c>
      <c r="H259" s="196">
        <v>13</v>
      </c>
      <c r="I259" s="197"/>
      <c r="J259" s="198">
        <f>ROUND(I259*H259,2)</f>
        <v>0</v>
      </c>
      <c r="K259" s="194" t="s">
        <v>3174</v>
      </c>
      <c r="L259" s="40"/>
      <c r="M259" s="199" t="s">
        <v>1</v>
      </c>
      <c r="N259" s="200" t="s">
        <v>41</v>
      </c>
      <c r="O259" s="72"/>
      <c r="P259" s="201">
        <f>O259*H259</f>
        <v>0</v>
      </c>
      <c r="Q259" s="201">
        <v>0</v>
      </c>
      <c r="R259" s="201">
        <f>Q259*H259</f>
        <v>0</v>
      </c>
      <c r="S259" s="201">
        <v>0</v>
      </c>
      <c r="T259" s="202">
        <f>S259*H259</f>
        <v>0</v>
      </c>
      <c r="U259" s="35"/>
      <c r="V259" s="35"/>
      <c r="W259" s="35"/>
      <c r="X259" s="35"/>
      <c r="Y259" s="35"/>
      <c r="Z259" s="35"/>
      <c r="AA259" s="35"/>
      <c r="AB259" s="35"/>
      <c r="AC259" s="35"/>
      <c r="AD259" s="35"/>
      <c r="AE259" s="35"/>
      <c r="AR259" s="203" t="s">
        <v>316</v>
      </c>
      <c r="AT259" s="203" t="s">
        <v>241</v>
      </c>
      <c r="AU259" s="203" t="s">
        <v>84</v>
      </c>
      <c r="AY259" s="18" t="s">
        <v>239</v>
      </c>
      <c r="BE259" s="204">
        <f>IF(N259="základní",J259,0)</f>
        <v>0</v>
      </c>
      <c r="BF259" s="204">
        <f>IF(N259="snížená",J259,0)</f>
        <v>0</v>
      </c>
      <c r="BG259" s="204">
        <f>IF(N259="zákl. přenesená",J259,0)</f>
        <v>0</v>
      </c>
      <c r="BH259" s="204">
        <f>IF(N259="sníž. přenesená",J259,0)</f>
        <v>0</v>
      </c>
      <c r="BI259" s="204">
        <f>IF(N259="nulová",J259,0)</f>
        <v>0</v>
      </c>
      <c r="BJ259" s="18" t="s">
        <v>84</v>
      </c>
      <c r="BK259" s="204">
        <f>ROUND(I259*H259,2)</f>
        <v>0</v>
      </c>
      <c r="BL259" s="18" t="s">
        <v>316</v>
      </c>
      <c r="BM259" s="203" t="s">
        <v>1073</v>
      </c>
    </row>
    <row r="260" spans="1:65" s="2" customFormat="1" ht="24.2" customHeight="1">
      <c r="A260" s="35"/>
      <c r="B260" s="36"/>
      <c r="C260" s="192" t="s">
        <v>739</v>
      </c>
      <c r="D260" s="192" t="s">
        <v>241</v>
      </c>
      <c r="E260" s="193" t="s">
        <v>3297</v>
      </c>
      <c r="F260" s="194" t="s">
        <v>3298</v>
      </c>
      <c r="G260" s="195" t="s">
        <v>251</v>
      </c>
      <c r="H260" s="196">
        <v>2.06</v>
      </c>
      <c r="I260" s="197"/>
      <c r="J260" s="198">
        <f>ROUND(I260*H260,2)</f>
        <v>0</v>
      </c>
      <c r="K260" s="194" t="s">
        <v>3299</v>
      </c>
      <c r="L260" s="40"/>
      <c r="M260" s="199" t="s">
        <v>1</v>
      </c>
      <c r="N260" s="200" t="s">
        <v>41</v>
      </c>
      <c r="O260" s="72"/>
      <c r="P260" s="201">
        <f>O260*H260</f>
        <v>0</v>
      </c>
      <c r="Q260" s="201">
        <v>0</v>
      </c>
      <c r="R260" s="201">
        <f>Q260*H260</f>
        <v>0</v>
      </c>
      <c r="S260" s="201">
        <v>0</v>
      </c>
      <c r="T260" s="202">
        <f>S260*H260</f>
        <v>0</v>
      </c>
      <c r="U260" s="35"/>
      <c r="V260" s="35"/>
      <c r="W260" s="35"/>
      <c r="X260" s="35"/>
      <c r="Y260" s="35"/>
      <c r="Z260" s="35"/>
      <c r="AA260" s="35"/>
      <c r="AB260" s="35"/>
      <c r="AC260" s="35"/>
      <c r="AD260" s="35"/>
      <c r="AE260" s="35"/>
      <c r="AR260" s="203" t="s">
        <v>316</v>
      </c>
      <c r="AT260" s="203" t="s">
        <v>241</v>
      </c>
      <c r="AU260" s="203" t="s">
        <v>84</v>
      </c>
      <c r="AY260" s="18" t="s">
        <v>239</v>
      </c>
      <c r="BE260" s="204">
        <f>IF(N260="základní",J260,0)</f>
        <v>0</v>
      </c>
      <c r="BF260" s="204">
        <f>IF(N260="snížená",J260,0)</f>
        <v>0</v>
      </c>
      <c r="BG260" s="204">
        <f>IF(N260="zákl. přenesená",J260,0)</f>
        <v>0</v>
      </c>
      <c r="BH260" s="204">
        <f>IF(N260="sníž. přenesená",J260,0)</f>
        <v>0</v>
      </c>
      <c r="BI260" s="204">
        <f>IF(N260="nulová",J260,0)</f>
        <v>0</v>
      </c>
      <c r="BJ260" s="18" t="s">
        <v>84</v>
      </c>
      <c r="BK260" s="204">
        <f>ROUND(I260*H260,2)</f>
        <v>0</v>
      </c>
      <c r="BL260" s="18" t="s">
        <v>316</v>
      </c>
      <c r="BM260" s="203" t="s">
        <v>1086</v>
      </c>
    </row>
    <row r="261" spans="1:65" s="2" customFormat="1" ht="19.5">
      <c r="A261" s="35"/>
      <c r="B261" s="36"/>
      <c r="C261" s="37"/>
      <c r="D261" s="212" t="s">
        <v>294</v>
      </c>
      <c r="E261" s="37"/>
      <c r="F261" s="221" t="s">
        <v>3300</v>
      </c>
      <c r="G261" s="37"/>
      <c r="H261" s="37"/>
      <c r="I261" s="207"/>
      <c r="J261" s="37"/>
      <c r="K261" s="37"/>
      <c r="L261" s="40"/>
      <c r="M261" s="208"/>
      <c r="N261" s="209"/>
      <c r="O261" s="72"/>
      <c r="P261" s="72"/>
      <c r="Q261" s="72"/>
      <c r="R261" s="72"/>
      <c r="S261" s="72"/>
      <c r="T261" s="73"/>
      <c r="U261" s="35"/>
      <c r="V261" s="35"/>
      <c r="W261" s="35"/>
      <c r="X261" s="35"/>
      <c r="Y261" s="35"/>
      <c r="Z261" s="35"/>
      <c r="AA261" s="35"/>
      <c r="AB261" s="35"/>
      <c r="AC261" s="35"/>
      <c r="AD261" s="35"/>
      <c r="AE261" s="35"/>
      <c r="AT261" s="18" t="s">
        <v>294</v>
      </c>
      <c r="AU261" s="18" t="s">
        <v>84</v>
      </c>
    </row>
    <row r="262" spans="1:65" s="2" customFormat="1" ht="24.2" customHeight="1">
      <c r="A262" s="35"/>
      <c r="B262" s="36"/>
      <c r="C262" s="192" t="s">
        <v>741</v>
      </c>
      <c r="D262" s="192" t="s">
        <v>241</v>
      </c>
      <c r="E262" s="193" t="s">
        <v>3301</v>
      </c>
      <c r="F262" s="194" t="s">
        <v>3302</v>
      </c>
      <c r="G262" s="195" t="s">
        <v>251</v>
      </c>
      <c r="H262" s="196">
        <v>6.18</v>
      </c>
      <c r="I262" s="197"/>
      <c r="J262" s="198">
        <f>ROUND(I262*H262,2)</f>
        <v>0</v>
      </c>
      <c r="K262" s="194" t="s">
        <v>3299</v>
      </c>
      <c r="L262" s="40"/>
      <c r="M262" s="199" t="s">
        <v>1</v>
      </c>
      <c r="N262" s="200" t="s">
        <v>41</v>
      </c>
      <c r="O262" s="72"/>
      <c r="P262" s="201">
        <f>O262*H262</f>
        <v>0</v>
      </c>
      <c r="Q262" s="201">
        <v>0</v>
      </c>
      <c r="R262" s="201">
        <f>Q262*H262</f>
        <v>0</v>
      </c>
      <c r="S262" s="201">
        <v>0</v>
      </c>
      <c r="T262" s="202">
        <f>S262*H262</f>
        <v>0</v>
      </c>
      <c r="U262" s="35"/>
      <c r="V262" s="35"/>
      <c r="W262" s="35"/>
      <c r="X262" s="35"/>
      <c r="Y262" s="35"/>
      <c r="Z262" s="35"/>
      <c r="AA262" s="35"/>
      <c r="AB262" s="35"/>
      <c r="AC262" s="35"/>
      <c r="AD262" s="35"/>
      <c r="AE262" s="35"/>
      <c r="AR262" s="203" t="s">
        <v>316</v>
      </c>
      <c r="AT262" s="203" t="s">
        <v>241</v>
      </c>
      <c r="AU262" s="203" t="s">
        <v>84</v>
      </c>
      <c r="AY262" s="18" t="s">
        <v>239</v>
      </c>
      <c r="BE262" s="204">
        <f>IF(N262="základní",J262,0)</f>
        <v>0</v>
      </c>
      <c r="BF262" s="204">
        <f>IF(N262="snížená",J262,0)</f>
        <v>0</v>
      </c>
      <c r="BG262" s="204">
        <f>IF(N262="zákl. přenesená",J262,0)</f>
        <v>0</v>
      </c>
      <c r="BH262" s="204">
        <f>IF(N262="sníž. přenesená",J262,0)</f>
        <v>0</v>
      </c>
      <c r="BI262" s="204">
        <f>IF(N262="nulová",J262,0)</f>
        <v>0</v>
      </c>
      <c r="BJ262" s="18" t="s">
        <v>84</v>
      </c>
      <c r="BK262" s="204">
        <f>ROUND(I262*H262,2)</f>
        <v>0</v>
      </c>
      <c r="BL262" s="18" t="s">
        <v>316</v>
      </c>
      <c r="BM262" s="203" t="s">
        <v>1096</v>
      </c>
    </row>
    <row r="263" spans="1:65" s="2" customFormat="1" ht="19.5">
      <c r="A263" s="35"/>
      <c r="B263" s="36"/>
      <c r="C263" s="37"/>
      <c r="D263" s="212" t="s">
        <v>294</v>
      </c>
      <c r="E263" s="37"/>
      <c r="F263" s="221" t="s">
        <v>3303</v>
      </c>
      <c r="G263" s="37"/>
      <c r="H263" s="37"/>
      <c r="I263" s="207"/>
      <c r="J263" s="37"/>
      <c r="K263" s="37"/>
      <c r="L263" s="40"/>
      <c r="M263" s="208"/>
      <c r="N263" s="209"/>
      <c r="O263" s="72"/>
      <c r="P263" s="72"/>
      <c r="Q263" s="72"/>
      <c r="R263" s="72"/>
      <c r="S263" s="72"/>
      <c r="T263" s="73"/>
      <c r="U263" s="35"/>
      <c r="V263" s="35"/>
      <c r="W263" s="35"/>
      <c r="X263" s="35"/>
      <c r="Y263" s="35"/>
      <c r="Z263" s="35"/>
      <c r="AA263" s="35"/>
      <c r="AB263" s="35"/>
      <c r="AC263" s="35"/>
      <c r="AD263" s="35"/>
      <c r="AE263" s="35"/>
      <c r="AT263" s="18" t="s">
        <v>294</v>
      </c>
      <c r="AU263" s="18" t="s">
        <v>84</v>
      </c>
    </row>
    <row r="264" spans="1:65" s="2" customFormat="1" ht="24.2" customHeight="1">
      <c r="A264" s="35"/>
      <c r="B264" s="36"/>
      <c r="C264" s="192" t="s">
        <v>746</v>
      </c>
      <c r="D264" s="192" t="s">
        <v>241</v>
      </c>
      <c r="E264" s="193" t="s">
        <v>3304</v>
      </c>
      <c r="F264" s="194" t="s">
        <v>3305</v>
      </c>
      <c r="G264" s="195" t="s">
        <v>251</v>
      </c>
      <c r="H264" s="196">
        <v>17.510000000000002</v>
      </c>
      <c r="I264" s="197"/>
      <c r="J264" s="198">
        <f>ROUND(I264*H264,2)</f>
        <v>0</v>
      </c>
      <c r="K264" s="194" t="s">
        <v>3299</v>
      </c>
      <c r="L264" s="40"/>
      <c r="M264" s="199" t="s">
        <v>1</v>
      </c>
      <c r="N264" s="200" t="s">
        <v>41</v>
      </c>
      <c r="O264" s="72"/>
      <c r="P264" s="201">
        <f>O264*H264</f>
        <v>0</v>
      </c>
      <c r="Q264" s="201">
        <v>0</v>
      </c>
      <c r="R264" s="201">
        <f>Q264*H264</f>
        <v>0</v>
      </c>
      <c r="S264" s="201">
        <v>0</v>
      </c>
      <c r="T264" s="202">
        <f>S264*H264</f>
        <v>0</v>
      </c>
      <c r="U264" s="35"/>
      <c r="V264" s="35"/>
      <c r="W264" s="35"/>
      <c r="X264" s="35"/>
      <c r="Y264" s="35"/>
      <c r="Z264" s="35"/>
      <c r="AA264" s="35"/>
      <c r="AB264" s="35"/>
      <c r="AC264" s="35"/>
      <c r="AD264" s="35"/>
      <c r="AE264" s="35"/>
      <c r="AR264" s="203" t="s">
        <v>316</v>
      </c>
      <c r="AT264" s="203" t="s">
        <v>241</v>
      </c>
      <c r="AU264" s="203" t="s">
        <v>84</v>
      </c>
      <c r="AY264" s="18" t="s">
        <v>239</v>
      </c>
      <c r="BE264" s="204">
        <f>IF(N264="základní",J264,0)</f>
        <v>0</v>
      </c>
      <c r="BF264" s="204">
        <f>IF(N264="snížená",J264,0)</f>
        <v>0</v>
      </c>
      <c r="BG264" s="204">
        <f>IF(N264="zákl. přenesená",J264,0)</f>
        <v>0</v>
      </c>
      <c r="BH264" s="204">
        <f>IF(N264="sníž. přenesená",J264,0)</f>
        <v>0</v>
      </c>
      <c r="BI264" s="204">
        <f>IF(N264="nulová",J264,0)</f>
        <v>0</v>
      </c>
      <c r="BJ264" s="18" t="s">
        <v>84</v>
      </c>
      <c r="BK264" s="204">
        <f>ROUND(I264*H264,2)</f>
        <v>0</v>
      </c>
      <c r="BL264" s="18" t="s">
        <v>316</v>
      </c>
      <c r="BM264" s="203" t="s">
        <v>1106</v>
      </c>
    </row>
    <row r="265" spans="1:65" s="2" customFormat="1" ht="19.5">
      <c r="A265" s="35"/>
      <c r="B265" s="36"/>
      <c r="C265" s="37"/>
      <c r="D265" s="212" t="s">
        <v>294</v>
      </c>
      <c r="E265" s="37"/>
      <c r="F265" s="221" t="s">
        <v>3306</v>
      </c>
      <c r="G265" s="37"/>
      <c r="H265" s="37"/>
      <c r="I265" s="207"/>
      <c r="J265" s="37"/>
      <c r="K265" s="37"/>
      <c r="L265" s="40"/>
      <c r="M265" s="208"/>
      <c r="N265" s="209"/>
      <c r="O265" s="72"/>
      <c r="P265" s="72"/>
      <c r="Q265" s="72"/>
      <c r="R265" s="72"/>
      <c r="S265" s="72"/>
      <c r="T265" s="73"/>
      <c r="U265" s="35"/>
      <c r="V265" s="35"/>
      <c r="W265" s="35"/>
      <c r="X265" s="35"/>
      <c r="Y265" s="35"/>
      <c r="Z265" s="35"/>
      <c r="AA265" s="35"/>
      <c r="AB265" s="35"/>
      <c r="AC265" s="35"/>
      <c r="AD265" s="35"/>
      <c r="AE265" s="35"/>
      <c r="AT265" s="18" t="s">
        <v>294</v>
      </c>
      <c r="AU265" s="18" t="s">
        <v>84</v>
      </c>
    </row>
    <row r="266" spans="1:65" s="2" customFormat="1" ht="16.5" customHeight="1">
      <c r="A266" s="35"/>
      <c r="B266" s="36"/>
      <c r="C266" s="192" t="s">
        <v>749</v>
      </c>
      <c r="D266" s="192" t="s">
        <v>241</v>
      </c>
      <c r="E266" s="193" t="s">
        <v>3307</v>
      </c>
      <c r="F266" s="194" t="s">
        <v>3308</v>
      </c>
      <c r="G266" s="195" t="s">
        <v>251</v>
      </c>
      <c r="H266" s="196">
        <v>7</v>
      </c>
      <c r="I266" s="197"/>
      <c r="J266" s="198">
        <f t="shared" ref="J266:J271" si="10">ROUND(I266*H266,2)</f>
        <v>0</v>
      </c>
      <c r="K266" s="194" t="s">
        <v>3125</v>
      </c>
      <c r="L266" s="40"/>
      <c r="M266" s="199" t="s">
        <v>1</v>
      </c>
      <c r="N266" s="200" t="s">
        <v>41</v>
      </c>
      <c r="O266" s="72"/>
      <c r="P266" s="201">
        <f t="shared" ref="P266:P271" si="11">O266*H266</f>
        <v>0</v>
      </c>
      <c r="Q266" s="201">
        <v>0</v>
      </c>
      <c r="R266" s="201">
        <f t="shared" ref="R266:R271" si="12">Q266*H266</f>
        <v>0</v>
      </c>
      <c r="S266" s="201">
        <v>0</v>
      </c>
      <c r="T266" s="202">
        <f t="shared" ref="T266:T271" si="13">S266*H266</f>
        <v>0</v>
      </c>
      <c r="U266" s="35"/>
      <c r="V266" s="35"/>
      <c r="W266" s="35"/>
      <c r="X266" s="35"/>
      <c r="Y266" s="35"/>
      <c r="Z266" s="35"/>
      <c r="AA266" s="35"/>
      <c r="AB266" s="35"/>
      <c r="AC266" s="35"/>
      <c r="AD266" s="35"/>
      <c r="AE266" s="35"/>
      <c r="AR266" s="203" t="s">
        <v>316</v>
      </c>
      <c r="AT266" s="203" t="s">
        <v>241</v>
      </c>
      <c r="AU266" s="203" t="s">
        <v>84</v>
      </c>
      <c r="AY266" s="18" t="s">
        <v>239</v>
      </c>
      <c r="BE266" s="204">
        <f t="shared" ref="BE266:BE271" si="14">IF(N266="základní",J266,0)</f>
        <v>0</v>
      </c>
      <c r="BF266" s="204">
        <f t="shared" ref="BF266:BF271" si="15">IF(N266="snížená",J266,0)</f>
        <v>0</v>
      </c>
      <c r="BG266" s="204">
        <f t="shared" ref="BG266:BG271" si="16">IF(N266="zákl. přenesená",J266,0)</f>
        <v>0</v>
      </c>
      <c r="BH266" s="204">
        <f t="shared" ref="BH266:BH271" si="17">IF(N266="sníž. přenesená",J266,0)</f>
        <v>0</v>
      </c>
      <c r="BI266" s="204">
        <f t="shared" ref="BI266:BI271" si="18">IF(N266="nulová",J266,0)</f>
        <v>0</v>
      </c>
      <c r="BJ266" s="18" t="s">
        <v>84</v>
      </c>
      <c r="BK266" s="204">
        <f t="shared" ref="BK266:BK271" si="19">ROUND(I266*H266,2)</f>
        <v>0</v>
      </c>
      <c r="BL266" s="18" t="s">
        <v>316</v>
      </c>
      <c r="BM266" s="203" t="s">
        <v>1116</v>
      </c>
    </row>
    <row r="267" spans="1:65" s="2" customFormat="1" ht="16.5" customHeight="1">
      <c r="A267" s="35"/>
      <c r="B267" s="36"/>
      <c r="C267" s="192" t="s">
        <v>754</v>
      </c>
      <c r="D267" s="192" t="s">
        <v>241</v>
      </c>
      <c r="E267" s="193" t="s">
        <v>3309</v>
      </c>
      <c r="F267" s="194" t="s">
        <v>3310</v>
      </c>
      <c r="G267" s="195" t="s">
        <v>251</v>
      </c>
      <c r="H267" s="196">
        <v>13</v>
      </c>
      <c r="I267" s="197"/>
      <c r="J267" s="198">
        <f t="shared" si="10"/>
        <v>0</v>
      </c>
      <c r="K267" s="194" t="s">
        <v>3125</v>
      </c>
      <c r="L267" s="40"/>
      <c r="M267" s="199" t="s">
        <v>1</v>
      </c>
      <c r="N267" s="200" t="s">
        <v>41</v>
      </c>
      <c r="O267" s="72"/>
      <c r="P267" s="201">
        <f t="shared" si="11"/>
        <v>0</v>
      </c>
      <c r="Q267" s="201">
        <v>0</v>
      </c>
      <c r="R267" s="201">
        <f t="shared" si="12"/>
        <v>0</v>
      </c>
      <c r="S267" s="201">
        <v>0</v>
      </c>
      <c r="T267" s="202">
        <f t="shared" si="13"/>
        <v>0</v>
      </c>
      <c r="U267" s="35"/>
      <c r="V267" s="35"/>
      <c r="W267" s="35"/>
      <c r="X267" s="35"/>
      <c r="Y267" s="35"/>
      <c r="Z267" s="35"/>
      <c r="AA267" s="35"/>
      <c r="AB267" s="35"/>
      <c r="AC267" s="35"/>
      <c r="AD267" s="35"/>
      <c r="AE267" s="35"/>
      <c r="AR267" s="203" t="s">
        <v>316</v>
      </c>
      <c r="AT267" s="203" t="s">
        <v>241</v>
      </c>
      <c r="AU267" s="203" t="s">
        <v>84</v>
      </c>
      <c r="AY267" s="18" t="s">
        <v>239</v>
      </c>
      <c r="BE267" s="204">
        <f t="shared" si="14"/>
        <v>0</v>
      </c>
      <c r="BF267" s="204">
        <f t="shared" si="15"/>
        <v>0</v>
      </c>
      <c r="BG267" s="204">
        <f t="shared" si="16"/>
        <v>0</v>
      </c>
      <c r="BH267" s="204">
        <f t="shared" si="17"/>
        <v>0</v>
      </c>
      <c r="BI267" s="204">
        <f t="shared" si="18"/>
        <v>0</v>
      </c>
      <c r="BJ267" s="18" t="s">
        <v>84</v>
      </c>
      <c r="BK267" s="204">
        <f t="shared" si="19"/>
        <v>0</v>
      </c>
      <c r="BL267" s="18" t="s">
        <v>316</v>
      </c>
      <c r="BM267" s="203" t="s">
        <v>1128</v>
      </c>
    </row>
    <row r="268" spans="1:65" s="2" customFormat="1" ht="16.5" customHeight="1">
      <c r="A268" s="35"/>
      <c r="B268" s="36"/>
      <c r="C268" s="192" t="s">
        <v>756</v>
      </c>
      <c r="D268" s="192" t="s">
        <v>241</v>
      </c>
      <c r="E268" s="193" t="s">
        <v>3311</v>
      </c>
      <c r="F268" s="194" t="s">
        <v>3312</v>
      </c>
      <c r="G268" s="195" t="s">
        <v>251</v>
      </c>
      <c r="H268" s="196">
        <v>13</v>
      </c>
      <c r="I268" s="197"/>
      <c r="J268" s="198">
        <f t="shared" si="10"/>
        <v>0</v>
      </c>
      <c r="K268" s="194" t="s">
        <v>3125</v>
      </c>
      <c r="L268" s="40"/>
      <c r="M268" s="199" t="s">
        <v>1</v>
      </c>
      <c r="N268" s="200" t="s">
        <v>41</v>
      </c>
      <c r="O268" s="72"/>
      <c r="P268" s="201">
        <f t="shared" si="11"/>
        <v>0</v>
      </c>
      <c r="Q268" s="201">
        <v>0</v>
      </c>
      <c r="R268" s="201">
        <f t="shared" si="12"/>
        <v>0</v>
      </c>
      <c r="S268" s="201">
        <v>0</v>
      </c>
      <c r="T268" s="202">
        <f t="shared" si="13"/>
        <v>0</v>
      </c>
      <c r="U268" s="35"/>
      <c r="V268" s="35"/>
      <c r="W268" s="35"/>
      <c r="X268" s="35"/>
      <c r="Y268" s="35"/>
      <c r="Z268" s="35"/>
      <c r="AA268" s="35"/>
      <c r="AB268" s="35"/>
      <c r="AC268" s="35"/>
      <c r="AD268" s="35"/>
      <c r="AE268" s="35"/>
      <c r="AR268" s="203" t="s">
        <v>316</v>
      </c>
      <c r="AT268" s="203" t="s">
        <v>241</v>
      </c>
      <c r="AU268" s="203" t="s">
        <v>84</v>
      </c>
      <c r="AY268" s="18" t="s">
        <v>239</v>
      </c>
      <c r="BE268" s="204">
        <f t="shared" si="14"/>
        <v>0</v>
      </c>
      <c r="BF268" s="204">
        <f t="shared" si="15"/>
        <v>0</v>
      </c>
      <c r="BG268" s="204">
        <f t="shared" si="16"/>
        <v>0</v>
      </c>
      <c r="BH268" s="204">
        <f t="shared" si="17"/>
        <v>0</v>
      </c>
      <c r="BI268" s="204">
        <f t="shared" si="18"/>
        <v>0</v>
      </c>
      <c r="BJ268" s="18" t="s">
        <v>84</v>
      </c>
      <c r="BK268" s="204">
        <f t="shared" si="19"/>
        <v>0</v>
      </c>
      <c r="BL268" s="18" t="s">
        <v>316</v>
      </c>
      <c r="BM268" s="203" t="s">
        <v>1139</v>
      </c>
    </row>
    <row r="269" spans="1:65" s="2" customFormat="1" ht="16.5" customHeight="1">
      <c r="A269" s="35"/>
      <c r="B269" s="36"/>
      <c r="C269" s="192" t="s">
        <v>762</v>
      </c>
      <c r="D269" s="192" t="s">
        <v>241</v>
      </c>
      <c r="E269" s="193" t="s">
        <v>3313</v>
      </c>
      <c r="F269" s="194" t="s">
        <v>3314</v>
      </c>
      <c r="G269" s="195" t="s">
        <v>251</v>
      </c>
      <c r="H269" s="196">
        <v>12</v>
      </c>
      <c r="I269" s="197"/>
      <c r="J269" s="198">
        <f t="shared" si="10"/>
        <v>0</v>
      </c>
      <c r="K269" s="194" t="s">
        <v>3125</v>
      </c>
      <c r="L269" s="40"/>
      <c r="M269" s="199" t="s">
        <v>1</v>
      </c>
      <c r="N269" s="200" t="s">
        <v>41</v>
      </c>
      <c r="O269" s="72"/>
      <c r="P269" s="201">
        <f t="shared" si="11"/>
        <v>0</v>
      </c>
      <c r="Q269" s="201">
        <v>0</v>
      </c>
      <c r="R269" s="201">
        <f t="shared" si="12"/>
        <v>0</v>
      </c>
      <c r="S269" s="201">
        <v>0</v>
      </c>
      <c r="T269" s="202">
        <f t="shared" si="13"/>
        <v>0</v>
      </c>
      <c r="U269" s="35"/>
      <c r="V269" s="35"/>
      <c r="W269" s="35"/>
      <c r="X269" s="35"/>
      <c r="Y269" s="35"/>
      <c r="Z269" s="35"/>
      <c r="AA269" s="35"/>
      <c r="AB269" s="35"/>
      <c r="AC269" s="35"/>
      <c r="AD269" s="35"/>
      <c r="AE269" s="35"/>
      <c r="AR269" s="203" t="s">
        <v>316</v>
      </c>
      <c r="AT269" s="203" t="s">
        <v>241</v>
      </c>
      <c r="AU269" s="203" t="s">
        <v>84</v>
      </c>
      <c r="AY269" s="18" t="s">
        <v>239</v>
      </c>
      <c r="BE269" s="204">
        <f t="shared" si="14"/>
        <v>0</v>
      </c>
      <c r="BF269" s="204">
        <f t="shared" si="15"/>
        <v>0</v>
      </c>
      <c r="BG269" s="204">
        <f t="shared" si="16"/>
        <v>0</v>
      </c>
      <c r="BH269" s="204">
        <f t="shared" si="17"/>
        <v>0</v>
      </c>
      <c r="BI269" s="204">
        <f t="shared" si="18"/>
        <v>0</v>
      </c>
      <c r="BJ269" s="18" t="s">
        <v>84</v>
      </c>
      <c r="BK269" s="204">
        <f t="shared" si="19"/>
        <v>0</v>
      </c>
      <c r="BL269" s="18" t="s">
        <v>316</v>
      </c>
      <c r="BM269" s="203" t="s">
        <v>1150</v>
      </c>
    </row>
    <row r="270" spans="1:65" s="2" customFormat="1" ht="16.5" customHeight="1">
      <c r="A270" s="35"/>
      <c r="B270" s="36"/>
      <c r="C270" s="192" t="s">
        <v>767</v>
      </c>
      <c r="D270" s="192" t="s">
        <v>241</v>
      </c>
      <c r="E270" s="193" t="s">
        <v>3315</v>
      </c>
      <c r="F270" s="194" t="s">
        <v>3316</v>
      </c>
      <c r="G270" s="195" t="s">
        <v>251</v>
      </c>
      <c r="H270" s="196">
        <v>3</v>
      </c>
      <c r="I270" s="197"/>
      <c r="J270" s="198">
        <f t="shared" si="10"/>
        <v>0</v>
      </c>
      <c r="K270" s="194" t="s">
        <v>3174</v>
      </c>
      <c r="L270" s="40"/>
      <c r="M270" s="199" t="s">
        <v>1</v>
      </c>
      <c r="N270" s="200" t="s">
        <v>41</v>
      </c>
      <c r="O270" s="72"/>
      <c r="P270" s="201">
        <f t="shared" si="11"/>
        <v>0</v>
      </c>
      <c r="Q270" s="201">
        <v>0</v>
      </c>
      <c r="R270" s="201">
        <f t="shared" si="12"/>
        <v>0</v>
      </c>
      <c r="S270" s="201">
        <v>0</v>
      </c>
      <c r="T270" s="202">
        <f t="shared" si="13"/>
        <v>0</v>
      </c>
      <c r="U270" s="35"/>
      <c r="V270" s="35"/>
      <c r="W270" s="35"/>
      <c r="X270" s="35"/>
      <c r="Y270" s="35"/>
      <c r="Z270" s="35"/>
      <c r="AA270" s="35"/>
      <c r="AB270" s="35"/>
      <c r="AC270" s="35"/>
      <c r="AD270" s="35"/>
      <c r="AE270" s="35"/>
      <c r="AR270" s="203" t="s">
        <v>316</v>
      </c>
      <c r="AT270" s="203" t="s">
        <v>241</v>
      </c>
      <c r="AU270" s="203" t="s">
        <v>84</v>
      </c>
      <c r="AY270" s="18" t="s">
        <v>239</v>
      </c>
      <c r="BE270" s="204">
        <f t="shared" si="14"/>
        <v>0</v>
      </c>
      <c r="BF270" s="204">
        <f t="shared" si="15"/>
        <v>0</v>
      </c>
      <c r="BG270" s="204">
        <f t="shared" si="16"/>
        <v>0</v>
      </c>
      <c r="BH270" s="204">
        <f t="shared" si="17"/>
        <v>0</v>
      </c>
      <c r="BI270" s="204">
        <f t="shared" si="18"/>
        <v>0</v>
      </c>
      <c r="BJ270" s="18" t="s">
        <v>84</v>
      </c>
      <c r="BK270" s="204">
        <f t="shared" si="19"/>
        <v>0</v>
      </c>
      <c r="BL270" s="18" t="s">
        <v>316</v>
      </c>
      <c r="BM270" s="203" t="s">
        <v>1167</v>
      </c>
    </row>
    <row r="271" spans="1:65" s="2" customFormat="1" ht="16.5" customHeight="1">
      <c r="A271" s="35"/>
      <c r="B271" s="36"/>
      <c r="C271" s="192" t="s">
        <v>772</v>
      </c>
      <c r="D271" s="192" t="s">
        <v>241</v>
      </c>
      <c r="E271" s="193" t="s">
        <v>3317</v>
      </c>
      <c r="F271" s="194" t="s">
        <v>3318</v>
      </c>
      <c r="G271" s="195" t="s">
        <v>344</v>
      </c>
      <c r="H271" s="196">
        <v>3.165</v>
      </c>
      <c r="I271" s="197"/>
      <c r="J271" s="198">
        <f t="shared" si="10"/>
        <v>0</v>
      </c>
      <c r="K271" s="194" t="s">
        <v>3125</v>
      </c>
      <c r="L271" s="40"/>
      <c r="M271" s="199" t="s">
        <v>1</v>
      </c>
      <c r="N271" s="200" t="s">
        <v>41</v>
      </c>
      <c r="O271" s="72"/>
      <c r="P271" s="201">
        <f t="shared" si="11"/>
        <v>0</v>
      </c>
      <c r="Q271" s="201">
        <v>0</v>
      </c>
      <c r="R271" s="201">
        <f t="shared" si="12"/>
        <v>0</v>
      </c>
      <c r="S271" s="201">
        <v>0</v>
      </c>
      <c r="T271" s="202">
        <f t="shared" si="13"/>
        <v>0</v>
      </c>
      <c r="U271" s="35"/>
      <c r="V271" s="35"/>
      <c r="W271" s="35"/>
      <c r="X271" s="35"/>
      <c r="Y271" s="35"/>
      <c r="Z271" s="35"/>
      <c r="AA271" s="35"/>
      <c r="AB271" s="35"/>
      <c r="AC271" s="35"/>
      <c r="AD271" s="35"/>
      <c r="AE271" s="35"/>
      <c r="AR271" s="203" t="s">
        <v>316</v>
      </c>
      <c r="AT271" s="203" t="s">
        <v>241</v>
      </c>
      <c r="AU271" s="203" t="s">
        <v>84</v>
      </c>
      <c r="AY271" s="18" t="s">
        <v>239</v>
      </c>
      <c r="BE271" s="204">
        <f t="shared" si="14"/>
        <v>0</v>
      </c>
      <c r="BF271" s="204">
        <f t="shared" si="15"/>
        <v>0</v>
      </c>
      <c r="BG271" s="204">
        <f t="shared" si="16"/>
        <v>0</v>
      </c>
      <c r="BH271" s="204">
        <f t="shared" si="17"/>
        <v>0</v>
      </c>
      <c r="BI271" s="204">
        <f t="shared" si="18"/>
        <v>0</v>
      </c>
      <c r="BJ271" s="18" t="s">
        <v>84</v>
      </c>
      <c r="BK271" s="204">
        <f t="shared" si="19"/>
        <v>0</v>
      </c>
      <c r="BL271" s="18" t="s">
        <v>316</v>
      </c>
      <c r="BM271" s="203" t="s">
        <v>1179</v>
      </c>
    </row>
    <row r="272" spans="1:65" s="2" customFormat="1" ht="19.5">
      <c r="A272" s="35"/>
      <c r="B272" s="36"/>
      <c r="C272" s="37"/>
      <c r="D272" s="212" t="s">
        <v>294</v>
      </c>
      <c r="E272" s="37"/>
      <c r="F272" s="221" t="s">
        <v>3211</v>
      </c>
      <c r="G272" s="37"/>
      <c r="H272" s="37"/>
      <c r="I272" s="207"/>
      <c r="J272" s="37"/>
      <c r="K272" s="37"/>
      <c r="L272" s="40"/>
      <c r="M272" s="208"/>
      <c r="N272" s="209"/>
      <c r="O272" s="72"/>
      <c r="P272" s="72"/>
      <c r="Q272" s="72"/>
      <c r="R272" s="72"/>
      <c r="S272" s="72"/>
      <c r="T272" s="73"/>
      <c r="U272" s="35"/>
      <c r="V272" s="35"/>
      <c r="W272" s="35"/>
      <c r="X272" s="35"/>
      <c r="Y272" s="35"/>
      <c r="Z272" s="35"/>
      <c r="AA272" s="35"/>
      <c r="AB272" s="35"/>
      <c r="AC272" s="35"/>
      <c r="AD272" s="35"/>
      <c r="AE272" s="35"/>
      <c r="AT272" s="18" t="s">
        <v>294</v>
      </c>
      <c r="AU272" s="18" t="s">
        <v>84</v>
      </c>
    </row>
    <row r="273" spans="1:65" s="12" customFormat="1" ht="25.9" customHeight="1">
      <c r="B273" s="176"/>
      <c r="C273" s="177"/>
      <c r="D273" s="178" t="s">
        <v>75</v>
      </c>
      <c r="E273" s="179" t="s">
        <v>3319</v>
      </c>
      <c r="F273" s="179" t="s">
        <v>3320</v>
      </c>
      <c r="G273" s="177"/>
      <c r="H273" s="177"/>
      <c r="I273" s="180"/>
      <c r="J273" s="181">
        <f>BK273</f>
        <v>0</v>
      </c>
      <c r="K273" s="177"/>
      <c r="L273" s="182"/>
      <c r="M273" s="183"/>
      <c r="N273" s="184"/>
      <c r="O273" s="184"/>
      <c r="P273" s="185">
        <f>SUM(P274:P357)</f>
        <v>0</v>
      </c>
      <c r="Q273" s="184"/>
      <c r="R273" s="185">
        <f>SUM(R274:R357)</f>
        <v>0</v>
      </c>
      <c r="S273" s="184"/>
      <c r="T273" s="186">
        <f>SUM(T274:T357)</f>
        <v>0</v>
      </c>
      <c r="AR273" s="187" t="s">
        <v>86</v>
      </c>
      <c r="AT273" s="188" t="s">
        <v>75</v>
      </c>
      <c r="AU273" s="188" t="s">
        <v>76</v>
      </c>
      <c r="AY273" s="187" t="s">
        <v>239</v>
      </c>
      <c r="BK273" s="189">
        <f>SUM(BK274:BK357)</f>
        <v>0</v>
      </c>
    </row>
    <row r="274" spans="1:65" s="2" customFormat="1" ht="37.9" customHeight="1">
      <c r="A274" s="35"/>
      <c r="B274" s="36"/>
      <c r="C274" s="192" t="s">
        <v>775</v>
      </c>
      <c r="D274" s="192" t="s">
        <v>241</v>
      </c>
      <c r="E274" s="193" t="s">
        <v>3321</v>
      </c>
      <c r="F274" s="194" t="s">
        <v>3322</v>
      </c>
      <c r="G274" s="195" t="s">
        <v>513</v>
      </c>
      <c r="H274" s="196">
        <v>80</v>
      </c>
      <c r="I274" s="197"/>
      <c r="J274" s="198">
        <f>ROUND(I274*H274,2)</f>
        <v>0</v>
      </c>
      <c r="K274" s="194" t="s">
        <v>3125</v>
      </c>
      <c r="L274" s="40"/>
      <c r="M274" s="199" t="s">
        <v>1</v>
      </c>
      <c r="N274" s="200" t="s">
        <v>41</v>
      </c>
      <c r="O274" s="72"/>
      <c r="P274" s="201">
        <f>O274*H274</f>
        <v>0</v>
      </c>
      <c r="Q274" s="201">
        <v>0</v>
      </c>
      <c r="R274" s="201">
        <f>Q274*H274</f>
        <v>0</v>
      </c>
      <c r="S274" s="201">
        <v>0</v>
      </c>
      <c r="T274" s="202">
        <f>S274*H274</f>
        <v>0</v>
      </c>
      <c r="U274" s="35"/>
      <c r="V274" s="35"/>
      <c r="W274" s="35"/>
      <c r="X274" s="35"/>
      <c r="Y274" s="35"/>
      <c r="Z274" s="35"/>
      <c r="AA274" s="35"/>
      <c r="AB274" s="35"/>
      <c r="AC274" s="35"/>
      <c r="AD274" s="35"/>
      <c r="AE274" s="35"/>
      <c r="AR274" s="203" t="s">
        <v>316</v>
      </c>
      <c r="AT274" s="203" t="s">
        <v>241</v>
      </c>
      <c r="AU274" s="203" t="s">
        <v>84</v>
      </c>
      <c r="AY274" s="18" t="s">
        <v>239</v>
      </c>
      <c r="BE274" s="204">
        <f>IF(N274="základní",J274,0)</f>
        <v>0</v>
      </c>
      <c r="BF274" s="204">
        <f>IF(N274="snížená",J274,0)</f>
        <v>0</v>
      </c>
      <c r="BG274" s="204">
        <f>IF(N274="zákl. přenesená",J274,0)</f>
        <v>0</v>
      </c>
      <c r="BH274" s="204">
        <f>IF(N274="sníž. přenesená",J274,0)</f>
        <v>0</v>
      </c>
      <c r="BI274" s="204">
        <f>IF(N274="nulová",J274,0)</f>
        <v>0</v>
      </c>
      <c r="BJ274" s="18" t="s">
        <v>84</v>
      </c>
      <c r="BK274" s="204">
        <f>ROUND(I274*H274,2)</f>
        <v>0</v>
      </c>
      <c r="BL274" s="18" t="s">
        <v>316</v>
      </c>
      <c r="BM274" s="203" t="s">
        <v>1197</v>
      </c>
    </row>
    <row r="275" spans="1:65" s="2" customFormat="1" ht="29.25">
      <c r="A275" s="35"/>
      <c r="B275" s="36"/>
      <c r="C275" s="37"/>
      <c r="D275" s="212" t="s">
        <v>294</v>
      </c>
      <c r="E275" s="37"/>
      <c r="F275" s="221" t="s">
        <v>3323</v>
      </c>
      <c r="G275" s="37"/>
      <c r="H275" s="37"/>
      <c r="I275" s="207"/>
      <c r="J275" s="37"/>
      <c r="K275" s="37"/>
      <c r="L275" s="40"/>
      <c r="M275" s="208"/>
      <c r="N275" s="209"/>
      <c r="O275" s="72"/>
      <c r="P275" s="72"/>
      <c r="Q275" s="72"/>
      <c r="R275" s="72"/>
      <c r="S275" s="72"/>
      <c r="T275" s="73"/>
      <c r="U275" s="35"/>
      <c r="V275" s="35"/>
      <c r="W275" s="35"/>
      <c r="X275" s="35"/>
      <c r="Y275" s="35"/>
      <c r="Z275" s="35"/>
      <c r="AA275" s="35"/>
      <c r="AB275" s="35"/>
      <c r="AC275" s="35"/>
      <c r="AD275" s="35"/>
      <c r="AE275" s="35"/>
      <c r="AT275" s="18" t="s">
        <v>294</v>
      </c>
      <c r="AU275" s="18" t="s">
        <v>84</v>
      </c>
    </row>
    <row r="276" spans="1:65" s="2" customFormat="1" ht="37.9" customHeight="1">
      <c r="A276" s="35"/>
      <c r="B276" s="36"/>
      <c r="C276" s="192" t="s">
        <v>780</v>
      </c>
      <c r="D276" s="192" t="s">
        <v>241</v>
      </c>
      <c r="E276" s="193" t="s">
        <v>3324</v>
      </c>
      <c r="F276" s="194" t="s">
        <v>3325</v>
      </c>
      <c r="G276" s="195" t="s">
        <v>513</v>
      </c>
      <c r="H276" s="196">
        <v>30</v>
      </c>
      <c r="I276" s="197"/>
      <c r="J276" s="198">
        <f>ROUND(I276*H276,2)</f>
        <v>0</v>
      </c>
      <c r="K276" s="194" t="s">
        <v>3125</v>
      </c>
      <c r="L276" s="40"/>
      <c r="M276" s="199" t="s">
        <v>1</v>
      </c>
      <c r="N276" s="200" t="s">
        <v>41</v>
      </c>
      <c r="O276" s="72"/>
      <c r="P276" s="201">
        <f>O276*H276</f>
        <v>0</v>
      </c>
      <c r="Q276" s="201">
        <v>0</v>
      </c>
      <c r="R276" s="201">
        <f>Q276*H276</f>
        <v>0</v>
      </c>
      <c r="S276" s="201">
        <v>0</v>
      </c>
      <c r="T276" s="202">
        <f>S276*H276</f>
        <v>0</v>
      </c>
      <c r="U276" s="35"/>
      <c r="V276" s="35"/>
      <c r="W276" s="35"/>
      <c r="X276" s="35"/>
      <c r="Y276" s="35"/>
      <c r="Z276" s="35"/>
      <c r="AA276" s="35"/>
      <c r="AB276" s="35"/>
      <c r="AC276" s="35"/>
      <c r="AD276" s="35"/>
      <c r="AE276" s="35"/>
      <c r="AR276" s="203" t="s">
        <v>316</v>
      </c>
      <c r="AT276" s="203" t="s">
        <v>241</v>
      </c>
      <c r="AU276" s="203" t="s">
        <v>84</v>
      </c>
      <c r="AY276" s="18" t="s">
        <v>239</v>
      </c>
      <c r="BE276" s="204">
        <f>IF(N276="základní",J276,0)</f>
        <v>0</v>
      </c>
      <c r="BF276" s="204">
        <f>IF(N276="snížená",J276,0)</f>
        <v>0</v>
      </c>
      <c r="BG276" s="204">
        <f>IF(N276="zákl. přenesená",J276,0)</f>
        <v>0</v>
      </c>
      <c r="BH276" s="204">
        <f>IF(N276="sníž. přenesená",J276,0)</f>
        <v>0</v>
      </c>
      <c r="BI276" s="204">
        <f>IF(N276="nulová",J276,0)</f>
        <v>0</v>
      </c>
      <c r="BJ276" s="18" t="s">
        <v>84</v>
      </c>
      <c r="BK276" s="204">
        <f>ROUND(I276*H276,2)</f>
        <v>0</v>
      </c>
      <c r="BL276" s="18" t="s">
        <v>316</v>
      </c>
      <c r="BM276" s="203" t="s">
        <v>1208</v>
      </c>
    </row>
    <row r="277" spans="1:65" s="2" customFormat="1" ht="29.25">
      <c r="A277" s="35"/>
      <c r="B277" s="36"/>
      <c r="C277" s="37"/>
      <c r="D277" s="212" t="s">
        <v>294</v>
      </c>
      <c r="E277" s="37"/>
      <c r="F277" s="221" t="s">
        <v>3326</v>
      </c>
      <c r="G277" s="37"/>
      <c r="H277" s="37"/>
      <c r="I277" s="207"/>
      <c r="J277" s="37"/>
      <c r="K277" s="37"/>
      <c r="L277" s="40"/>
      <c r="M277" s="208"/>
      <c r="N277" s="209"/>
      <c r="O277" s="72"/>
      <c r="P277" s="72"/>
      <c r="Q277" s="72"/>
      <c r="R277" s="72"/>
      <c r="S277" s="72"/>
      <c r="T277" s="73"/>
      <c r="U277" s="35"/>
      <c r="V277" s="35"/>
      <c r="W277" s="35"/>
      <c r="X277" s="35"/>
      <c r="Y277" s="35"/>
      <c r="Z277" s="35"/>
      <c r="AA277" s="35"/>
      <c r="AB277" s="35"/>
      <c r="AC277" s="35"/>
      <c r="AD277" s="35"/>
      <c r="AE277" s="35"/>
      <c r="AT277" s="18" t="s">
        <v>294</v>
      </c>
      <c r="AU277" s="18" t="s">
        <v>84</v>
      </c>
    </row>
    <row r="278" spans="1:65" s="2" customFormat="1" ht="37.9" customHeight="1">
      <c r="A278" s="35"/>
      <c r="B278" s="36"/>
      <c r="C278" s="192" t="s">
        <v>785</v>
      </c>
      <c r="D278" s="192" t="s">
        <v>241</v>
      </c>
      <c r="E278" s="193" t="s">
        <v>3327</v>
      </c>
      <c r="F278" s="194" t="s">
        <v>3328</v>
      </c>
      <c r="G278" s="195" t="s">
        <v>513</v>
      </c>
      <c r="H278" s="196">
        <v>15</v>
      </c>
      <c r="I278" s="197"/>
      <c r="J278" s="198">
        <f>ROUND(I278*H278,2)</f>
        <v>0</v>
      </c>
      <c r="K278" s="194" t="s">
        <v>3125</v>
      </c>
      <c r="L278" s="40"/>
      <c r="M278" s="199" t="s">
        <v>1</v>
      </c>
      <c r="N278" s="200" t="s">
        <v>41</v>
      </c>
      <c r="O278" s="72"/>
      <c r="P278" s="201">
        <f>O278*H278</f>
        <v>0</v>
      </c>
      <c r="Q278" s="201">
        <v>0</v>
      </c>
      <c r="R278" s="201">
        <f>Q278*H278</f>
        <v>0</v>
      </c>
      <c r="S278" s="201">
        <v>0</v>
      </c>
      <c r="T278" s="202">
        <f>S278*H278</f>
        <v>0</v>
      </c>
      <c r="U278" s="35"/>
      <c r="V278" s="35"/>
      <c r="W278" s="35"/>
      <c r="X278" s="35"/>
      <c r="Y278" s="35"/>
      <c r="Z278" s="35"/>
      <c r="AA278" s="35"/>
      <c r="AB278" s="35"/>
      <c r="AC278" s="35"/>
      <c r="AD278" s="35"/>
      <c r="AE278" s="35"/>
      <c r="AR278" s="203" t="s">
        <v>316</v>
      </c>
      <c r="AT278" s="203" t="s">
        <v>241</v>
      </c>
      <c r="AU278" s="203" t="s">
        <v>84</v>
      </c>
      <c r="AY278" s="18" t="s">
        <v>239</v>
      </c>
      <c r="BE278" s="204">
        <f>IF(N278="základní",J278,0)</f>
        <v>0</v>
      </c>
      <c r="BF278" s="204">
        <f>IF(N278="snížená",J278,0)</f>
        <v>0</v>
      </c>
      <c r="BG278" s="204">
        <f>IF(N278="zákl. přenesená",J278,0)</f>
        <v>0</v>
      </c>
      <c r="BH278" s="204">
        <f>IF(N278="sníž. přenesená",J278,0)</f>
        <v>0</v>
      </c>
      <c r="BI278" s="204">
        <f>IF(N278="nulová",J278,0)</f>
        <v>0</v>
      </c>
      <c r="BJ278" s="18" t="s">
        <v>84</v>
      </c>
      <c r="BK278" s="204">
        <f>ROUND(I278*H278,2)</f>
        <v>0</v>
      </c>
      <c r="BL278" s="18" t="s">
        <v>316</v>
      </c>
      <c r="BM278" s="203" t="s">
        <v>1218</v>
      </c>
    </row>
    <row r="279" spans="1:65" s="2" customFormat="1" ht="29.25">
      <c r="A279" s="35"/>
      <c r="B279" s="36"/>
      <c r="C279" s="37"/>
      <c r="D279" s="212" t="s">
        <v>294</v>
      </c>
      <c r="E279" s="37"/>
      <c r="F279" s="221" t="s">
        <v>3329</v>
      </c>
      <c r="G279" s="37"/>
      <c r="H279" s="37"/>
      <c r="I279" s="207"/>
      <c r="J279" s="37"/>
      <c r="K279" s="37"/>
      <c r="L279" s="40"/>
      <c r="M279" s="208"/>
      <c r="N279" s="209"/>
      <c r="O279" s="72"/>
      <c r="P279" s="72"/>
      <c r="Q279" s="72"/>
      <c r="R279" s="72"/>
      <c r="S279" s="72"/>
      <c r="T279" s="73"/>
      <c r="U279" s="35"/>
      <c r="V279" s="35"/>
      <c r="W279" s="35"/>
      <c r="X279" s="35"/>
      <c r="Y279" s="35"/>
      <c r="Z279" s="35"/>
      <c r="AA279" s="35"/>
      <c r="AB279" s="35"/>
      <c r="AC279" s="35"/>
      <c r="AD279" s="35"/>
      <c r="AE279" s="35"/>
      <c r="AT279" s="18" t="s">
        <v>294</v>
      </c>
      <c r="AU279" s="18" t="s">
        <v>84</v>
      </c>
    </row>
    <row r="280" spans="1:65" s="2" customFormat="1" ht="37.9" customHeight="1">
      <c r="A280" s="35"/>
      <c r="B280" s="36"/>
      <c r="C280" s="192" t="s">
        <v>791</v>
      </c>
      <c r="D280" s="192" t="s">
        <v>241</v>
      </c>
      <c r="E280" s="193" t="s">
        <v>3330</v>
      </c>
      <c r="F280" s="194" t="s">
        <v>3331</v>
      </c>
      <c r="G280" s="195" t="s">
        <v>513</v>
      </c>
      <c r="H280" s="196">
        <v>816</v>
      </c>
      <c r="I280" s="197"/>
      <c r="J280" s="198">
        <f>ROUND(I280*H280,2)</f>
        <v>0</v>
      </c>
      <c r="K280" s="194" t="s">
        <v>3125</v>
      </c>
      <c r="L280" s="40"/>
      <c r="M280" s="199" t="s">
        <v>1</v>
      </c>
      <c r="N280" s="200" t="s">
        <v>41</v>
      </c>
      <c r="O280" s="72"/>
      <c r="P280" s="201">
        <f>O280*H280</f>
        <v>0</v>
      </c>
      <c r="Q280" s="201">
        <v>0</v>
      </c>
      <c r="R280" s="201">
        <f>Q280*H280</f>
        <v>0</v>
      </c>
      <c r="S280" s="201">
        <v>0</v>
      </c>
      <c r="T280" s="202">
        <f>S280*H280</f>
        <v>0</v>
      </c>
      <c r="U280" s="35"/>
      <c r="V280" s="35"/>
      <c r="W280" s="35"/>
      <c r="X280" s="35"/>
      <c r="Y280" s="35"/>
      <c r="Z280" s="35"/>
      <c r="AA280" s="35"/>
      <c r="AB280" s="35"/>
      <c r="AC280" s="35"/>
      <c r="AD280" s="35"/>
      <c r="AE280" s="35"/>
      <c r="AR280" s="203" t="s">
        <v>316</v>
      </c>
      <c r="AT280" s="203" t="s">
        <v>241</v>
      </c>
      <c r="AU280" s="203" t="s">
        <v>84</v>
      </c>
      <c r="AY280" s="18" t="s">
        <v>239</v>
      </c>
      <c r="BE280" s="204">
        <f>IF(N280="základní",J280,0)</f>
        <v>0</v>
      </c>
      <c r="BF280" s="204">
        <f>IF(N280="snížená",J280,0)</f>
        <v>0</v>
      </c>
      <c r="BG280" s="204">
        <f>IF(N280="zákl. přenesená",J280,0)</f>
        <v>0</v>
      </c>
      <c r="BH280" s="204">
        <f>IF(N280="sníž. přenesená",J280,0)</f>
        <v>0</v>
      </c>
      <c r="BI280" s="204">
        <f>IF(N280="nulová",J280,0)</f>
        <v>0</v>
      </c>
      <c r="BJ280" s="18" t="s">
        <v>84</v>
      </c>
      <c r="BK280" s="204">
        <f>ROUND(I280*H280,2)</f>
        <v>0</v>
      </c>
      <c r="BL280" s="18" t="s">
        <v>316</v>
      </c>
      <c r="BM280" s="203" t="s">
        <v>1229</v>
      </c>
    </row>
    <row r="281" spans="1:65" s="2" customFormat="1" ht="58.5">
      <c r="A281" s="35"/>
      <c r="B281" s="36"/>
      <c r="C281" s="37"/>
      <c r="D281" s="212" t="s">
        <v>294</v>
      </c>
      <c r="E281" s="37"/>
      <c r="F281" s="221" t="s">
        <v>3332</v>
      </c>
      <c r="G281" s="37"/>
      <c r="H281" s="37"/>
      <c r="I281" s="207"/>
      <c r="J281" s="37"/>
      <c r="K281" s="37"/>
      <c r="L281" s="40"/>
      <c r="M281" s="208"/>
      <c r="N281" s="209"/>
      <c r="O281" s="72"/>
      <c r="P281" s="72"/>
      <c r="Q281" s="72"/>
      <c r="R281" s="72"/>
      <c r="S281" s="72"/>
      <c r="T281" s="73"/>
      <c r="U281" s="35"/>
      <c r="V281" s="35"/>
      <c r="W281" s="35"/>
      <c r="X281" s="35"/>
      <c r="Y281" s="35"/>
      <c r="Z281" s="35"/>
      <c r="AA281" s="35"/>
      <c r="AB281" s="35"/>
      <c r="AC281" s="35"/>
      <c r="AD281" s="35"/>
      <c r="AE281" s="35"/>
      <c r="AT281" s="18" t="s">
        <v>294</v>
      </c>
      <c r="AU281" s="18" t="s">
        <v>84</v>
      </c>
    </row>
    <row r="282" spans="1:65" s="2" customFormat="1" ht="37.9" customHeight="1">
      <c r="A282" s="35"/>
      <c r="B282" s="36"/>
      <c r="C282" s="192" t="s">
        <v>797</v>
      </c>
      <c r="D282" s="192" t="s">
        <v>241</v>
      </c>
      <c r="E282" s="193" t="s">
        <v>3333</v>
      </c>
      <c r="F282" s="194" t="s">
        <v>3334</v>
      </c>
      <c r="G282" s="195" t="s">
        <v>513</v>
      </c>
      <c r="H282" s="196">
        <v>145</v>
      </c>
      <c r="I282" s="197"/>
      <c r="J282" s="198">
        <f>ROUND(I282*H282,2)</f>
        <v>0</v>
      </c>
      <c r="K282" s="194" t="s">
        <v>3125</v>
      </c>
      <c r="L282" s="40"/>
      <c r="M282" s="199" t="s">
        <v>1</v>
      </c>
      <c r="N282" s="200" t="s">
        <v>41</v>
      </c>
      <c r="O282" s="72"/>
      <c r="P282" s="201">
        <f>O282*H282</f>
        <v>0</v>
      </c>
      <c r="Q282" s="201">
        <v>0</v>
      </c>
      <c r="R282" s="201">
        <f>Q282*H282</f>
        <v>0</v>
      </c>
      <c r="S282" s="201">
        <v>0</v>
      </c>
      <c r="T282" s="202">
        <f>S282*H282</f>
        <v>0</v>
      </c>
      <c r="U282" s="35"/>
      <c r="V282" s="35"/>
      <c r="W282" s="35"/>
      <c r="X282" s="35"/>
      <c r="Y282" s="35"/>
      <c r="Z282" s="35"/>
      <c r="AA282" s="35"/>
      <c r="AB282" s="35"/>
      <c r="AC282" s="35"/>
      <c r="AD282" s="35"/>
      <c r="AE282" s="35"/>
      <c r="AR282" s="203" t="s">
        <v>316</v>
      </c>
      <c r="AT282" s="203" t="s">
        <v>241</v>
      </c>
      <c r="AU282" s="203" t="s">
        <v>84</v>
      </c>
      <c r="AY282" s="18" t="s">
        <v>239</v>
      </c>
      <c r="BE282" s="204">
        <f>IF(N282="základní",J282,0)</f>
        <v>0</v>
      </c>
      <c r="BF282" s="204">
        <f>IF(N282="snížená",J282,0)</f>
        <v>0</v>
      </c>
      <c r="BG282" s="204">
        <f>IF(N282="zákl. přenesená",J282,0)</f>
        <v>0</v>
      </c>
      <c r="BH282" s="204">
        <f>IF(N282="sníž. přenesená",J282,0)</f>
        <v>0</v>
      </c>
      <c r="BI282" s="204">
        <f>IF(N282="nulová",J282,0)</f>
        <v>0</v>
      </c>
      <c r="BJ282" s="18" t="s">
        <v>84</v>
      </c>
      <c r="BK282" s="204">
        <f>ROUND(I282*H282,2)</f>
        <v>0</v>
      </c>
      <c r="BL282" s="18" t="s">
        <v>316</v>
      </c>
      <c r="BM282" s="203" t="s">
        <v>1237</v>
      </c>
    </row>
    <row r="283" spans="1:65" s="2" customFormat="1" ht="48.75">
      <c r="A283" s="35"/>
      <c r="B283" s="36"/>
      <c r="C283" s="37"/>
      <c r="D283" s="212" t="s">
        <v>294</v>
      </c>
      <c r="E283" s="37"/>
      <c r="F283" s="221" t="s">
        <v>3335</v>
      </c>
      <c r="G283" s="37"/>
      <c r="H283" s="37"/>
      <c r="I283" s="207"/>
      <c r="J283" s="37"/>
      <c r="K283" s="37"/>
      <c r="L283" s="40"/>
      <c r="M283" s="208"/>
      <c r="N283" s="209"/>
      <c r="O283" s="72"/>
      <c r="P283" s="72"/>
      <c r="Q283" s="72"/>
      <c r="R283" s="72"/>
      <c r="S283" s="72"/>
      <c r="T283" s="73"/>
      <c r="U283" s="35"/>
      <c r="V283" s="35"/>
      <c r="W283" s="35"/>
      <c r="X283" s="35"/>
      <c r="Y283" s="35"/>
      <c r="Z283" s="35"/>
      <c r="AA283" s="35"/>
      <c r="AB283" s="35"/>
      <c r="AC283" s="35"/>
      <c r="AD283" s="35"/>
      <c r="AE283" s="35"/>
      <c r="AT283" s="18" t="s">
        <v>294</v>
      </c>
      <c r="AU283" s="18" t="s">
        <v>84</v>
      </c>
    </row>
    <row r="284" spans="1:65" s="2" customFormat="1" ht="37.9" customHeight="1">
      <c r="A284" s="35"/>
      <c r="B284" s="36"/>
      <c r="C284" s="192" t="s">
        <v>803</v>
      </c>
      <c r="D284" s="192" t="s">
        <v>241</v>
      </c>
      <c r="E284" s="193" t="s">
        <v>3336</v>
      </c>
      <c r="F284" s="194" t="s">
        <v>3337</v>
      </c>
      <c r="G284" s="195" t="s">
        <v>513</v>
      </c>
      <c r="H284" s="196">
        <v>105</v>
      </c>
      <c r="I284" s="197"/>
      <c r="J284" s="198">
        <f>ROUND(I284*H284,2)</f>
        <v>0</v>
      </c>
      <c r="K284" s="194" t="s">
        <v>3125</v>
      </c>
      <c r="L284" s="40"/>
      <c r="M284" s="199" t="s">
        <v>1</v>
      </c>
      <c r="N284" s="200" t="s">
        <v>41</v>
      </c>
      <c r="O284" s="72"/>
      <c r="P284" s="201">
        <f>O284*H284</f>
        <v>0</v>
      </c>
      <c r="Q284" s="201">
        <v>0</v>
      </c>
      <c r="R284" s="201">
        <f>Q284*H284</f>
        <v>0</v>
      </c>
      <c r="S284" s="201">
        <v>0</v>
      </c>
      <c r="T284" s="202">
        <f>S284*H284</f>
        <v>0</v>
      </c>
      <c r="U284" s="35"/>
      <c r="V284" s="35"/>
      <c r="W284" s="35"/>
      <c r="X284" s="35"/>
      <c r="Y284" s="35"/>
      <c r="Z284" s="35"/>
      <c r="AA284" s="35"/>
      <c r="AB284" s="35"/>
      <c r="AC284" s="35"/>
      <c r="AD284" s="35"/>
      <c r="AE284" s="35"/>
      <c r="AR284" s="203" t="s">
        <v>316</v>
      </c>
      <c r="AT284" s="203" t="s">
        <v>241</v>
      </c>
      <c r="AU284" s="203" t="s">
        <v>84</v>
      </c>
      <c r="AY284" s="18" t="s">
        <v>239</v>
      </c>
      <c r="BE284" s="204">
        <f>IF(N284="základní",J284,0)</f>
        <v>0</v>
      </c>
      <c r="BF284" s="204">
        <f>IF(N284="snížená",J284,0)</f>
        <v>0</v>
      </c>
      <c r="BG284" s="204">
        <f>IF(N284="zákl. přenesená",J284,0)</f>
        <v>0</v>
      </c>
      <c r="BH284" s="204">
        <f>IF(N284="sníž. přenesená",J284,0)</f>
        <v>0</v>
      </c>
      <c r="BI284" s="204">
        <f>IF(N284="nulová",J284,0)</f>
        <v>0</v>
      </c>
      <c r="BJ284" s="18" t="s">
        <v>84</v>
      </c>
      <c r="BK284" s="204">
        <f>ROUND(I284*H284,2)</f>
        <v>0</v>
      </c>
      <c r="BL284" s="18" t="s">
        <v>316</v>
      </c>
      <c r="BM284" s="203" t="s">
        <v>1244</v>
      </c>
    </row>
    <row r="285" spans="1:65" s="2" customFormat="1" ht="48.75">
      <c r="A285" s="35"/>
      <c r="B285" s="36"/>
      <c r="C285" s="37"/>
      <c r="D285" s="212" t="s">
        <v>294</v>
      </c>
      <c r="E285" s="37"/>
      <c r="F285" s="221" t="s">
        <v>3338</v>
      </c>
      <c r="G285" s="37"/>
      <c r="H285" s="37"/>
      <c r="I285" s="207"/>
      <c r="J285" s="37"/>
      <c r="K285" s="37"/>
      <c r="L285" s="40"/>
      <c r="M285" s="208"/>
      <c r="N285" s="209"/>
      <c r="O285" s="72"/>
      <c r="P285" s="72"/>
      <c r="Q285" s="72"/>
      <c r="R285" s="72"/>
      <c r="S285" s="72"/>
      <c r="T285" s="73"/>
      <c r="U285" s="35"/>
      <c r="V285" s="35"/>
      <c r="W285" s="35"/>
      <c r="X285" s="35"/>
      <c r="Y285" s="35"/>
      <c r="Z285" s="35"/>
      <c r="AA285" s="35"/>
      <c r="AB285" s="35"/>
      <c r="AC285" s="35"/>
      <c r="AD285" s="35"/>
      <c r="AE285" s="35"/>
      <c r="AT285" s="18" t="s">
        <v>294</v>
      </c>
      <c r="AU285" s="18" t="s">
        <v>84</v>
      </c>
    </row>
    <row r="286" spans="1:65" s="2" customFormat="1" ht="37.9" customHeight="1">
      <c r="A286" s="35"/>
      <c r="B286" s="36"/>
      <c r="C286" s="192" t="s">
        <v>808</v>
      </c>
      <c r="D286" s="192" t="s">
        <v>241</v>
      </c>
      <c r="E286" s="193" t="s">
        <v>3339</v>
      </c>
      <c r="F286" s="194" t="s">
        <v>3340</v>
      </c>
      <c r="G286" s="195" t="s">
        <v>513</v>
      </c>
      <c r="H286" s="196">
        <v>80</v>
      </c>
      <c r="I286" s="197"/>
      <c r="J286" s="198">
        <f>ROUND(I286*H286,2)</f>
        <v>0</v>
      </c>
      <c r="K286" s="194" t="s">
        <v>3125</v>
      </c>
      <c r="L286" s="40"/>
      <c r="M286" s="199" t="s">
        <v>1</v>
      </c>
      <c r="N286" s="200" t="s">
        <v>41</v>
      </c>
      <c r="O286" s="72"/>
      <c r="P286" s="201">
        <f>O286*H286</f>
        <v>0</v>
      </c>
      <c r="Q286" s="201">
        <v>0</v>
      </c>
      <c r="R286" s="201">
        <f>Q286*H286</f>
        <v>0</v>
      </c>
      <c r="S286" s="201">
        <v>0</v>
      </c>
      <c r="T286" s="202">
        <f>S286*H286</f>
        <v>0</v>
      </c>
      <c r="U286" s="35"/>
      <c r="V286" s="35"/>
      <c r="W286" s="35"/>
      <c r="X286" s="35"/>
      <c r="Y286" s="35"/>
      <c r="Z286" s="35"/>
      <c r="AA286" s="35"/>
      <c r="AB286" s="35"/>
      <c r="AC286" s="35"/>
      <c r="AD286" s="35"/>
      <c r="AE286" s="35"/>
      <c r="AR286" s="203" t="s">
        <v>316</v>
      </c>
      <c r="AT286" s="203" t="s">
        <v>241</v>
      </c>
      <c r="AU286" s="203" t="s">
        <v>84</v>
      </c>
      <c r="AY286" s="18" t="s">
        <v>239</v>
      </c>
      <c r="BE286" s="204">
        <f>IF(N286="základní",J286,0)</f>
        <v>0</v>
      </c>
      <c r="BF286" s="204">
        <f>IF(N286="snížená",J286,0)</f>
        <v>0</v>
      </c>
      <c r="BG286" s="204">
        <f>IF(N286="zákl. přenesená",J286,0)</f>
        <v>0</v>
      </c>
      <c r="BH286" s="204">
        <f>IF(N286="sníž. přenesená",J286,0)</f>
        <v>0</v>
      </c>
      <c r="BI286" s="204">
        <f>IF(N286="nulová",J286,0)</f>
        <v>0</v>
      </c>
      <c r="BJ286" s="18" t="s">
        <v>84</v>
      </c>
      <c r="BK286" s="204">
        <f>ROUND(I286*H286,2)</f>
        <v>0</v>
      </c>
      <c r="BL286" s="18" t="s">
        <v>316</v>
      </c>
      <c r="BM286" s="203" t="s">
        <v>1255</v>
      </c>
    </row>
    <row r="287" spans="1:65" s="2" customFormat="1" ht="48.75">
      <c r="A287" s="35"/>
      <c r="B287" s="36"/>
      <c r="C287" s="37"/>
      <c r="D287" s="212" t="s">
        <v>294</v>
      </c>
      <c r="E287" s="37"/>
      <c r="F287" s="221" t="s">
        <v>3341</v>
      </c>
      <c r="G287" s="37"/>
      <c r="H287" s="37"/>
      <c r="I287" s="207"/>
      <c r="J287" s="37"/>
      <c r="K287" s="37"/>
      <c r="L287" s="40"/>
      <c r="M287" s="208"/>
      <c r="N287" s="209"/>
      <c r="O287" s="72"/>
      <c r="P287" s="72"/>
      <c r="Q287" s="72"/>
      <c r="R287" s="72"/>
      <c r="S287" s="72"/>
      <c r="T287" s="73"/>
      <c r="U287" s="35"/>
      <c r="V287" s="35"/>
      <c r="W287" s="35"/>
      <c r="X287" s="35"/>
      <c r="Y287" s="35"/>
      <c r="Z287" s="35"/>
      <c r="AA287" s="35"/>
      <c r="AB287" s="35"/>
      <c r="AC287" s="35"/>
      <c r="AD287" s="35"/>
      <c r="AE287" s="35"/>
      <c r="AT287" s="18" t="s">
        <v>294</v>
      </c>
      <c r="AU287" s="18" t="s">
        <v>84</v>
      </c>
    </row>
    <row r="288" spans="1:65" s="2" customFormat="1" ht="37.9" customHeight="1">
      <c r="A288" s="35"/>
      <c r="B288" s="36"/>
      <c r="C288" s="192" t="s">
        <v>813</v>
      </c>
      <c r="D288" s="192" t="s">
        <v>241</v>
      </c>
      <c r="E288" s="193" t="s">
        <v>3342</v>
      </c>
      <c r="F288" s="194" t="s">
        <v>3343</v>
      </c>
      <c r="G288" s="195" t="s">
        <v>513</v>
      </c>
      <c r="H288" s="196">
        <v>70</v>
      </c>
      <c r="I288" s="197"/>
      <c r="J288" s="198">
        <f>ROUND(I288*H288,2)</f>
        <v>0</v>
      </c>
      <c r="K288" s="194" t="s">
        <v>3125</v>
      </c>
      <c r="L288" s="40"/>
      <c r="M288" s="199" t="s">
        <v>1</v>
      </c>
      <c r="N288" s="200" t="s">
        <v>41</v>
      </c>
      <c r="O288" s="72"/>
      <c r="P288" s="201">
        <f>O288*H288</f>
        <v>0</v>
      </c>
      <c r="Q288" s="201">
        <v>0</v>
      </c>
      <c r="R288" s="201">
        <f>Q288*H288</f>
        <v>0</v>
      </c>
      <c r="S288" s="201">
        <v>0</v>
      </c>
      <c r="T288" s="202">
        <f>S288*H288</f>
        <v>0</v>
      </c>
      <c r="U288" s="35"/>
      <c r="V288" s="35"/>
      <c r="W288" s="35"/>
      <c r="X288" s="35"/>
      <c r="Y288" s="35"/>
      <c r="Z288" s="35"/>
      <c r="AA288" s="35"/>
      <c r="AB288" s="35"/>
      <c r="AC288" s="35"/>
      <c r="AD288" s="35"/>
      <c r="AE288" s="35"/>
      <c r="AR288" s="203" t="s">
        <v>316</v>
      </c>
      <c r="AT288" s="203" t="s">
        <v>241</v>
      </c>
      <c r="AU288" s="203" t="s">
        <v>84</v>
      </c>
      <c r="AY288" s="18" t="s">
        <v>239</v>
      </c>
      <c r="BE288" s="204">
        <f>IF(N288="základní",J288,0)</f>
        <v>0</v>
      </c>
      <c r="BF288" s="204">
        <f>IF(N288="snížená",J288,0)</f>
        <v>0</v>
      </c>
      <c r="BG288" s="204">
        <f>IF(N288="zákl. přenesená",J288,0)</f>
        <v>0</v>
      </c>
      <c r="BH288" s="204">
        <f>IF(N288="sníž. přenesená",J288,0)</f>
        <v>0</v>
      </c>
      <c r="BI288" s="204">
        <f>IF(N288="nulová",J288,0)</f>
        <v>0</v>
      </c>
      <c r="BJ288" s="18" t="s">
        <v>84</v>
      </c>
      <c r="BK288" s="204">
        <f>ROUND(I288*H288,2)</f>
        <v>0</v>
      </c>
      <c r="BL288" s="18" t="s">
        <v>316</v>
      </c>
      <c r="BM288" s="203" t="s">
        <v>1265</v>
      </c>
    </row>
    <row r="289" spans="1:65" s="2" customFormat="1" ht="48.75">
      <c r="A289" s="35"/>
      <c r="B289" s="36"/>
      <c r="C289" s="37"/>
      <c r="D289" s="212" t="s">
        <v>294</v>
      </c>
      <c r="E289" s="37"/>
      <c r="F289" s="221" t="s">
        <v>3344</v>
      </c>
      <c r="G289" s="37"/>
      <c r="H289" s="37"/>
      <c r="I289" s="207"/>
      <c r="J289" s="37"/>
      <c r="K289" s="37"/>
      <c r="L289" s="40"/>
      <c r="M289" s="208"/>
      <c r="N289" s="209"/>
      <c r="O289" s="72"/>
      <c r="P289" s="72"/>
      <c r="Q289" s="72"/>
      <c r="R289" s="72"/>
      <c r="S289" s="72"/>
      <c r="T289" s="73"/>
      <c r="U289" s="35"/>
      <c r="V289" s="35"/>
      <c r="W289" s="35"/>
      <c r="X289" s="35"/>
      <c r="Y289" s="35"/>
      <c r="Z289" s="35"/>
      <c r="AA289" s="35"/>
      <c r="AB289" s="35"/>
      <c r="AC289" s="35"/>
      <c r="AD289" s="35"/>
      <c r="AE289" s="35"/>
      <c r="AT289" s="18" t="s">
        <v>294</v>
      </c>
      <c r="AU289" s="18" t="s">
        <v>84</v>
      </c>
    </row>
    <row r="290" spans="1:65" s="2" customFormat="1" ht="37.9" customHeight="1">
      <c r="A290" s="35"/>
      <c r="B290" s="36"/>
      <c r="C290" s="192" t="s">
        <v>818</v>
      </c>
      <c r="D290" s="192" t="s">
        <v>241</v>
      </c>
      <c r="E290" s="193" t="s">
        <v>3345</v>
      </c>
      <c r="F290" s="194" t="s">
        <v>3346</v>
      </c>
      <c r="G290" s="195" t="s">
        <v>513</v>
      </c>
      <c r="H290" s="196">
        <v>55</v>
      </c>
      <c r="I290" s="197"/>
      <c r="J290" s="198">
        <f>ROUND(I290*H290,2)</f>
        <v>0</v>
      </c>
      <c r="K290" s="194" t="s">
        <v>3125</v>
      </c>
      <c r="L290" s="40"/>
      <c r="M290" s="199" t="s">
        <v>1</v>
      </c>
      <c r="N290" s="200" t="s">
        <v>41</v>
      </c>
      <c r="O290" s="72"/>
      <c r="P290" s="201">
        <f>O290*H290</f>
        <v>0</v>
      </c>
      <c r="Q290" s="201">
        <v>0</v>
      </c>
      <c r="R290" s="201">
        <f>Q290*H290</f>
        <v>0</v>
      </c>
      <c r="S290" s="201">
        <v>0</v>
      </c>
      <c r="T290" s="202">
        <f>S290*H290</f>
        <v>0</v>
      </c>
      <c r="U290" s="35"/>
      <c r="V290" s="35"/>
      <c r="W290" s="35"/>
      <c r="X290" s="35"/>
      <c r="Y290" s="35"/>
      <c r="Z290" s="35"/>
      <c r="AA290" s="35"/>
      <c r="AB290" s="35"/>
      <c r="AC290" s="35"/>
      <c r="AD290" s="35"/>
      <c r="AE290" s="35"/>
      <c r="AR290" s="203" t="s">
        <v>316</v>
      </c>
      <c r="AT290" s="203" t="s">
        <v>241</v>
      </c>
      <c r="AU290" s="203" t="s">
        <v>84</v>
      </c>
      <c r="AY290" s="18" t="s">
        <v>239</v>
      </c>
      <c r="BE290" s="204">
        <f>IF(N290="základní",J290,0)</f>
        <v>0</v>
      </c>
      <c r="BF290" s="204">
        <f>IF(N290="snížená",J290,0)</f>
        <v>0</v>
      </c>
      <c r="BG290" s="204">
        <f>IF(N290="zákl. přenesená",J290,0)</f>
        <v>0</v>
      </c>
      <c r="BH290" s="204">
        <f>IF(N290="sníž. přenesená",J290,0)</f>
        <v>0</v>
      </c>
      <c r="BI290" s="204">
        <f>IF(N290="nulová",J290,0)</f>
        <v>0</v>
      </c>
      <c r="BJ290" s="18" t="s">
        <v>84</v>
      </c>
      <c r="BK290" s="204">
        <f>ROUND(I290*H290,2)</f>
        <v>0</v>
      </c>
      <c r="BL290" s="18" t="s">
        <v>316</v>
      </c>
      <c r="BM290" s="203" t="s">
        <v>1274</v>
      </c>
    </row>
    <row r="291" spans="1:65" s="2" customFormat="1" ht="39">
      <c r="A291" s="35"/>
      <c r="B291" s="36"/>
      <c r="C291" s="37"/>
      <c r="D291" s="212" t="s">
        <v>294</v>
      </c>
      <c r="E291" s="37"/>
      <c r="F291" s="221" t="s">
        <v>3347</v>
      </c>
      <c r="G291" s="37"/>
      <c r="H291" s="37"/>
      <c r="I291" s="207"/>
      <c r="J291" s="37"/>
      <c r="K291" s="37"/>
      <c r="L291" s="40"/>
      <c r="M291" s="208"/>
      <c r="N291" s="209"/>
      <c r="O291" s="72"/>
      <c r="P291" s="72"/>
      <c r="Q291" s="72"/>
      <c r="R291" s="72"/>
      <c r="S291" s="72"/>
      <c r="T291" s="73"/>
      <c r="U291" s="35"/>
      <c r="V291" s="35"/>
      <c r="W291" s="35"/>
      <c r="X291" s="35"/>
      <c r="Y291" s="35"/>
      <c r="Z291" s="35"/>
      <c r="AA291" s="35"/>
      <c r="AB291" s="35"/>
      <c r="AC291" s="35"/>
      <c r="AD291" s="35"/>
      <c r="AE291" s="35"/>
      <c r="AT291" s="18" t="s">
        <v>294</v>
      </c>
      <c r="AU291" s="18" t="s">
        <v>84</v>
      </c>
    </row>
    <row r="292" spans="1:65" s="2" customFormat="1" ht="37.9" customHeight="1">
      <c r="A292" s="35"/>
      <c r="B292" s="36"/>
      <c r="C292" s="192" t="s">
        <v>823</v>
      </c>
      <c r="D292" s="192" t="s">
        <v>241</v>
      </c>
      <c r="E292" s="193" t="s">
        <v>3348</v>
      </c>
      <c r="F292" s="194" t="s">
        <v>3349</v>
      </c>
      <c r="G292" s="195" t="s">
        <v>513</v>
      </c>
      <c r="H292" s="196">
        <v>85</v>
      </c>
      <c r="I292" s="197"/>
      <c r="J292" s="198">
        <f>ROUND(I292*H292,2)</f>
        <v>0</v>
      </c>
      <c r="K292" s="194" t="s">
        <v>3125</v>
      </c>
      <c r="L292" s="40"/>
      <c r="M292" s="199" t="s">
        <v>1</v>
      </c>
      <c r="N292" s="200" t="s">
        <v>41</v>
      </c>
      <c r="O292" s="72"/>
      <c r="P292" s="201">
        <f>O292*H292</f>
        <v>0</v>
      </c>
      <c r="Q292" s="201">
        <v>0</v>
      </c>
      <c r="R292" s="201">
        <f>Q292*H292</f>
        <v>0</v>
      </c>
      <c r="S292" s="201">
        <v>0</v>
      </c>
      <c r="T292" s="202">
        <f>S292*H292</f>
        <v>0</v>
      </c>
      <c r="U292" s="35"/>
      <c r="V292" s="35"/>
      <c r="W292" s="35"/>
      <c r="X292" s="35"/>
      <c r="Y292" s="35"/>
      <c r="Z292" s="35"/>
      <c r="AA292" s="35"/>
      <c r="AB292" s="35"/>
      <c r="AC292" s="35"/>
      <c r="AD292" s="35"/>
      <c r="AE292" s="35"/>
      <c r="AR292" s="203" t="s">
        <v>316</v>
      </c>
      <c r="AT292" s="203" t="s">
        <v>241</v>
      </c>
      <c r="AU292" s="203" t="s">
        <v>84</v>
      </c>
      <c r="AY292" s="18" t="s">
        <v>239</v>
      </c>
      <c r="BE292" s="204">
        <f>IF(N292="základní",J292,0)</f>
        <v>0</v>
      </c>
      <c r="BF292" s="204">
        <f>IF(N292="snížená",J292,0)</f>
        <v>0</v>
      </c>
      <c r="BG292" s="204">
        <f>IF(N292="zákl. přenesená",J292,0)</f>
        <v>0</v>
      </c>
      <c r="BH292" s="204">
        <f>IF(N292="sníž. přenesená",J292,0)</f>
        <v>0</v>
      </c>
      <c r="BI292" s="204">
        <f>IF(N292="nulová",J292,0)</f>
        <v>0</v>
      </c>
      <c r="BJ292" s="18" t="s">
        <v>84</v>
      </c>
      <c r="BK292" s="204">
        <f>ROUND(I292*H292,2)</f>
        <v>0</v>
      </c>
      <c r="BL292" s="18" t="s">
        <v>316</v>
      </c>
      <c r="BM292" s="203" t="s">
        <v>1286</v>
      </c>
    </row>
    <row r="293" spans="1:65" s="2" customFormat="1" ht="19.5">
      <c r="A293" s="35"/>
      <c r="B293" s="36"/>
      <c r="C293" s="37"/>
      <c r="D293" s="212" t="s">
        <v>294</v>
      </c>
      <c r="E293" s="37"/>
      <c r="F293" s="221" t="s">
        <v>3350</v>
      </c>
      <c r="G293" s="37"/>
      <c r="H293" s="37"/>
      <c r="I293" s="207"/>
      <c r="J293" s="37"/>
      <c r="K293" s="37"/>
      <c r="L293" s="40"/>
      <c r="M293" s="208"/>
      <c r="N293" s="209"/>
      <c r="O293" s="72"/>
      <c r="P293" s="72"/>
      <c r="Q293" s="72"/>
      <c r="R293" s="72"/>
      <c r="S293" s="72"/>
      <c r="T293" s="73"/>
      <c r="U293" s="35"/>
      <c r="V293" s="35"/>
      <c r="W293" s="35"/>
      <c r="X293" s="35"/>
      <c r="Y293" s="35"/>
      <c r="Z293" s="35"/>
      <c r="AA293" s="35"/>
      <c r="AB293" s="35"/>
      <c r="AC293" s="35"/>
      <c r="AD293" s="35"/>
      <c r="AE293" s="35"/>
      <c r="AT293" s="18" t="s">
        <v>294</v>
      </c>
      <c r="AU293" s="18" t="s">
        <v>84</v>
      </c>
    </row>
    <row r="294" spans="1:65" s="2" customFormat="1" ht="37.9" customHeight="1">
      <c r="A294" s="35"/>
      <c r="B294" s="36"/>
      <c r="C294" s="192" t="s">
        <v>829</v>
      </c>
      <c r="D294" s="192" t="s">
        <v>241</v>
      </c>
      <c r="E294" s="193" t="s">
        <v>3351</v>
      </c>
      <c r="F294" s="194" t="s">
        <v>3352</v>
      </c>
      <c r="G294" s="195" t="s">
        <v>513</v>
      </c>
      <c r="H294" s="196">
        <v>55</v>
      </c>
      <c r="I294" s="197"/>
      <c r="J294" s="198">
        <f>ROUND(I294*H294,2)</f>
        <v>0</v>
      </c>
      <c r="K294" s="194" t="s">
        <v>3125</v>
      </c>
      <c r="L294" s="40"/>
      <c r="M294" s="199" t="s">
        <v>1</v>
      </c>
      <c r="N294" s="200" t="s">
        <v>41</v>
      </c>
      <c r="O294" s="72"/>
      <c r="P294" s="201">
        <f>O294*H294</f>
        <v>0</v>
      </c>
      <c r="Q294" s="201">
        <v>0</v>
      </c>
      <c r="R294" s="201">
        <f>Q294*H294</f>
        <v>0</v>
      </c>
      <c r="S294" s="201">
        <v>0</v>
      </c>
      <c r="T294" s="202">
        <f>S294*H294</f>
        <v>0</v>
      </c>
      <c r="U294" s="35"/>
      <c r="V294" s="35"/>
      <c r="W294" s="35"/>
      <c r="X294" s="35"/>
      <c r="Y294" s="35"/>
      <c r="Z294" s="35"/>
      <c r="AA294" s="35"/>
      <c r="AB294" s="35"/>
      <c r="AC294" s="35"/>
      <c r="AD294" s="35"/>
      <c r="AE294" s="35"/>
      <c r="AR294" s="203" t="s">
        <v>316</v>
      </c>
      <c r="AT294" s="203" t="s">
        <v>241</v>
      </c>
      <c r="AU294" s="203" t="s">
        <v>84</v>
      </c>
      <c r="AY294" s="18" t="s">
        <v>239</v>
      </c>
      <c r="BE294" s="204">
        <f>IF(N294="základní",J294,0)</f>
        <v>0</v>
      </c>
      <c r="BF294" s="204">
        <f>IF(N294="snížená",J294,0)</f>
        <v>0</v>
      </c>
      <c r="BG294" s="204">
        <f>IF(N294="zákl. přenesená",J294,0)</f>
        <v>0</v>
      </c>
      <c r="BH294" s="204">
        <f>IF(N294="sníž. přenesená",J294,0)</f>
        <v>0</v>
      </c>
      <c r="BI294" s="204">
        <f>IF(N294="nulová",J294,0)</f>
        <v>0</v>
      </c>
      <c r="BJ294" s="18" t="s">
        <v>84</v>
      </c>
      <c r="BK294" s="204">
        <f>ROUND(I294*H294,2)</f>
        <v>0</v>
      </c>
      <c r="BL294" s="18" t="s">
        <v>316</v>
      </c>
      <c r="BM294" s="203" t="s">
        <v>1298</v>
      </c>
    </row>
    <row r="295" spans="1:65" s="2" customFormat="1" ht="19.5">
      <c r="A295" s="35"/>
      <c r="B295" s="36"/>
      <c r="C295" s="37"/>
      <c r="D295" s="212" t="s">
        <v>294</v>
      </c>
      <c r="E295" s="37"/>
      <c r="F295" s="221" t="s">
        <v>3350</v>
      </c>
      <c r="G295" s="37"/>
      <c r="H295" s="37"/>
      <c r="I295" s="207"/>
      <c r="J295" s="37"/>
      <c r="K295" s="37"/>
      <c r="L295" s="40"/>
      <c r="M295" s="208"/>
      <c r="N295" s="209"/>
      <c r="O295" s="72"/>
      <c r="P295" s="72"/>
      <c r="Q295" s="72"/>
      <c r="R295" s="72"/>
      <c r="S295" s="72"/>
      <c r="T295" s="73"/>
      <c r="U295" s="35"/>
      <c r="V295" s="35"/>
      <c r="W295" s="35"/>
      <c r="X295" s="35"/>
      <c r="Y295" s="35"/>
      <c r="Z295" s="35"/>
      <c r="AA295" s="35"/>
      <c r="AB295" s="35"/>
      <c r="AC295" s="35"/>
      <c r="AD295" s="35"/>
      <c r="AE295" s="35"/>
      <c r="AT295" s="18" t="s">
        <v>294</v>
      </c>
      <c r="AU295" s="18" t="s">
        <v>84</v>
      </c>
    </row>
    <row r="296" spans="1:65" s="2" customFormat="1" ht="37.9" customHeight="1">
      <c r="A296" s="35"/>
      <c r="B296" s="36"/>
      <c r="C296" s="192" t="s">
        <v>834</v>
      </c>
      <c r="D296" s="192" t="s">
        <v>241</v>
      </c>
      <c r="E296" s="193" t="s">
        <v>3353</v>
      </c>
      <c r="F296" s="194" t="s">
        <v>3354</v>
      </c>
      <c r="G296" s="195" t="s">
        <v>513</v>
      </c>
      <c r="H296" s="196">
        <v>80</v>
      </c>
      <c r="I296" s="197"/>
      <c r="J296" s="198">
        <f>ROUND(I296*H296,2)</f>
        <v>0</v>
      </c>
      <c r="K296" s="194" t="s">
        <v>3125</v>
      </c>
      <c r="L296" s="40"/>
      <c r="M296" s="199" t="s">
        <v>1</v>
      </c>
      <c r="N296" s="200" t="s">
        <v>41</v>
      </c>
      <c r="O296" s="72"/>
      <c r="P296" s="201">
        <f>O296*H296</f>
        <v>0</v>
      </c>
      <c r="Q296" s="201">
        <v>0</v>
      </c>
      <c r="R296" s="201">
        <f>Q296*H296</f>
        <v>0</v>
      </c>
      <c r="S296" s="201">
        <v>0</v>
      </c>
      <c r="T296" s="202">
        <f>S296*H296</f>
        <v>0</v>
      </c>
      <c r="U296" s="35"/>
      <c r="V296" s="35"/>
      <c r="W296" s="35"/>
      <c r="X296" s="35"/>
      <c r="Y296" s="35"/>
      <c r="Z296" s="35"/>
      <c r="AA296" s="35"/>
      <c r="AB296" s="35"/>
      <c r="AC296" s="35"/>
      <c r="AD296" s="35"/>
      <c r="AE296" s="35"/>
      <c r="AR296" s="203" t="s">
        <v>316</v>
      </c>
      <c r="AT296" s="203" t="s">
        <v>241</v>
      </c>
      <c r="AU296" s="203" t="s">
        <v>84</v>
      </c>
      <c r="AY296" s="18" t="s">
        <v>239</v>
      </c>
      <c r="BE296" s="204">
        <f>IF(N296="základní",J296,0)</f>
        <v>0</v>
      </c>
      <c r="BF296" s="204">
        <f>IF(N296="snížená",J296,0)</f>
        <v>0</v>
      </c>
      <c r="BG296" s="204">
        <f>IF(N296="zákl. přenesená",J296,0)</f>
        <v>0</v>
      </c>
      <c r="BH296" s="204">
        <f>IF(N296="sníž. přenesená",J296,0)</f>
        <v>0</v>
      </c>
      <c r="BI296" s="204">
        <f>IF(N296="nulová",J296,0)</f>
        <v>0</v>
      </c>
      <c r="BJ296" s="18" t="s">
        <v>84</v>
      </c>
      <c r="BK296" s="204">
        <f>ROUND(I296*H296,2)</f>
        <v>0</v>
      </c>
      <c r="BL296" s="18" t="s">
        <v>316</v>
      </c>
      <c r="BM296" s="203" t="s">
        <v>1309</v>
      </c>
    </row>
    <row r="297" spans="1:65" s="2" customFormat="1" ht="19.5">
      <c r="A297" s="35"/>
      <c r="B297" s="36"/>
      <c r="C297" s="37"/>
      <c r="D297" s="212" t="s">
        <v>294</v>
      </c>
      <c r="E297" s="37"/>
      <c r="F297" s="221" t="s">
        <v>3350</v>
      </c>
      <c r="G297" s="37"/>
      <c r="H297" s="37"/>
      <c r="I297" s="207"/>
      <c r="J297" s="37"/>
      <c r="K297" s="37"/>
      <c r="L297" s="40"/>
      <c r="M297" s="208"/>
      <c r="N297" s="209"/>
      <c r="O297" s="72"/>
      <c r="P297" s="72"/>
      <c r="Q297" s="72"/>
      <c r="R297" s="72"/>
      <c r="S297" s="72"/>
      <c r="T297" s="73"/>
      <c r="U297" s="35"/>
      <c r="V297" s="35"/>
      <c r="W297" s="35"/>
      <c r="X297" s="35"/>
      <c r="Y297" s="35"/>
      <c r="Z297" s="35"/>
      <c r="AA297" s="35"/>
      <c r="AB297" s="35"/>
      <c r="AC297" s="35"/>
      <c r="AD297" s="35"/>
      <c r="AE297" s="35"/>
      <c r="AT297" s="18" t="s">
        <v>294</v>
      </c>
      <c r="AU297" s="18" t="s">
        <v>84</v>
      </c>
    </row>
    <row r="298" spans="1:65" s="2" customFormat="1" ht="37.9" customHeight="1">
      <c r="A298" s="35"/>
      <c r="B298" s="36"/>
      <c r="C298" s="192" t="s">
        <v>840</v>
      </c>
      <c r="D298" s="192" t="s">
        <v>241</v>
      </c>
      <c r="E298" s="193" t="s">
        <v>3355</v>
      </c>
      <c r="F298" s="194" t="s">
        <v>3356</v>
      </c>
      <c r="G298" s="195" t="s">
        <v>513</v>
      </c>
      <c r="H298" s="196">
        <v>50</v>
      </c>
      <c r="I298" s="197"/>
      <c r="J298" s="198">
        <f>ROUND(I298*H298,2)</f>
        <v>0</v>
      </c>
      <c r="K298" s="194" t="s">
        <v>3125</v>
      </c>
      <c r="L298" s="40"/>
      <c r="M298" s="199" t="s">
        <v>1</v>
      </c>
      <c r="N298" s="200" t="s">
        <v>41</v>
      </c>
      <c r="O298" s="72"/>
      <c r="P298" s="201">
        <f>O298*H298</f>
        <v>0</v>
      </c>
      <c r="Q298" s="201">
        <v>0</v>
      </c>
      <c r="R298" s="201">
        <f>Q298*H298</f>
        <v>0</v>
      </c>
      <c r="S298" s="201">
        <v>0</v>
      </c>
      <c r="T298" s="202">
        <f>S298*H298</f>
        <v>0</v>
      </c>
      <c r="U298" s="35"/>
      <c r="V298" s="35"/>
      <c r="W298" s="35"/>
      <c r="X298" s="35"/>
      <c r="Y298" s="35"/>
      <c r="Z298" s="35"/>
      <c r="AA298" s="35"/>
      <c r="AB298" s="35"/>
      <c r="AC298" s="35"/>
      <c r="AD298" s="35"/>
      <c r="AE298" s="35"/>
      <c r="AR298" s="203" t="s">
        <v>316</v>
      </c>
      <c r="AT298" s="203" t="s">
        <v>241</v>
      </c>
      <c r="AU298" s="203" t="s">
        <v>84</v>
      </c>
      <c r="AY298" s="18" t="s">
        <v>239</v>
      </c>
      <c r="BE298" s="204">
        <f>IF(N298="základní",J298,0)</f>
        <v>0</v>
      </c>
      <c r="BF298" s="204">
        <f>IF(N298="snížená",J298,0)</f>
        <v>0</v>
      </c>
      <c r="BG298" s="204">
        <f>IF(N298="zákl. přenesená",J298,0)</f>
        <v>0</v>
      </c>
      <c r="BH298" s="204">
        <f>IF(N298="sníž. přenesená",J298,0)</f>
        <v>0</v>
      </c>
      <c r="BI298" s="204">
        <f>IF(N298="nulová",J298,0)</f>
        <v>0</v>
      </c>
      <c r="BJ298" s="18" t="s">
        <v>84</v>
      </c>
      <c r="BK298" s="204">
        <f>ROUND(I298*H298,2)</f>
        <v>0</v>
      </c>
      <c r="BL298" s="18" t="s">
        <v>316</v>
      </c>
      <c r="BM298" s="203" t="s">
        <v>1322</v>
      </c>
    </row>
    <row r="299" spans="1:65" s="2" customFormat="1" ht="19.5">
      <c r="A299" s="35"/>
      <c r="B299" s="36"/>
      <c r="C299" s="37"/>
      <c r="D299" s="212" t="s">
        <v>294</v>
      </c>
      <c r="E299" s="37"/>
      <c r="F299" s="221" t="s">
        <v>3350</v>
      </c>
      <c r="G299" s="37"/>
      <c r="H299" s="37"/>
      <c r="I299" s="207"/>
      <c r="J299" s="37"/>
      <c r="K299" s="37"/>
      <c r="L299" s="40"/>
      <c r="M299" s="208"/>
      <c r="N299" s="209"/>
      <c r="O299" s="72"/>
      <c r="P299" s="72"/>
      <c r="Q299" s="72"/>
      <c r="R299" s="72"/>
      <c r="S299" s="72"/>
      <c r="T299" s="73"/>
      <c r="U299" s="35"/>
      <c r="V299" s="35"/>
      <c r="W299" s="35"/>
      <c r="X299" s="35"/>
      <c r="Y299" s="35"/>
      <c r="Z299" s="35"/>
      <c r="AA299" s="35"/>
      <c r="AB299" s="35"/>
      <c r="AC299" s="35"/>
      <c r="AD299" s="35"/>
      <c r="AE299" s="35"/>
      <c r="AT299" s="18" t="s">
        <v>294</v>
      </c>
      <c r="AU299" s="18" t="s">
        <v>84</v>
      </c>
    </row>
    <row r="300" spans="1:65" s="2" customFormat="1" ht="37.9" customHeight="1">
      <c r="A300" s="35"/>
      <c r="B300" s="36"/>
      <c r="C300" s="192" t="s">
        <v>846</v>
      </c>
      <c r="D300" s="192" t="s">
        <v>241</v>
      </c>
      <c r="E300" s="193" t="s">
        <v>3357</v>
      </c>
      <c r="F300" s="194" t="s">
        <v>3358</v>
      </c>
      <c r="G300" s="195" t="s">
        <v>513</v>
      </c>
      <c r="H300" s="196">
        <v>30</v>
      </c>
      <c r="I300" s="197"/>
      <c r="J300" s="198">
        <f>ROUND(I300*H300,2)</f>
        <v>0</v>
      </c>
      <c r="K300" s="194" t="s">
        <v>3125</v>
      </c>
      <c r="L300" s="40"/>
      <c r="M300" s="199" t="s">
        <v>1</v>
      </c>
      <c r="N300" s="200" t="s">
        <v>41</v>
      </c>
      <c r="O300" s="72"/>
      <c r="P300" s="201">
        <f>O300*H300</f>
        <v>0</v>
      </c>
      <c r="Q300" s="201">
        <v>0</v>
      </c>
      <c r="R300" s="201">
        <f>Q300*H300</f>
        <v>0</v>
      </c>
      <c r="S300" s="201">
        <v>0</v>
      </c>
      <c r="T300" s="202">
        <f>S300*H300</f>
        <v>0</v>
      </c>
      <c r="U300" s="35"/>
      <c r="V300" s="35"/>
      <c r="W300" s="35"/>
      <c r="X300" s="35"/>
      <c r="Y300" s="35"/>
      <c r="Z300" s="35"/>
      <c r="AA300" s="35"/>
      <c r="AB300" s="35"/>
      <c r="AC300" s="35"/>
      <c r="AD300" s="35"/>
      <c r="AE300" s="35"/>
      <c r="AR300" s="203" t="s">
        <v>316</v>
      </c>
      <c r="AT300" s="203" t="s">
        <v>241</v>
      </c>
      <c r="AU300" s="203" t="s">
        <v>84</v>
      </c>
      <c r="AY300" s="18" t="s">
        <v>239</v>
      </c>
      <c r="BE300" s="204">
        <f>IF(N300="základní",J300,0)</f>
        <v>0</v>
      </c>
      <c r="BF300" s="204">
        <f>IF(N300="snížená",J300,0)</f>
        <v>0</v>
      </c>
      <c r="BG300" s="204">
        <f>IF(N300="zákl. přenesená",J300,0)</f>
        <v>0</v>
      </c>
      <c r="BH300" s="204">
        <f>IF(N300="sníž. přenesená",J300,0)</f>
        <v>0</v>
      </c>
      <c r="BI300" s="204">
        <f>IF(N300="nulová",J300,0)</f>
        <v>0</v>
      </c>
      <c r="BJ300" s="18" t="s">
        <v>84</v>
      </c>
      <c r="BK300" s="204">
        <f>ROUND(I300*H300,2)</f>
        <v>0</v>
      </c>
      <c r="BL300" s="18" t="s">
        <v>316</v>
      </c>
      <c r="BM300" s="203" t="s">
        <v>1333</v>
      </c>
    </row>
    <row r="301" spans="1:65" s="2" customFormat="1" ht="19.5">
      <c r="A301" s="35"/>
      <c r="B301" s="36"/>
      <c r="C301" s="37"/>
      <c r="D301" s="212" t="s">
        <v>294</v>
      </c>
      <c r="E301" s="37"/>
      <c r="F301" s="221" t="s">
        <v>3350</v>
      </c>
      <c r="G301" s="37"/>
      <c r="H301" s="37"/>
      <c r="I301" s="207"/>
      <c r="J301" s="37"/>
      <c r="K301" s="37"/>
      <c r="L301" s="40"/>
      <c r="M301" s="208"/>
      <c r="N301" s="209"/>
      <c r="O301" s="72"/>
      <c r="P301" s="72"/>
      <c r="Q301" s="72"/>
      <c r="R301" s="72"/>
      <c r="S301" s="72"/>
      <c r="T301" s="73"/>
      <c r="U301" s="35"/>
      <c r="V301" s="35"/>
      <c r="W301" s="35"/>
      <c r="X301" s="35"/>
      <c r="Y301" s="35"/>
      <c r="Z301" s="35"/>
      <c r="AA301" s="35"/>
      <c r="AB301" s="35"/>
      <c r="AC301" s="35"/>
      <c r="AD301" s="35"/>
      <c r="AE301" s="35"/>
      <c r="AT301" s="18" t="s">
        <v>294</v>
      </c>
      <c r="AU301" s="18" t="s">
        <v>84</v>
      </c>
    </row>
    <row r="302" spans="1:65" s="2" customFormat="1" ht="37.9" customHeight="1">
      <c r="A302" s="35"/>
      <c r="B302" s="36"/>
      <c r="C302" s="192" t="s">
        <v>853</v>
      </c>
      <c r="D302" s="192" t="s">
        <v>241</v>
      </c>
      <c r="E302" s="193" t="s">
        <v>3359</v>
      </c>
      <c r="F302" s="194" t="s">
        <v>3360</v>
      </c>
      <c r="G302" s="195" t="s">
        <v>513</v>
      </c>
      <c r="H302" s="196">
        <v>40</v>
      </c>
      <c r="I302" s="197"/>
      <c r="J302" s="198">
        <f>ROUND(I302*H302,2)</f>
        <v>0</v>
      </c>
      <c r="K302" s="194" t="s">
        <v>3125</v>
      </c>
      <c r="L302" s="40"/>
      <c r="M302" s="199" t="s">
        <v>1</v>
      </c>
      <c r="N302" s="200" t="s">
        <v>41</v>
      </c>
      <c r="O302" s="72"/>
      <c r="P302" s="201">
        <f>O302*H302</f>
        <v>0</v>
      </c>
      <c r="Q302" s="201">
        <v>0</v>
      </c>
      <c r="R302" s="201">
        <f>Q302*H302</f>
        <v>0</v>
      </c>
      <c r="S302" s="201">
        <v>0</v>
      </c>
      <c r="T302" s="202">
        <f>S302*H302</f>
        <v>0</v>
      </c>
      <c r="U302" s="35"/>
      <c r="V302" s="35"/>
      <c r="W302" s="35"/>
      <c r="X302" s="35"/>
      <c r="Y302" s="35"/>
      <c r="Z302" s="35"/>
      <c r="AA302" s="35"/>
      <c r="AB302" s="35"/>
      <c r="AC302" s="35"/>
      <c r="AD302" s="35"/>
      <c r="AE302" s="35"/>
      <c r="AR302" s="203" t="s">
        <v>316</v>
      </c>
      <c r="AT302" s="203" t="s">
        <v>241</v>
      </c>
      <c r="AU302" s="203" t="s">
        <v>84</v>
      </c>
      <c r="AY302" s="18" t="s">
        <v>239</v>
      </c>
      <c r="BE302" s="204">
        <f>IF(N302="základní",J302,0)</f>
        <v>0</v>
      </c>
      <c r="BF302" s="204">
        <f>IF(N302="snížená",J302,0)</f>
        <v>0</v>
      </c>
      <c r="BG302" s="204">
        <f>IF(N302="zákl. přenesená",J302,0)</f>
        <v>0</v>
      </c>
      <c r="BH302" s="204">
        <f>IF(N302="sníž. přenesená",J302,0)</f>
        <v>0</v>
      </c>
      <c r="BI302" s="204">
        <f>IF(N302="nulová",J302,0)</f>
        <v>0</v>
      </c>
      <c r="BJ302" s="18" t="s">
        <v>84</v>
      </c>
      <c r="BK302" s="204">
        <f>ROUND(I302*H302,2)</f>
        <v>0</v>
      </c>
      <c r="BL302" s="18" t="s">
        <v>316</v>
      </c>
      <c r="BM302" s="203" t="s">
        <v>1340</v>
      </c>
    </row>
    <row r="303" spans="1:65" s="2" customFormat="1" ht="19.5">
      <c r="A303" s="35"/>
      <c r="B303" s="36"/>
      <c r="C303" s="37"/>
      <c r="D303" s="212" t="s">
        <v>294</v>
      </c>
      <c r="E303" s="37"/>
      <c r="F303" s="221" t="s">
        <v>3350</v>
      </c>
      <c r="G303" s="37"/>
      <c r="H303" s="37"/>
      <c r="I303" s="207"/>
      <c r="J303" s="37"/>
      <c r="K303" s="37"/>
      <c r="L303" s="40"/>
      <c r="M303" s="208"/>
      <c r="N303" s="209"/>
      <c r="O303" s="72"/>
      <c r="P303" s="72"/>
      <c r="Q303" s="72"/>
      <c r="R303" s="72"/>
      <c r="S303" s="72"/>
      <c r="T303" s="73"/>
      <c r="U303" s="35"/>
      <c r="V303" s="35"/>
      <c r="W303" s="35"/>
      <c r="X303" s="35"/>
      <c r="Y303" s="35"/>
      <c r="Z303" s="35"/>
      <c r="AA303" s="35"/>
      <c r="AB303" s="35"/>
      <c r="AC303" s="35"/>
      <c r="AD303" s="35"/>
      <c r="AE303" s="35"/>
      <c r="AT303" s="18" t="s">
        <v>294</v>
      </c>
      <c r="AU303" s="18" t="s">
        <v>84</v>
      </c>
    </row>
    <row r="304" spans="1:65" s="2" customFormat="1" ht="37.9" customHeight="1">
      <c r="A304" s="35"/>
      <c r="B304" s="36"/>
      <c r="C304" s="192" t="s">
        <v>858</v>
      </c>
      <c r="D304" s="192" t="s">
        <v>241</v>
      </c>
      <c r="E304" s="193" t="s">
        <v>3361</v>
      </c>
      <c r="F304" s="194" t="s">
        <v>3362</v>
      </c>
      <c r="G304" s="195" t="s">
        <v>513</v>
      </c>
      <c r="H304" s="196">
        <v>15</v>
      </c>
      <c r="I304" s="197"/>
      <c r="J304" s="198">
        <f>ROUND(I304*H304,2)</f>
        <v>0</v>
      </c>
      <c r="K304" s="194" t="s">
        <v>3125</v>
      </c>
      <c r="L304" s="40"/>
      <c r="M304" s="199" t="s">
        <v>1</v>
      </c>
      <c r="N304" s="200" t="s">
        <v>41</v>
      </c>
      <c r="O304" s="72"/>
      <c r="P304" s="201">
        <f>O304*H304</f>
        <v>0</v>
      </c>
      <c r="Q304" s="201">
        <v>0</v>
      </c>
      <c r="R304" s="201">
        <f>Q304*H304</f>
        <v>0</v>
      </c>
      <c r="S304" s="201">
        <v>0</v>
      </c>
      <c r="T304" s="202">
        <f>S304*H304</f>
        <v>0</v>
      </c>
      <c r="U304" s="35"/>
      <c r="V304" s="35"/>
      <c r="W304" s="35"/>
      <c r="X304" s="35"/>
      <c r="Y304" s="35"/>
      <c r="Z304" s="35"/>
      <c r="AA304" s="35"/>
      <c r="AB304" s="35"/>
      <c r="AC304" s="35"/>
      <c r="AD304" s="35"/>
      <c r="AE304" s="35"/>
      <c r="AR304" s="203" t="s">
        <v>316</v>
      </c>
      <c r="AT304" s="203" t="s">
        <v>241</v>
      </c>
      <c r="AU304" s="203" t="s">
        <v>84</v>
      </c>
      <c r="AY304" s="18" t="s">
        <v>239</v>
      </c>
      <c r="BE304" s="204">
        <f>IF(N304="základní",J304,0)</f>
        <v>0</v>
      </c>
      <c r="BF304" s="204">
        <f>IF(N304="snížená",J304,0)</f>
        <v>0</v>
      </c>
      <c r="BG304" s="204">
        <f>IF(N304="zákl. přenesená",J304,0)</f>
        <v>0</v>
      </c>
      <c r="BH304" s="204">
        <f>IF(N304="sníž. přenesená",J304,0)</f>
        <v>0</v>
      </c>
      <c r="BI304" s="204">
        <f>IF(N304="nulová",J304,0)</f>
        <v>0</v>
      </c>
      <c r="BJ304" s="18" t="s">
        <v>84</v>
      </c>
      <c r="BK304" s="204">
        <f>ROUND(I304*H304,2)</f>
        <v>0</v>
      </c>
      <c r="BL304" s="18" t="s">
        <v>316</v>
      </c>
      <c r="BM304" s="203" t="s">
        <v>1350</v>
      </c>
    </row>
    <row r="305" spans="1:65" s="2" customFormat="1" ht="19.5">
      <c r="A305" s="35"/>
      <c r="B305" s="36"/>
      <c r="C305" s="37"/>
      <c r="D305" s="212" t="s">
        <v>294</v>
      </c>
      <c r="E305" s="37"/>
      <c r="F305" s="221" t="s">
        <v>3350</v>
      </c>
      <c r="G305" s="37"/>
      <c r="H305" s="37"/>
      <c r="I305" s="207"/>
      <c r="J305" s="37"/>
      <c r="K305" s="37"/>
      <c r="L305" s="40"/>
      <c r="M305" s="208"/>
      <c r="N305" s="209"/>
      <c r="O305" s="72"/>
      <c r="P305" s="72"/>
      <c r="Q305" s="72"/>
      <c r="R305" s="72"/>
      <c r="S305" s="72"/>
      <c r="T305" s="73"/>
      <c r="U305" s="35"/>
      <c r="V305" s="35"/>
      <c r="W305" s="35"/>
      <c r="X305" s="35"/>
      <c r="Y305" s="35"/>
      <c r="Z305" s="35"/>
      <c r="AA305" s="35"/>
      <c r="AB305" s="35"/>
      <c r="AC305" s="35"/>
      <c r="AD305" s="35"/>
      <c r="AE305" s="35"/>
      <c r="AT305" s="18" t="s">
        <v>294</v>
      </c>
      <c r="AU305" s="18" t="s">
        <v>84</v>
      </c>
    </row>
    <row r="306" spans="1:65" s="2" customFormat="1" ht="37.9" customHeight="1">
      <c r="A306" s="35"/>
      <c r="B306" s="36"/>
      <c r="C306" s="192" t="s">
        <v>332</v>
      </c>
      <c r="D306" s="192" t="s">
        <v>241</v>
      </c>
      <c r="E306" s="193" t="s">
        <v>3363</v>
      </c>
      <c r="F306" s="194" t="s">
        <v>3364</v>
      </c>
      <c r="G306" s="195" t="s">
        <v>513</v>
      </c>
      <c r="H306" s="196">
        <v>55</v>
      </c>
      <c r="I306" s="197"/>
      <c r="J306" s="198">
        <f>ROUND(I306*H306,2)</f>
        <v>0</v>
      </c>
      <c r="K306" s="194" t="s">
        <v>3125</v>
      </c>
      <c r="L306" s="40"/>
      <c r="M306" s="199" t="s">
        <v>1</v>
      </c>
      <c r="N306" s="200" t="s">
        <v>41</v>
      </c>
      <c r="O306" s="72"/>
      <c r="P306" s="201">
        <f>O306*H306</f>
        <v>0</v>
      </c>
      <c r="Q306" s="201">
        <v>0</v>
      </c>
      <c r="R306" s="201">
        <f>Q306*H306</f>
        <v>0</v>
      </c>
      <c r="S306" s="201">
        <v>0</v>
      </c>
      <c r="T306" s="202">
        <f>S306*H306</f>
        <v>0</v>
      </c>
      <c r="U306" s="35"/>
      <c r="V306" s="35"/>
      <c r="W306" s="35"/>
      <c r="X306" s="35"/>
      <c r="Y306" s="35"/>
      <c r="Z306" s="35"/>
      <c r="AA306" s="35"/>
      <c r="AB306" s="35"/>
      <c r="AC306" s="35"/>
      <c r="AD306" s="35"/>
      <c r="AE306" s="35"/>
      <c r="AR306" s="203" t="s">
        <v>316</v>
      </c>
      <c r="AT306" s="203" t="s">
        <v>241</v>
      </c>
      <c r="AU306" s="203" t="s">
        <v>84</v>
      </c>
      <c r="AY306" s="18" t="s">
        <v>239</v>
      </c>
      <c r="BE306" s="204">
        <f>IF(N306="základní",J306,0)</f>
        <v>0</v>
      </c>
      <c r="BF306" s="204">
        <f>IF(N306="snížená",J306,0)</f>
        <v>0</v>
      </c>
      <c r="BG306" s="204">
        <f>IF(N306="zákl. přenesená",J306,0)</f>
        <v>0</v>
      </c>
      <c r="BH306" s="204">
        <f>IF(N306="sníž. přenesená",J306,0)</f>
        <v>0</v>
      </c>
      <c r="BI306" s="204">
        <f>IF(N306="nulová",J306,0)</f>
        <v>0</v>
      </c>
      <c r="BJ306" s="18" t="s">
        <v>84</v>
      </c>
      <c r="BK306" s="204">
        <f>ROUND(I306*H306,2)</f>
        <v>0</v>
      </c>
      <c r="BL306" s="18" t="s">
        <v>316</v>
      </c>
      <c r="BM306" s="203" t="s">
        <v>1360</v>
      </c>
    </row>
    <row r="307" spans="1:65" s="2" customFormat="1" ht="19.5">
      <c r="A307" s="35"/>
      <c r="B307" s="36"/>
      <c r="C307" s="37"/>
      <c r="D307" s="212" t="s">
        <v>294</v>
      </c>
      <c r="E307" s="37"/>
      <c r="F307" s="221" t="s">
        <v>3350</v>
      </c>
      <c r="G307" s="37"/>
      <c r="H307" s="37"/>
      <c r="I307" s="207"/>
      <c r="J307" s="37"/>
      <c r="K307" s="37"/>
      <c r="L307" s="40"/>
      <c r="M307" s="208"/>
      <c r="N307" s="209"/>
      <c r="O307" s="72"/>
      <c r="P307" s="72"/>
      <c r="Q307" s="72"/>
      <c r="R307" s="72"/>
      <c r="S307" s="72"/>
      <c r="T307" s="73"/>
      <c r="U307" s="35"/>
      <c r="V307" s="35"/>
      <c r="W307" s="35"/>
      <c r="X307" s="35"/>
      <c r="Y307" s="35"/>
      <c r="Z307" s="35"/>
      <c r="AA307" s="35"/>
      <c r="AB307" s="35"/>
      <c r="AC307" s="35"/>
      <c r="AD307" s="35"/>
      <c r="AE307" s="35"/>
      <c r="AT307" s="18" t="s">
        <v>294</v>
      </c>
      <c r="AU307" s="18" t="s">
        <v>84</v>
      </c>
    </row>
    <row r="308" spans="1:65" s="2" customFormat="1" ht="37.9" customHeight="1">
      <c r="A308" s="35"/>
      <c r="B308" s="36"/>
      <c r="C308" s="192" t="s">
        <v>867</v>
      </c>
      <c r="D308" s="192" t="s">
        <v>241</v>
      </c>
      <c r="E308" s="193" t="s">
        <v>3365</v>
      </c>
      <c r="F308" s="194" t="s">
        <v>3366</v>
      </c>
      <c r="G308" s="195" t="s">
        <v>513</v>
      </c>
      <c r="H308" s="196">
        <v>308</v>
      </c>
      <c r="I308" s="197"/>
      <c r="J308" s="198">
        <f>ROUND(I308*H308,2)</f>
        <v>0</v>
      </c>
      <c r="K308" s="194" t="s">
        <v>3125</v>
      </c>
      <c r="L308" s="40"/>
      <c r="M308" s="199" t="s">
        <v>1</v>
      </c>
      <c r="N308" s="200" t="s">
        <v>41</v>
      </c>
      <c r="O308" s="72"/>
      <c r="P308" s="201">
        <f>O308*H308</f>
        <v>0</v>
      </c>
      <c r="Q308" s="201">
        <v>0</v>
      </c>
      <c r="R308" s="201">
        <f>Q308*H308</f>
        <v>0</v>
      </c>
      <c r="S308" s="201">
        <v>0</v>
      </c>
      <c r="T308" s="202">
        <f>S308*H308</f>
        <v>0</v>
      </c>
      <c r="U308" s="35"/>
      <c r="V308" s="35"/>
      <c r="W308" s="35"/>
      <c r="X308" s="35"/>
      <c r="Y308" s="35"/>
      <c r="Z308" s="35"/>
      <c r="AA308" s="35"/>
      <c r="AB308" s="35"/>
      <c r="AC308" s="35"/>
      <c r="AD308" s="35"/>
      <c r="AE308" s="35"/>
      <c r="AR308" s="203" t="s">
        <v>316</v>
      </c>
      <c r="AT308" s="203" t="s">
        <v>241</v>
      </c>
      <c r="AU308" s="203" t="s">
        <v>84</v>
      </c>
      <c r="AY308" s="18" t="s">
        <v>239</v>
      </c>
      <c r="BE308" s="204">
        <f>IF(N308="základní",J308,0)</f>
        <v>0</v>
      </c>
      <c r="BF308" s="204">
        <f>IF(N308="snížená",J308,0)</f>
        <v>0</v>
      </c>
      <c r="BG308" s="204">
        <f>IF(N308="zákl. přenesená",J308,0)</f>
        <v>0</v>
      </c>
      <c r="BH308" s="204">
        <f>IF(N308="sníž. přenesená",J308,0)</f>
        <v>0</v>
      </c>
      <c r="BI308" s="204">
        <f>IF(N308="nulová",J308,0)</f>
        <v>0</v>
      </c>
      <c r="BJ308" s="18" t="s">
        <v>84</v>
      </c>
      <c r="BK308" s="204">
        <f>ROUND(I308*H308,2)</f>
        <v>0</v>
      </c>
      <c r="BL308" s="18" t="s">
        <v>316</v>
      </c>
      <c r="BM308" s="203" t="s">
        <v>1371</v>
      </c>
    </row>
    <row r="309" spans="1:65" s="2" customFormat="1" ht="19.5">
      <c r="A309" s="35"/>
      <c r="B309" s="36"/>
      <c r="C309" s="37"/>
      <c r="D309" s="212" t="s">
        <v>294</v>
      </c>
      <c r="E309" s="37"/>
      <c r="F309" s="221" t="s">
        <v>3350</v>
      </c>
      <c r="G309" s="37"/>
      <c r="H309" s="37"/>
      <c r="I309" s="207"/>
      <c r="J309" s="37"/>
      <c r="K309" s="37"/>
      <c r="L309" s="40"/>
      <c r="M309" s="208"/>
      <c r="N309" s="209"/>
      <c r="O309" s="72"/>
      <c r="P309" s="72"/>
      <c r="Q309" s="72"/>
      <c r="R309" s="72"/>
      <c r="S309" s="72"/>
      <c r="T309" s="73"/>
      <c r="U309" s="35"/>
      <c r="V309" s="35"/>
      <c r="W309" s="35"/>
      <c r="X309" s="35"/>
      <c r="Y309" s="35"/>
      <c r="Z309" s="35"/>
      <c r="AA309" s="35"/>
      <c r="AB309" s="35"/>
      <c r="AC309" s="35"/>
      <c r="AD309" s="35"/>
      <c r="AE309" s="35"/>
      <c r="AT309" s="18" t="s">
        <v>294</v>
      </c>
      <c r="AU309" s="18" t="s">
        <v>84</v>
      </c>
    </row>
    <row r="310" spans="1:65" s="2" customFormat="1" ht="16.5" customHeight="1">
      <c r="A310" s="35"/>
      <c r="B310" s="36"/>
      <c r="C310" s="192" t="s">
        <v>872</v>
      </c>
      <c r="D310" s="192" t="s">
        <v>241</v>
      </c>
      <c r="E310" s="193" t="s">
        <v>3367</v>
      </c>
      <c r="F310" s="194" t="s">
        <v>3368</v>
      </c>
      <c r="G310" s="195" t="s">
        <v>513</v>
      </c>
      <c r="H310" s="196">
        <v>568</v>
      </c>
      <c r="I310" s="197"/>
      <c r="J310" s="198">
        <f>ROUND(I310*H310,2)</f>
        <v>0</v>
      </c>
      <c r="K310" s="194" t="s">
        <v>3125</v>
      </c>
      <c r="L310" s="40"/>
      <c r="M310" s="199" t="s">
        <v>1</v>
      </c>
      <c r="N310" s="200" t="s">
        <v>41</v>
      </c>
      <c r="O310" s="72"/>
      <c r="P310" s="201">
        <f>O310*H310</f>
        <v>0</v>
      </c>
      <c r="Q310" s="201">
        <v>0</v>
      </c>
      <c r="R310" s="201">
        <f>Q310*H310</f>
        <v>0</v>
      </c>
      <c r="S310" s="201">
        <v>0</v>
      </c>
      <c r="T310" s="202">
        <f>S310*H310</f>
        <v>0</v>
      </c>
      <c r="U310" s="35"/>
      <c r="V310" s="35"/>
      <c r="W310" s="35"/>
      <c r="X310" s="35"/>
      <c r="Y310" s="35"/>
      <c r="Z310" s="35"/>
      <c r="AA310" s="35"/>
      <c r="AB310" s="35"/>
      <c r="AC310" s="35"/>
      <c r="AD310" s="35"/>
      <c r="AE310" s="35"/>
      <c r="AR310" s="203" t="s">
        <v>316</v>
      </c>
      <c r="AT310" s="203" t="s">
        <v>241</v>
      </c>
      <c r="AU310" s="203" t="s">
        <v>84</v>
      </c>
      <c r="AY310" s="18" t="s">
        <v>239</v>
      </c>
      <c r="BE310" s="204">
        <f>IF(N310="základní",J310,0)</f>
        <v>0</v>
      </c>
      <c r="BF310" s="204">
        <f>IF(N310="snížená",J310,0)</f>
        <v>0</v>
      </c>
      <c r="BG310" s="204">
        <f>IF(N310="zákl. přenesená",J310,0)</f>
        <v>0</v>
      </c>
      <c r="BH310" s="204">
        <f>IF(N310="sníž. přenesená",J310,0)</f>
        <v>0</v>
      </c>
      <c r="BI310" s="204">
        <f>IF(N310="nulová",J310,0)</f>
        <v>0</v>
      </c>
      <c r="BJ310" s="18" t="s">
        <v>84</v>
      </c>
      <c r="BK310" s="204">
        <f>ROUND(I310*H310,2)</f>
        <v>0</v>
      </c>
      <c r="BL310" s="18" t="s">
        <v>316</v>
      </c>
      <c r="BM310" s="203" t="s">
        <v>1381</v>
      </c>
    </row>
    <row r="311" spans="1:65" s="2" customFormat="1" ht="19.5">
      <c r="A311" s="35"/>
      <c r="B311" s="36"/>
      <c r="C311" s="37"/>
      <c r="D311" s="212" t="s">
        <v>294</v>
      </c>
      <c r="E311" s="37"/>
      <c r="F311" s="221" t="s">
        <v>3369</v>
      </c>
      <c r="G311" s="37"/>
      <c r="H311" s="37"/>
      <c r="I311" s="207"/>
      <c r="J311" s="37"/>
      <c r="K311" s="37"/>
      <c r="L311" s="40"/>
      <c r="M311" s="208"/>
      <c r="N311" s="209"/>
      <c r="O311" s="72"/>
      <c r="P311" s="72"/>
      <c r="Q311" s="72"/>
      <c r="R311" s="72"/>
      <c r="S311" s="72"/>
      <c r="T311" s="73"/>
      <c r="U311" s="35"/>
      <c r="V311" s="35"/>
      <c r="W311" s="35"/>
      <c r="X311" s="35"/>
      <c r="Y311" s="35"/>
      <c r="Z311" s="35"/>
      <c r="AA311" s="35"/>
      <c r="AB311" s="35"/>
      <c r="AC311" s="35"/>
      <c r="AD311" s="35"/>
      <c r="AE311" s="35"/>
      <c r="AT311" s="18" t="s">
        <v>294</v>
      </c>
      <c r="AU311" s="18" t="s">
        <v>84</v>
      </c>
    </row>
    <row r="312" spans="1:65" s="2" customFormat="1" ht="16.5" customHeight="1">
      <c r="A312" s="35"/>
      <c r="B312" s="36"/>
      <c r="C312" s="192" t="s">
        <v>878</v>
      </c>
      <c r="D312" s="192" t="s">
        <v>241</v>
      </c>
      <c r="E312" s="193" t="s">
        <v>3370</v>
      </c>
      <c r="F312" s="194" t="s">
        <v>3371</v>
      </c>
      <c r="G312" s="195" t="s">
        <v>513</v>
      </c>
      <c r="H312" s="196">
        <v>80</v>
      </c>
      <c r="I312" s="197"/>
      <c r="J312" s="198">
        <f>ROUND(I312*H312,2)</f>
        <v>0</v>
      </c>
      <c r="K312" s="194" t="s">
        <v>3125</v>
      </c>
      <c r="L312" s="40"/>
      <c r="M312" s="199" t="s">
        <v>1</v>
      </c>
      <c r="N312" s="200" t="s">
        <v>41</v>
      </c>
      <c r="O312" s="72"/>
      <c r="P312" s="201">
        <f>O312*H312</f>
        <v>0</v>
      </c>
      <c r="Q312" s="201">
        <v>0</v>
      </c>
      <c r="R312" s="201">
        <f>Q312*H312</f>
        <v>0</v>
      </c>
      <c r="S312" s="201">
        <v>0</v>
      </c>
      <c r="T312" s="202">
        <f>S312*H312</f>
        <v>0</v>
      </c>
      <c r="U312" s="35"/>
      <c r="V312" s="35"/>
      <c r="W312" s="35"/>
      <c r="X312" s="35"/>
      <c r="Y312" s="35"/>
      <c r="Z312" s="35"/>
      <c r="AA312" s="35"/>
      <c r="AB312" s="35"/>
      <c r="AC312" s="35"/>
      <c r="AD312" s="35"/>
      <c r="AE312" s="35"/>
      <c r="AR312" s="203" t="s">
        <v>316</v>
      </c>
      <c r="AT312" s="203" t="s">
        <v>241</v>
      </c>
      <c r="AU312" s="203" t="s">
        <v>84</v>
      </c>
      <c r="AY312" s="18" t="s">
        <v>239</v>
      </c>
      <c r="BE312" s="204">
        <f>IF(N312="základní",J312,0)</f>
        <v>0</v>
      </c>
      <c r="BF312" s="204">
        <f>IF(N312="snížená",J312,0)</f>
        <v>0</v>
      </c>
      <c r="BG312" s="204">
        <f>IF(N312="zákl. přenesená",J312,0)</f>
        <v>0</v>
      </c>
      <c r="BH312" s="204">
        <f>IF(N312="sníž. přenesená",J312,0)</f>
        <v>0</v>
      </c>
      <c r="BI312" s="204">
        <f>IF(N312="nulová",J312,0)</f>
        <v>0</v>
      </c>
      <c r="BJ312" s="18" t="s">
        <v>84</v>
      </c>
      <c r="BK312" s="204">
        <f>ROUND(I312*H312,2)</f>
        <v>0</v>
      </c>
      <c r="BL312" s="18" t="s">
        <v>316</v>
      </c>
      <c r="BM312" s="203" t="s">
        <v>1391</v>
      </c>
    </row>
    <row r="313" spans="1:65" s="2" customFormat="1" ht="19.5">
      <c r="A313" s="35"/>
      <c r="B313" s="36"/>
      <c r="C313" s="37"/>
      <c r="D313" s="212" t="s">
        <v>294</v>
      </c>
      <c r="E313" s="37"/>
      <c r="F313" s="221" t="s">
        <v>3372</v>
      </c>
      <c r="G313" s="37"/>
      <c r="H313" s="37"/>
      <c r="I313" s="207"/>
      <c r="J313" s="37"/>
      <c r="K313" s="37"/>
      <c r="L313" s="40"/>
      <c r="M313" s="208"/>
      <c r="N313" s="209"/>
      <c r="O313" s="72"/>
      <c r="P313" s="72"/>
      <c r="Q313" s="72"/>
      <c r="R313" s="72"/>
      <c r="S313" s="72"/>
      <c r="T313" s="73"/>
      <c r="U313" s="35"/>
      <c r="V313" s="35"/>
      <c r="W313" s="35"/>
      <c r="X313" s="35"/>
      <c r="Y313" s="35"/>
      <c r="Z313" s="35"/>
      <c r="AA313" s="35"/>
      <c r="AB313" s="35"/>
      <c r="AC313" s="35"/>
      <c r="AD313" s="35"/>
      <c r="AE313" s="35"/>
      <c r="AT313" s="18" t="s">
        <v>294</v>
      </c>
      <c r="AU313" s="18" t="s">
        <v>84</v>
      </c>
    </row>
    <row r="314" spans="1:65" s="2" customFormat="1" ht="16.5" customHeight="1">
      <c r="A314" s="35"/>
      <c r="B314" s="36"/>
      <c r="C314" s="192" t="s">
        <v>883</v>
      </c>
      <c r="D314" s="192" t="s">
        <v>241</v>
      </c>
      <c r="E314" s="193" t="s">
        <v>3373</v>
      </c>
      <c r="F314" s="194" t="s">
        <v>3374</v>
      </c>
      <c r="G314" s="195" t="s">
        <v>513</v>
      </c>
      <c r="H314" s="196">
        <v>30</v>
      </c>
      <c r="I314" s="197"/>
      <c r="J314" s="198">
        <f t="shared" ref="J314:J334" si="20">ROUND(I314*H314,2)</f>
        <v>0</v>
      </c>
      <c r="K314" s="194" t="s">
        <v>3125</v>
      </c>
      <c r="L314" s="40"/>
      <c r="M314" s="199" t="s">
        <v>1</v>
      </c>
      <c r="N314" s="200" t="s">
        <v>41</v>
      </c>
      <c r="O314" s="72"/>
      <c r="P314" s="201">
        <f t="shared" ref="P314:P334" si="21">O314*H314</f>
        <v>0</v>
      </c>
      <c r="Q314" s="201">
        <v>0</v>
      </c>
      <c r="R314" s="201">
        <f t="shared" ref="R314:R334" si="22">Q314*H314</f>
        <v>0</v>
      </c>
      <c r="S314" s="201">
        <v>0</v>
      </c>
      <c r="T314" s="202">
        <f t="shared" ref="T314:T334" si="23">S314*H314</f>
        <v>0</v>
      </c>
      <c r="U314" s="35"/>
      <c r="V314" s="35"/>
      <c r="W314" s="35"/>
      <c r="X314" s="35"/>
      <c r="Y314" s="35"/>
      <c r="Z314" s="35"/>
      <c r="AA314" s="35"/>
      <c r="AB314" s="35"/>
      <c r="AC314" s="35"/>
      <c r="AD314" s="35"/>
      <c r="AE314" s="35"/>
      <c r="AR314" s="203" t="s">
        <v>316</v>
      </c>
      <c r="AT314" s="203" t="s">
        <v>241</v>
      </c>
      <c r="AU314" s="203" t="s">
        <v>84</v>
      </c>
      <c r="AY314" s="18" t="s">
        <v>239</v>
      </c>
      <c r="BE314" s="204">
        <f t="shared" ref="BE314:BE334" si="24">IF(N314="základní",J314,0)</f>
        <v>0</v>
      </c>
      <c r="BF314" s="204">
        <f t="shared" ref="BF314:BF334" si="25">IF(N314="snížená",J314,0)</f>
        <v>0</v>
      </c>
      <c r="BG314" s="204">
        <f t="shared" ref="BG314:BG334" si="26">IF(N314="zákl. přenesená",J314,0)</f>
        <v>0</v>
      </c>
      <c r="BH314" s="204">
        <f t="shared" ref="BH314:BH334" si="27">IF(N314="sníž. přenesená",J314,0)</f>
        <v>0</v>
      </c>
      <c r="BI314" s="204">
        <f t="shared" ref="BI314:BI334" si="28">IF(N314="nulová",J314,0)</f>
        <v>0</v>
      </c>
      <c r="BJ314" s="18" t="s">
        <v>84</v>
      </c>
      <c r="BK314" s="204">
        <f t="shared" ref="BK314:BK334" si="29">ROUND(I314*H314,2)</f>
        <v>0</v>
      </c>
      <c r="BL314" s="18" t="s">
        <v>316</v>
      </c>
      <c r="BM314" s="203" t="s">
        <v>1403</v>
      </c>
    </row>
    <row r="315" spans="1:65" s="2" customFormat="1" ht="16.5" customHeight="1">
      <c r="A315" s="35"/>
      <c r="B315" s="36"/>
      <c r="C315" s="192" t="s">
        <v>889</v>
      </c>
      <c r="D315" s="192" t="s">
        <v>241</v>
      </c>
      <c r="E315" s="193" t="s">
        <v>3375</v>
      </c>
      <c r="F315" s="194" t="s">
        <v>3376</v>
      </c>
      <c r="G315" s="195" t="s">
        <v>251</v>
      </c>
      <c r="H315" s="196">
        <v>155</v>
      </c>
      <c r="I315" s="197"/>
      <c r="J315" s="198">
        <f t="shared" si="20"/>
        <v>0</v>
      </c>
      <c r="K315" s="194" t="s">
        <v>3125</v>
      </c>
      <c r="L315" s="40"/>
      <c r="M315" s="199" t="s">
        <v>1</v>
      </c>
      <c r="N315" s="200" t="s">
        <v>41</v>
      </c>
      <c r="O315" s="72"/>
      <c r="P315" s="201">
        <f t="shared" si="21"/>
        <v>0</v>
      </c>
      <c r="Q315" s="201">
        <v>0</v>
      </c>
      <c r="R315" s="201">
        <f t="shared" si="22"/>
        <v>0</v>
      </c>
      <c r="S315" s="201">
        <v>0</v>
      </c>
      <c r="T315" s="202">
        <f t="shared" si="23"/>
        <v>0</v>
      </c>
      <c r="U315" s="35"/>
      <c r="V315" s="35"/>
      <c r="W315" s="35"/>
      <c r="X315" s="35"/>
      <c r="Y315" s="35"/>
      <c r="Z315" s="35"/>
      <c r="AA315" s="35"/>
      <c r="AB315" s="35"/>
      <c r="AC315" s="35"/>
      <c r="AD315" s="35"/>
      <c r="AE315" s="35"/>
      <c r="AR315" s="203" t="s">
        <v>316</v>
      </c>
      <c r="AT315" s="203" t="s">
        <v>241</v>
      </c>
      <c r="AU315" s="203" t="s">
        <v>84</v>
      </c>
      <c r="AY315" s="18" t="s">
        <v>239</v>
      </c>
      <c r="BE315" s="204">
        <f t="shared" si="24"/>
        <v>0</v>
      </c>
      <c r="BF315" s="204">
        <f t="shared" si="25"/>
        <v>0</v>
      </c>
      <c r="BG315" s="204">
        <f t="shared" si="26"/>
        <v>0</v>
      </c>
      <c r="BH315" s="204">
        <f t="shared" si="27"/>
        <v>0</v>
      </c>
      <c r="BI315" s="204">
        <f t="shared" si="28"/>
        <v>0</v>
      </c>
      <c r="BJ315" s="18" t="s">
        <v>84</v>
      </c>
      <c r="BK315" s="204">
        <f t="shared" si="29"/>
        <v>0</v>
      </c>
      <c r="BL315" s="18" t="s">
        <v>316</v>
      </c>
      <c r="BM315" s="203" t="s">
        <v>1415</v>
      </c>
    </row>
    <row r="316" spans="1:65" s="2" customFormat="1" ht="16.5" customHeight="1">
      <c r="A316" s="35"/>
      <c r="B316" s="36"/>
      <c r="C316" s="192" t="s">
        <v>894</v>
      </c>
      <c r="D316" s="192" t="s">
        <v>241</v>
      </c>
      <c r="E316" s="193" t="s">
        <v>3377</v>
      </c>
      <c r="F316" s="194" t="s">
        <v>3378</v>
      </c>
      <c r="G316" s="195" t="s">
        <v>251</v>
      </c>
      <c r="H316" s="196">
        <v>4</v>
      </c>
      <c r="I316" s="197"/>
      <c r="J316" s="198">
        <f t="shared" si="20"/>
        <v>0</v>
      </c>
      <c r="K316" s="194" t="s">
        <v>3125</v>
      </c>
      <c r="L316" s="40"/>
      <c r="M316" s="199" t="s">
        <v>1</v>
      </c>
      <c r="N316" s="200" t="s">
        <v>41</v>
      </c>
      <c r="O316" s="72"/>
      <c r="P316" s="201">
        <f t="shared" si="21"/>
        <v>0</v>
      </c>
      <c r="Q316" s="201">
        <v>0</v>
      </c>
      <c r="R316" s="201">
        <f t="shared" si="22"/>
        <v>0</v>
      </c>
      <c r="S316" s="201">
        <v>0</v>
      </c>
      <c r="T316" s="202">
        <f t="shared" si="23"/>
        <v>0</v>
      </c>
      <c r="U316" s="35"/>
      <c r="V316" s="35"/>
      <c r="W316" s="35"/>
      <c r="X316" s="35"/>
      <c r="Y316" s="35"/>
      <c r="Z316" s="35"/>
      <c r="AA316" s="35"/>
      <c r="AB316" s="35"/>
      <c r="AC316" s="35"/>
      <c r="AD316" s="35"/>
      <c r="AE316" s="35"/>
      <c r="AR316" s="203" t="s">
        <v>316</v>
      </c>
      <c r="AT316" s="203" t="s">
        <v>241</v>
      </c>
      <c r="AU316" s="203" t="s">
        <v>84</v>
      </c>
      <c r="AY316" s="18" t="s">
        <v>239</v>
      </c>
      <c r="BE316" s="204">
        <f t="shared" si="24"/>
        <v>0</v>
      </c>
      <c r="BF316" s="204">
        <f t="shared" si="25"/>
        <v>0</v>
      </c>
      <c r="BG316" s="204">
        <f t="shared" si="26"/>
        <v>0</v>
      </c>
      <c r="BH316" s="204">
        <f t="shared" si="27"/>
        <v>0</v>
      </c>
      <c r="BI316" s="204">
        <f t="shared" si="28"/>
        <v>0</v>
      </c>
      <c r="BJ316" s="18" t="s">
        <v>84</v>
      </c>
      <c r="BK316" s="204">
        <f t="shared" si="29"/>
        <v>0</v>
      </c>
      <c r="BL316" s="18" t="s">
        <v>316</v>
      </c>
      <c r="BM316" s="203" t="s">
        <v>1425</v>
      </c>
    </row>
    <row r="317" spans="1:65" s="2" customFormat="1" ht="16.5" customHeight="1">
      <c r="A317" s="35"/>
      <c r="B317" s="36"/>
      <c r="C317" s="192" t="s">
        <v>900</v>
      </c>
      <c r="D317" s="192" t="s">
        <v>241</v>
      </c>
      <c r="E317" s="193" t="s">
        <v>3379</v>
      </c>
      <c r="F317" s="194" t="s">
        <v>3380</v>
      </c>
      <c r="G317" s="195" t="s">
        <v>251</v>
      </c>
      <c r="H317" s="196">
        <v>75</v>
      </c>
      <c r="I317" s="197"/>
      <c r="J317" s="198">
        <f t="shared" si="20"/>
        <v>0</v>
      </c>
      <c r="K317" s="194" t="s">
        <v>3125</v>
      </c>
      <c r="L317" s="40"/>
      <c r="M317" s="199" t="s">
        <v>1</v>
      </c>
      <c r="N317" s="200" t="s">
        <v>41</v>
      </c>
      <c r="O317" s="72"/>
      <c r="P317" s="201">
        <f t="shared" si="21"/>
        <v>0</v>
      </c>
      <c r="Q317" s="201">
        <v>0</v>
      </c>
      <c r="R317" s="201">
        <f t="shared" si="22"/>
        <v>0</v>
      </c>
      <c r="S317" s="201">
        <v>0</v>
      </c>
      <c r="T317" s="202">
        <f t="shared" si="23"/>
        <v>0</v>
      </c>
      <c r="U317" s="35"/>
      <c r="V317" s="35"/>
      <c r="W317" s="35"/>
      <c r="X317" s="35"/>
      <c r="Y317" s="35"/>
      <c r="Z317" s="35"/>
      <c r="AA317" s="35"/>
      <c r="AB317" s="35"/>
      <c r="AC317" s="35"/>
      <c r="AD317" s="35"/>
      <c r="AE317" s="35"/>
      <c r="AR317" s="203" t="s">
        <v>316</v>
      </c>
      <c r="AT317" s="203" t="s">
        <v>241</v>
      </c>
      <c r="AU317" s="203" t="s">
        <v>84</v>
      </c>
      <c r="AY317" s="18" t="s">
        <v>239</v>
      </c>
      <c r="BE317" s="204">
        <f t="shared" si="24"/>
        <v>0</v>
      </c>
      <c r="BF317" s="204">
        <f t="shared" si="25"/>
        <v>0</v>
      </c>
      <c r="BG317" s="204">
        <f t="shared" si="26"/>
        <v>0</v>
      </c>
      <c r="BH317" s="204">
        <f t="shared" si="27"/>
        <v>0</v>
      </c>
      <c r="BI317" s="204">
        <f t="shared" si="28"/>
        <v>0</v>
      </c>
      <c r="BJ317" s="18" t="s">
        <v>84</v>
      </c>
      <c r="BK317" s="204">
        <f t="shared" si="29"/>
        <v>0</v>
      </c>
      <c r="BL317" s="18" t="s">
        <v>316</v>
      </c>
      <c r="BM317" s="203" t="s">
        <v>1434</v>
      </c>
    </row>
    <row r="318" spans="1:65" s="2" customFormat="1" ht="16.5" customHeight="1">
      <c r="A318" s="35"/>
      <c r="B318" s="36"/>
      <c r="C318" s="192" t="s">
        <v>905</v>
      </c>
      <c r="D318" s="192" t="s">
        <v>241</v>
      </c>
      <c r="E318" s="193" t="s">
        <v>3381</v>
      </c>
      <c r="F318" s="194" t="s">
        <v>3382</v>
      </c>
      <c r="G318" s="195" t="s">
        <v>251</v>
      </c>
      <c r="H318" s="196">
        <v>9</v>
      </c>
      <c r="I318" s="197"/>
      <c r="J318" s="198">
        <f t="shared" si="20"/>
        <v>0</v>
      </c>
      <c r="K318" s="194" t="s">
        <v>3125</v>
      </c>
      <c r="L318" s="40"/>
      <c r="M318" s="199" t="s">
        <v>1</v>
      </c>
      <c r="N318" s="200" t="s">
        <v>41</v>
      </c>
      <c r="O318" s="72"/>
      <c r="P318" s="201">
        <f t="shared" si="21"/>
        <v>0</v>
      </c>
      <c r="Q318" s="201">
        <v>0</v>
      </c>
      <c r="R318" s="201">
        <f t="shared" si="22"/>
        <v>0</v>
      </c>
      <c r="S318" s="201">
        <v>0</v>
      </c>
      <c r="T318" s="202">
        <f t="shared" si="23"/>
        <v>0</v>
      </c>
      <c r="U318" s="35"/>
      <c r="V318" s="35"/>
      <c r="W318" s="35"/>
      <c r="X318" s="35"/>
      <c r="Y318" s="35"/>
      <c r="Z318" s="35"/>
      <c r="AA318" s="35"/>
      <c r="AB318" s="35"/>
      <c r="AC318" s="35"/>
      <c r="AD318" s="35"/>
      <c r="AE318" s="35"/>
      <c r="AR318" s="203" t="s">
        <v>316</v>
      </c>
      <c r="AT318" s="203" t="s">
        <v>241</v>
      </c>
      <c r="AU318" s="203" t="s">
        <v>84</v>
      </c>
      <c r="AY318" s="18" t="s">
        <v>239</v>
      </c>
      <c r="BE318" s="204">
        <f t="shared" si="24"/>
        <v>0</v>
      </c>
      <c r="BF318" s="204">
        <f t="shared" si="25"/>
        <v>0</v>
      </c>
      <c r="BG318" s="204">
        <f t="shared" si="26"/>
        <v>0</v>
      </c>
      <c r="BH318" s="204">
        <f t="shared" si="27"/>
        <v>0</v>
      </c>
      <c r="BI318" s="204">
        <f t="shared" si="28"/>
        <v>0</v>
      </c>
      <c r="BJ318" s="18" t="s">
        <v>84</v>
      </c>
      <c r="BK318" s="204">
        <f t="shared" si="29"/>
        <v>0</v>
      </c>
      <c r="BL318" s="18" t="s">
        <v>316</v>
      </c>
      <c r="BM318" s="203" t="s">
        <v>1446</v>
      </c>
    </row>
    <row r="319" spans="1:65" s="2" customFormat="1" ht="16.5" customHeight="1">
      <c r="A319" s="35"/>
      <c r="B319" s="36"/>
      <c r="C319" s="192" t="s">
        <v>910</v>
      </c>
      <c r="D319" s="192" t="s">
        <v>241</v>
      </c>
      <c r="E319" s="193" t="s">
        <v>3383</v>
      </c>
      <c r="F319" s="194" t="s">
        <v>3384</v>
      </c>
      <c r="G319" s="195" t="s">
        <v>251</v>
      </c>
      <c r="H319" s="196">
        <v>4</v>
      </c>
      <c r="I319" s="197"/>
      <c r="J319" s="198">
        <f t="shared" si="20"/>
        <v>0</v>
      </c>
      <c r="K319" s="194" t="s">
        <v>3125</v>
      </c>
      <c r="L319" s="40"/>
      <c r="M319" s="199" t="s">
        <v>1</v>
      </c>
      <c r="N319" s="200" t="s">
        <v>41</v>
      </c>
      <c r="O319" s="72"/>
      <c r="P319" s="201">
        <f t="shared" si="21"/>
        <v>0</v>
      </c>
      <c r="Q319" s="201">
        <v>0</v>
      </c>
      <c r="R319" s="201">
        <f t="shared" si="22"/>
        <v>0</v>
      </c>
      <c r="S319" s="201">
        <v>0</v>
      </c>
      <c r="T319" s="202">
        <f t="shared" si="23"/>
        <v>0</v>
      </c>
      <c r="U319" s="35"/>
      <c r="V319" s="35"/>
      <c r="W319" s="35"/>
      <c r="X319" s="35"/>
      <c r="Y319" s="35"/>
      <c r="Z319" s="35"/>
      <c r="AA319" s="35"/>
      <c r="AB319" s="35"/>
      <c r="AC319" s="35"/>
      <c r="AD319" s="35"/>
      <c r="AE319" s="35"/>
      <c r="AR319" s="203" t="s">
        <v>316</v>
      </c>
      <c r="AT319" s="203" t="s">
        <v>241</v>
      </c>
      <c r="AU319" s="203" t="s">
        <v>84</v>
      </c>
      <c r="AY319" s="18" t="s">
        <v>239</v>
      </c>
      <c r="BE319" s="204">
        <f t="shared" si="24"/>
        <v>0</v>
      </c>
      <c r="BF319" s="204">
        <f t="shared" si="25"/>
        <v>0</v>
      </c>
      <c r="BG319" s="204">
        <f t="shared" si="26"/>
        <v>0</v>
      </c>
      <c r="BH319" s="204">
        <f t="shared" si="27"/>
        <v>0</v>
      </c>
      <c r="BI319" s="204">
        <f t="shared" si="28"/>
        <v>0</v>
      </c>
      <c r="BJ319" s="18" t="s">
        <v>84</v>
      </c>
      <c r="BK319" s="204">
        <f t="shared" si="29"/>
        <v>0</v>
      </c>
      <c r="BL319" s="18" t="s">
        <v>316</v>
      </c>
      <c r="BM319" s="203" t="s">
        <v>1457</v>
      </c>
    </row>
    <row r="320" spans="1:65" s="2" customFormat="1" ht="16.5" customHeight="1">
      <c r="A320" s="35"/>
      <c r="B320" s="36"/>
      <c r="C320" s="192" t="s">
        <v>915</v>
      </c>
      <c r="D320" s="192" t="s">
        <v>241</v>
      </c>
      <c r="E320" s="193" t="s">
        <v>3385</v>
      </c>
      <c r="F320" s="194" t="s">
        <v>3386</v>
      </c>
      <c r="G320" s="195" t="s">
        <v>251</v>
      </c>
      <c r="H320" s="196">
        <v>3</v>
      </c>
      <c r="I320" s="197"/>
      <c r="J320" s="198">
        <f t="shared" si="20"/>
        <v>0</v>
      </c>
      <c r="K320" s="194" t="s">
        <v>3125</v>
      </c>
      <c r="L320" s="40"/>
      <c r="M320" s="199" t="s">
        <v>1</v>
      </c>
      <c r="N320" s="200" t="s">
        <v>41</v>
      </c>
      <c r="O320" s="72"/>
      <c r="P320" s="201">
        <f t="shared" si="21"/>
        <v>0</v>
      </c>
      <c r="Q320" s="201">
        <v>0</v>
      </c>
      <c r="R320" s="201">
        <f t="shared" si="22"/>
        <v>0</v>
      </c>
      <c r="S320" s="201">
        <v>0</v>
      </c>
      <c r="T320" s="202">
        <f t="shared" si="23"/>
        <v>0</v>
      </c>
      <c r="U320" s="35"/>
      <c r="V320" s="35"/>
      <c r="W320" s="35"/>
      <c r="X320" s="35"/>
      <c r="Y320" s="35"/>
      <c r="Z320" s="35"/>
      <c r="AA320" s="35"/>
      <c r="AB320" s="35"/>
      <c r="AC320" s="35"/>
      <c r="AD320" s="35"/>
      <c r="AE320" s="35"/>
      <c r="AR320" s="203" t="s">
        <v>316</v>
      </c>
      <c r="AT320" s="203" t="s">
        <v>241</v>
      </c>
      <c r="AU320" s="203" t="s">
        <v>84</v>
      </c>
      <c r="AY320" s="18" t="s">
        <v>239</v>
      </c>
      <c r="BE320" s="204">
        <f t="shared" si="24"/>
        <v>0</v>
      </c>
      <c r="BF320" s="204">
        <f t="shared" si="25"/>
        <v>0</v>
      </c>
      <c r="BG320" s="204">
        <f t="shared" si="26"/>
        <v>0</v>
      </c>
      <c r="BH320" s="204">
        <f t="shared" si="27"/>
        <v>0</v>
      </c>
      <c r="BI320" s="204">
        <f t="shared" si="28"/>
        <v>0</v>
      </c>
      <c r="BJ320" s="18" t="s">
        <v>84</v>
      </c>
      <c r="BK320" s="204">
        <f t="shared" si="29"/>
        <v>0</v>
      </c>
      <c r="BL320" s="18" t="s">
        <v>316</v>
      </c>
      <c r="BM320" s="203" t="s">
        <v>1462</v>
      </c>
    </row>
    <row r="321" spans="1:65" s="2" customFormat="1" ht="16.5" customHeight="1">
      <c r="A321" s="35"/>
      <c r="B321" s="36"/>
      <c r="C321" s="192" t="s">
        <v>920</v>
      </c>
      <c r="D321" s="192" t="s">
        <v>241</v>
      </c>
      <c r="E321" s="193" t="s">
        <v>3387</v>
      </c>
      <c r="F321" s="194" t="s">
        <v>3388</v>
      </c>
      <c r="G321" s="195" t="s">
        <v>251</v>
      </c>
      <c r="H321" s="196">
        <v>3</v>
      </c>
      <c r="I321" s="197"/>
      <c r="J321" s="198">
        <f t="shared" si="20"/>
        <v>0</v>
      </c>
      <c r="K321" s="194" t="s">
        <v>3125</v>
      </c>
      <c r="L321" s="40"/>
      <c r="M321" s="199" t="s">
        <v>1</v>
      </c>
      <c r="N321" s="200" t="s">
        <v>41</v>
      </c>
      <c r="O321" s="72"/>
      <c r="P321" s="201">
        <f t="shared" si="21"/>
        <v>0</v>
      </c>
      <c r="Q321" s="201">
        <v>0</v>
      </c>
      <c r="R321" s="201">
        <f t="shared" si="22"/>
        <v>0</v>
      </c>
      <c r="S321" s="201">
        <v>0</v>
      </c>
      <c r="T321" s="202">
        <f t="shared" si="23"/>
        <v>0</v>
      </c>
      <c r="U321" s="35"/>
      <c r="V321" s="35"/>
      <c r="W321" s="35"/>
      <c r="X321" s="35"/>
      <c r="Y321" s="35"/>
      <c r="Z321" s="35"/>
      <c r="AA321" s="35"/>
      <c r="AB321" s="35"/>
      <c r="AC321" s="35"/>
      <c r="AD321" s="35"/>
      <c r="AE321" s="35"/>
      <c r="AR321" s="203" t="s">
        <v>316</v>
      </c>
      <c r="AT321" s="203" t="s">
        <v>241</v>
      </c>
      <c r="AU321" s="203" t="s">
        <v>84</v>
      </c>
      <c r="AY321" s="18" t="s">
        <v>239</v>
      </c>
      <c r="BE321" s="204">
        <f t="shared" si="24"/>
        <v>0</v>
      </c>
      <c r="BF321" s="204">
        <f t="shared" si="25"/>
        <v>0</v>
      </c>
      <c r="BG321" s="204">
        <f t="shared" si="26"/>
        <v>0</v>
      </c>
      <c r="BH321" s="204">
        <f t="shared" si="27"/>
        <v>0</v>
      </c>
      <c r="BI321" s="204">
        <f t="shared" si="28"/>
        <v>0</v>
      </c>
      <c r="BJ321" s="18" t="s">
        <v>84</v>
      </c>
      <c r="BK321" s="204">
        <f t="shared" si="29"/>
        <v>0</v>
      </c>
      <c r="BL321" s="18" t="s">
        <v>316</v>
      </c>
      <c r="BM321" s="203" t="s">
        <v>1472</v>
      </c>
    </row>
    <row r="322" spans="1:65" s="2" customFormat="1" ht="16.5" customHeight="1">
      <c r="A322" s="35"/>
      <c r="B322" s="36"/>
      <c r="C322" s="192" t="s">
        <v>925</v>
      </c>
      <c r="D322" s="192" t="s">
        <v>241</v>
      </c>
      <c r="E322" s="193" t="s">
        <v>3389</v>
      </c>
      <c r="F322" s="194" t="s">
        <v>3390</v>
      </c>
      <c r="G322" s="195" t="s">
        <v>251</v>
      </c>
      <c r="H322" s="196">
        <v>2</v>
      </c>
      <c r="I322" s="197"/>
      <c r="J322" s="198">
        <f t="shared" si="20"/>
        <v>0</v>
      </c>
      <c r="K322" s="194" t="s">
        <v>3125</v>
      </c>
      <c r="L322" s="40"/>
      <c r="M322" s="199" t="s">
        <v>1</v>
      </c>
      <c r="N322" s="200" t="s">
        <v>41</v>
      </c>
      <c r="O322" s="72"/>
      <c r="P322" s="201">
        <f t="shared" si="21"/>
        <v>0</v>
      </c>
      <c r="Q322" s="201">
        <v>0</v>
      </c>
      <c r="R322" s="201">
        <f t="shared" si="22"/>
        <v>0</v>
      </c>
      <c r="S322" s="201">
        <v>0</v>
      </c>
      <c r="T322" s="202">
        <f t="shared" si="23"/>
        <v>0</v>
      </c>
      <c r="U322" s="35"/>
      <c r="V322" s="35"/>
      <c r="W322" s="35"/>
      <c r="X322" s="35"/>
      <c r="Y322" s="35"/>
      <c r="Z322" s="35"/>
      <c r="AA322" s="35"/>
      <c r="AB322" s="35"/>
      <c r="AC322" s="35"/>
      <c r="AD322" s="35"/>
      <c r="AE322" s="35"/>
      <c r="AR322" s="203" t="s">
        <v>316</v>
      </c>
      <c r="AT322" s="203" t="s">
        <v>241</v>
      </c>
      <c r="AU322" s="203" t="s">
        <v>84</v>
      </c>
      <c r="AY322" s="18" t="s">
        <v>239</v>
      </c>
      <c r="BE322" s="204">
        <f t="shared" si="24"/>
        <v>0</v>
      </c>
      <c r="BF322" s="204">
        <f t="shared" si="25"/>
        <v>0</v>
      </c>
      <c r="BG322" s="204">
        <f t="shared" si="26"/>
        <v>0</v>
      </c>
      <c r="BH322" s="204">
        <f t="shared" si="27"/>
        <v>0</v>
      </c>
      <c r="BI322" s="204">
        <f t="shared" si="28"/>
        <v>0</v>
      </c>
      <c r="BJ322" s="18" t="s">
        <v>84</v>
      </c>
      <c r="BK322" s="204">
        <f t="shared" si="29"/>
        <v>0</v>
      </c>
      <c r="BL322" s="18" t="s">
        <v>316</v>
      </c>
      <c r="BM322" s="203" t="s">
        <v>1488</v>
      </c>
    </row>
    <row r="323" spans="1:65" s="2" customFormat="1" ht="16.5" customHeight="1">
      <c r="A323" s="35"/>
      <c r="B323" s="36"/>
      <c r="C323" s="192" t="s">
        <v>931</v>
      </c>
      <c r="D323" s="192" t="s">
        <v>241</v>
      </c>
      <c r="E323" s="193" t="s">
        <v>3391</v>
      </c>
      <c r="F323" s="194" t="s">
        <v>3392</v>
      </c>
      <c r="G323" s="195" t="s">
        <v>251</v>
      </c>
      <c r="H323" s="196">
        <v>1</v>
      </c>
      <c r="I323" s="197"/>
      <c r="J323" s="198">
        <f t="shared" si="20"/>
        <v>0</v>
      </c>
      <c r="K323" s="194" t="s">
        <v>3125</v>
      </c>
      <c r="L323" s="40"/>
      <c r="M323" s="199" t="s">
        <v>1</v>
      </c>
      <c r="N323" s="200" t="s">
        <v>41</v>
      </c>
      <c r="O323" s="72"/>
      <c r="P323" s="201">
        <f t="shared" si="21"/>
        <v>0</v>
      </c>
      <c r="Q323" s="201">
        <v>0</v>
      </c>
      <c r="R323" s="201">
        <f t="shared" si="22"/>
        <v>0</v>
      </c>
      <c r="S323" s="201">
        <v>0</v>
      </c>
      <c r="T323" s="202">
        <f t="shared" si="23"/>
        <v>0</v>
      </c>
      <c r="U323" s="35"/>
      <c r="V323" s="35"/>
      <c r="W323" s="35"/>
      <c r="X323" s="35"/>
      <c r="Y323" s="35"/>
      <c r="Z323" s="35"/>
      <c r="AA323" s="35"/>
      <c r="AB323" s="35"/>
      <c r="AC323" s="35"/>
      <c r="AD323" s="35"/>
      <c r="AE323" s="35"/>
      <c r="AR323" s="203" t="s">
        <v>316</v>
      </c>
      <c r="AT323" s="203" t="s">
        <v>241</v>
      </c>
      <c r="AU323" s="203" t="s">
        <v>84</v>
      </c>
      <c r="AY323" s="18" t="s">
        <v>239</v>
      </c>
      <c r="BE323" s="204">
        <f t="shared" si="24"/>
        <v>0</v>
      </c>
      <c r="BF323" s="204">
        <f t="shared" si="25"/>
        <v>0</v>
      </c>
      <c r="BG323" s="204">
        <f t="shared" si="26"/>
        <v>0</v>
      </c>
      <c r="BH323" s="204">
        <f t="shared" si="27"/>
        <v>0</v>
      </c>
      <c r="BI323" s="204">
        <f t="shared" si="28"/>
        <v>0</v>
      </c>
      <c r="BJ323" s="18" t="s">
        <v>84</v>
      </c>
      <c r="BK323" s="204">
        <f t="shared" si="29"/>
        <v>0</v>
      </c>
      <c r="BL323" s="18" t="s">
        <v>316</v>
      </c>
      <c r="BM323" s="203" t="s">
        <v>1500</v>
      </c>
    </row>
    <row r="324" spans="1:65" s="2" customFormat="1" ht="16.5" customHeight="1">
      <c r="A324" s="35"/>
      <c r="B324" s="36"/>
      <c r="C324" s="192" t="s">
        <v>934</v>
      </c>
      <c r="D324" s="192" t="s">
        <v>241</v>
      </c>
      <c r="E324" s="193" t="s">
        <v>3393</v>
      </c>
      <c r="F324" s="194" t="s">
        <v>3394</v>
      </c>
      <c r="G324" s="195" t="s">
        <v>251</v>
      </c>
      <c r="H324" s="196">
        <v>3</v>
      </c>
      <c r="I324" s="197"/>
      <c r="J324" s="198">
        <f t="shared" si="20"/>
        <v>0</v>
      </c>
      <c r="K324" s="194" t="s">
        <v>3125</v>
      </c>
      <c r="L324" s="40"/>
      <c r="M324" s="199" t="s">
        <v>1</v>
      </c>
      <c r="N324" s="200" t="s">
        <v>41</v>
      </c>
      <c r="O324" s="72"/>
      <c r="P324" s="201">
        <f t="shared" si="21"/>
        <v>0</v>
      </c>
      <c r="Q324" s="201">
        <v>0</v>
      </c>
      <c r="R324" s="201">
        <f t="shared" si="22"/>
        <v>0</v>
      </c>
      <c r="S324" s="201">
        <v>0</v>
      </c>
      <c r="T324" s="202">
        <f t="shared" si="23"/>
        <v>0</v>
      </c>
      <c r="U324" s="35"/>
      <c r="V324" s="35"/>
      <c r="W324" s="35"/>
      <c r="X324" s="35"/>
      <c r="Y324" s="35"/>
      <c r="Z324" s="35"/>
      <c r="AA324" s="35"/>
      <c r="AB324" s="35"/>
      <c r="AC324" s="35"/>
      <c r="AD324" s="35"/>
      <c r="AE324" s="35"/>
      <c r="AR324" s="203" t="s">
        <v>316</v>
      </c>
      <c r="AT324" s="203" t="s">
        <v>241</v>
      </c>
      <c r="AU324" s="203" t="s">
        <v>84</v>
      </c>
      <c r="AY324" s="18" t="s">
        <v>239</v>
      </c>
      <c r="BE324" s="204">
        <f t="shared" si="24"/>
        <v>0</v>
      </c>
      <c r="BF324" s="204">
        <f t="shared" si="25"/>
        <v>0</v>
      </c>
      <c r="BG324" s="204">
        <f t="shared" si="26"/>
        <v>0</v>
      </c>
      <c r="BH324" s="204">
        <f t="shared" si="27"/>
        <v>0</v>
      </c>
      <c r="BI324" s="204">
        <f t="shared" si="28"/>
        <v>0</v>
      </c>
      <c r="BJ324" s="18" t="s">
        <v>84</v>
      </c>
      <c r="BK324" s="204">
        <f t="shared" si="29"/>
        <v>0</v>
      </c>
      <c r="BL324" s="18" t="s">
        <v>316</v>
      </c>
      <c r="BM324" s="203" t="s">
        <v>1510</v>
      </c>
    </row>
    <row r="325" spans="1:65" s="2" customFormat="1" ht="16.5" customHeight="1">
      <c r="A325" s="35"/>
      <c r="B325" s="36"/>
      <c r="C325" s="192" t="s">
        <v>942</v>
      </c>
      <c r="D325" s="192" t="s">
        <v>241</v>
      </c>
      <c r="E325" s="193" t="s">
        <v>3395</v>
      </c>
      <c r="F325" s="194" t="s">
        <v>3396</v>
      </c>
      <c r="G325" s="195" t="s">
        <v>251</v>
      </c>
      <c r="H325" s="196">
        <v>3</v>
      </c>
      <c r="I325" s="197"/>
      <c r="J325" s="198">
        <f t="shared" si="20"/>
        <v>0</v>
      </c>
      <c r="K325" s="194" t="s">
        <v>3125</v>
      </c>
      <c r="L325" s="40"/>
      <c r="M325" s="199" t="s">
        <v>1</v>
      </c>
      <c r="N325" s="200" t="s">
        <v>41</v>
      </c>
      <c r="O325" s="72"/>
      <c r="P325" s="201">
        <f t="shared" si="21"/>
        <v>0</v>
      </c>
      <c r="Q325" s="201">
        <v>0</v>
      </c>
      <c r="R325" s="201">
        <f t="shared" si="22"/>
        <v>0</v>
      </c>
      <c r="S325" s="201">
        <v>0</v>
      </c>
      <c r="T325" s="202">
        <f t="shared" si="23"/>
        <v>0</v>
      </c>
      <c r="U325" s="35"/>
      <c r="V325" s="35"/>
      <c r="W325" s="35"/>
      <c r="X325" s="35"/>
      <c r="Y325" s="35"/>
      <c r="Z325" s="35"/>
      <c r="AA325" s="35"/>
      <c r="AB325" s="35"/>
      <c r="AC325" s="35"/>
      <c r="AD325" s="35"/>
      <c r="AE325" s="35"/>
      <c r="AR325" s="203" t="s">
        <v>316</v>
      </c>
      <c r="AT325" s="203" t="s">
        <v>241</v>
      </c>
      <c r="AU325" s="203" t="s">
        <v>84</v>
      </c>
      <c r="AY325" s="18" t="s">
        <v>239</v>
      </c>
      <c r="BE325" s="204">
        <f t="shared" si="24"/>
        <v>0</v>
      </c>
      <c r="BF325" s="204">
        <f t="shared" si="25"/>
        <v>0</v>
      </c>
      <c r="BG325" s="204">
        <f t="shared" si="26"/>
        <v>0</v>
      </c>
      <c r="BH325" s="204">
        <f t="shared" si="27"/>
        <v>0</v>
      </c>
      <c r="BI325" s="204">
        <f t="shared" si="28"/>
        <v>0</v>
      </c>
      <c r="BJ325" s="18" t="s">
        <v>84</v>
      </c>
      <c r="BK325" s="204">
        <f t="shared" si="29"/>
        <v>0</v>
      </c>
      <c r="BL325" s="18" t="s">
        <v>316</v>
      </c>
      <c r="BM325" s="203" t="s">
        <v>1518</v>
      </c>
    </row>
    <row r="326" spans="1:65" s="2" customFormat="1" ht="16.5" customHeight="1">
      <c r="A326" s="35"/>
      <c r="B326" s="36"/>
      <c r="C326" s="192" t="s">
        <v>947</v>
      </c>
      <c r="D326" s="192" t="s">
        <v>241</v>
      </c>
      <c r="E326" s="193" t="s">
        <v>3397</v>
      </c>
      <c r="F326" s="194" t="s">
        <v>3398</v>
      </c>
      <c r="G326" s="195" t="s">
        <v>251</v>
      </c>
      <c r="H326" s="196">
        <v>1</v>
      </c>
      <c r="I326" s="197"/>
      <c r="J326" s="198">
        <f t="shared" si="20"/>
        <v>0</v>
      </c>
      <c r="K326" s="194" t="s">
        <v>3125</v>
      </c>
      <c r="L326" s="40"/>
      <c r="M326" s="199" t="s">
        <v>1</v>
      </c>
      <c r="N326" s="200" t="s">
        <v>41</v>
      </c>
      <c r="O326" s="72"/>
      <c r="P326" s="201">
        <f t="shared" si="21"/>
        <v>0</v>
      </c>
      <c r="Q326" s="201">
        <v>0</v>
      </c>
      <c r="R326" s="201">
        <f t="shared" si="22"/>
        <v>0</v>
      </c>
      <c r="S326" s="201">
        <v>0</v>
      </c>
      <c r="T326" s="202">
        <f t="shared" si="23"/>
        <v>0</v>
      </c>
      <c r="U326" s="35"/>
      <c r="V326" s="35"/>
      <c r="W326" s="35"/>
      <c r="X326" s="35"/>
      <c r="Y326" s="35"/>
      <c r="Z326" s="35"/>
      <c r="AA326" s="35"/>
      <c r="AB326" s="35"/>
      <c r="AC326" s="35"/>
      <c r="AD326" s="35"/>
      <c r="AE326" s="35"/>
      <c r="AR326" s="203" t="s">
        <v>316</v>
      </c>
      <c r="AT326" s="203" t="s">
        <v>241</v>
      </c>
      <c r="AU326" s="203" t="s">
        <v>84</v>
      </c>
      <c r="AY326" s="18" t="s">
        <v>239</v>
      </c>
      <c r="BE326" s="204">
        <f t="shared" si="24"/>
        <v>0</v>
      </c>
      <c r="BF326" s="204">
        <f t="shared" si="25"/>
        <v>0</v>
      </c>
      <c r="BG326" s="204">
        <f t="shared" si="26"/>
        <v>0</v>
      </c>
      <c r="BH326" s="204">
        <f t="shared" si="27"/>
        <v>0</v>
      </c>
      <c r="BI326" s="204">
        <f t="shared" si="28"/>
        <v>0</v>
      </c>
      <c r="BJ326" s="18" t="s">
        <v>84</v>
      </c>
      <c r="BK326" s="204">
        <f t="shared" si="29"/>
        <v>0</v>
      </c>
      <c r="BL326" s="18" t="s">
        <v>316</v>
      </c>
      <c r="BM326" s="203" t="s">
        <v>1524</v>
      </c>
    </row>
    <row r="327" spans="1:65" s="2" customFormat="1" ht="21.75" customHeight="1">
      <c r="A327" s="35"/>
      <c r="B327" s="36"/>
      <c r="C327" s="192" t="s">
        <v>949</v>
      </c>
      <c r="D327" s="192" t="s">
        <v>241</v>
      </c>
      <c r="E327" s="193" t="s">
        <v>3399</v>
      </c>
      <c r="F327" s="194" t="s">
        <v>3400</v>
      </c>
      <c r="G327" s="195" t="s">
        <v>251</v>
      </c>
      <c r="H327" s="196">
        <v>1</v>
      </c>
      <c r="I327" s="197"/>
      <c r="J327" s="198">
        <f t="shared" si="20"/>
        <v>0</v>
      </c>
      <c r="K327" s="194" t="s">
        <v>3125</v>
      </c>
      <c r="L327" s="40"/>
      <c r="M327" s="199" t="s">
        <v>1</v>
      </c>
      <c r="N327" s="200" t="s">
        <v>41</v>
      </c>
      <c r="O327" s="72"/>
      <c r="P327" s="201">
        <f t="shared" si="21"/>
        <v>0</v>
      </c>
      <c r="Q327" s="201">
        <v>0</v>
      </c>
      <c r="R327" s="201">
        <f t="shared" si="22"/>
        <v>0</v>
      </c>
      <c r="S327" s="201">
        <v>0</v>
      </c>
      <c r="T327" s="202">
        <f t="shared" si="23"/>
        <v>0</v>
      </c>
      <c r="U327" s="35"/>
      <c r="V327" s="35"/>
      <c r="W327" s="35"/>
      <c r="X327" s="35"/>
      <c r="Y327" s="35"/>
      <c r="Z327" s="35"/>
      <c r="AA327" s="35"/>
      <c r="AB327" s="35"/>
      <c r="AC327" s="35"/>
      <c r="AD327" s="35"/>
      <c r="AE327" s="35"/>
      <c r="AR327" s="203" t="s">
        <v>316</v>
      </c>
      <c r="AT327" s="203" t="s">
        <v>241</v>
      </c>
      <c r="AU327" s="203" t="s">
        <v>84</v>
      </c>
      <c r="AY327" s="18" t="s">
        <v>239</v>
      </c>
      <c r="BE327" s="204">
        <f t="shared" si="24"/>
        <v>0</v>
      </c>
      <c r="BF327" s="204">
        <f t="shared" si="25"/>
        <v>0</v>
      </c>
      <c r="BG327" s="204">
        <f t="shared" si="26"/>
        <v>0</v>
      </c>
      <c r="BH327" s="204">
        <f t="shared" si="27"/>
        <v>0</v>
      </c>
      <c r="BI327" s="204">
        <f t="shared" si="28"/>
        <v>0</v>
      </c>
      <c r="BJ327" s="18" t="s">
        <v>84</v>
      </c>
      <c r="BK327" s="204">
        <f t="shared" si="29"/>
        <v>0</v>
      </c>
      <c r="BL327" s="18" t="s">
        <v>316</v>
      </c>
      <c r="BM327" s="203" t="s">
        <v>1533</v>
      </c>
    </row>
    <row r="328" spans="1:65" s="2" customFormat="1" ht="16.5" customHeight="1">
      <c r="A328" s="35"/>
      <c r="B328" s="36"/>
      <c r="C328" s="192" t="s">
        <v>954</v>
      </c>
      <c r="D328" s="192" t="s">
        <v>241</v>
      </c>
      <c r="E328" s="193" t="s">
        <v>3401</v>
      </c>
      <c r="F328" s="194" t="s">
        <v>3402</v>
      </c>
      <c r="G328" s="195" t="s">
        <v>251</v>
      </c>
      <c r="H328" s="196">
        <v>7</v>
      </c>
      <c r="I328" s="197"/>
      <c r="J328" s="198">
        <f t="shared" si="20"/>
        <v>0</v>
      </c>
      <c r="K328" s="194" t="s">
        <v>3125</v>
      </c>
      <c r="L328" s="40"/>
      <c r="M328" s="199" t="s">
        <v>1</v>
      </c>
      <c r="N328" s="200" t="s">
        <v>41</v>
      </c>
      <c r="O328" s="72"/>
      <c r="P328" s="201">
        <f t="shared" si="21"/>
        <v>0</v>
      </c>
      <c r="Q328" s="201">
        <v>0</v>
      </c>
      <c r="R328" s="201">
        <f t="shared" si="22"/>
        <v>0</v>
      </c>
      <c r="S328" s="201">
        <v>0</v>
      </c>
      <c r="T328" s="202">
        <f t="shared" si="23"/>
        <v>0</v>
      </c>
      <c r="U328" s="35"/>
      <c r="V328" s="35"/>
      <c r="W328" s="35"/>
      <c r="X328" s="35"/>
      <c r="Y328" s="35"/>
      <c r="Z328" s="35"/>
      <c r="AA328" s="35"/>
      <c r="AB328" s="35"/>
      <c r="AC328" s="35"/>
      <c r="AD328" s="35"/>
      <c r="AE328" s="35"/>
      <c r="AR328" s="203" t="s">
        <v>316</v>
      </c>
      <c r="AT328" s="203" t="s">
        <v>241</v>
      </c>
      <c r="AU328" s="203" t="s">
        <v>84</v>
      </c>
      <c r="AY328" s="18" t="s">
        <v>239</v>
      </c>
      <c r="BE328" s="204">
        <f t="shared" si="24"/>
        <v>0</v>
      </c>
      <c r="BF328" s="204">
        <f t="shared" si="25"/>
        <v>0</v>
      </c>
      <c r="BG328" s="204">
        <f t="shared" si="26"/>
        <v>0</v>
      </c>
      <c r="BH328" s="204">
        <f t="shared" si="27"/>
        <v>0</v>
      </c>
      <c r="BI328" s="204">
        <f t="shared" si="28"/>
        <v>0</v>
      </c>
      <c r="BJ328" s="18" t="s">
        <v>84</v>
      </c>
      <c r="BK328" s="204">
        <f t="shared" si="29"/>
        <v>0</v>
      </c>
      <c r="BL328" s="18" t="s">
        <v>316</v>
      </c>
      <c r="BM328" s="203" t="s">
        <v>1541</v>
      </c>
    </row>
    <row r="329" spans="1:65" s="2" customFormat="1" ht="21.75" customHeight="1">
      <c r="A329" s="35"/>
      <c r="B329" s="36"/>
      <c r="C329" s="192" t="s">
        <v>959</v>
      </c>
      <c r="D329" s="192" t="s">
        <v>241</v>
      </c>
      <c r="E329" s="193" t="s">
        <v>3403</v>
      </c>
      <c r="F329" s="194" t="s">
        <v>3404</v>
      </c>
      <c r="G329" s="195" t="s">
        <v>251</v>
      </c>
      <c r="H329" s="196">
        <v>4</v>
      </c>
      <c r="I329" s="197"/>
      <c r="J329" s="198">
        <f t="shared" si="20"/>
        <v>0</v>
      </c>
      <c r="K329" s="194" t="s">
        <v>3125</v>
      </c>
      <c r="L329" s="40"/>
      <c r="M329" s="199" t="s">
        <v>1</v>
      </c>
      <c r="N329" s="200" t="s">
        <v>41</v>
      </c>
      <c r="O329" s="72"/>
      <c r="P329" s="201">
        <f t="shared" si="21"/>
        <v>0</v>
      </c>
      <c r="Q329" s="201">
        <v>0</v>
      </c>
      <c r="R329" s="201">
        <f t="shared" si="22"/>
        <v>0</v>
      </c>
      <c r="S329" s="201">
        <v>0</v>
      </c>
      <c r="T329" s="202">
        <f t="shared" si="23"/>
        <v>0</v>
      </c>
      <c r="U329" s="35"/>
      <c r="V329" s="35"/>
      <c r="W329" s="35"/>
      <c r="X329" s="35"/>
      <c r="Y329" s="35"/>
      <c r="Z329" s="35"/>
      <c r="AA329" s="35"/>
      <c r="AB329" s="35"/>
      <c r="AC329" s="35"/>
      <c r="AD329" s="35"/>
      <c r="AE329" s="35"/>
      <c r="AR329" s="203" t="s">
        <v>316</v>
      </c>
      <c r="AT329" s="203" t="s">
        <v>241</v>
      </c>
      <c r="AU329" s="203" t="s">
        <v>84</v>
      </c>
      <c r="AY329" s="18" t="s">
        <v>239</v>
      </c>
      <c r="BE329" s="204">
        <f t="shared" si="24"/>
        <v>0</v>
      </c>
      <c r="BF329" s="204">
        <f t="shared" si="25"/>
        <v>0</v>
      </c>
      <c r="BG329" s="204">
        <f t="shared" si="26"/>
        <v>0</v>
      </c>
      <c r="BH329" s="204">
        <f t="shared" si="27"/>
        <v>0</v>
      </c>
      <c r="BI329" s="204">
        <f t="shared" si="28"/>
        <v>0</v>
      </c>
      <c r="BJ329" s="18" t="s">
        <v>84</v>
      </c>
      <c r="BK329" s="204">
        <f t="shared" si="29"/>
        <v>0</v>
      </c>
      <c r="BL329" s="18" t="s">
        <v>316</v>
      </c>
      <c r="BM329" s="203" t="s">
        <v>1548</v>
      </c>
    </row>
    <row r="330" spans="1:65" s="2" customFormat="1" ht="16.5" customHeight="1">
      <c r="A330" s="35"/>
      <c r="B330" s="36"/>
      <c r="C330" s="192" t="s">
        <v>965</v>
      </c>
      <c r="D330" s="192" t="s">
        <v>241</v>
      </c>
      <c r="E330" s="193" t="s">
        <v>3405</v>
      </c>
      <c r="F330" s="194" t="s">
        <v>3406</v>
      </c>
      <c r="G330" s="195" t="s">
        <v>251</v>
      </c>
      <c r="H330" s="196">
        <v>4</v>
      </c>
      <c r="I330" s="197"/>
      <c r="J330" s="198">
        <f t="shared" si="20"/>
        <v>0</v>
      </c>
      <c r="K330" s="194" t="s">
        <v>3125</v>
      </c>
      <c r="L330" s="40"/>
      <c r="M330" s="199" t="s">
        <v>1</v>
      </c>
      <c r="N330" s="200" t="s">
        <v>41</v>
      </c>
      <c r="O330" s="72"/>
      <c r="P330" s="201">
        <f t="shared" si="21"/>
        <v>0</v>
      </c>
      <c r="Q330" s="201">
        <v>0</v>
      </c>
      <c r="R330" s="201">
        <f t="shared" si="22"/>
        <v>0</v>
      </c>
      <c r="S330" s="201">
        <v>0</v>
      </c>
      <c r="T330" s="202">
        <f t="shared" si="23"/>
        <v>0</v>
      </c>
      <c r="U330" s="35"/>
      <c r="V330" s="35"/>
      <c r="W330" s="35"/>
      <c r="X330" s="35"/>
      <c r="Y330" s="35"/>
      <c r="Z330" s="35"/>
      <c r="AA330" s="35"/>
      <c r="AB330" s="35"/>
      <c r="AC330" s="35"/>
      <c r="AD330" s="35"/>
      <c r="AE330" s="35"/>
      <c r="AR330" s="203" t="s">
        <v>316</v>
      </c>
      <c r="AT330" s="203" t="s">
        <v>241</v>
      </c>
      <c r="AU330" s="203" t="s">
        <v>84</v>
      </c>
      <c r="AY330" s="18" t="s">
        <v>239</v>
      </c>
      <c r="BE330" s="204">
        <f t="shared" si="24"/>
        <v>0</v>
      </c>
      <c r="BF330" s="204">
        <f t="shared" si="25"/>
        <v>0</v>
      </c>
      <c r="BG330" s="204">
        <f t="shared" si="26"/>
        <v>0</v>
      </c>
      <c r="BH330" s="204">
        <f t="shared" si="27"/>
        <v>0</v>
      </c>
      <c r="BI330" s="204">
        <f t="shared" si="28"/>
        <v>0</v>
      </c>
      <c r="BJ330" s="18" t="s">
        <v>84</v>
      </c>
      <c r="BK330" s="204">
        <f t="shared" si="29"/>
        <v>0</v>
      </c>
      <c r="BL330" s="18" t="s">
        <v>316</v>
      </c>
      <c r="BM330" s="203" t="s">
        <v>1554</v>
      </c>
    </row>
    <row r="331" spans="1:65" s="2" customFormat="1" ht="16.5" customHeight="1">
      <c r="A331" s="35"/>
      <c r="B331" s="36"/>
      <c r="C331" s="192" t="s">
        <v>970</v>
      </c>
      <c r="D331" s="192" t="s">
        <v>241</v>
      </c>
      <c r="E331" s="193" t="s">
        <v>3407</v>
      </c>
      <c r="F331" s="194" t="s">
        <v>3408</v>
      </c>
      <c r="G331" s="195" t="s">
        <v>251</v>
      </c>
      <c r="H331" s="196">
        <v>4</v>
      </c>
      <c r="I331" s="197"/>
      <c r="J331" s="198">
        <f t="shared" si="20"/>
        <v>0</v>
      </c>
      <c r="K331" s="194" t="s">
        <v>3125</v>
      </c>
      <c r="L331" s="40"/>
      <c r="M331" s="199" t="s">
        <v>1</v>
      </c>
      <c r="N331" s="200" t="s">
        <v>41</v>
      </c>
      <c r="O331" s="72"/>
      <c r="P331" s="201">
        <f t="shared" si="21"/>
        <v>0</v>
      </c>
      <c r="Q331" s="201">
        <v>0</v>
      </c>
      <c r="R331" s="201">
        <f t="shared" si="22"/>
        <v>0</v>
      </c>
      <c r="S331" s="201">
        <v>0</v>
      </c>
      <c r="T331" s="202">
        <f t="shared" si="23"/>
        <v>0</v>
      </c>
      <c r="U331" s="35"/>
      <c r="V331" s="35"/>
      <c r="W331" s="35"/>
      <c r="X331" s="35"/>
      <c r="Y331" s="35"/>
      <c r="Z331" s="35"/>
      <c r="AA331" s="35"/>
      <c r="AB331" s="35"/>
      <c r="AC331" s="35"/>
      <c r="AD331" s="35"/>
      <c r="AE331" s="35"/>
      <c r="AR331" s="203" t="s">
        <v>316</v>
      </c>
      <c r="AT331" s="203" t="s">
        <v>241</v>
      </c>
      <c r="AU331" s="203" t="s">
        <v>84</v>
      </c>
      <c r="AY331" s="18" t="s">
        <v>239</v>
      </c>
      <c r="BE331" s="204">
        <f t="shared" si="24"/>
        <v>0</v>
      </c>
      <c r="BF331" s="204">
        <f t="shared" si="25"/>
        <v>0</v>
      </c>
      <c r="BG331" s="204">
        <f t="shared" si="26"/>
        <v>0</v>
      </c>
      <c r="BH331" s="204">
        <f t="shared" si="27"/>
        <v>0</v>
      </c>
      <c r="BI331" s="204">
        <f t="shared" si="28"/>
        <v>0</v>
      </c>
      <c r="BJ331" s="18" t="s">
        <v>84</v>
      </c>
      <c r="BK331" s="204">
        <f t="shared" si="29"/>
        <v>0</v>
      </c>
      <c r="BL331" s="18" t="s">
        <v>316</v>
      </c>
      <c r="BM331" s="203" t="s">
        <v>1559</v>
      </c>
    </row>
    <row r="332" spans="1:65" s="2" customFormat="1" ht="16.5" customHeight="1">
      <c r="A332" s="35"/>
      <c r="B332" s="36"/>
      <c r="C332" s="192" t="s">
        <v>976</v>
      </c>
      <c r="D332" s="192" t="s">
        <v>241</v>
      </c>
      <c r="E332" s="193" t="s">
        <v>3409</v>
      </c>
      <c r="F332" s="194" t="s">
        <v>3410</v>
      </c>
      <c r="G332" s="195" t="s">
        <v>251</v>
      </c>
      <c r="H332" s="196">
        <v>4</v>
      </c>
      <c r="I332" s="197"/>
      <c r="J332" s="198">
        <f t="shared" si="20"/>
        <v>0</v>
      </c>
      <c r="K332" s="194" t="s">
        <v>3125</v>
      </c>
      <c r="L332" s="40"/>
      <c r="M332" s="199" t="s">
        <v>1</v>
      </c>
      <c r="N332" s="200" t="s">
        <v>41</v>
      </c>
      <c r="O332" s="72"/>
      <c r="P332" s="201">
        <f t="shared" si="21"/>
        <v>0</v>
      </c>
      <c r="Q332" s="201">
        <v>0</v>
      </c>
      <c r="R332" s="201">
        <f t="shared" si="22"/>
        <v>0</v>
      </c>
      <c r="S332" s="201">
        <v>0</v>
      </c>
      <c r="T332" s="202">
        <f t="shared" si="23"/>
        <v>0</v>
      </c>
      <c r="U332" s="35"/>
      <c r="V332" s="35"/>
      <c r="W332" s="35"/>
      <c r="X332" s="35"/>
      <c r="Y332" s="35"/>
      <c r="Z332" s="35"/>
      <c r="AA332" s="35"/>
      <c r="AB332" s="35"/>
      <c r="AC332" s="35"/>
      <c r="AD332" s="35"/>
      <c r="AE332" s="35"/>
      <c r="AR332" s="203" t="s">
        <v>316</v>
      </c>
      <c r="AT332" s="203" t="s">
        <v>241</v>
      </c>
      <c r="AU332" s="203" t="s">
        <v>84</v>
      </c>
      <c r="AY332" s="18" t="s">
        <v>239</v>
      </c>
      <c r="BE332" s="204">
        <f t="shared" si="24"/>
        <v>0</v>
      </c>
      <c r="BF332" s="204">
        <f t="shared" si="25"/>
        <v>0</v>
      </c>
      <c r="BG332" s="204">
        <f t="shared" si="26"/>
        <v>0</v>
      </c>
      <c r="BH332" s="204">
        <f t="shared" si="27"/>
        <v>0</v>
      </c>
      <c r="BI332" s="204">
        <f t="shared" si="28"/>
        <v>0</v>
      </c>
      <c r="BJ332" s="18" t="s">
        <v>84</v>
      </c>
      <c r="BK332" s="204">
        <f t="shared" si="29"/>
        <v>0</v>
      </c>
      <c r="BL332" s="18" t="s">
        <v>316</v>
      </c>
      <c r="BM332" s="203" t="s">
        <v>1564</v>
      </c>
    </row>
    <row r="333" spans="1:65" s="2" customFormat="1" ht="24.2" customHeight="1">
      <c r="A333" s="35"/>
      <c r="B333" s="36"/>
      <c r="C333" s="192" t="s">
        <v>979</v>
      </c>
      <c r="D333" s="192" t="s">
        <v>241</v>
      </c>
      <c r="E333" s="193" t="s">
        <v>3411</v>
      </c>
      <c r="F333" s="194" t="s">
        <v>3412</v>
      </c>
      <c r="G333" s="195" t="s">
        <v>251</v>
      </c>
      <c r="H333" s="196">
        <v>1</v>
      </c>
      <c r="I333" s="197"/>
      <c r="J333" s="198">
        <f t="shared" si="20"/>
        <v>0</v>
      </c>
      <c r="K333" s="194" t="s">
        <v>3125</v>
      </c>
      <c r="L333" s="40"/>
      <c r="M333" s="199" t="s">
        <v>1</v>
      </c>
      <c r="N333" s="200" t="s">
        <v>41</v>
      </c>
      <c r="O333" s="72"/>
      <c r="P333" s="201">
        <f t="shared" si="21"/>
        <v>0</v>
      </c>
      <c r="Q333" s="201">
        <v>0</v>
      </c>
      <c r="R333" s="201">
        <f t="shared" si="22"/>
        <v>0</v>
      </c>
      <c r="S333" s="201">
        <v>0</v>
      </c>
      <c r="T333" s="202">
        <f t="shared" si="23"/>
        <v>0</v>
      </c>
      <c r="U333" s="35"/>
      <c r="V333" s="35"/>
      <c r="W333" s="35"/>
      <c r="X333" s="35"/>
      <c r="Y333" s="35"/>
      <c r="Z333" s="35"/>
      <c r="AA333" s="35"/>
      <c r="AB333" s="35"/>
      <c r="AC333" s="35"/>
      <c r="AD333" s="35"/>
      <c r="AE333" s="35"/>
      <c r="AR333" s="203" t="s">
        <v>316</v>
      </c>
      <c r="AT333" s="203" t="s">
        <v>241</v>
      </c>
      <c r="AU333" s="203" t="s">
        <v>84</v>
      </c>
      <c r="AY333" s="18" t="s">
        <v>239</v>
      </c>
      <c r="BE333" s="204">
        <f t="shared" si="24"/>
        <v>0</v>
      </c>
      <c r="BF333" s="204">
        <f t="shared" si="25"/>
        <v>0</v>
      </c>
      <c r="BG333" s="204">
        <f t="shared" si="26"/>
        <v>0</v>
      </c>
      <c r="BH333" s="204">
        <f t="shared" si="27"/>
        <v>0</v>
      </c>
      <c r="BI333" s="204">
        <f t="shared" si="28"/>
        <v>0</v>
      </c>
      <c r="BJ333" s="18" t="s">
        <v>84</v>
      </c>
      <c r="BK333" s="204">
        <f t="shared" si="29"/>
        <v>0</v>
      </c>
      <c r="BL333" s="18" t="s">
        <v>316</v>
      </c>
      <c r="BM333" s="203" t="s">
        <v>1573</v>
      </c>
    </row>
    <row r="334" spans="1:65" s="2" customFormat="1" ht="16.5" customHeight="1">
      <c r="A334" s="35"/>
      <c r="B334" s="36"/>
      <c r="C334" s="192" t="s">
        <v>984</v>
      </c>
      <c r="D334" s="192" t="s">
        <v>241</v>
      </c>
      <c r="E334" s="193" t="s">
        <v>3413</v>
      </c>
      <c r="F334" s="194" t="s">
        <v>3414</v>
      </c>
      <c r="G334" s="195" t="s">
        <v>513</v>
      </c>
      <c r="H334" s="196">
        <v>1066</v>
      </c>
      <c r="I334" s="197"/>
      <c r="J334" s="198">
        <f t="shared" si="20"/>
        <v>0</v>
      </c>
      <c r="K334" s="194" t="s">
        <v>3125</v>
      </c>
      <c r="L334" s="40"/>
      <c r="M334" s="199" t="s">
        <v>1</v>
      </c>
      <c r="N334" s="200" t="s">
        <v>41</v>
      </c>
      <c r="O334" s="72"/>
      <c r="P334" s="201">
        <f t="shared" si="21"/>
        <v>0</v>
      </c>
      <c r="Q334" s="201">
        <v>0</v>
      </c>
      <c r="R334" s="201">
        <f t="shared" si="22"/>
        <v>0</v>
      </c>
      <c r="S334" s="201">
        <v>0</v>
      </c>
      <c r="T334" s="202">
        <f t="shared" si="23"/>
        <v>0</v>
      </c>
      <c r="U334" s="35"/>
      <c r="V334" s="35"/>
      <c r="W334" s="35"/>
      <c r="X334" s="35"/>
      <c r="Y334" s="35"/>
      <c r="Z334" s="35"/>
      <c r="AA334" s="35"/>
      <c r="AB334" s="35"/>
      <c r="AC334" s="35"/>
      <c r="AD334" s="35"/>
      <c r="AE334" s="35"/>
      <c r="AR334" s="203" t="s">
        <v>316</v>
      </c>
      <c r="AT334" s="203" t="s">
        <v>241</v>
      </c>
      <c r="AU334" s="203" t="s">
        <v>84</v>
      </c>
      <c r="AY334" s="18" t="s">
        <v>239</v>
      </c>
      <c r="BE334" s="204">
        <f t="shared" si="24"/>
        <v>0</v>
      </c>
      <c r="BF334" s="204">
        <f t="shared" si="25"/>
        <v>0</v>
      </c>
      <c r="BG334" s="204">
        <f t="shared" si="26"/>
        <v>0</v>
      </c>
      <c r="BH334" s="204">
        <f t="shared" si="27"/>
        <v>0</v>
      </c>
      <c r="BI334" s="204">
        <f t="shared" si="28"/>
        <v>0</v>
      </c>
      <c r="BJ334" s="18" t="s">
        <v>84</v>
      </c>
      <c r="BK334" s="204">
        <f t="shared" si="29"/>
        <v>0</v>
      </c>
      <c r="BL334" s="18" t="s">
        <v>316</v>
      </c>
      <c r="BM334" s="203" t="s">
        <v>1578</v>
      </c>
    </row>
    <row r="335" spans="1:65" s="2" customFormat="1" ht="29.25">
      <c r="A335" s="35"/>
      <c r="B335" s="36"/>
      <c r="C335" s="37"/>
      <c r="D335" s="212" t="s">
        <v>294</v>
      </c>
      <c r="E335" s="37"/>
      <c r="F335" s="221" t="s">
        <v>3415</v>
      </c>
      <c r="G335" s="37"/>
      <c r="H335" s="37"/>
      <c r="I335" s="207"/>
      <c r="J335" s="37"/>
      <c r="K335" s="37"/>
      <c r="L335" s="40"/>
      <c r="M335" s="208"/>
      <c r="N335" s="209"/>
      <c r="O335" s="72"/>
      <c r="P335" s="72"/>
      <c r="Q335" s="72"/>
      <c r="R335" s="72"/>
      <c r="S335" s="72"/>
      <c r="T335" s="73"/>
      <c r="U335" s="35"/>
      <c r="V335" s="35"/>
      <c r="W335" s="35"/>
      <c r="X335" s="35"/>
      <c r="Y335" s="35"/>
      <c r="Z335" s="35"/>
      <c r="AA335" s="35"/>
      <c r="AB335" s="35"/>
      <c r="AC335" s="35"/>
      <c r="AD335" s="35"/>
      <c r="AE335" s="35"/>
      <c r="AT335" s="18" t="s">
        <v>294</v>
      </c>
      <c r="AU335" s="18" t="s">
        <v>84</v>
      </c>
    </row>
    <row r="336" spans="1:65" s="2" customFormat="1" ht="16.5" customHeight="1">
      <c r="A336" s="35"/>
      <c r="B336" s="36"/>
      <c r="C336" s="192" t="s">
        <v>989</v>
      </c>
      <c r="D336" s="192" t="s">
        <v>241</v>
      </c>
      <c r="E336" s="193" t="s">
        <v>3416</v>
      </c>
      <c r="F336" s="194" t="s">
        <v>3417</v>
      </c>
      <c r="G336" s="195" t="s">
        <v>513</v>
      </c>
      <c r="H336" s="196">
        <v>80</v>
      </c>
      <c r="I336" s="197"/>
      <c r="J336" s="198">
        <f>ROUND(I336*H336,2)</f>
        <v>0</v>
      </c>
      <c r="K336" s="194" t="s">
        <v>3125</v>
      </c>
      <c r="L336" s="40"/>
      <c r="M336" s="199" t="s">
        <v>1</v>
      </c>
      <c r="N336" s="200" t="s">
        <v>41</v>
      </c>
      <c r="O336" s="72"/>
      <c r="P336" s="201">
        <f>O336*H336</f>
        <v>0</v>
      </c>
      <c r="Q336" s="201">
        <v>0</v>
      </c>
      <c r="R336" s="201">
        <f>Q336*H336</f>
        <v>0</v>
      </c>
      <c r="S336" s="201">
        <v>0</v>
      </c>
      <c r="T336" s="202">
        <f>S336*H336</f>
        <v>0</v>
      </c>
      <c r="U336" s="35"/>
      <c r="V336" s="35"/>
      <c r="W336" s="35"/>
      <c r="X336" s="35"/>
      <c r="Y336" s="35"/>
      <c r="Z336" s="35"/>
      <c r="AA336" s="35"/>
      <c r="AB336" s="35"/>
      <c r="AC336" s="35"/>
      <c r="AD336" s="35"/>
      <c r="AE336" s="35"/>
      <c r="AR336" s="203" t="s">
        <v>316</v>
      </c>
      <c r="AT336" s="203" t="s">
        <v>241</v>
      </c>
      <c r="AU336" s="203" t="s">
        <v>84</v>
      </c>
      <c r="AY336" s="18" t="s">
        <v>239</v>
      </c>
      <c r="BE336" s="204">
        <f>IF(N336="základní",J336,0)</f>
        <v>0</v>
      </c>
      <c r="BF336" s="204">
        <f>IF(N336="snížená",J336,0)</f>
        <v>0</v>
      </c>
      <c r="BG336" s="204">
        <f>IF(N336="zákl. přenesená",J336,0)</f>
        <v>0</v>
      </c>
      <c r="BH336" s="204">
        <f>IF(N336="sníž. přenesená",J336,0)</f>
        <v>0</v>
      </c>
      <c r="BI336" s="204">
        <f>IF(N336="nulová",J336,0)</f>
        <v>0</v>
      </c>
      <c r="BJ336" s="18" t="s">
        <v>84</v>
      </c>
      <c r="BK336" s="204">
        <f>ROUND(I336*H336,2)</f>
        <v>0</v>
      </c>
      <c r="BL336" s="18" t="s">
        <v>316</v>
      </c>
      <c r="BM336" s="203" t="s">
        <v>1582</v>
      </c>
    </row>
    <row r="337" spans="1:65" s="2" customFormat="1" ht="19.5">
      <c r="A337" s="35"/>
      <c r="B337" s="36"/>
      <c r="C337" s="37"/>
      <c r="D337" s="212" t="s">
        <v>294</v>
      </c>
      <c r="E337" s="37"/>
      <c r="F337" s="221" t="s">
        <v>3418</v>
      </c>
      <c r="G337" s="37"/>
      <c r="H337" s="37"/>
      <c r="I337" s="207"/>
      <c r="J337" s="37"/>
      <c r="K337" s="37"/>
      <c r="L337" s="40"/>
      <c r="M337" s="208"/>
      <c r="N337" s="209"/>
      <c r="O337" s="72"/>
      <c r="P337" s="72"/>
      <c r="Q337" s="72"/>
      <c r="R337" s="72"/>
      <c r="S337" s="72"/>
      <c r="T337" s="73"/>
      <c r="U337" s="35"/>
      <c r="V337" s="35"/>
      <c r="W337" s="35"/>
      <c r="X337" s="35"/>
      <c r="Y337" s="35"/>
      <c r="Z337" s="35"/>
      <c r="AA337" s="35"/>
      <c r="AB337" s="35"/>
      <c r="AC337" s="35"/>
      <c r="AD337" s="35"/>
      <c r="AE337" s="35"/>
      <c r="AT337" s="18" t="s">
        <v>294</v>
      </c>
      <c r="AU337" s="18" t="s">
        <v>84</v>
      </c>
    </row>
    <row r="338" spans="1:65" s="2" customFormat="1" ht="16.5" customHeight="1">
      <c r="A338" s="35"/>
      <c r="B338" s="36"/>
      <c r="C338" s="192" t="s">
        <v>994</v>
      </c>
      <c r="D338" s="192" t="s">
        <v>241</v>
      </c>
      <c r="E338" s="193" t="s">
        <v>3419</v>
      </c>
      <c r="F338" s="194" t="s">
        <v>3420</v>
      </c>
      <c r="G338" s="195" t="s">
        <v>513</v>
      </c>
      <c r="H338" s="196">
        <v>70</v>
      </c>
      <c r="I338" s="197"/>
      <c r="J338" s="198">
        <f>ROUND(I338*H338,2)</f>
        <v>0</v>
      </c>
      <c r="K338" s="194" t="s">
        <v>3125</v>
      </c>
      <c r="L338" s="40"/>
      <c r="M338" s="199" t="s">
        <v>1</v>
      </c>
      <c r="N338" s="200" t="s">
        <v>41</v>
      </c>
      <c r="O338" s="72"/>
      <c r="P338" s="201">
        <f>O338*H338</f>
        <v>0</v>
      </c>
      <c r="Q338" s="201">
        <v>0</v>
      </c>
      <c r="R338" s="201">
        <f>Q338*H338</f>
        <v>0</v>
      </c>
      <c r="S338" s="201">
        <v>0</v>
      </c>
      <c r="T338" s="202">
        <f>S338*H338</f>
        <v>0</v>
      </c>
      <c r="U338" s="35"/>
      <c r="V338" s="35"/>
      <c r="W338" s="35"/>
      <c r="X338" s="35"/>
      <c r="Y338" s="35"/>
      <c r="Z338" s="35"/>
      <c r="AA338" s="35"/>
      <c r="AB338" s="35"/>
      <c r="AC338" s="35"/>
      <c r="AD338" s="35"/>
      <c r="AE338" s="35"/>
      <c r="AR338" s="203" t="s">
        <v>316</v>
      </c>
      <c r="AT338" s="203" t="s">
        <v>241</v>
      </c>
      <c r="AU338" s="203" t="s">
        <v>84</v>
      </c>
      <c r="AY338" s="18" t="s">
        <v>239</v>
      </c>
      <c r="BE338" s="204">
        <f>IF(N338="základní",J338,0)</f>
        <v>0</v>
      </c>
      <c r="BF338" s="204">
        <f>IF(N338="snížená",J338,0)</f>
        <v>0</v>
      </c>
      <c r="BG338" s="204">
        <f>IF(N338="zákl. přenesená",J338,0)</f>
        <v>0</v>
      </c>
      <c r="BH338" s="204">
        <f>IF(N338="sníž. přenesená",J338,0)</f>
        <v>0</v>
      </c>
      <c r="BI338" s="204">
        <f>IF(N338="nulová",J338,0)</f>
        <v>0</v>
      </c>
      <c r="BJ338" s="18" t="s">
        <v>84</v>
      </c>
      <c r="BK338" s="204">
        <f>ROUND(I338*H338,2)</f>
        <v>0</v>
      </c>
      <c r="BL338" s="18" t="s">
        <v>316</v>
      </c>
      <c r="BM338" s="203" t="s">
        <v>1594</v>
      </c>
    </row>
    <row r="339" spans="1:65" s="2" customFormat="1" ht="19.5">
      <c r="A339" s="35"/>
      <c r="B339" s="36"/>
      <c r="C339" s="37"/>
      <c r="D339" s="212" t="s">
        <v>294</v>
      </c>
      <c r="E339" s="37"/>
      <c r="F339" s="221" t="s">
        <v>3418</v>
      </c>
      <c r="G339" s="37"/>
      <c r="H339" s="37"/>
      <c r="I339" s="207"/>
      <c r="J339" s="37"/>
      <c r="K339" s="37"/>
      <c r="L339" s="40"/>
      <c r="M339" s="208"/>
      <c r="N339" s="209"/>
      <c r="O339" s="72"/>
      <c r="P339" s="72"/>
      <c r="Q339" s="72"/>
      <c r="R339" s="72"/>
      <c r="S339" s="72"/>
      <c r="T339" s="73"/>
      <c r="U339" s="35"/>
      <c r="V339" s="35"/>
      <c r="W339" s="35"/>
      <c r="X339" s="35"/>
      <c r="Y339" s="35"/>
      <c r="Z339" s="35"/>
      <c r="AA339" s="35"/>
      <c r="AB339" s="35"/>
      <c r="AC339" s="35"/>
      <c r="AD339" s="35"/>
      <c r="AE339" s="35"/>
      <c r="AT339" s="18" t="s">
        <v>294</v>
      </c>
      <c r="AU339" s="18" t="s">
        <v>84</v>
      </c>
    </row>
    <row r="340" spans="1:65" s="2" customFormat="1" ht="16.5" customHeight="1">
      <c r="A340" s="35"/>
      <c r="B340" s="36"/>
      <c r="C340" s="192" t="s">
        <v>999</v>
      </c>
      <c r="D340" s="192" t="s">
        <v>241</v>
      </c>
      <c r="E340" s="193" t="s">
        <v>3421</v>
      </c>
      <c r="F340" s="194" t="s">
        <v>3422</v>
      </c>
      <c r="G340" s="195" t="s">
        <v>513</v>
      </c>
      <c r="H340" s="196">
        <v>55</v>
      </c>
      <c r="I340" s="197"/>
      <c r="J340" s="198">
        <f>ROUND(I340*H340,2)</f>
        <v>0</v>
      </c>
      <c r="K340" s="194" t="s">
        <v>3125</v>
      </c>
      <c r="L340" s="40"/>
      <c r="M340" s="199" t="s">
        <v>1</v>
      </c>
      <c r="N340" s="200" t="s">
        <v>41</v>
      </c>
      <c r="O340" s="72"/>
      <c r="P340" s="201">
        <f>O340*H340</f>
        <v>0</v>
      </c>
      <c r="Q340" s="201">
        <v>0</v>
      </c>
      <c r="R340" s="201">
        <f>Q340*H340</f>
        <v>0</v>
      </c>
      <c r="S340" s="201">
        <v>0</v>
      </c>
      <c r="T340" s="202">
        <f>S340*H340</f>
        <v>0</v>
      </c>
      <c r="U340" s="35"/>
      <c r="V340" s="35"/>
      <c r="W340" s="35"/>
      <c r="X340" s="35"/>
      <c r="Y340" s="35"/>
      <c r="Z340" s="35"/>
      <c r="AA340" s="35"/>
      <c r="AB340" s="35"/>
      <c r="AC340" s="35"/>
      <c r="AD340" s="35"/>
      <c r="AE340" s="35"/>
      <c r="AR340" s="203" t="s">
        <v>316</v>
      </c>
      <c r="AT340" s="203" t="s">
        <v>241</v>
      </c>
      <c r="AU340" s="203" t="s">
        <v>84</v>
      </c>
      <c r="AY340" s="18" t="s">
        <v>239</v>
      </c>
      <c r="BE340" s="204">
        <f>IF(N340="základní",J340,0)</f>
        <v>0</v>
      </c>
      <c r="BF340" s="204">
        <f>IF(N340="snížená",J340,0)</f>
        <v>0</v>
      </c>
      <c r="BG340" s="204">
        <f>IF(N340="zákl. přenesená",J340,0)</f>
        <v>0</v>
      </c>
      <c r="BH340" s="204">
        <f>IF(N340="sníž. přenesená",J340,0)</f>
        <v>0</v>
      </c>
      <c r="BI340" s="204">
        <f>IF(N340="nulová",J340,0)</f>
        <v>0</v>
      </c>
      <c r="BJ340" s="18" t="s">
        <v>84</v>
      </c>
      <c r="BK340" s="204">
        <f>ROUND(I340*H340,2)</f>
        <v>0</v>
      </c>
      <c r="BL340" s="18" t="s">
        <v>316</v>
      </c>
      <c r="BM340" s="203" t="s">
        <v>1604</v>
      </c>
    </row>
    <row r="341" spans="1:65" s="2" customFormat="1" ht="19.5">
      <c r="A341" s="35"/>
      <c r="B341" s="36"/>
      <c r="C341" s="37"/>
      <c r="D341" s="212" t="s">
        <v>294</v>
      </c>
      <c r="E341" s="37"/>
      <c r="F341" s="221" t="s">
        <v>3418</v>
      </c>
      <c r="G341" s="37"/>
      <c r="H341" s="37"/>
      <c r="I341" s="207"/>
      <c r="J341" s="37"/>
      <c r="K341" s="37"/>
      <c r="L341" s="40"/>
      <c r="M341" s="208"/>
      <c r="N341" s="209"/>
      <c r="O341" s="72"/>
      <c r="P341" s="72"/>
      <c r="Q341" s="72"/>
      <c r="R341" s="72"/>
      <c r="S341" s="72"/>
      <c r="T341" s="73"/>
      <c r="U341" s="35"/>
      <c r="V341" s="35"/>
      <c r="W341" s="35"/>
      <c r="X341" s="35"/>
      <c r="Y341" s="35"/>
      <c r="Z341" s="35"/>
      <c r="AA341" s="35"/>
      <c r="AB341" s="35"/>
      <c r="AC341" s="35"/>
      <c r="AD341" s="35"/>
      <c r="AE341" s="35"/>
      <c r="AT341" s="18" t="s">
        <v>294</v>
      </c>
      <c r="AU341" s="18" t="s">
        <v>84</v>
      </c>
    </row>
    <row r="342" spans="1:65" s="2" customFormat="1" ht="16.5" customHeight="1">
      <c r="A342" s="35"/>
      <c r="B342" s="36"/>
      <c r="C342" s="192" t="s">
        <v>1006</v>
      </c>
      <c r="D342" s="192" t="s">
        <v>241</v>
      </c>
      <c r="E342" s="193" t="s">
        <v>3423</v>
      </c>
      <c r="F342" s="194" t="s">
        <v>3424</v>
      </c>
      <c r="G342" s="195" t="s">
        <v>513</v>
      </c>
      <c r="H342" s="196">
        <v>125</v>
      </c>
      <c r="I342" s="197"/>
      <c r="J342" s="198">
        <f>ROUND(I342*H342,2)</f>
        <v>0</v>
      </c>
      <c r="K342" s="194" t="s">
        <v>3125</v>
      </c>
      <c r="L342" s="40"/>
      <c r="M342" s="199" t="s">
        <v>1</v>
      </c>
      <c r="N342" s="200" t="s">
        <v>41</v>
      </c>
      <c r="O342" s="72"/>
      <c r="P342" s="201">
        <f>O342*H342</f>
        <v>0</v>
      </c>
      <c r="Q342" s="201">
        <v>0</v>
      </c>
      <c r="R342" s="201">
        <f>Q342*H342</f>
        <v>0</v>
      </c>
      <c r="S342" s="201">
        <v>0</v>
      </c>
      <c r="T342" s="202">
        <f>S342*H342</f>
        <v>0</v>
      </c>
      <c r="U342" s="35"/>
      <c r="V342" s="35"/>
      <c r="W342" s="35"/>
      <c r="X342" s="35"/>
      <c r="Y342" s="35"/>
      <c r="Z342" s="35"/>
      <c r="AA342" s="35"/>
      <c r="AB342" s="35"/>
      <c r="AC342" s="35"/>
      <c r="AD342" s="35"/>
      <c r="AE342" s="35"/>
      <c r="AR342" s="203" t="s">
        <v>316</v>
      </c>
      <c r="AT342" s="203" t="s">
        <v>241</v>
      </c>
      <c r="AU342" s="203" t="s">
        <v>84</v>
      </c>
      <c r="AY342" s="18" t="s">
        <v>239</v>
      </c>
      <c r="BE342" s="204">
        <f>IF(N342="základní",J342,0)</f>
        <v>0</v>
      </c>
      <c r="BF342" s="204">
        <f>IF(N342="snížená",J342,0)</f>
        <v>0</v>
      </c>
      <c r="BG342" s="204">
        <f>IF(N342="zákl. přenesená",J342,0)</f>
        <v>0</v>
      </c>
      <c r="BH342" s="204">
        <f>IF(N342="sníž. přenesená",J342,0)</f>
        <v>0</v>
      </c>
      <c r="BI342" s="204">
        <f>IF(N342="nulová",J342,0)</f>
        <v>0</v>
      </c>
      <c r="BJ342" s="18" t="s">
        <v>84</v>
      </c>
      <c r="BK342" s="204">
        <f>ROUND(I342*H342,2)</f>
        <v>0</v>
      </c>
      <c r="BL342" s="18" t="s">
        <v>316</v>
      </c>
      <c r="BM342" s="203" t="s">
        <v>1615</v>
      </c>
    </row>
    <row r="343" spans="1:65" s="2" customFormat="1" ht="29.25">
      <c r="A343" s="35"/>
      <c r="B343" s="36"/>
      <c r="C343" s="37"/>
      <c r="D343" s="212" t="s">
        <v>294</v>
      </c>
      <c r="E343" s="37"/>
      <c r="F343" s="221" t="s">
        <v>3425</v>
      </c>
      <c r="G343" s="37"/>
      <c r="H343" s="37"/>
      <c r="I343" s="207"/>
      <c r="J343" s="37"/>
      <c r="K343" s="37"/>
      <c r="L343" s="40"/>
      <c r="M343" s="208"/>
      <c r="N343" s="209"/>
      <c r="O343" s="72"/>
      <c r="P343" s="72"/>
      <c r="Q343" s="72"/>
      <c r="R343" s="72"/>
      <c r="S343" s="72"/>
      <c r="T343" s="73"/>
      <c r="U343" s="35"/>
      <c r="V343" s="35"/>
      <c r="W343" s="35"/>
      <c r="X343" s="35"/>
      <c r="Y343" s="35"/>
      <c r="Z343" s="35"/>
      <c r="AA343" s="35"/>
      <c r="AB343" s="35"/>
      <c r="AC343" s="35"/>
      <c r="AD343" s="35"/>
      <c r="AE343" s="35"/>
      <c r="AT343" s="18" t="s">
        <v>294</v>
      </c>
      <c r="AU343" s="18" t="s">
        <v>84</v>
      </c>
    </row>
    <row r="344" spans="1:65" s="2" customFormat="1" ht="16.5" customHeight="1">
      <c r="A344" s="35"/>
      <c r="B344" s="36"/>
      <c r="C344" s="192" t="s">
        <v>1011</v>
      </c>
      <c r="D344" s="192" t="s">
        <v>241</v>
      </c>
      <c r="E344" s="193" t="s">
        <v>3426</v>
      </c>
      <c r="F344" s="194" t="s">
        <v>3427</v>
      </c>
      <c r="G344" s="195" t="s">
        <v>513</v>
      </c>
      <c r="H344" s="196">
        <v>1396</v>
      </c>
      <c r="I344" s="197"/>
      <c r="J344" s="198">
        <f>ROUND(I344*H344,2)</f>
        <v>0</v>
      </c>
      <c r="K344" s="194" t="s">
        <v>3125</v>
      </c>
      <c r="L344" s="40"/>
      <c r="M344" s="199" t="s">
        <v>1</v>
      </c>
      <c r="N344" s="200" t="s">
        <v>41</v>
      </c>
      <c r="O344" s="72"/>
      <c r="P344" s="201">
        <f>O344*H344</f>
        <v>0</v>
      </c>
      <c r="Q344" s="201">
        <v>0</v>
      </c>
      <c r="R344" s="201">
        <f>Q344*H344</f>
        <v>0</v>
      </c>
      <c r="S344" s="201">
        <v>0</v>
      </c>
      <c r="T344" s="202">
        <f>S344*H344</f>
        <v>0</v>
      </c>
      <c r="U344" s="35"/>
      <c r="V344" s="35"/>
      <c r="W344" s="35"/>
      <c r="X344" s="35"/>
      <c r="Y344" s="35"/>
      <c r="Z344" s="35"/>
      <c r="AA344" s="35"/>
      <c r="AB344" s="35"/>
      <c r="AC344" s="35"/>
      <c r="AD344" s="35"/>
      <c r="AE344" s="35"/>
      <c r="AR344" s="203" t="s">
        <v>316</v>
      </c>
      <c r="AT344" s="203" t="s">
        <v>241</v>
      </c>
      <c r="AU344" s="203" t="s">
        <v>84</v>
      </c>
      <c r="AY344" s="18" t="s">
        <v>239</v>
      </c>
      <c r="BE344" s="204">
        <f>IF(N344="základní",J344,0)</f>
        <v>0</v>
      </c>
      <c r="BF344" s="204">
        <f>IF(N344="snížená",J344,0)</f>
        <v>0</v>
      </c>
      <c r="BG344" s="204">
        <f>IF(N344="zákl. přenesená",J344,0)</f>
        <v>0</v>
      </c>
      <c r="BH344" s="204">
        <f>IF(N344="sníž. přenesená",J344,0)</f>
        <v>0</v>
      </c>
      <c r="BI344" s="204">
        <f>IF(N344="nulová",J344,0)</f>
        <v>0</v>
      </c>
      <c r="BJ344" s="18" t="s">
        <v>84</v>
      </c>
      <c r="BK344" s="204">
        <f>ROUND(I344*H344,2)</f>
        <v>0</v>
      </c>
      <c r="BL344" s="18" t="s">
        <v>316</v>
      </c>
      <c r="BM344" s="203" t="s">
        <v>1624</v>
      </c>
    </row>
    <row r="345" spans="1:65" s="2" customFormat="1" ht="29.25">
      <c r="A345" s="35"/>
      <c r="B345" s="36"/>
      <c r="C345" s="37"/>
      <c r="D345" s="212" t="s">
        <v>294</v>
      </c>
      <c r="E345" s="37"/>
      <c r="F345" s="221" t="s">
        <v>3428</v>
      </c>
      <c r="G345" s="37"/>
      <c r="H345" s="37"/>
      <c r="I345" s="207"/>
      <c r="J345" s="37"/>
      <c r="K345" s="37"/>
      <c r="L345" s="40"/>
      <c r="M345" s="208"/>
      <c r="N345" s="209"/>
      <c r="O345" s="72"/>
      <c r="P345" s="72"/>
      <c r="Q345" s="72"/>
      <c r="R345" s="72"/>
      <c r="S345" s="72"/>
      <c r="T345" s="73"/>
      <c r="U345" s="35"/>
      <c r="V345" s="35"/>
      <c r="W345" s="35"/>
      <c r="X345" s="35"/>
      <c r="Y345" s="35"/>
      <c r="Z345" s="35"/>
      <c r="AA345" s="35"/>
      <c r="AB345" s="35"/>
      <c r="AC345" s="35"/>
      <c r="AD345" s="35"/>
      <c r="AE345" s="35"/>
      <c r="AT345" s="18" t="s">
        <v>294</v>
      </c>
      <c r="AU345" s="18" t="s">
        <v>84</v>
      </c>
    </row>
    <row r="346" spans="1:65" s="2" customFormat="1" ht="16.5" customHeight="1">
      <c r="A346" s="35"/>
      <c r="B346" s="36"/>
      <c r="C346" s="192" t="s">
        <v>1016</v>
      </c>
      <c r="D346" s="192" t="s">
        <v>241</v>
      </c>
      <c r="E346" s="193" t="s">
        <v>3429</v>
      </c>
      <c r="F346" s="194" t="s">
        <v>3430</v>
      </c>
      <c r="G346" s="195" t="s">
        <v>251</v>
      </c>
      <c r="H346" s="196">
        <v>1</v>
      </c>
      <c r="I346" s="197"/>
      <c r="J346" s="198">
        <f t="shared" ref="J346:J356" si="30">ROUND(I346*H346,2)</f>
        <v>0</v>
      </c>
      <c r="K346" s="194" t="s">
        <v>3174</v>
      </c>
      <c r="L346" s="40"/>
      <c r="M346" s="199" t="s">
        <v>1</v>
      </c>
      <c r="N346" s="200" t="s">
        <v>41</v>
      </c>
      <c r="O346" s="72"/>
      <c r="P346" s="201">
        <f t="shared" ref="P346:P356" si="31">O346*H346</f>
        <v>0</v>
      </c>
      <c r="Q346" s="201">
        <v>0</v>
      </c>
      <c r="R346" s="201">
        <f t="shared" ref="R346:R356" si="32">Q346*H346</f>
        <v>0</v>
      </c>
      <c r="S346" s="201">
        <v>0</v>
      </c>
      <c r="T346" s="202">
        <f t="shared" ref="T346:T356" si="33">S346*H346</f>
        <v>0</v>
      </c>
      <c r="U346" s="35"/>
      <c r="V346" s="35"/>
      <c r="W346" s="35"/>
      <c r="X346" s="35"/>
      <c r="Y346" s="35"/>
      <c r="Z346" s="35"/>
      <c r="AA346" s="35"/>
      <c r="AB346" s="35"/>
      <c r="AC346" s="35"/>
      <c r="AD346" s="35"/>
      <c r="AE346" s="35"/>
      <c r="AR346" s="203" t="s">
        <v>316</v>
      </c>
      <c r="AT346" s="203" t="s">
        <v>241</v>
      </c>
      <c r="AU346" s="203" t="s">
        <v>84</v>
      </c>
      <c r="AY346" s="18" t="s">
        <v>239</v>
      </c>
      <c r="BE346" s="204">
        <f t="shared" ref="BE346:BE356" si="34">IF(N346="základní",J346,0)</f>
        <v>0</v>
      </c>
      <c r="BF346" s="204">
        <f t="shared" ref="BF346:BF356" si="35">IF(N346="snížená",J346,0)</f>
        <v>0</v>
      </c>
      <c r="BG346" s="204">
        <f t="shared" ref="BG346:BG356" si="36">IF(N346="zákl. přenesená",J346,0)</f>
        <v>0</v>
      </c>
      <c r="BH346" s="204">
        <f t="shared" ref="BH346:BH356" si="37">IF(N346="sníž. přenesená",J346,0)</f>
        <v>0</v>
      </c>
      <c r="BI346" s="204">
        <f t="shared" ref="BI346:BI356" si="38">IF(N346="nulová",J346,0)</f>
        <v>0</v>
      </c>
      <c r="BJ346" s="18" t="s">
        <v>84</v>
      </c>
      <c r="BK346" s="204">
        <f t="shared" ref="BK346:BK356" si="39">ROUND(I346*H346,2)</f>
        <v>0</v>
      </c>
      <c r="BL346" s="18" t="s">
        <v>316</v>
      </c>
      <c r="BM346" s="203" t="s">
        <v>1636</v>
      </c>
    </row>
    <row r="347" spans="1:65" s="2" customFormat="1" ht="16.5" customHeight="1">
      <c r="A347" s="35"/>
      <c r="B347" s="36"/>
      <c r="C347" s="192" t="s">
        <v>1021</v>
      </c>
      <c r="D347" s="192" t="s">
        <v>241</v>
      </c>
      <c r="E347" s="193" t="s">
        <v>3431</v>
      </c>
      <c r="F347" s="194" t="s">
        <v>3432</v>
      </c>
      <c r="G347" s="195" t="s">
        <v>251</v>
      </c>
      <c r="H347" s="196">
        <v>1</v>
      </c>
      <c r="I347" s="197"/>
      <c r="J347" s="198">
        <f t="shared" si="30"/>
        <v>0</v>
      </c>
      <c r="K347" s="194" t="s">
        <v>3174</v>
      </c>
      <c r="L347" s="40"/>
      <c r="M347" s="199" t="s">
        <v>1</v>
      </c>
      <c r="N347" s="200" t="s">
        <v>41</v>
      </c>
      <c r="O347" s="72"/>
      <c r="P347" s="201">
        <f t="shared" si="31"/>
        <v>0</v>
      </c>
      <c r="Q347" s="201">
        <v>0</v>
      </c>
      <c r="R347" s="201">
        <f t="shared" si="32"/>
        <v>0</v>
      </c>
      <c r="S347" s="201">
        <v>0</v>
      </c>
      <c r="T347" s="202">
        <f t="shared" si="33"/>
        <v>0</v>
      </c>
      <c r="U347" s="35"/>
      <c r="V347" s="35"/>
      <c r="W347" s="35"/>
      <c r="X347" s="35"/>
      <c r="Y347" s="35"/>
      <c r="Z347" s="35"/>
      <c r="AA347" s="35"/>
      <c r="AB347" s="35"/>
      <c r="AC347" s="35"/>
      <c r="AD347" s="35"/>
      <c r="AE347" s="35"/>
      <c r="AR347" s="203" t="s">
        <v>316</v>
      </c>
      <c r="AT347" s="203" t="s">
        <v>241</v>
      </c>
      <c r="AU347" s="203" t="s">
        <v>84</v>
      </c>
      <c r="AY347" s="18" t="s">
        <v>239</v>
      </c>
      <c r="BE347" s="204">
        <f t="shared" si="34"/>
        <v>0</v>
      </c>
      <c r="BF347" s="204">
        <f t="shared" si="35"/>
        <v>0</v>
      </c>
      <c r="BG347" s="204">
        <f t="shared" si="36"/>
        <v>0</v>
      </c>
      <c r="BH347" s="204">
        <f t="shared" si="37"/>
        <v>0</v>
      </c>
      <c r="BI347" s="204">
        <f t="shared" si="38"/>
        <v>0</v>
      </c>
      <c r="BJ347" s="18" t="s">
        <v>84</v>
      </c>
      <c r="BK347" s="204">
        <f t="shared" si="39"/>
        <v>0</v>
      </c>
      <c r="BL347" s="18" t="s">
        <v>316</v>
      </c>
      <c r="BM347" s="203" t="s">
        <v>1644</v>
      </c>
    </row>
    <row r="348" spans="1:65" s="2" customFormat="1" ht="16.5" customHeight="1">
      <c r="A348" s="35"/>
      <c r="B348" s="36"/>
      <c r="C348" s="192" t="s">
        <v>1023</v>
      </c>
      <c r="D348" s="192" t="s">
        <v>241</v>
      </c>
      <c r="E348" s="193" t="s">
        <v>3433</v>
      </c>
      <c r="F348" s="194" t="s">
        <v>3434</v>
      </c>
      <c r="G348" s="195" t="s">
        <v>309</v>
      </c>
      <c r="H348" s="196">
        <v>9</v>
      </c>
      <c r="I348" s="197"/>
      <c r="J348" s="198">
        <f t="shared" si="30"/>
        <v>0</v>
      </c>
      <c r="K348" s="194" t="s">
        <v>3174</v>
      </c>
      <c r="L348" s="40"/>
      <c r="M348" s="199" t="s">
        <v>1</v>
      </c>
      <c r="N348" s="200" t="s">
        <v>41</v>
      </c>
      <c r="O348" s="72"/>
      <c r="P348" s="201">
        <f t="shared" si="31"/>
        <v>0</v>
      </c>
      <c r="Q348" s="201">
        <v>0</v>
      </c>
      <c r="R348" s="201">
        <f t="shared" si="32"/>
        <v>0</v>
      </c>
      <c r="S348" s="201">
        <v>0</v>
      </c>
      <c r="T348" s="202">
        <f t="shared" si="33"/>
        <v>0</v>
      </c>
      <c r="U348" s="35"/>
      <c r="V348" s="35"/>
      <c r="W348" s="35"/>
      <c r="X348" s="35"/>
      <c r="Y348" s="35"/>
      <c r="Z348" s="35"/>
      <c r="AA348" s="35"/>
      <c r="AB348" s="35"/>
      <c r="AC348" s="35"/>
      <c r="AD348" s="35"/>
      <c r="AE348" s="35"/>
      <c r="AR348" s="203" t="s">
        <v>316</v>
      </c>
      <c r="AT348" s="203" t="s">
        <v>241</v>
      </c>
      <c r="AU348" s="203" t="s">
        <v>84</v>
      </c>
      <c r="AY348" s="18" t="s">
        <v>239</v>
      </c>
      <c r="BE348" s="204">
        <f t="shared" si="34"/>
        <v>0</v>
      </c>
      <c r="BF348" s="204">
        <f t="shared" si="35"/>
        <v>0</v>
      </c>
      <c r="BG348" s="204">
        <f t="shared" si="36"/>
        <v>0</v>
      </c>
      <c r="BH348" s="204">
        <f t="shared" si="37"/>
        <v>0</v>
      </c>
      <c r="BI348" s="204">
        <f t="shared" si="38"/>
        <v>0</v>
      </c>
      <c r="BJ348" s="18" t="s">
        <v>84</v>
      </c>
      <c r="BK348" s="204">
        <f t="shared" si="39"/>
        <v>0</v>
      </c>
      <c r="BL348" s="18" t="s">
        <v>316</v>
      </c>
      <c r="BM348" s="203" t="s">
        <v>1654</v>
      </c>
    </row>
    <row r="349" spans="1:65" s="2" customFormat="1" ht="16.5" customHeight="1">
      <c r="A349" s="35"/>
      <c r="B349" s="36"/>
      <c r="C349" s="192" t="s">
        <v>1028</v>
      </c>
      <c r="D349" s="192" t="s">
        <v>241</v>
      </c>
      <c r="E349" s="193" t="s">
        <v>3435</v>
      </c>
      <c r="F349" s="194" t="s">
        <v>3436</v>
      </c>
      <c r="G349" s="195" t="s">
        <v>309</v>
      </c>
      <c r="H349" s="196">
        <v>2</v>
      </c>
      <c r="I349" s="197"/>
      <c r="J349" s="198">
        <f t="shared" si="30"/>
        <v>0</v>
      </c>
      <c r="K349" s="194" t="s">
        <v>3174</v>
      </c>
      <c r="L349" s="40"/>
      <c r="M349" s="199" t="s">
        <v>1</v>
      </c>
      <c r="N349" s="200" t="s">
        <v>41</v>
      </c>
      <c r="O349" s="72"/>
      <c r="P349" s="201">
        <f t="shared" si="31"/>
        <v>0</v>
      </c>
      <c r="Q349" s="201">
        <v>0</v>
      </c>
      <c r="R349" s="201">
        <f t="shared" si="32"/>
        <v>0</v>
      </c>
      <c r="S349" s="201">
        <v>0</v>
      </c>
      <c r="T349" s="202">
        <f t="shared" si="33"/>
        <v>0</v>
      </c>
      <c r="U349" s="35"/>
      <c r="V349" s="35"/>
      <c r="W349" s="35"/>
      <c r="X349" s="35"/>
      <c r="Y349" s="35"/>
      <c r="Z349" s="35"/>
      <c r="AA349" s="35"/>
      <c r="AB349" s="35"/>
      <c r="AC349" s="35"/>
      <c r="AD349" s="35"/>
      <c r="AE349" s="35"/>
      <c r="AR349" s="203" t="s">
        <v>316</v>
      </c>
      <c r="AT349" s="203" t="s">
        <v>241</v>
      </c>
      <c r="AU349" s="203" t="s">
        <v>84</v>
      </c>
      <c r="AY349" s="18" t="s">
        <v>239</v>
      </c>
      <c r="BE349" s="204">
        <f t="shared" si="34"/>
        <v>0</v>
      </c>
      <c r="BF349" s="204">
        <f t="shared" si="35"/>
        <v>0</v>
      </c>
      <c r="BG349" s="204">
        <f t="shared" si="36"/>
        <v>0</v>
      </c>
      <c r="BH349" s="204">
        <f t="shared" si="37"/>
        <v>0</v>
      </c>
      <c r="BI349" s="204">
        <f t="shared" si="38"/>
        <v>0</v>
      </c>
      <c r="BJ349" s="18" t="s">
        <v>84</v>
      </c>
      <c r="BK349" s="204">
        <f t="shared" si="39"/>
        <v>0</v>
      </c>
      <c r="BL349" s="18" t="s">
        <v>316</v>
      </c>
      <c r="BM349" s="203" t="s">
        <v>1664</v>
      </c>
    </row>
    <row r="350" spans="1:65" s="2" customFormat="1" ht="16.5" customHeight="1">
      <c r="A350" s="35"/>
      <c r="B350" s="36"/>
      <c r="C350" s="192" t="s">
        <v>1033</v>
      </c>
      <c r="D350" s="192" t="s">
        <v>241</v>
      </c>
      <c r="E350" s="193" t="s">
        <v>3437</v>
      </c>
      <c r="F350" s="194" t="s">
        <v>3438</v>
      </c>
      <c r="G350" s="195" t="s">
        <v>251</v>
      </c>
      <c r="H350" s="196">
        <v>7</v>
      </c>
      <c r="I350" s="197"/>
      <c r="J350" s="198">
        <f t="shared" si="30"/>
        <v>0</v>
      </c>
      <c r="K350" s="194" t="s">
        <v>3125</v>
      </c>
      <c r="L350" s="40"/>
      <c r="M350" s="199" t="s">
        <v>1</v>
      </c>
      <c r="N350" s="200" t="s">
        <v>41</v>
      </c>
      <c r="O350" s="72"/>
      <c r="P350" s="201">
        <f t="shared" si="31"/>
        <v>0</v>
      </c>
      <c r="Q350" s="201">
        <v>0</v>
      </c>
      <c r="R350" s="201">
        <f t="shared" si="32"/>
        <v>0</v>
      </c>
      <c r="S350" s="201">
        <v>0</v>
      </c>
      <c r="T350" s="202">
        <f t="shared" si="33"/>
        <v>0</v>
      </c>
      <c r="U350" s="35"/>
      <c r="V350" s="35"/>
      <c r="W350" s="35"/>
      <c r="X350" s="35"/>
      <c r="Y350" s="35"/>
      <c r="Z350" s="35"/>
      <c r="AA350" s="35"/>
      <c r="AB350" s="35"/>
      <c r="AC350" s="35"/>
      <c r="AD350" s="35"/>
      <c r="AE350" s="35"/>
      <c r="AR350" s="203" t="s">
        <v>316</v>
      </c>
      <c r="AT350" s="203" t="s">
        <v>241</v>
      </c>
      <c r="AU350" s="203" t="s">
        <v>84</v>
      </c>
      <c r="AY350" s="18" t="s">
        <v>239</v>
      </c>
      <c r="BE350" s="204">
        <f t="shared" si="34"/>
        <v>0</v>
      </c>
      <c r="BF350" s="204">
        <f t="shared" si="35"/>
        <v>0</v>
      </c>
      <c r="BG350" s="204">
        <f t="shared" si="36"/>
        <v>0</v>
      </c>
      <c r="BH350" s="204">
        <f t="shared" si="37"/>
        <v>0</v>
      </c>
      <c r="BI350" s="204">
        <f t="shared" si="38"/>
        <v>0</v>
      </c>
      <c r="BJ350" s="18" t="s">
        <v>84</v>
      </c>
      <c r="BK350" s="204">
        <f t="shared" si="39"/>
        <v>0</v>
      </c>
      <c r="BL350" s="18" t="s">
        <v>316</v>
      </c>
      <c r="BM350" s="203" t="s">
        <v>1671</v>
      </c>
    </row>
    <row r="351" spans="1:65" s="2" customFormat="1" ht="33" customHeight="1">
      <c r="A351" s="35"/>
      <c r="B351" s="36"/>
      <c r="C351" s="192" t="s">
        <v>1038</v>
      </c>
      <c r="D351" s="192" t="s">
        <v>241</v>
      </c>
      <c r="E351" s="193" t="s">
        <v>3439</v>
      </c>
      <c r="F351" s="194" t="s">
        <v>3440</v>
      </c>
      <c r="G351" s="195" t="s">
        <v>513</v>
      </c>
      <c r="H351" s="196">
        <v>508</v>
      </c>
      <c r="I351" s="197"/>
      <c r="J351" s="198">
        <f t="shared" si="30"/>
        <v>0</v>
      </c>
      <c r="K351" s="194" t="s">
        <v>3125</v>
      </c>
      <c r="L351" s="40"/>
      <c r="M351" s="199" t="s">
        <v>1</v>
      </c>
      <c r="N351" s="200" t="s">
        <v>41</v>
      </c>
      <c r="O351" s="72"/>
      <c r="P351" s="201">
        <f t="shared" si="31"/>
        <v>0</v>
      </c>
      <c r="Q351" s="201">
        <v>0</v>
      </c>
      <c r="R351" s="201">
        <f t="shared" si="32"/>
        <v>0</v>
      </c>
      <c r="S351" s="201">
        <v>0</v>
      </c>
      <c r="T351" s="202">
        <f t="shared" si="33"/>
        <v>0</v>
      </c>
      <c r="U351" s="35"/>
      <c r="V351" s="35"/>
      <c r="W351" s="35"/>
      <c r="X351" s="35"/>
      <c r="Y351" s="35"/>
      <c r="Z351" s="35"/>
      <c r="AA351" s="35"/>
      <c r="AB351" s="35"/>
      <c r="AC351" s="35"/>
      <c r="AD351" s="35"/>
      <c r="AE351" s="35"/>
      <c r="AR351" s="203" t="s">
        <v>316</v>
      </c>
      <c r="AT351" s="203" t="s">
        <v>241</v>
      </c>
      <c r="AU351" s="203" t="s">
        <v>84</v>
      </c>
      <c r="AY351" s="18" t="s">
        <v>239</v>
      </c>
      <c r="BE351" s="204">
        <f t="shared" si="34"/>
        <v>0</v>
      </c>
      <c r="BF351" s="204">
        <f t="shared" si="35"/>
        <v>0</v>
      </c>
      <c r="BG351" s="204">
        <f t="shared" si="36"/>
        <v>0</v>
      </c>
      <c r="BH351" s="204">
        <f t="shared" si="37"/>
        <v>0</v>
      </c>
      <c r="BI351" s="204">
        <f t="shared" si="38"/>
        <v>0</v>
      </c>
      <c r="BJ351" s="18" t="s">
        <v>84</v>
      </c>
      <c r="BK351" s="204">
        <f t="shared" si="39"/>
        <v>0</v>
      </c>
      <c r="BL351" s="18" t="s">
        <v>316</v>
      </c>
      <c r="BM351" s="203" t="s">
        <v>1678</v>
      </c>
    </row>
    <row r="352" spans="1:65" s="2" customFormat="1" ht="33" customHeight="1">
      <c r="A352" s="35"/>
      <c r="B352" s="36"/>
      <c r="C352" s="192" t="s">
        <v>1040</v>
      </c>
      <c r="D352" s="192" t="s">
        <v>241</v>
      </c>
      <c r="E352" s="193" t="s">
        <v>3441</v>
      </c>
      <c r="F352" s="194" t="s">
        <v>3442</v>
      </c>
      <c r="G352" s="195" t="s">
        <v>513</v>
      </c>
      <c r="H352" s="196">
        <v>60</v>
      </c>
      <c r="I352" s="197"/>
      <c r="J352" s="198">
        <f t="shared" si="30"/>
        <v>0</v>
      </c>
      <c r="K352" s="194" t="s">
        <v>3125</v>
      </c>
      <c r="L352" s="40"/>
      <c r="M352" s="199" t="s">
        <v>1</v>
      </c>
      <c r="N352" s="200" t="s">
        <v>41</v>
      </c>
      <c r="O352" s="72"/>
      <c r="P352" s="201">
        <f t="shared" si="31"/>
        <v>0</v>
      </c>
      <c r="Q352" s="201">
        <v>0</v>
      </c>
      <c r="R352" s="201">
        <f t="shared" si="32"/>
        <v>0</v>
      </c>
      <c r="S352" s="201">
        <v>0</v>
      </c>
      <c r="T352" s="202">
        <f t="shared" si="33"/>
        <v>0</v>
      </c>
      <c r="U352" s="35"/>
      <c r="V352" s="35"/>
      <c r="W352" s="35"/>
      <c r="X352" s="35"/>
      <c r="Y352" s="35"/>
      <c r="Z352" s="35"/>
      <c r="AA352" s="35"/>
      <c r="AB352" s="35"/>
      <c r="AC352" s="35"/>
      <c r="AD352" s="35"/>
      <c r="AE352" s="35"/>
      <c r="AR352" s="203" t="s">
        <v>316</v>
      </c>
      <c r="AT352" s="203" t="s">
        <v>241</v>
      </c>
      <c r="AU352" s="203" t="s">
        <v>84</v>
      </c>
      <c r="AY352" s="18" t="s">
        <v>239</v>
      </c>
      <c r="BE352" s="204">
        <f t="shared" si="34"/>
        <v>0</v>
      </c>
      <c r="BF352" s="204">
        <f t="shared" si="35"/>
        <v>0</v>
      </c>
      <c r="BG352" s="204">
        <f t="shared" si="36"/>
        <v>0</v>
      </c>
      <c r="BH352" s="204">
        <f t="shared" si="37"/>
        <v>0</v>
      </c>
      <c r="BI352" s="204">
        <f t="shared" si="38"/>
        <v>0</v>
      </c>
      <c r="BJ352" s="18" t="s">
        <v>84</v>
      </c>
      <c r="BK352" s="204">
        <f t="shared" si="39"/>
        <v>0</v>
      </c>
      <c r="BL352" s="18" t="s">
        <v>316</v>
      </c>
      <c r="BM352" s="203" t="s">
        <v>1685</v>
      </c>
    </row>
    <row r="353" spans="1:65" s="2" customFormat="1" ht="33" customHeight="1">
      <c r="A353" s="35"/>
      <c r="B353" s="36"/>
      <c r="C353" s="192" t="s">
        <v>1042</v>
      </c>
      <c r="D353" s="192" t="s">
        <v>241</v>
      </c>
      <c r="E353" s="193" t="s">
        <v>3443</v>
      </c>
      <c r="F353" s="194" t="s">
        <v>3444</v>
      </c>
      <c r="G353" s="195" t="s">
        <v>513</v>
      </c>
      <c r="H353" s="196">
        <v>50</v>
      </c>
      <c r="I353" s="197"/>
      <c r="J353" s="198">
        <f t="shared" si="30"/>
        <v>0</v>
      </c>
      <c r="K353" s="194" t="s">
        <v>3125</v>
      </c>
      <c r="L353" s="40"/>
      <c r="M353" s="199" t="s">
        <v>1</v>
      </c>
      <c r="N353" s="200" t="s">
        <v>41</v>
      </c>
      <c r="O353" s="72"/>
      <c r="P353" s="201">
        <f t="shared" si="31"/>
        <v>0</v>
      </c>
      <c r="Q353" s="201">
        <v>0</v>
      </c>
      <c r="R353" s="201">
        <f t="shared" si="32"/>
        <v>0</v>
      </c>
      <c r="S353" s="201">
        <v>0</v>
      </c>
      <c r="T353" s="202">
        <f t="shared" si="33"/>
        <v>0</v>
      </c>
      <c r="U353" s="35"/>
      <c r="V353" s="35"/>
      <c r="W353" s="35"/>
      <c r="X353" s="35"/>
      <c r="Y353" s="35"/>
      <c r="Z353" s="35"/>
      <c r="AA353" s="35"/>
      <c r="AB353" s="35"/>
      <c r="AC353" s="35"/>
      <c r="AD353" s="35"/>
      <c r="AE353" s="35"/>
      <c r="AR353" s="203" t="s">
        <v>316</v>
      </c>
      <c r="AT353" s="203" t="s">
        <v>241</v>
      </c>
      <c r="AU353" s="203" t="s">
        <v>84</v>
      </c>
      <c r="AY353" s="18" t="s">
        <v>239</v>
      </c>
      <c r="BE353" s="204">
        <f t="shared" si="34"/>
        <v>0</v>
      </c>
      <c r="BF353" s="204">
        <f t="shared" si="35"/>
        <v>0</v>
      </c>
      <c r="BG353" s="204">
        <f t="shared" si="36"/>
        <v>0</v>
      </c>
      <c r="BH353" s="204">
        <f t="shared" si="37"/>
        <v>0</v>
      </c>
      <c r="BI353" s="204">
        <f t="shared" si="38"/>
        <v>0</v>
      </c>
      <c r="BJ353" s="18" t="s">
        <v>84</v>
      </c>
      <c r="BK353" s="204">
        <f t="shared" si="39"/>
        <v>0</v>
      </c>
      <c r="BL353" s="18" t="s">
        <v>316</v>
      </c>
      <c r="BM353" s="203" t="s">
        <v>1696</v>
      </c>
    </row>
    <row r="354" spans="1:65" s="2" customFormat="1" ht="33" customHeight="1">
      <c r="A354" s="35"/>
      <c r="B354" s="36"/>
      <c r="C354" s="192" t="s">
        <v>1047</v>
      </c>
      <c r="D354" s="192" t="s">
        <v>241</v>
      </c>
      <c r="E354" s="193" t="s">
        <v>3445</v>
      </c>
      <c r="F354" s="194" t="s">
        <v>3446</v>
      </c>
      <c r="G354" s="195" t="s">
        <v>513</v>
      </c>
      <c r="H354" s="196">
        <v>30</v>
      </c>
      <c r="I354" s="197"/>
      <c r="J354" s="198">
        <f t="shared" si="30"/>
        <v>0</v>
      </c>
      <c r="K354" s="194" t="s">
        <v>3125</v>
      </c>
      <c r="L354" s="40"/>
      <c r="M354" s="199" t="s">
        <v>1</v>
      </c>
      <c r="N354" s="200" t="s">
        <v>41</v>
      </c>
      <c r="O354" s="72"/>
      <c r="P354" s="201">
        <f t="shared" si="31"/>
        <v>0</v>
      </c>
      <c r="Q354" s="201">
        <v>0</v>
      </c>
      <c r="R354" s="201">
        <f t="shared" si="32"/>
        <v>0</v>
      </c>
      <c r="S354" s="201">
        <v>0</v>
      </c>
      <c r="T354" s="202">
        <f t="shared" si="33"/>
        <v>0</v>
      </c>
      <c r="U354" s="35"/>
      <c r="V354" s="35"/>
      <c r="W354" s="35"/>
      <c r="X354" s="35"/>
      <c r="Y354" s="35"/>
      <c r="Z354" s="35"/>
      <c r="AA354" s="35"/>
      <c r="AB354" s="35"/>
      <c r="AC354" s="35"/>
      <c r="AD354" s="35"/>
      <c r="AE354" s="35"/>
      <c r="AR354" s="203" t="s">
        <v>316</v>
      </c>
      <c r="AT354" s="203" t="s">
        <v>241</v>
      </c>
      <c r="AU354" s="203" t="s">
        <v>84</v>
      </c>
      <c r="AY354" s="18" t="s">
        <v>239</v>
      </c>
      <c r="BE354" s="204">
        <f t="shared" si="34"/>
        <v>0</v>
      </c>
      <c r="BF354" s="204">
        <f t="shared" si="35"/>
        <v>0</v>
      </c>
      <c r="BG354" s="204">
        <f t="shared" si="36"/>
        <v>0</v>
      </c>
      <c r="BH354" s="204">
        <f t="shared" si="37"/>
        <v>0</v>
      </c>
      <c r="BI354" s="204">
        <f t="shared" si="38"/>
        <v>0</v>
      </c>
      <c r="BJ354" s="18" t="s">
        <v>84</v>
      </c>
      <c r="BK354" s="204">
        <f t="shared" si="39"/>
        <v>0</v>
      </c>
      <c r="BL354" s="18" t="s">
        <v>316</v>
      </c>
      <c r="BM354" s="203" t="s">
        <v>1703</v>
      </c>
    </row>
    <row r="355" spans="1:65" s="2" customFormat="1" ht="33" customHeight="1">
      <c r="A355" s="35"/>
      <c r="B355" s="36"/>
      <c r="C355" s="192" t="s">
        <v>1052</v>
      </c>
      <c r="D355" s="192" t="s">
        <v>241</v>
      </c>
      <c r="E355" s="193" t="s">
        <v>3447</v>
      </c>
      <c r="F355" s="194" t="s">
        <v>3448</v>
      </c>
      <c r="G355" s="195" t="s">
        <v>513</v>
      </c>
      <c r="H355" s="196">
        <v>30</v>
      </c>
      <c r="I355" s="197"/>
      <c r="J355" s="198">
        <f t="shared" si="30"/>
        <v>0</v>
      </c>
      <c r="K355" s="194" t="s">
        <v>3125</v>
      </c>
      <c r="L355" s="40"/>
      <c r="M355" s="199" t="s">
        <v>1</v>
      </c>
      <c r="N355" s="200" t="s">
        <v>41</v>
      </c>
      <c r="O355" s="72"/>
      <c r="P355" s="201">
        <f t="shared" si="31"/>
        <v>0</v>
      </c>
      <c r="Q355" s="201">
        <v>0</v>
      </c>
      <c r="R355" s="201">
        <f t="shared" si="32"/>
        <v>0</v>
      </c>
      <c r="S355" s="201">
        <v>0</v>
      </c>
      <c r="T355" s="202">
        <f t="shared" si="33"/>
        <v>0</v>
      </c>
      <c r="U355" s="35"/>
      <c r="V355" s="35"/>
      <c r="W355" s="35"/>
      <c r="X355" s="35"/>
      <c r="Y355" s="35"/>
      <c r="Z355" s="35"/>
      <c r="AA355" s="35"/>
      <c r="AB355" s="35"/>
      <c r="AC355" s="35"/>
      <c r="AD355" s="35"/>
      <c r="AE355" s="35"/>
      <c r="AR355" s="203" t="s">
        <v>316</v>
      </c>
      <c r="AT355" s="203" t="s">
        <v>241</v>
      </c>
      <c r="AU355" s="203" t="s">
        <v>84</v>
      </c>
      <c r="AY355" s="18" t="s">
        <v>239</v>
      </c>
      <c r="BE355" s="204">
        <f t="shared" si="34"/>
        <v>0</v>
      </c>
      <c r="BF355" s="204">
        <f t="shared" si="35"/>
        <v>0</v>
      </c>
      <c r="BG355" s="204">
        <f t="shared" si="36"/>
        <v>0</v>
      </c>
      <c r="BH355" s="204">
        <f t="shared" si="37"/>
        <v>0</v>
      </c>
      <c r="BI355" s="204">
        <f t="shared" si="38"/>
        <v>0</v>
      </c>
      <c r="BJ355" s="18" t="s">
        <v>84</v>
      </c>
      <c r="BK355" s="204">
        <f t="shared" si="39"/>
        <v>0</v>
      </c>
      <c r="BL355" s="18" t="s">
        <v>316</v>
      </c>
      <c r="BM355" s="203" t="s">
        <v>1710</v>
      </c>
    </row>
    <row r="356" spans="1:65" s="2" customFormat="1" ht="16.5" customHeight="1">
      <c r="A356" s="35"/>
      <c r="B356" s="36"/>
      <c r="C356" s="192" t="s">
        <v>1054</v>
      </c>
      <c r="D356" s="192" t="s">
        <v>241</v>
      </c>
      <c r="E356" s="193" t="s">
        <v>3449</v>
      </c>
      <c r="F356" s="194" t="s">
        <v>3450</v>
      </c>
      <c r="G356" s="195" t="s">
        <v>344</v>
      </c>
      <c r="H356" s="196">
        <v>4.3719999999999999</v>
      </c>
      <c r="I356" s="197"/>
      <c r="J356" s="198">
        <f t="shared" si="30"/>
        <v>0</v>
      </c>
      <c r="K356" s="194" t="s">
        <v>3125</v>
      </c>
      <c r="L356" s="40"/>
      <c r="M356" s="199" t="s">
        <v>1</v>
      </c>
      <c r="N356" s="200" t="s">
        <v>41</v>
      </c>
      <c r="O356" s="72"/>
      <c r="P356" s="201">
        <f t="shared" si="31"/>
        <v>0</v>
      </c>
      <c r="Q356" s="201">
        <v>0</v>
      </c>
      <c r="R356" s="201">
        <f t="shared" si="32"/>
        <v>0</v>
      </c>
      <c r="S356" s="201">
        <v>0</v>
      </c>
      <c r="T356" s="202">
        <f t="shared" si="33"/>
        <v>0</v>
      </c>
      <c r="U356" s="35"/>
      <c r="V356" s="35"/>
      <c r="W356" s="35"/>
      <c r="X356" s="35"/>
      <c r="Y356" s="35"/>
      <c r="Z356" s="35"/>
      <c r="AA356" s="35"/>
      <c r="AB356" s="35"/>
      <c r="AC356" s="35"/>
      <c r="AD356" s="35"/>
      <c r="AE356" s="35"/>
      <c r="AR356" s="203" t="s">
        <v>316</v>
      </c>
      <c r="AT356" s="203" t="s">
        <v>241</v>
      </c>
      <c r="AU356" s="203" t="s">
        <v>84</v>
      </c>
      <c r="AY356" s="18" t="s">
        <v>239</v>
      </c>
      <c r="BE356" s="204">
        <f t="shared" si="34"/>
        <v>0</v>
      </c>
      <c r="BF356" s="204">
        <f t="shared" si="35"/>
        <v>0</v>
      </c>
      <c r="BG356" s="204">
        <f t="shared" si="36"/>
        <v>0</v>
      </c>
      <c r="BH356" s="204">
        <f t="shared" si="37"/>
        <v>0</v>
      </c>
      <c r="BI356" s="204">
        <f t="shared" si="38"/>
        <v>0</v>
      </c>
      <c r="BJ356" s="18" t="s">
        <v>84</v>
      </c>
      <c r="BK356" s="204">
        <f t="shared" si="39"/>
        <v>0</v>
      </c>
      <c r="BL356" s="18" t="s">
        <v>316</v>
      </c>
      <c r="BM356" s="203" t="s">
        <v>1720</v>
      </c>
    </row>
    <row r="357" spans="1:65" s="2" customFormat="1" ht="19.5">
      <c r="A357" s="35"/>
      <c r="B357" s="36"/>
      <c r="C357" s="37"/>
      <c r="D357" s="212" t="s">
        <v>294</v>
      </c>
      <c r="E357" s="37"/>
      <c r="F357" s="221" t="s">
        <v>3451</v>
      </c>
      <c r="G357" s="37"/>
      <c r="H357" s="37"/>
      <c r="I357" s="207"/>
      <c r="J357" s="37"/>
      <c r="K357" s="37"/>
      <c r="L357" s="40"/>
      <c r="M357" s="208"/>
      <c r="N357" s="209"/>
      <c r="O357" s="72"/>
      <c r="P357" s="72"/>
      <c r="Q357" s="72"/>
      <c r="R357" s="72"/>
      <c r="S357" s="72"/>
      <c r="T357" s="73"/>
      <c r="U357" s="35"/>
      <c r="V357" s="35"/>
      <c r="W357" s="35"/>
      <c r="X357" s="35"/>
      <c r="Y357" s="35"/>
      <c r="Z357" s="35"/>
      <c r="AA357" s="35"/>
      <c r="AB357" s="35"/>
      <c r="AC357" s="35"/>
      <c r="AD357" s="35"/>
      <c r="AE357" s="35"/>
      <c r="AT357" s="18" t="s">
        <v>294</v>
      </c>
      <c r="AU357" s="18" t="s">
        <v>84</v>
      </c>
    </row>
    <row r="358" spans="1:65" s="12" customFormat="1" ht="25.9" customHeight="1">
      <c r="B358" s="176"/>
      <c r="C358" s="177"/>
      <c r="D358" s="178" t="s">
        <v>75</v>
      </c>
      <c r="E358" s="179" t="s">
        <v>3452</v>
      </c>
      <c r="F358" s="179" t="s">
        <v>3453</v>
      </c>
      <c r="G358" s="177"/>
      <c r="H358" s="177"/>
      <c r="I358" s="180"/>
      <c r="J358" s="181">
        <f>BK358</f>
        <v>0</v>
      </c>
      <c r="K358" s="177"/>
      <c r="L358" s="182"/>
      <c r="M358" s="183"/>
      <c r="N358" s="184"/>
      <c r="O358" s="184"/>
      <c r="P358" s="185">
        <f>SUM(P359:P373)</f>
        <v>0</v>
      </c>
      <c r="Q358" s="184"/>
      <c r="R358" s="185">
        <f>SUM(R359:R373)</f>
        <v>0</v>
      </c>
      <c r="S358" s="184"/>
      <c r="T358" s="186">
        <f>SUM(T359:T373)</f>
        <v>0</v>
      </c>
      <c r="AR358" s="187" t="s">
        <v>86</v>
      </c>
      <c r="AT358" s="188" t="s">
        <v>75</v>
      </c>
      <c r="AU358" s="188" t="s">
        <v>76</v>
      </c>
      <c r="AY358" s="187" t="s">
        <v>239</v>
      </c>
      <c r="BK358" s="189">
        <f>SUM(BK359:BK373)</f>
        <v>0</v>
      </c>
    </row>
    <row r="359" spans="1:65" s="2" customFormat="1" ht="16.5" customHeight="1">
      <c r="A359" s="35"/>
      <c r="B359" s="36"/>
      <c r="C359" s="192" t="s">
        <v>1060</v>
      </c>
      <c r="D359" s="192" t="s">
        <v>241</v>
      </c>
      <c r="E359" s="193" t="s">
        <v>3454</v>
      </c>
      <c r="F359" s="194" t="s">
        <v>3455</v>
      </c>
      <c r="G359" s="195" t="s">
        <v>309</v>
      </c>
      <c r="H359" s="196">
        <v>2</v>
      </c>
      <c r="I359" s="197"/>
      <c r="J359" s="198">
        <f>ROUND(I359*H359,2)</f>
        <v>0</v>
      </c>
      <c r="K359" s="194" t="s">
        <v>3125</v>
      </c>
      <c r="L359" s="40"/>
      <c r="M359" s="199" t="s">
        <v>1</v>
      </c>
      <c r="N359" s="200" t="s">
        <v>41</v>
      </c>
      <c r="O359" s="72"/>
      <c r="P359" s="201">
        <f>O359*H359</f>
        <v>0</v>
      </c>
      <c r="Q359" s="201">
        <v>0</v>
      </c>
      <c r="R359" s="201">
        <f>Q359*H359</f>
        <v>0</v>
      </c>
      <c r="S359" s="201">
        <v>0</v>
      </c>
      <c r="T359" s="202">
        <f>S359*H359</f>
        <v>0</v>
      </c>
      <c r="U359" s="35"/>
      <c r="V359" s="35"/>
      <c r="W359" s="35"/>
      <c r="X359" s="35"/>
      <c r="Y359" s="35"/>
      <c r="Z359" s="35"/>
      <c r="AA359" s="35"/>
      <c r="AB359" s="35"/>
      <c r="AC359" s="35"/>
      <c r="AD359" s="35"/>
      <c r="AE359" s="35"/>
      <c r="AR359" s="203" t="s">
        <v>316</v>
      </c>
      <c r="AT359" s="203" t="s">
        <v>241</v>
      </c>
      <c r="AU359" s="203" t="s">
        <v>84</v>
      </c>
      <c r="AY359" s="18" t="s">
        <v>239</v>
      </c>
      <c r="BE359" s="204">
        <f>IF(N359="základní",J359,0)</f>
        <v>0</v>
      </c>
      <c r="BF359" s="204">
        <f>IF(N359="snížená",J359,0)</f>
        <v>0</v>
      </c>
      <c r="BG359" s="204">
        <f>IF(N359="zákl. přenesená",J359,0)</f>
        <v>0</v>
      </c>
      <c r="BH359" s="204">
        <f>IF(N359="sníž. přenesená",J359,0)</f>
        <v>0</v>
      </c>
      <c r="BI359" s="204">
        <f>IF(N359="nulová",J359,0)</f>
        <v>0</v>
      </c>
      <c r="BJ359" s="18" t="s">
        <v>84</v>
      </c>
      <c r="BK359" s="204">
        <f>ROUND(I359*H359,2)</f>
        <v>0</v>
      </c>
      <c r="BL359" s="18" t="s">
        <v>316</v>
      </c>
      <c r="BM359" s="203" t="s">
        <v>1726</v>
      </c>
    </row>
    <row r="360" spans="1:65" s="2" customFormat="1" ht="16.5" customHeight="1">
      <c r="A360" s="35"/>
      <c r="B360" s="36"/>
      <c r="C360" s="192" t="s">
        <v>1067</v>
      </c>
      <c r="D360" s="192" t="s">
        <v>241</v>
      </c>
      <c r="E360" s="193" t="s">
        <v>3456</v>
      </c>
      <c r="F360" s="194" t="s">
        <v>3457</v>
      </c>
      <c r="G360" s="195" t="s">
        <v>309</v>
      </c>
      <c r="H360" s="196">
        <v>1</v>
      </c>
      <c r="I360" s="197"/>
      <c r="J360" s="198">
        <f>ROUND(I360*H360,2)</f>
        <v>0</v>
      </c>
      <c r="K360" s="194" t="s">
        <v>3125</v>
      </c>
      <c r="L360" s="40"/>
      <c r="M360" s="199" t="s">
        <v>1</v>
      </c>
      <c r="N360" s="200" t="s">
        <v>41</v>
      </c>
      <c r="O360" s="72"/>
      <c r="P360" s="201">
        <f>O360*H360</f>
        <v>0</v>
      </c>
      <c r="Q360" s="201">
        <v>0</v>
      </c>
      <c r="R360" s="201">
        <f>Q360*H360</f>
        <v>0</v>
      </c>
      <c r="S360" s="201">
        <v>0</v>
      </c>
      <c r="T360" s="202">
        <f>S360*H360</f>
        <v>0</v>
      </c>
      <c r="U360" s="35"/>
      <c r="V360" s="35"/>
      <c r="W360" s="35"/>
      <c r="X360" s="35"/>
      <c r="Y360" s="35"/>
      <c r="Z360" s="35"/>
      <c r="AA360" s="35"/>
      <c r="AB360" s="35"/>
      <c r="AC360" s="35"/>
      <c r="AD360" s="35"/>
      <c r="AE360" s="35"/>
      <c r="AR360" s="203" t="s">
        <v>316</v>
      </c>
      <c r="AT360" s="203" t="s">
        <v>241</v>
      </c>
      <c r="AU360" s="203" t="s">
        <v>84</v>
      </c>
      <c r="AY360" s="18" t="s">
        <v>239</v>
      </c>
      <c r="BE360" s="204">
        <f>IF(N360="základní",J360,0)</f>
        <v>0</v>
      </c>
      <c r="BF360" s="204">
        <f>IF(N360="snížená",J360,0)</f>
        <v>0</v>
      </c>
      <c r="BG360" s="204">
        <f>IF(N360="zákl. přenesená",J360,0)</f>
        <v>0</v>
      </c>
      <c r="BH360" s="204">
        <f>IF(N360="sníž. přenesená",J360,0)</f>
        <v>0</v>
      </c>
      <c r="BI360" s="204">
        <f>IF(N360="nulová",J360,0)</f>
        <v>0</v>
      </c>
      <c r="BJ360" s="18" t="s">
        <v>84</v>
      </c>
      <c r="BK360" s="204">
        <f>ROUND(I360*H360,2)</f>
        <v>0</v>
      </c>
      <c r="BL360" s="18" t="s">
        <v>316</v>
      </c>
      <c r="BM360" s="203" t="s">
        <v>1736</v>
      </c>
    </row>
    <row r="361" spans="1:65" s="2" customFormat="1" ht="16.5" customHeight="1">
      <c r="A361" s="35"/>
      <c r="B361" s="36"/>
      <c r="C361" s="192" t="s">
        <v>1073</v>
      </c>
      <c r="D361" s="192" t="s">
        <v>241</v>
      </c>
      <c r="E361" s="193" t="s">
        <v>3458</v>
      </c>
      <c r="F361" s="194" t="s">
        <v>3459</v>
      </c>
      <c r="G361" s="195" t="s">
        <v>309</v>
      </c>
      <c r="H361" s="196">
        <v>1</v>
      </c>
      <c r="I361" s="197"/>
      <c r="J361" s="198">
        <f>ROUND(I361*H361,2)</f>
        <v>0</v>
      </c>
      <c r="K361" s="194" t="s">
        <v>3125</v>
      </c>
      <c r="L361" s="40"/>
      <c r="M361" s="199" t="s">
        <v>1</v>
      </c>
      <c r="N361" s="200" t="s">
        <v>41</v>
      </c>
      <c r="O361" s="72"/>
      <c r="P361" s="201">
        <f>O361*H361</f>
        <v>0</v>
      </c>
      <c r="Q361" s="201">
        <v>0</v>
      </c>
      <c r="R361" s="201">
        <f>Q361*H361</f>
        <v>0</v>
      </c>
      <c r="S361" s="201">
        <v>0</v>
      </c>
      <c r="T361" s="202">
        <f>S361*H361</f>
        <v>0</v>
      </c>
      <c r="U361" s="35"/>
      <c r="V361" s="35"/>
      <c r="W361" s="35"/>
      <c r="X361" s="35"/>
      <c r="Y361" s="35"/>
      <c r="Z361" s="35"/>
      <c r="AA361" s="35"/>
      <c r="AB361" s="35"/>
      <c r="AC361" s="35"/>
      <c r="AD361" s="35"/>
      <c r="AE361" s="35"/>
      <c r="AR361" s="203" t="s">
        <v>316</v>
      </c>
      <c r="AT361" s="203" t="s">
        <v>241</v>
      </c>
      <c r="AU361" s="203" t="s">
        <v>84</v>
      </c>
      <c r="AY361" s="18" t="s">
        <v>239</v>
      </c>
      <c r="BE361" s="204">
        <f>IF(N361="základní",J361,0)</f>
        <v>0</v>
      </c>
      <c r="BF361" s="204">
        <f>IF(N361="snížená",J361,0)</f>
        <v>0</v>
      </c>
      <c r="BG361" s="204">
        <f>IF(N361="zákl. přenesená",J361,0)</f>
        <v>0</v>
      </c>
      <c r="BH361" s="204">
        <f>IF(N361="sníž. přenesená",J361,0)</f>
        <v>0</v>
      </c>
      <c r="BI361" s="204">
        <f>IF(N361="nulová",J361,0)</f>
        <v>0</v>
      </c>
      <c r="BJ361" s="18" t="s">
        <v>84</v>
      </c>
      <c r="BK361" s="204">
        <f>ROUND(I361*H361,2)</f>
        <v>0</v>
      </c>
      <c r="BL361" s="18" t="s">
        <v>316</v>
      </c>
      <c r="BM361" s="203" t="s">
        <v>1743</v>
      </c>
    </row>
    <row r="362" spans="1:65" s="2" customFormat="1" ht="16.5" customHeight="1">
      <c r="A362" s="35"/>
      <c r="B362" s="36"/>
      <c r="C362" s="192" t="s">
        <v>1079</v>
      </c>
      <c r="D362" s="192" t="s">
        <v>241</v>
      </c>
      <c r="E362" s="193" t="s">
        <v>3460</v>
      </c>
      <c r="F362" s="194" t="s">
        <v>3461</v>
      </c>
      <c r="G362" s="195" t="s">
        <v>309</v>
      </c>
      <c r="H362" s="196">
        <v>1</v>
      </c>
      <c r="I362" s="197"/>
      <c r="J362" s="198">
        <f>ROUND(I362*H362,2)</f>
        <v>0</v>
      </c>
      <c r="K362" s="194" t="s">
        <v>3125</v>
      </c>
      <c r="L362" s="40"/>
      <c r="M362" s="199" t="s">
        <v>1</v>
      </c>
      <c r="N362" s="200" t="s">
        <v>41</v>
      </c>
      <c r="O362" s="72"/>
      <c r="P362" s="201">
        <f>O362*H362</f>
        <v>0</v>
      </c>
      <c r="Q362" s="201">
        <v>0</v>
      </c>
      <c r="R362" s="201">
        <f>Q362*H362</f>
        <v>0</v>
      </c>
      <c r="S362" s="201">
        <v>0</v>
      </c>
      <c r="T362" s="202">
        <f>S362*H362</f>
        <v>0</v>
      </c>
      <c r="U362" s="35"/>
      <c r="V362" s="35"/>
      <c r="W362" s="35"/>
      <c r="X362" s="35"/>
      <c r="Y362" s="35"/>
      <c r="Z362" s="35"/>
      <c r="AA362" s="35"/>
      <c r="AB362" s="35"/>
      <c r="AC362" s="35"/>
      <c r="AD362" s="35"/>
      <c r="AE362" s="35"/>
      <c r="AR362" s="203" t="s">
        <v>316</v>
      </c>
      <c r="AT362" s="203" t="s">
        <v>241</v>
      </c>
      <c r="AU362" s="203" t="s">
        <v>84</v>
      </c>
      <c r="AY362" s="18" t="s">
        <v>239</v>
      </c>
      <c r="BE362" s="204">
        <f>IF(N362="základní",J362,0)</f>
        <v>0</v>
      </c>
      <c r="BF362" s="204">
        <f>IF(N362="snížená",J362,0)</f>
        <v>0</v>
      </c>
      <c r="BG362" s="204">
        <f>IF(N362="zákl. přenesená",J362,0)</f>
        <v>0</v>
      </c>
      <c r="BH362" s="204">
        <f>IF(N362="sníž. přenesená",J362,0)</f>
        <v>0</v>
      </c>
      <c r="BI362" s="204">
        <f>IF(N362="nulová",J362,0)</f>
        <v>0</v>
      </c>
      <c r="BJ362" s="18" t="s">
        <v>84</v>
      </c>
      <c r="BK362" s="204">
        <f>ROUND(I362*H362,2)</f>
        <v>0</v>
      </c>
      <c r="BL362" s="18" t="s">
        <v>316</v>
      </c>
      <c r="BM362" s="203" t="s">
        <v>1754</v>
      </c>
    </row>
    <row r="363" spans="1:65" s="2" customFormat="1" ht="19.5">
      <c r="A363" s="35"/>
      <c r="B363" s="36"/>
      <c r="C363" s="37"/>
      <c r="D363" s="212" t="s">
        <v>294</v>
      </c>
      <c r="E363" s="37"/>
      <c r="F363" s="221" t="s">
        <v>3462</v>
      </c>
      <c r="G363" s="37"/>
      <c r="H363" s="37"/>
      <c r="I363" s="207"/>
      <c r="J363" s="37"/>
      <c r="K363" s="37"/>
      <c r="L363" s="40"/>
      <c r="M363" s="208"/>
      <c r="N363" s="209"/>
      <c r="O363" s="72"/>
      <c r="P363" s="72"/>
      <c r="Q363" s="72"/>
      <c r="R363" s="72"/>
      <c r="S363" s="72"/>
      <c r="T363" s="73"/>
      <c r="U363" s="35"/>
      <c r="V363" s="35"/>
      <c r="W363" s="35"/>
      <c r="X363" s="35"/>
      <c r="Y363" s="35"/>
      <c r="Z363" s="35"/>
      <c r="AA363" s="35"/>
      <c r="AB363" s="35"/>
      <c r="AC363" s="35"/>
      <c r="AD363" s="35"/>
      <c r="AE363" s="35"/>
      <c r="AT363" s="18" t="s">
        <v>294</v>
      </c>
      <c r="AU363" s="18" t="s">
        <v>84</v>
      </c>
    </row>
    <row r="364" spans="1:65" s="2" customFormat="1" ht="16.5" customHeight="1">
      <c r="A364" s="35"/>
      <c r="B364" s="36"/>
      <c r="C364" s="192" t="s">
        <v>1086</v>
      </c>
      <c r="D364" s="192" t="s">
        <v>241</v>
      </c>
      <c r="E364" s="193" t="s">
        <v>3463</v>
      </c>
      <c r="F364" s="194" t="s">
        <v>3464</v>
      </c>
      <c r="G364" s="195" t="s">
        <v>309</v>
      </c>
      <c r="H364" s="196">
        <v>1</v>
      </c>
      <c r="I364" s="197"/>
      <c r="J364" s="198">
        <f>ROUND(I364*H364,2)</f>
        <v>0</v>
      </c>
      <c r="K364" s="194" t="s">
        <v>3125</v>
      </c>
      <c r="L364" s="40"/>
      <c r="M364" s="199" t="s">
        <v>1</v>
      </c>
      <c r="N364" s="200" t="s">
        <v>41</v>
      </c>
      <c r="O364" s="72"/>
      <c r="P364" s="201">
        <f>O364*H364</f>
        <v>0</v>
      </c>
      <c r="Q364" s="201">
        <v>0</v>
      </c>
      <c r="R364" s="201">
        <f>Q364*H364</f>
        <v>0</v>
      </c>
      <c r="S364" s="201">
        <v>0</v>
      </c>
      <c r="T364" s="202">
        <f>S364*H364</f>
        <v>0</v>
      </c>
      <c r="U364" s="35"/>
      <c r="V364" s="35"/>
      <c r="W364" s="35"/>
      <c r="X364" s="35"/>
      <c r="Y364" s="35"/>
      <c r="Z364" s="35"/>
      <c r="AA364" s="35"/>
      <c r="AB364" s="35"/>
      <c r="AC364" s="35"/>
      <c r="AD364" s="35"/>
      <c r="AE364" s="35"/>
      <c r="AR364" s="203" t="s">
        <v>316</v>
      </c>
      <c r="AT364" s="203" t="s">
        <v>241</v>
      </c>
      <c r="AU364" s="203" t="s">
        <v>84</v>
      </c>
      <c r="AY364" s="18" t="s">
        <v>239</v>
      </c>
      <c r="BE364" s="204">
        <f>IF(N364="základní",J364,0)</f>
        <v>0</v>
      </c>
      <c r="BF364" s="204">
        <f>IF(N364="snížená",J364,0)</f>
        <v>0</v>
      </c>
      <c r="BG364" s="204">
        <f>IF(N364="zákl. přenesená",J364,0)</f>
        <v>0</v>
      </c>
      <c r="BH364" s="204">
        <f>IF(N364="sníž. přenesená",J364,0)</f>
        <v>0</v>
      </c>
      <c r="BI364" s="204">
        <f>IF(N364="nulová",J364,0)</f>
        <v>0</v>
      </c>
      <c r="BJ364" s="18" t="s">
        <v>84</v>
      </c>
      <c r="BK364" s="204">
        <f>ROUND(I364*H364,2)</f>
        <v>0</v>
      </c>
      <c r="BL364" s="18" t="s">
        <v>316</v>
      </c>
      <c r="BM364" s="203" t="s">
        <v>1760</v>
      </c>
    </row>
    <row r="365" spans="1:65" s="2" customFormat="1" ht="19.5">
      <c r="A365" s="35"/>
      <c r="B365" s="36"/>
      <c r="C365" s="37"/>
      <c r="D365" s="212" t="s">
        <v>294</v>
      </c>
      <c r="E365" s="37"/>
      <c r="F365" s="221" t="s">
        <v>3462</v>
      </c>
      <c r="G365" s="37"/>
      <c r="H365" s="37"/>
      <c r="I365" s="207"/>
      <c r="J365" s="37"/>
      <c r="K365" s="37"/>
      <c r="L365" s="40"/>
      <c r="M365" s="208"/>
      <c r="N365" s="209"/>
      <c r="O365" s="72"/>
      <c r="P365" s="72"/>
      <c r="Q365" s="72"/>
      <c r="R365" s="72"/>
      <c r="S365" s="72"/>
      <c r="T365" s="73"/>
      <c r="U365" s="35"/>
      <c r="V365" s="35"/>
      <c r="W365" s="35"/>
      <c r="X365" s="35"/>
      <c r="Y365" s="35"/>
      <c r="Z365" s="35"/>
      <c r="AA365" s="35"/>
      <c r="AB365" s="35"/>
      <c r="AC365" s="35"/>
      <c r="AD365" s="35"/>
      <c r="AE365" s="35"/>
      <c r="AT365" s="18" t="s">
        <v>294</v>
      </c>
      <c r="AU365" s="18" t="s">
        <v>84</v>
      </c>
    </row>
    <row r="366" spans="1:65" s="2" customFormat="1" ht="16.5" customHeight="1">
      <c r="A366" s="35"/>
      <c r="B366" s="36"/>
      <c r="C366" s="192" t="s">
        <v>1091</v>
      </c>
      <c r="D366" s="192" t="s">
        <v>241</v>
      </c>
      <c r="E366" s="193" t="s">
        <v>3465</v>
      </c>
      <c r="F366" s="194" t="s">
        <v>3466</v>
      </c>
      <c r="G366" s="195" t="s">
        <v>309</v>
      </c>
      <c r="H366" s="196">
        <v>1</v>
      </c>
      <c r="I366" s="197"/>
      <c r="J366" s="198">
        <f>ROUND(I366*H366,2)</f>
        <v>0</v>
      </c>
      <c r="K366" s="194" t="s">
        <v>3174</v>
      </c>
      <c r="L366" s="40"/>
      <c r="M366" s="199" t="s">
        <v>1</v>
      </c>
      <c r="N366" s="200" t="s">
        <v>41</v>
      </c>
      <c r="O366" s="72"/>
      <c r="P366" s="201">
        <f>O366*H366</f>
        <v>0</v>
      </c>
      <c r="Q366" s="201">
        <v>0</v>
      </c>
      <c r="R366" s="201">
        <f>Q366*H366</f>
        <v>0</v>
      </c>
      <c r="S366" s="201">
        <v>0</v>
      </c>
      <c r="T366" s="202">
        <f>S366*H366</f>
        <v>0</v>
      </c>
      <c r="U366" s="35"/>
      <c r="V366" s="35"/>
      <c r="W366" s="35"/>
      <c r="X366" s="35"/>
      <c r="Y366" s="35"/>
      <c r="Z366" s="35"/>
      <c r="AA366" s="35"/>
      <c r="AB366" s="35"/>
      <c r="AC366" s="35"/>
      <c r="AD366" s="35"/>
      <c r="AE366" s="35"/>
      <c r="AR366" s="203" t="s">
        <v>316</v>
      </c>
      <c r="AT366" s="203" t="s">
        <v>241</v>
      </c>
      <c r="AU366" s="203" t="s">
        <v>84</v>
      </c>
      <c r="AY366" s="18" t="s">
        <v>239</v>
      </c>
      <c r="BE366" s="204">
        <f>IF(N366="základní",J366,0)</f>
        <v>0</v>
      </c>
      <c r="BF366" s="204">
        <f>IF(N366="snížená",J366,0)</f>
        <v>0</v>
      </c>
      <c r="BG366" s="204">
        <f>IF(N366="zákl. přenesená",J366,0)</f>
        <v>0</v>
      </c>
      <c r="BH366" s="204">
        <f>IF(N366="sníž. přenesená",J366,0)</f>
        <v>0</v>
      </c>
      <c r="BI366" s="204">
        <f>IF(N366="nulová",J366,0)</f>
        <v>0</v>
      </c>
      <c r="BJ366" s="18" t="s">
        <v>84</v>
      </c>
      <c r="BK366" s="204">
        <f>ROUND(I366*H366,2)</f>
        <v>0</v>
      </c>
      <c r="BL366" s="18" t="s">
        <v>316</v>
      </c>
      <c r="BM366" s="203" t="s">
        <v>1769</v>
      </c>
    </row>
    <row r="367" spans="1:65" s="2" customFormat="1" ht="16.5" customHeight="1">
      <c r="A367" s="35"/>
      <c r="B367" s="36"/>
      <c r="C367" s="192" t="s">
        <v>1096</v>
      </c>
      <c r="D367" s="192" t="s">
        <v>241</v>
      </c>
      <c r="E367" s="193" t="s">
        <v>3467</v>
      </c>
      <c r="F367" s="194" t="s">
        <v>3468</v>
      </c>
      <c r="G367" s="195" t="s">
        <v>309</v>
      </c>
      <c r="H367" s="196">
        <v>1</v>
      </c>
      <c r="I367" s="197"/>
      <c r="J367" s="198">
        <f>ROUND(I367*H367,2)</f>
        <v>0</v>
      </c>
      <c r="K367" s="194" t="s">
        <v>3174</v>
      </c>
      <c r="L367" s="40"/>
      <c r="M367" s="199" t="s">
        <v>1</v>
      </c>
      <c r="N367" s="200" t="s">
        <v>41</v>
      </c>
      <c r="O367" s="72"/>
      <c r="P367" s="201">
        <f>O367*H367</f>
        <v>0</v>
      </c>
      <c r="Q367" s="201">
        <v>0</v>
      </c>
      <c r="R367" s="201">
        <f>Q367*H367</f>
        <v>0</v>
      </c>
      <c r="S367" s="201">
        <v>0</v>
      </c>
      <c r="T367" s="202">
        <f>S367*H367</f>
        <v>0</v>
      </c>
      <c r="U367" s="35"/>
      <c r="V367" s="35"/>
      <c r="W367" s="35"/>
      <c r="X367" s="35"/>
      <c r="Y367" s="35"/>
      <c r="Z367" s="35"/>
      <c r="AA367" s="35"/>
      <c r="AB367" s="35"/>
      <c r="AC367" s="35"/>
      <c r="AD367" s="35"/>
      <c r="AE367" s="35"/>
      <c r="AR367" s="203" t="s">
        <v>316</v>
      </c>
      <c r="AT367" s="203" t="s">
        <v>241</v>
      </c>
      <c r="AU367" s="203" t="s">
        <v>84</v>
      </c>
      <c r="AY367" s="18" t="s">
        <v>239</v>
      </c>
      <c r="BE367" s="204">
        <f>IF(N367="základní",J367,0)</f>
        <v>0</v>
      </c>
      <c r="BF367" s="204">
        <f>IF(N367="snížená",J367,0)</f>
        <v>0</v>
      </c>
      <c r="BG367" s="204">
        <f>IF(N367="zákl. přenesená",J367,0)</f>
        <v>0</v>
      </c>
      <c r="BH367" s="204">
        <f>IF(N367="sníž. přenesená",J367,0)</f>
        <v>0</v>
      </c>
      <c r="BI367" s="204">
        <f>IF(N367="nulová",J367,0)</f>
        <v>0</v>
      </c>
      <c r="BJ367" s="18" t="s">
        <v>84</v>
      </c>
      <c r="BK367" s="204">
        <f>ROUND(I367*H367,2)</f>
        <v>0</v>
      </c>
      <c r="BL367" s="18" t="s">
        <v>316</v>
      </c>
      <c r="BM367" s="203" t="s">
        <v>1777</v>
      </c>
    </row>
    <row r="368" spans="1:65" s="2" customFormat="1" ht="107.25">
      <c r="A368" s="35"/>
      <c r="B368" s="36"/>
      <c r="C368" s="37"/>
      <c r="D368" s="212" t="s">
        <v>294</v>
      </c>
      <c r="E368" s="37"/>
      <c r="F368" s="221" t="s">
        <v>3469</v>
      </c>
      <c r="G368" s="37"/>
      <c r="H368" s="37"/>
      <c r="I368" s="207"/>
      <c r="J368" s="37"/>
      <c r="K368" s="37"/>
      <c r="L368" s="40"/>
      <c r="M368" s="208"/>
      <c r="N368" s="209"/>
      <c r="O368" s="72"/>
      <c r="P368" s="72"/>
      <c r="Q368" s="72"/>
      <c r="R368" s="72"/>
      <c r="S368" s="72"/>
      <c r="T368" s="73"/>
      <c r="U368" s="35"/>
      <c r="V368" s="35"/>
      <c r="W368" s="35"/>
      <c r="X368" s="35"/>
      <c r="Y368" s="35"/>
      <c r="Z368" s="35"/>
      <c r="AA368" s="35"/>
      <c r="AB368" s="35"/>
      <c r="AC368" s="35"/>
      <c r="AD368" s="35"/>
      <c r="AE368" s="35"/>
      <c r="AT368" s="18" t="s">
        <v>294</v>
      </c>
      <c r="AU368" s="18" t="s">
        <v>84</v>
      </c>
    </row>
    <row r="369" spans="1:65" s="2" customFormat="1" ht="16.5" customHeight="1">
      <c r="A369" s="35"/>
      <c r="B369" s="36"/>
      <c r="C369" s="192" t="s">
        <v>1101</v>
      </c>
      <c r="D369" s="192" t="s">
        <v>241</v>
      </c>
      <c r="E369" s="193" t="s">
        <v>3470</v>
      </c>
      <c r="F369" s="194" t="s">
        <v>3471</v>
      </c>
      <c r="G369" s="195" t="s">
        <v>251</v>
      </c>
      <c r="H369" s="196">
        <v>1</v>
      </c>
      <c r="I369" s="197"/>
      <c r="J369" s="198">
        <f>ROUND(I369*H369,2)</f>
        <v>0</v>
      </c>
      <c r="K369" s="194" t="s">
        <v>3174</v>
      </c>
      <c r="L369" s="40"/>
      <c r="M369" s="199" t="s">
        <v>1</v>
      </c>
      <c r="N369" s="200" t="s">
        <v>41</v>
      </c>
      <c r="O369" s="72"/>
      <c r="P369" s="201">
        <f>O369*H369</f>
        <v>0</v>
      </c>
      <c r="Q369" s="201">
        <v>0</v>
      </c>
      <c r="R369" s="201">
        <f>Q369*H369</f>
        <v>0</v>
      </c>
      <c r="S369" s="201">
        <v>0</v>
      </c>
      <c r="T369" s="202">
        <f>S369*H369</f>
        <v>0</v>
      </c>
      <c r="U369" s="35"/>
      <c r="V369" s="35"/>
      <c r="W369" s="35"/>
      <c r="X369" s="35"/>
      <c r="Y369" s="35"/>
      <c r="Z369" s="35"/>
      <c r="AA369" s="35"/>
      <c r="AB369" s="35"/>
      <c r="AC369" s="35"/>
      <c r="AD369" s="35"/>
      <c r="AE369" s="35"/>
      <c r="AR369" s="203" t="s">
        <v>316</v>
      </c>
      <c r="AT369" s="203" t="s">
        <v>241</v>
      </c>
      <c r="AU369" s="203" t="s">
        <v>84</v>
      </c>
      <c r="AY369" s="18" t="s">
        <v>239</v>
      </c>
      <c r="BE369" s="204">
        <f>IF(N369="základní",J369,0)</f>
        <v>0</v>
      </c>
      <c r="BF369" s="204">
        <f>IF(N369="snížená",J369,0)</f>
        <v>0</v>
      </c>
      <c r="BG369" s="204">
        <f>IF(N369="zákl. přenesená",J369,0)</f>
        <v>0</v>
      </c>
      <c r="BH369" s="204">
        <f>IF(N369="sníž. přenesená",J369,0)</f>
        <v>0</v>
      </c>
      <c r="BI369" s="204">
        <f>IF(N369="nulová",J369,0)</f>
        <v>0</v>
      </c>
      <c r="BJ369" s="18" t="s">
        <v>84</v>
      </c>
      <c r="BK369" s="204">
        <f>ROUND(I369*H369,2)</f>
        <v>0</v>
      </c>
      <c r="BL369" s="18" t="s">
        <v>316</v>
      </c>
      <c r="BM369" s="203" t="s">
        <v>1785</v>
      </c>
    </row>
    <row r="370" spans="1:65" s="2" customFormat="1" ht="16.5" customHeight="1">
      <c r="A370" s="35"/>
      <c r="B370" s="36"/>
      <c r="C370" s="192" t="s">
        <v>1106</v>
      </c>
      <c r="D370" s="192" t="s">
        <v>241</v>
      </c>
      <c r="E370" s="193" t="s">
        <v>3472</v>
      </c>
      <c r="F370" s="194" t="s">
        <v>3473</v>
      </c>
      <c r="G370" s="195" t="s">
        <v>251</v>
      </c>
      <c r="H370" s="196">
        <v>1</v>
      </c>
      <c r="I370" s="197"/>
      <c r="J370" s="198">
        <f>ROUND(I370*H370,2)</f>
        <v>0</v>
      </c>
      <c r="K370" s="194" t="s">
        <v>3174</v>
      </c>
      <c r="L370" s="40"/>
      <c r="M370" s="199" t="s">
        <v>1</v>
      </c>
      <c r="N370" s="200" t="s">
        <v>41</v>
      </c>
      <c r="O370" s="72"/>
      <c r="P370" s="201">
        <f>O370*H370</f>
        <v>0</v>
      </c>
      <c r="Q370" s="201">
        <v>0</v>
      </c>
      <c r="R370" s="201">
        <f>Q370*H370</f>
        <v>0</v>
      </c>
      <c r="S370" s="201">
        <v>0</v>
      </c>
      <c r="T370" s="202">
        <f>S370*H370</f>
        <v>0</v>
      </c>
      <c r="U370" s="35"/>
      <c r="V370" s="35"/>
      <c r="W370" s="35"/>
      <c r="X370" s="35"/>
      <c r="Y370" s="35"/>
      <c r="Z370" s="35"/>
      <c r="AA370" s="35"/>
      <c r="AB370" s="35"/>
      <c r="AC370" s="35"/>
      <c r="AD370" s="35"/>
      <c r="AE370" s="35"/>
      <c r="AR370" s="203" t="s">
        <v>316</v>
      </c>
      <c r="AT370" s="203" t="s">
        <v>241</v>
      </c>
      <c r="AU370" s="203" t="s">
        <v>84</v>
      </c>
      <c r="AY370" s="18" t="s">
        <v>239</v>
      </c>
      <c r="BE370" s="204">
        <f>IF(N370="základní",J370,0)</f>
        <v>0</v>
      </c>
      <c r="BF370" s="204">
        <f>IF(N370="snížená",J370,0)</f>
        <v>0</v>
      </c>
      <c r="BG370" s="204">
        <f>IF(N370="zákl. přenesená",J370,0)</f>
        <v>0</v>
      </c>
      <c r="BH370" s="204">
        <f>IF(N370="sníž. přenesená",J370,0)</f>
        <v>0</v>
      </c>
      <c r="BI370" s="204">
        <f>IF(N370="nulová",J370,0)</f>
        <v>0</v>
      </c>
      <c r="BJ370" s="18" t="s">
        <v>84</v>
      </c>
      <c r="BK370" s="204">
        <f>ROUND(I370*H370,2)</f>
        <v>0</v>
      </c>
      <c r="BL370" s="18" t="s">
        <v>316</v>
      </c>
      <c r="BM370" s="203" t="s">
        <v>1791</v>
      </c>
    </row>
    <row r="371" spans="1:65" s="2" customFormat="1" ht="24.2" customHeight="1">
      <c r="A371" s="35"/>
      <c r="B371" s="36"/>
      <c r="C371" s="192" t="s">
        <v>1112</v>
      </c>
      <c r="D371" s="192" t="s">
        <v>241</v>
      </c>
      <c r="E371" s="193" t="s">
        <v>3474</v>
      </c>
      <c r="F371" s="194" t="s">
        <v>3475</v>
      </c>
      <c r="G371" s="195" t="s">
        <v>251</v>
      </c>
      <c r="H371" s="196">
        <v>1</v>
      </c>
      <c r="I371" s="197"/>
      <c r="J371" s="198">
        <f>ROUND(I371*H371,2)</f>
        <v>0</v>
      </c>
      <c r="K371" s="194" t="s">
        <v>3125</v>
      </c>
      <c r="L371" s="40"/>
      <c r="M371" s="199" t="s">
        <v>1</v>
      </c>
      <c r="N371" s="200" t="s">
        <v>41</v>
      </c>
      <c r="O371" s="72"/>
      <c r="P371" s="201">
        <f>O371*H371</f>
        <v>0</v>
      </c>
      <c r="Q371" s="201">
        <v>0</v>
      </c>
      <c r="R371" s="201">
        <f>Q371*H371</f>
        <v>0</v>
      </c>
      <c r="S371" s="201">
        <v>0</v>
      </c>
      <c r="T371" s="202">
        <f>S371*H371</f>
        <v>0</v>
      </c>
      <c r="U371" s="35"/>
      <c r="V371" s="35"/>
      <c r="W371" s="35"/>
      <c r="X371" s="35"/>
      <c r="Y371" s="35"/>
      <c r="Z371" s="35"/>
      <c r="AA371" s="35"/>
      <c r="AB371" s="35"/>
      <c r="AC371" s="35"/>
      <c r="AD371" s="35"/>
      <c r="AE371" s="35"/>
      <c r="AR371" s="203" t="s">
        <v>316</v>
      </c>
      <c r="AT371" s="203" t="s">
        <v>241</v>
      </c>
      <c r="AU371" s="203" t="s">
        <v>84</v>
      </c>
      <c r="AY371" s="18" t="s">
        <v>239</v>
      </c>
      <c r="BE371" s="204">
        <f>IF(N371="základní",J371,0)</f>
        <v>0</v>
      </c>
      <c r="BF371" s="204">
        <f>IF(N371="snížená",J371,0)</f>
        <v>0</v>
      </c>
      <c r="BG371" s="204">
        <f>IF(N371="zákl. přenesená",J371,0)</f>
        <v>0</v>
      </c>
      <c r="BH371" s="204">
        <f>IF(N371="sníž. přenesená",J371,0)</f>
        <v>0</v>
      </c>
      <c r="BI371" s="204">
        <f>IF(N371="nulová",J371,0)</f>
        <v>0</v>
      </c>
      <c r="BJ371" s="18" t="s">
        <v>84</v>
      </c>
      <c r="BK371" s="204">
        <f>ROUND(I371*H371,2)</f>
        <v>0</v>
      </c>
      <c r="BL371" s="18" t="s">
        <v>316</v>
      </c>
      <c r="BM371" s="203" t="s">
        <v>1807</v>
      </c>
    </row>
    <row r="372" spans="1:65" s="2" customFormat="1" ht="16.5" customHeight="1">
      <c r="A372" s="35"/>
      <c r="B372" s="36"/>
      <c r="C372" s="192" t="s">
        <v>1116</v>
      </c>
      <c r="D372" s="192" t="s">
        <v>241</v>
      </c>
      <c r="E372" s="193" t="s">
        <v>3476</v>
      </c>
      <c r="F372" s="194" t="s">
        <v>3477</v>
      </c>
      <c r="G372" s="195" t="s">
        <v>344</v>
      </c>
      <c r="H372" s="196">
        <v>0.155</v>
      </c>
      <c r="I372" s="197"/>
      <c r="J372" s="198">
        <f>ROUND(I372*H372,2)</f>
        <v>0</v>
      </c>
      <c r="K372" s="194" t="s">
        <v>3125</v>
      </c>
      <c r="L372" s="40"/>
      <c r="M372" s="199" t="s">
        <v>1</v>
      </c>
      <c r="N372" s="200" t="s">
        <v>41</v>
      </c>
      <c r="O372" s="72"/>
      <c r="P372" s="201">
        <f>O372*H372</f>
        <v>0</v>
      </c>
      <c r="Q372" s="201">
        <v>0</v>
      </c>
      <c r="R372" s="201">
        <f>Q372*H372</f>
        <v>0</v>
      </c>
      <c r="S372" s="201">
        <v>0</v>
      </c>
      <c r="T372" s="202">
        <f>S372*H372</f>
        <v>0</v>
      </c>
      <c r="U372" s="35"/>
      <c r="V372" s="35"/>
      <c r="W372" s="35"/>
      <c r="X372" s="35"/>
      <c r="Y372" s="35"/>
      <c r="Z372" s="35"/>
      <c r="AA372" s="35"/>
      <c r="AB372" s="35"/>
      <c r="AC372" s="35"/>
      <c r="AD372" s="35"/>
      <c r="AE372" s="35"/>
      <c r="AR372" s="203" t="s">
        <v>316</v>
      </c>
      <c r="AT372" s="203" t="s">
        <v>241</v>
      </c>
      <c r="AU372" s="203" t="s">
        <v>84</v>
      </c>
      <c r="AY372" s="18" t="s">
        <v>239</v>
      </c>
      <c r="BE372" s="204">
        <f>IF(N372="základní",J372,0)</f>
        <v>0</v>
      </c>
      <c r="BF372" s="204">
        <f>IF(N372="snížená",J372,0)</f>
        <v>0</v>
      </c>
      <c r="BG372" s="204">
        <f>IF(N372="zákl. přenesená",J372,0)</f>
        <v>0</v>
      </c>
      <c r="BH372" s="204">
        <f>IF(N372="sníž. přenesená",J372,0)</f>
        <v>0</v>
      </c>
      <c r="BI372" s="204">
        <f>IF(N372="nulová",J372,0)</f>
        <v>0</v>
      </c>
      <c r="BJ372" s="18" t="s">
        <v>84</v>
      </c>
      <c r="BK372" s="204">
        <f>ROUND(I372*H372,2)</f>
        <v>0</v>
      </c>
      <c r="BL372" s="18" t="s">
        <v>316</v>
      </c>
      <c r="BM372" s="203" t="s">
        <v>1817</v>
      </c>
    </row>
    <row r="373" spans="1:65" s="2" customFormat="1" ht="19.5">
      <c r="A373" s="35"/>
      <c r="B373" s="36"/>
      <c r="C373" s="37"/>
      <c r="D373" s="212" t="s">
        <v>294</v>
      </c>
      <c r="E373" s="37"/>
      <c r="F373" s="221" t="s">
        <v>3451</v>
      </c>
      <c r="G373" s="37"/>
      <c r="H373" s="37"/>
      <c r="I373" s="207"/>
      <c r="J373" s="37"/>
      <c r="K373" s="37"/>
      <c r="L373" s="40"/>
      <c r="M373" s="208"/>
      <c r="N373" s="209"/>
      <c r="O373" s="72"/>
      <c r="P373" s="72"/>
      <c r="Q373" s="72"/>
      <c r="R373" s="72"/>
      <c r="S373" s="72"/>
      <c r="T373" s="73"/>
      <c r="U373" s="35"/>
      <c r="V373" s="35"/>
      <c r="W373" s="35"/>
      <c r="X373" s="35"/>
      <c r="Y373" s="35"/>
      <c r="Z373" s="35"/>
      <c r="AA373" s="35"/>
      <c r="AB373" s="35"/>
      <c r="AC373" s="35"/>
      <c r="AD373" s="35"/>
      <c r="AE373" s="35"/>
      <c r="AT373" s="18" t="s">
        <v>294</v>
      </c>
      <c r="AU373" s="18" t="s">
        <v>84</v>
      </c>
    </row>
    <row r="374" spans="1:65" s="12" customFormat="1" ht="25.9" customHeight="1">
      <c r="B374" s="176"/>
      <c r="C374" s="177"/>
      <c r="D374" s="178" t="s">
        <v>75</v>
      </c>
      <c r="E374" s="179" t="s">
        <v>3478</v>
      </c>
      <c r="F374" s="179" t="s">
        <v>3479</v>
      </c>
      <c r="G374" s="177"/>
      <c r="H374" s="177"/>
      <c r="I374" s="180"/>
      <c r="J374" s="181">
        <f>BK374</f>
        <v>0</v>
      </c>
      <c r="K374" s="177"/>
      <c r="L374" s="182"/>
      <c r="M374" s="183"/>
      <c r="N374" s="184"/>
      <c r="O374" s="184"/>
      <c r="P374" s="185">
        <f>SUM(P375:P389)</f>
        <v>0</v>
      </c>
      <c r="Q374" s="184"/>
      <c r="R374" s="185">
        <f>SUM(R375:R389)</f>
        <v>0</v>
      </c>
      <c r="S374" s="184"/>
      <c r="T374" s="186">
        <f>SUM(T375:T389)</f>
        <v>0</v>
      </c>
      <c r="AR374" s="187" t="s">
        <v>84</v>
      </c>
      <c r="AT374" s="188" t="s">
        <v>75</v>
      </c>
      <c r="AU374" s="188" t="s">
        <v>76</v>
      </c>
      <c r="AY374" s="187" t="s">
        <v>239</v>
      </c>
      <c r="BK374" s="189">
        <f>SUM(BK375:BK389)</f>
        <v>0</v>
      </c>
    </row>
    <row r="375" spans="1:65" s="2" customFormat="1" ht="16.5" customHeight="1">
      <c r="A375" s="35"/>
      <c r="B375" s="36"/>
      <c r="C375" s="192" t="s">
        <v>1122</v>
      </c>
      <c r="D375" s="192" t="s">
        <v>241</v>
      </c>
      <c r="E375" s="193" t="s">
        <v>3480</v>
      </c>
      <c r="F375" s="194" t="s">
        <v>3481</v>
      </c>
      <c r="G375" s="195" t="s">
        <v>251</v>
      </c>
      <c r="H375" s="196">
        <v>1</v>
      </c>
      <c r="I375" s="197"/>
      <c r="J375" s="198">
        <f t="shared" ref="J375:J382" si="40">ROUND(I375*H375,2)</f>
        <v>0</v>
      </c>
      <c r="K375" s="194" t="s">
        <v>3174</v>
      </c>
      <c r="L375" s="40"/>
      <c r="M375" s="199" t="s">
        <v>1</v>
      </c>
      <c r="N375" s="200" t="s">
        <v>41</v>
      </c>
      <c r="O375" s="72"/>
      <c r="P375" s="201">
        <f t="shared" ref="P375:P382" si="41">O375*H375</f>
        <v>0</v>
      </c>
      <c r="Q375" s="201">
        <v>0</v>
      </c>
      <c r="R375" s="201">
        <f t="shared" ref="R375:R382" si="42">Q375*H375</f>
        <v>0</v>
      </c>
      <c r="S375" s="201">
        <v>0</v>
      </c>
      <c r="T375" s="202">
        <f t="shared" ref="T375:T382" si="43">S375*H375</f>
        <v>0</v>
      </c>
      <c r="U375" s="35"/>
      <c r="V375" s="35"/>
      <c r="W375" s="35"/>
      <c r="X375" s="35"/>
      <c r="Y375" s="35"/>
      <c r="Z375" s="35"/>
      <c r="AA375" s="35"/>
      <c r="AB375" s="35"/>
      <c r="AC375" s="35"/>
      <c r="AD375" s="35"/>
      <c r="AE375" s="35"/>
      <c r="AR375" s="203" t="s">
        <v>110</v>
      </c>
      <c r="AT375" s="203" t="s">
        <v>241</v>
      </c>
      <c r="AU375" s="203" t="s">
        <v>84</v>
      </c>
      <c r="AY375" s="18" t="s">
        <v>239</v>
      </c>
      <c r="BE375" s="204">
        <f t="shared" ref="BE375:BE382" si="44">IF(N375="základní",J375,0)</f>
        <v>0</v>
      </c>
      <c r="BF375" s="204">
        <f t="shared" ref="BF375:BF382" si="45">IF(N375="snížená",J375,0)</f>
        <v>0</v>
      </c>
      <c r="BG375" s="204">
        <f t="shared" ref="BG375:BG382" si="46">IF(N375="zákl. přenesená",J375,0)</f>
        <v>0</v>
      </c>
      <c r="BH375" s="204">
        <f t="shared" ref="BH375:BH382" si="47">IF(N375="sníž. přenesená",J375,0)</f>
        <v>0</v>
      </c>
      <c r="BI375" s="204">
        <f t="shared" ref="BI375:BI382" si="48">IF(N375="nulová",J375,0)</f>
        <v>0</v>
      </c>
      <c r="BJ375" s="18" t="s">
        <v>84</v>
      </c>
      <c r="BK375" s="204">
        <f t="shared" ref="BK375:BK382" si="49">ROUND(I375*H375,2)</f>
        <v>0</v>
      </c>
      <c r="BL375" s="18" t="s">
        <v>110</v>
      </c>
      <c r="BM375" s="203" t="s">
        <v>1827</v>
      </c>
    </row>
    <row r="376" spans="1:65" s="2" customFormat="1" ht="16.5" customHeight="1">
      <c r="A376" s="35"/>
      <c r="B376" s="36"/>
      <c r="C376" s="192" t="s">
        <v>1128</v>
      </c>
      <c r="D376" s="192" t="s">
        <v>241</v>
      </c>
      <c r="E376" s="193" t="s">
        <v>3482</v>
      </c>
      <c r="F376" s="194" t="s">
        <v>3483</v>
      </c>
      <c r="G376" s="195" t="s">
        <v>251</v>
      </c>
      <c r="H376" s="196">
        <v>1</v>
      </c>
      <c r="I376" s="197"/>
      <c r="J376" s="198">
        <f t="shared" si="40"/>
        <v>0</v>
      </c>
      <c r="K376" s="194" t="s">
        <v>3174</v>
      </c>
      <c r="L376" s="40"/>
      <c r="M376" s="199" t="s">
        <v>1</v>
      </c>
      <c r="N376" s="200" t="s">
        <v>41</v>
      </c>
      <c r="O376" s="72"/>
      <c r="P376" s="201">
        <f t="shared" si="41"/>
        <v>0</v>
      </c>
      <c r="Q376" s="201">
        <v>0</v>
      </c>
      <c r="R376" s="201">
        <f t="shared" si="42"/>
        <v>0</v>
      </c>
      <c r="S376" s="201">
        <v>0</v>
      </c>
      <c r="T376" s="202">
        <f t="shared" si="43"/>
        <v>0</v>
      </c>
      <c r="U376" s="35"/>
      <c r="V376" s="35"/>
      <c r="W376" s="35"/>
      <c r="X376" s="35"/>
      <c r="Y376" s="35"/>
      <c r="Z376" s="35"/>
      <c r="AA376" s="35"/>
      <c r="AB376" s="35"/>
      <c r="AC376" s="35"/>
      <c r="AD376" s="35"/>
      <c r="AE376" s="35"/>
      <c r="AR376" s="203" t="s">
        <v>110</v>
      </c>
      <c r="AT376" s="203" t="s">
        <v>241</v>
      </c>
      <c r="AU376" s="203" t="s">
        <v>84</v>
      </c>
      <c r="AY376" s="18" t="s">
        <v>239</v>
      </c>
      <c r="BE376" s="204">
        <f t="shared" si="44"/>
        <v>0</v>
      </c>
      <c r="BF376" s="204">
        <f t="shared" si="45"/>
        <v>0</v>
      </c>
      <c r="BG376" s="204">
        <f t="shared" si="46"/>
        <v>0</v>
      </c>
      <c r="BH376" s="204">
        <f t="shared" si="47"/>
        <v>0</v>
      </c>
      <c r="BI376" s="204">
        <f t="shared" si="48"/>
        <v>0</v>
      </c>
      <c r="BJ376" s="18" t="s">
        <v>84</v>
      </c>
      <c r="BK376" s="204">
        <f t="shared" si="49"/>
        <v>0</v>
      </c>
      <c r="BL376" s="18" t="s">
        <v>110</v>
      </c>
      <c r="BM376" s="203" t="s">
        <v>1841</v>
      </c>
    </row>
    <row r="377" spans="1:65" s="2" customFormat="1" ht="16.5" customHeight="1">
      <c r="A377" s="35"/>
      <c r="B377" s="36"/>
      <c r="C377" s="192" t="s">
        <v>1133</v>
      </c>
      <c r="D377" s="192" t="s">
        <v>241</v>
      </c>
      <c r="E377" s="193" t="s">
        <v>3484</v>
      </c>
      <c r="F377" s="194" t="s">
        <v>3485</v>
      </c>
      <c r="G377" s="195" t="s">
        <v>251</v>
      </c>
      <c r="H377" s="196">
        <v>1</v>
      </c>
      <c r="I377" s="197"/>
      <c r="J377" s="198">
        <f t="shared" si="40"/>
        <v>0</v>
      </c>
      <c r="K377" s="194" t="s">
        <v>3125</v>
      </c>
      <c r="L377" s="40"/>
      <c r="M377" s="199" t="s">
        <v>1</v>
      </c>
      <c r="N377" s="200" t="s">
        <v>41</v>
      </c>
      <c r="O377" s="72"/>
      <c r="P377" s="201">
        <f t="shared" si="41"/>
        <v>0</v>
      </c>
      <c r="Q377" s="201">
        <v>0</v>
      </c>
      <c r="R377" s="201">
        <f t="shared" si="42"/>
        <v>0</v>
      </c>
      <c r="S377" s="201">
        <v>0</v>
      </c>
      <c r="T377" s="202">
        <f t="shared" si="43"/>
        <v>0</v>
      </c>
      <c r="U377" s="35"/>
      <c r="V377" s="35"/>
      <c r="W377" s="35"/>
      <c r="X377" s="35"/>
      <c r="Y377" s="35"/>
      <c r="Z377" s="35"/>
      <c r="AA377" s="35"/>
      <c r="AB377" s="35"/>
      <c r="AC377" s="35"/>
      <c r="AD377" s="35"/>
      <c r="AE377" s="35"/>
      <c r="AR377" s="203" t="s">
        <v>110</v>
      </c>
      <c r="AT377" s="203" t="s">
        <v>241</v>
      </c>
      <c r="AU377" s="203" t="s">
        <v>84</v>
      </c>
      <c r="AY377" s="18" t="s">
        <v>239</v>
      </c>
      <c r="BE377" s="204">
        <f t="shared" si="44"/>
        <v>0</v>
      </c>
      <c r="BF377" s="204">
        <f t="shared" si="45"/>
        <v>0</v>
      </c>
      <c r="BG377" s="204">
        <f t="shared" si="46"/>
        <v>0</v>
      </c>
      <c r="BH377" s="204">
        <f t="shared" si="47"/>
        <v>0</v>
      </c>
      <c r="BI377" s="204">
        <f t="shared" si="48"/>
        <v>0</v>
      </c>
      <c r="BJ377" s="18" t="s">
        <v>84</v>
      </c>
      <c r="BK377" s="204">
        <f t="shared" si="49"/>
        <v>0</v>
      </c>
      <c r="BL377" s="18" t="s">
        <v>110</v>
      </c>
      <c r="BM377" s="203" t="s">
        <v>1850</v>
      </c>
    </row>
    <row r="378" spans="1:65" s="2" customFormat="1" ht="16.5" customHeight="1">
      <c r="A378" s="35"/>
      <c r="B378" s="36"/>
      <c r="C378" s="192" t="s">
        <v>1139</v>
      </c>
      <c r="D378" s="192" t="s">
        <v>241</v>
      </c>
      <c r="E378" s="193" t="s">
        <v>3486</v>
      </c>
      <c r="F378" s="194" t="s">
        <v>3487</v>
      </c>
      <c r="G378" s="195" t="s">
        <v>309</v>
      </c>
      <c r="H378" s="196">
        <v>1</v>
      </c>
      <c r="I378" s="197"/>
      <c r="J378" s="198">
        <f t="shared" si="40"/>
        <v>0</v>
      </c>
      <c r="K378" s="194" t="s">
        <v>3125</v>
      </c>
      <c r="L378" s="40"/>
      <c r="M378" s="199" t="s">
        <v>1</v>
      </c>
      <c r="N378" s="200" t="s">
        <v>41</v>
      </c>
      <c r="O378" s="72"/>
      <c r="P378" s="201">
        <f t="shared" si="41"/>
        <v>0</v>
      </c>
      <c r="Q378" s="201">
        <v>0</v>
      </c>
      <c r="R378" s="201">
        <f t="shared" si="42"/>
        <v>0</v>
      </c>
      <c r="S378" s="201">
        <v>0</v>
      </c>
      <c r="T378" s="202">
        <f t="shared" si="43"/>
        <v>0</v>
      </c>
      <c r="U378" s="35"/>
      <c r="V378" s="35"/>
      <c r="W378" s="35"/>
      <c r="X378" s="35"/>
      <c r="Y378" s="35"/>
      <c r="Z378" s="35"/>
      <c r="AA378" s="35"/>
      <c r="AB378" s="35"/>
      <c r="AC378" s="35"/>
      <c r="AD378" s="35"/>
      <c r="AE378" s="35"/>
      <c r="AR378" s="203" t="s">
        <v>110</v>
      </c>
      <c r="AT378" s="203" t="s">
        <v>241</v>
      </c>
      <c r="AU378" s="203" t="s">
        <v>84</v>
      </c>
      <c r="AY378" s="18" t="s">
        <v>239</v>
      </c>
      <c r="BE378" s="204">
        <f t="shared" si="44"/>
        <v>0</v>
      </c>
      <c r="BF378" s="204">
        <f t="shared" si="45"/>
        <v>0</v>
      </c>
      <c r="BG378" s="204">
        <f t="shared" si="46"/>
        <v>0</v>
      </c>
      <c r="BH378" s="204">
        <f t="shared" si="47"/>
        <v>0</v>
      </c>
      <c r="BI378" s="204">
        <f t="shared" si="48"/>
        <v>0</v>
      </c>
      <c r="BJ378" s="18" t="s">
        <v>84</v>
      </c>
      <c r="BK378" s="204">
        <f t="shared" si="49"/>
        <v>0</v>
      </c>
      <c r="BL378" s="18" t="s">
        <v>110</v>
      </c>
      <c r="BM378" s="203" t="s">
        <v>1860</v>
      </c>
    </row>
    <row r="379" spans="1:65" s="2" customFormat="1" ht="16.5" customHeight="1">
      <c r="A379" s="35"/>
      <c r="B379" s="36"/>
      <c r="C379" s="192" t="s">
        <v>1144</v>
      </c>
      <c r="D379" s="192" t="s">
        <v>241</v>
      </c>
      <c r="E379" s="193" t="s">
        <v>3488</v>
      </c>
      <c r="F379" s="194" t="s">
        <v>3489</v>
      </c>
      <c r="G379" s="195" t="s">
        <v>251</v>
      </c>
      <c r="H379" s="196">
        <v>1</v>
      </c>
      <c r="I379" s="197"/>
      <c r="J379" s="198">
        <f t="shared" si="40"/>
        <v>0</v>
      </c>
      <c r="K379" s="194" t="s">
        <v>3174</v>
      </c>
      <c r="L379" s="40"/>
      <c r="M379" s="199" t="s">
        <v>1</v>
      </c>
      <c r="N379" s="200" t="s">
        <v>41</v>
      </c>
      <c r="O379" s="72"/>
      <c r="P379" s="201">
        <f t="shared" si="41"/>
        <v>0</v>
      </c>
      <c r="Q379" s="201">
        <v>0</v>
      </c>
      <c r="R379" s="201">
        <f t="shared" si="42"/>
        <v>0</v>
      </c>
      <c r="S379" s="201">
        <v>0</v>
      </c>
      <c r="T379" s="202">
        <f t="shared" si="43"/>
        <v>0</v>
      </c>
      <c r="U379" s="35"/>
      <c r="V379" s="35"/>
      <c r="W379" s="35"/>
      <c r="X379" s="35"/>
      <c r="Y379" s="35"/>
      <c r="Z379" s="35"/>
      <c r="AA379" s="35"/>
      <c r="AB379" s="35"/>
      <c r="AC379" s="35"/>
      <c r="AD379" s="35"/>
      <c r="AE379" s="35"/>
      <c r="AR379" s="203" t="s">
        <v>110</v>
      </c>
      <c r="AT379" s="203" t="s">
        <v>241</v>
      </c>
      <c r="AU379" s="203" t="s">
        <v>84</v>
      </c>
      <c r="AY379" s="18" t="s">
        <v>239</v>
      </c>
      <c r="BE379" s="204">
        <f t="shared" si="44"/>
        <v>0</v>
      </c>
      <c r="BF379" s="204">
        <f t="shared" si="45"/>
        <v>0</v>
      </c>
      <c r="BG379" s="204">
        <f t="shared" si="46"/>
        <v>0</v>
      </c>
      <c r="BH379" s="204">
        <f t="shared" si="47"/>
        <v>0</v>
      </c>
      <c r="BI379" s="204">
        <f t="shared" si="48"/>
        <v>0</v>
      </c>
      <c r="BJ379" s="18" t="s">
        <v>84</v>
      </c>
      <c r="BK379" s="204">
        <f t="shared" si="49"/>
        <v>0</v>
      </c>
      <c r="BL379" s="18" t="s">
        <v>110</v>
      </c>
      <c r="BM379" s="203" t="s">
        <v>1873</v>
      </c>
    </row>
    <row r="380" spans="1:65" s="2" customFormat="1" ht="16.5" customHeight="1">
      <c r="A380" s="35"/>
      <c r="B380" s="36"/>
      <c r="C380" s="192" t="s">
        <v>1150</v>
      </c>
      <c r="D380" s="192" t="s">
        <v>241</v>
      </c>
      <c r="E380" s="193" t="s">
        <v>3490</v>
      </c>
      <c r="F380" s="194" t="s">
        <v>3491</v>
      </c>
      <c r="G380" s="195" t="s">
        <v>309</v>
      </c>
      <c r="H380" s="196">
        <v>1</v>
      </c>
      <c r="I380" s="197"/>
      <c r="J380" s="198">
        <f t="shared" si="40"/>
        <v>0</v>
      </c>
      <c r="K380" s="194" t="s">
        <v>3174</v>
      </c>
      <c r="L380" s="40"/>
      <c r="M380" s="199" t="s">
        <v>1</v>
      </c>
      <c r="N380" s="200" t="s">
        <v>41</v>
      </c>
      <c r="O380" s="72"/>
      <c r="P380" s="201">
        <f t="shared" si="41"/>
        <v>0</v>
      </c>
      <c r="Q380" s="201">
        <v>0</v>
      </c>
      <c r="R380" s="201">
        <f t="shared" si="42"/>
        <v>0</v>
      </c>
      <c r="S380" s="201">
        <v>0</v>
      </c>
      <c r="T380" s="202">
        <f t="shared" si="43"/>
        <v>0</v>
      </c>
      <c r="U380" s="35"/>
      <c r="V380" s="35"/>
      <c r="W380" s="35"/>
      <c r="X380" s="35"/>
      <c r="Y380" s="35"/>
      <c r="Z380" s="35"/>
      <c r="AA380" s="35"/>
      <c r="AB380" s="35"/>
      <c r="AC380" s="35"/>
      <c r="AD380" s="35"/>
      <c r="AE380" s="35"/>
      <c r="AR380" s="203" t="s">
        <v>110</v>
      </c>
      <c r="AT380" s="203" t="s">
        <v>241</v>
      </c>
      <c r="AU380" s="203" t="s">
        <v>84</v>
      </c>
      <c r="AY380" s="18" t="s">
        <v>239</v>
      </c>
      <c r="BE380" s="204">
        <f t="shared" si="44"/>
        <v>0</v>
      </c>
      <c r="BF380" s="204">
        <f t="shared" si="45"/>
        <v>0</v>
      </c>
      <c r="BG380" s="204">
        <f t="shared" si="46"/>
        <v>0</v>
      </c>
      <c r="BH380" s="204">
        <f t="shared" si="47"/>
        <v>0</v>
      </c>
      <c r="BI380" s="204">
        <f t="shared" si="48"/>
        <v>0</v>
      </c>
      <c r="BJ380" s="18" t="s">
        <v>84</v>
      </c>
      <c r="BK380" s="204">
        <f t="shared" si="49"/>
        <v>0</v>
      </c>
      <c r="BL380" s="18" t="s">
        <v>110</v>
      </c>
      <c r="BM380" s="203" t="s">
        <v>1885</v>
      </c>
    </row>
    <row r="381" spans="1:65" s="2" customFormat="1" ht="16.5" customHeight="1">
      <c r="A381" s="35"/>
      <c r="B381" s="36"/>
      <c r="C381" s="192" t="s">
        <v>1158</v>
      </c>
      <c r="D381" s="192" t="s">
        <v>241</v>
      </c>
      <c r="E381" s="193" t="s">
        <v>3492</v>
      </c>
      <c r="F381" s="194" t="s">
        <v>3493</v>
      </c>
      <c r="G381" s="195" t="s">
        <v>309</v>
      </c>
      <c r="H381" s="196">
        <v>1</v>
      </c>
      <c r="I381" s="197"/>
      <c r="J381" s="198">
        <f t="shared" si="40"/>
        <v>0</v>
      </c>
      <c r="K381" s="194" t="s">
        <v>3174</v>
      </c>
      <c r="L381" s="40"/>
      <c r="M381" s="199" t="s">
        <v>1</v>
      </c>
      <c r="N381" s="200" t="s">
        <v>41</v>
      </c>
      <c r="O381" s="72"/>
      <c r="P381" s="201">
        <f t="shared" si="41"/>
        <v>0</v>
      </c>
      <c r="Q381" s="201">
        <v>0</v>
      </c>
      <c r="R381" s="201">
        <f t="shared" si="42"/>
        <v>0</v>
      </c>
      <c r="S381" s="201">
        <v>0</v>
      </c>
      <c r="T381" s="202">
        <f t="shared" si="43"/>
        <v>0</v>
      </c>
      <c r="U381" s="35"/>
      <c r="V381" s="35"/>
      <c r="W381" s="35"/>
      <c r="X381" s="35"/>
      <c r="Y381" s="35"/>
      <c r="Z381" s="35"/>
      <c r="AA381" s="35"/>
      <c r="AB381" s="35"/>
      <c r="AC381" s="35"/>
      <c r="AD381" s="35"/>
      <c r="AE381" s="35"/>
      <c r="AR381" s="203" t="s">
        <v>110</v>
      </c>
      <c r="AT381" s="203" t="s">
        <v>241</v>
      </c>
      <c r="AU381" s="203" t="s">
        <v>84</v>
      </c>
      <c r="AY381" s="18" t="s">
        <v>239</v>
      </c>
      <c r="BE381" s="204">
        <f t="shared" si="44"/>
        <v>0</v>
      </c>
      <c r="BF381" s="204">
        <f t="shared" si="45"/>
        <v>0</v>
      </c>
      <c r="BG381" s="204">
        <f t="shared" si="46"/>
        <v>0</v>
      </c>
      <c r="BH381" s="204">
        <f t="shared" si="47"/>
        <v>0</v>
      </c>
      <c r="BI381" s="204">
        <f t="shared" si="48"/>
        <v>0</v>
      </c>
      <c r="BJ381" s="18" t="s">
        <v>84</v>
      </c>
      <c r="BK381" s="204">
        <f t="shared" si="49"/>
        <v>0</v>
      </c>
      <c r="BL381" s="18" t="s">
        <v>110</v>
      </c>
      <c r="BM381" s="203" t="s">
        <v>1897</v>
      </c>
    </row>
    <row r="382" spans="1:65" s="2" customFormat="1" ht="16.5" customHeight="1">
      <c r="A382" s="35"/>
      <c r="B382" s="36"/>
      <c r="C382" s="192" t="s">
        <v>1167</v>
      </c>
      <c r="D382" s="192" t="s">
        <v>241</v>
      </c>
      <c r="E382" s="193" t="s">
        <v>3494</v>
      </c>
      <c r="F382" s="194" t="s">
        <v>3495</v>
      </c>
      <c r="G382" s="195" t="s">
        <v>251</v>
      </c>
      <c r="H382" s="196">
        <v>1</v>
      </c>
      <c r="I382" s="197"/>
      <c r="J382" s="198">
        <f t="shared" si="40"/>
        <v>0</v>
      </c>
      <c r="K382" s="194" t="s">
        <v>3174</v>
      </c>
      <c r="L382" s="40"/>
      <c r="M382" s="199" t="s">
        <v>1</v>
      </c>
      <c r="N382" s="200" t="s">
        <v>41</v>
      </c>
      <c r="O382" s="72"/>
      <c r="P382" s="201">
        <f t="shared" si="41"/>
        <v>0</v>
      </c>
      <c r="Q382" s="201">
        <v>0</v>
      </c>
      <c r="R382" s="201">
        <f t="shared" si="42"/>
        <v>0</v>
      </c>
      <c r="S382" s="201">
        <v>0</v>
      </c>
      <c r="T382" s="202">
        <f t="shared" si="43"/>
        <v>0</v>
      </c>
      <c r="U382" s="35"/>
      <c r="V382" s="35"/>
      <c r="W382" s="35"/>
      <c r="X382" s="35"/>
      <c r="Y382" s="35"/>
      <c r="Z382" s="35"/>
      <c r="AA382" s="35"/>
      <c r="AB382" s="35"/>
      <c r="AC382" s="35"/>
      <c r="AD382" s="35"/>
      <c r="AE382" s="35"/>
      <c r="AR382" s="203" t="s">
        <v>110</v>
      </c>
      <c r="AT382" s="203" t="s">
        <v>241</v>
      </c>
      <c r="AU382" s="203" t="s">
        <v>84</v>
      </c>
      <c r="AY382" s="18" t="s">
        <v>239</v>
      </c>
      <c r="BE382" s="204">
        <f t="shared" si="44"/>
        <v>0</v>
      </c>
      <c r="BF382" s="204">
        <f t="shared" si="45"/>
        <v>0</v>
      </c>
      <c r="BG382" s="204">
        <f t="shared" si="46"/>
        <v>0</v>
      </c>
      <c r="BH382" s="204">
        <f t="shared" si="47"/>
        <v>0</v>
      </c>
      <c r="BI382" s="204">
        <f t="shared" si="48"/>
        <v>0</v>
      </c>
      <c r="BJ382" s="18" t="s">
        <v>84</v>
      </c>
      <c r="BK382" s="204">
        <f t="shared" si="49"/>
        <v>0</v>
      </c>
      <c r="BL382" s="18" t="s">
        <v>110</v>
      </c>
      <c r="BM382" s="203" t="s">
        <v>1908</v>
      </c>
    </row>
    <row r="383" spans="1:65" s="2" customFormat="1" ht="58.5">
      <c r="A383" s="35"/>
      <c r="B383" s="36"/>
      <c r="C383" s="37"/>
      <c r="D383" s="212" t="s">
        <v>294</v>
      </c>
      <c r="E383" s="37"/>
      <c r="F383" s="221" t="s">
        <v>3496</v>
      </c>
      <c r="G383" s="37"/>
      <c r="H383" s="37"/>
      <c r="I383" s="207"/>
      <c r="J383" s="37"/>
      <c r="K383" s="37"/>
      <c r="L383" s="40"/>
      <c r="M383" s="208"/>
      <c r="N383" s="209"/>
      <c r="O383" s="72"/>
      <c r="P383" s="72"/>
      <c r="Q383" s="72"/>
      <c r="R383" s="72"/>
      <c r="S383" s="72"/>
      <c r="T383" s="73"/>
      <c r="U383" s="35"/>
      <c r="V383" s="35"/>
      <c r="W383" s="35"/>
      <c r="X383" s="35"/>
      <c r="Y383" s="35"/>
      <c r="Z383" s="35"/>
      <c r="AA383" s="35"/>
      <c r="AB383" s="35"/>
      <c r="AC383" s="35"/>
      <c r="AD383" s="35"/>
      <c r="AE383" s="35"/>
      <c r="AT383" s="18" t="s">
        <v>294</v>
      </c>
      <c r="AU383" s="18" t="s">
        <v>84</v>
      </c>
    </row>
    <row r="384" spans="1:65" s="2" customFormat="1" ht="16.5" customHeight="1">
      <c r="A384" s="35"/>
      <c r="B384" s="36"/>
      <c r="C384" s="192" t="s">
        <v>1173</v>
      </c>
      <c r="D384" s="192" t="s">
        <v>241</v>
      </c>
      <c r="E384" s="193" t="s">
        <v>3497</v>
      </c>
      <c r="F384" s="194" t="s">
        <v>3498</v>
      </c>
      <c r="G384" s="195" t="s">
        <v>251</v>
      </c>
      <c r="H384" s="196">
        <v>1</v>
      </c>
      <c r="I384" s="197"/>
      <c r="J384" s="198">
        <f>ROUND(I384*H384,2)</f>
        <v>0</v>
      </c>
      <c r="K384" s="194" t="s">
        <v>3174</v>
      </c>
      <c r="L384" s="40"/>
      <c r="M384" s="199" t="s">
        <v>1</v>
      </c>
      <c r="N384" s="200" t="s">
        <v>41</v>
      </c>
      <c r="O384" s="72"/>
      <c r="P384" s="201">
        <f>O384*H384</f>
        <v>0</v>
      </c>
      <c r="Q384" s="201">
        <v>0</v>
      </c>
      <c r="R384" s="201">
        <f>Q384*H384</f>
        <v>0</v>
      </c>
      <c r="S384" s="201">
        <v>0</v>
      </c>
      <c r="T384" s="202">
        <f>S384*H384</f>
        <v>0</v>
      </c>
      <c r="U384" s="35"/>
      <c r="V384" s="35"/>
      <c r="W384" s="35"/>
      <c r="X384" s="35"/>
      <c r="Y384" s="35"/>
      <c r="Z384" s="35"/>
      <c r="AA384" s="35"/>
      <c r="AB384" s="35"/>
      <c r="AC384" s="35"/>
      <c r="AD384" s="35"/>
      <c r="AE384" s="35"/>
      <c r="AR384" s="203" t="s">
        <v>110</v>
      </c>
      <c r="AT384" s="203" t="s">
        <v>241</v>
      </c>
      <c r="AU384" s="203" t="s">
        <v>84</v>
      </c>
      <c r="AY384" s="18" t="s">
        <v>239</v>
      </c>
      <c r="BE384" s="204">
        <f>IF(N384="základní",J384,0)</f>
        <v>0</v>
      </c>
      <c r="BF384" s="204">
        <f>IF(N384="snížená",J384,0)</f>
        <v>0</v>
      </c>
      <c r="BG384" s="204">
        <f>IF(N384="zákl. přenesená",J384,0)</f>
        <v>0</v>
      </c>
      <c r="BH384" s="204">
        <f>IF(N384="sníž. přenesená",J384,0)</f>
        <v>0</v>
      </c>
      <c r="BI384" s="204">
        <f>IF(N384="nulová",J384,0)</f>
        <v>0</v>
      </c>
      <c r="BJ384" s="18" t="s">
        <v>84</v>
      </c>
      <c r="BK384" s="204">
        <f>ROUND(I384*H384,2)</f>
        <v>0</v>
      </c>
      <c r="BL384" s="18" t="s">
        <v>110</v>
      </c>
      <c r="BM384" s="203" t="s">
        <v>1919</v>
      </c>
    </row>
    <row r="385" spans="1:65" s="2" customFormat="1" ht="24.2" customHeight="1">
      <c r="A385" s="35"/>
      <c r="B385" s="36"/>
      <c r="C385" s="192" t="s">
        <v>1179</v>
      </c>
      <c r="D385" s="192" t="s">
        <v>241</v>
      </c>
      <c r="E385" s="193" t="s">
        <v>3499</v>
      </c>
      <c r="F385" s="194" t="s">
        <v>3500</v>
      </c>
      <c r="G385" s="195" t="s">
        <v>251</v>
      </c>
      <c r="H385" s="196">
        <v>1</v>
      </c>
      <c r="I385" s="197"/>
      <c r="J385" s="198">
        <f>ROUND(I385*H385,2)</f>
        <v>0</v>
      </c>
      <c r="K385" s="194" t="s">
        <v>3125</v>
      </c>
      <c r="L385" s="40"/>
      <c r="M385" s="199" t="s">
        <v>1</v>
      </c>
      <c r="N385" s="200" t="s">
        <v>41</v>
      </c>
      <c r="O385" s="72"/>
      <c r="P385" s="201">
        <f>O385*H385</f>
        <v>0</v>
      </c>
      <c r="Q385" s="201">
        <v>0</v>
      </c>
      <c r="R385" s="201">
        <f>Q385*H385</f>
        <v>0</v>
      </c>
      <c r="S385" s="201">
        <v>0</v>
      </c>
      <c r="T385" s="202">
        <f>S385*H385</f>
        <v>0</v>
      </c>
      <c r="U385" s="35"/>
      <c r="V385" s="35"/>
      <c r="W385" s="35"/>
      <c r="X385" s="35"/>
      <c r="Y385" s="35"/>
      <c r="Z385" s="35"/>
      <c r="AA385" s="35"/>
      <c r="AB385" s="35"/>
      <c r="AC385" s="35"/>
      <c r="AD385" s="35"/>
      <c r="AE385" s="35"/>
      <c r="AR385" s="203" t="s">
        <v>110</v>
      </c>
      <c r="AT385" s="203" t="s">
        <v>241</v>
      </c>
      <c r="AU385" s="203" t="s">
        <v>84</v>
      </c>
      <c r="AY385" s="18" t="s">
        <v>239</v>
      </c>
      <c r="BE385" s="204">
        <f>IF(N385="základní",J385,0)</f>
        <v>0</v>
      </c>
      <c r="BF385" s="204">
        <f>IF(N385="snížená",J385,0)</f>
        <v>0</v>
      </c>
      <c r="BG385" s="204">
        <f>IF(N385="zákl. přenesená",J385,0)</f>
        <v>0</v>
      </c>
      <c r="BH385" s="204">
        <f>IF(N385="sníž. přenesená",J385,0)</f>
        <v>0</v>
      </c>
      <c r="BI385" s="204">
        <f>IF(N385="nulová",J385,0)</f>
        <v>0</v>
      </c>
      <c r="BJ385" s="18" t="s">
        <v>84</v>
      </c>
      <c r="BK385" s="204">
        <f>ROUND(I385*H385,2)</f>
        <v>0</v>
      </c>
      <c r="BL385" s="18" t="s">
        <v>110</v>
      </c>
      <c r="BM385" s="203" t="s">
        <v>1932</v>
      </c>
    </row>
    <row r="386" spans="1:65" s="2" customFormat="1" ht="16.5" customHeight="1">
      <c r="A386" s="35"/>
      <c r="B386" s="36"/>
      <c r="C386" s="192" t="s">
        <v>1187</v>
      </c>
      <c r="D386" s="192" t="s">
        <v>241</v>
      </c>
      <c r="E386" s="193" t="s">
        <v>3501</v>
      </c>
      <c r="F386" s="194" t="s">
        <v>3502</v>
      </c>
      <c r="G386" s="195" t="s">
        <v>251</v>
      </c>
      <c r="H386" s="196">
        <v>1</v>
      </c>
      <c r="I386" s="197"/>
      <c r="J386" s="198">
        <f>ROUND(I386*H386,2)</f>
        <v>0</v>
      </c>
      <c r="K386" s="194" t="s">
        <v>3174</v>
      </c>
      <c r="L386" s="40"/>
      <c r="M386" s="199" t="s">
        <v>1</v>
      </c>
      <c r="N386" s="200" t="s">
        <v>41</v>
      </c>
      <c r="O386" s="72"/>
      <c r="P386" s="201">
        <f>O386*H386</f>
        <v>0</v>
      </c>
      <c r="Q386" s="201">
        <v>0</v>
      </c>
      <c r="R386" s="201">
        <f>Q386*H386</f>
        <v>0</v>
      </c>
      <c r="S386" s="201">
        <v>0</v>
      </c>
      <c r="T386" s="202">
        <f>S386*H386</f>
        <v>0</v>
      </c>
      <c r="U386" s="35"/>
      <c r="V386" s="35"/>
      <c r="W386" s="35"/>
      <c r="X386" s="35"/>
      <c r="Y386" s="35"/>
      <c r="Z386" s="35"/>
      <c r="AA386" s="35"/>
      <c r="AB386" s="35"/>
      <c r="AC386" s="35"/>
      <c r="AD386" s="35"/>
      <c r="AE386" s="35"/>
      <c r="AR386" s="203" t="s">
        <v>110</v>
      </c>
      <c r="AT386" s="203" t="s">
        <v>241</v>
      </c>
      <c r="AU386" s="203" t="s">
        <v>84</v>
      </c>
      <c r="AY386" s="18" t="s">
        <v>239</v>
      </c>
      <c r="BE386" s="204">
        <f>IF(N386="základní",J386,0)</f>
        <v>0</v>
      </c>
      <c r="BF386" s="204">
        <f>IF(N386="snížená",J386,0)</f>
        <v>0</v>
      </c>
      <c r="BG386" s="204">
        <f>IF(N386="zákl. přenesená",J386,0)</f>
        <v>0</v>
      </c>
      <c r="BH386" s="204">
        <f>IF(N386="sníž. přenesená",J386,0)</f>
        <v>0</v>
      </c>
      <c r="BI386" s="204">
        <f>IF(N386="nulová",J386,0)</f>
        <v>0</v>
      </c>
      <c r="BJ386" s="18" t="s">
        <v>84</v>
      </c>
      <c r="BK386" s="204">
        <f>ROUND(I386*H386,2)</f>
        <v>0</v>
      </c>
      <c r="BL386" s="18" t="s">
        <v>110</v>
      </c>
      <c r="BM386" s="203" t="s">
        <v>1944</v>
      </c>
    </row>
    <row r="387" spans="1:65" s="2" customFormat="1" ht="16.5" customHeight="1">
      <c r="A387" s="35"/>
      <c r="B387" s="36"/>
      <c r="C387" s="192" t="s">
        <v>1197</v>
      </c>
      <c r="D387" s="192" t="s">
        <v>241</v>
      </c>
      <c r="E387" s="193" t="s">
        <v>3503</v>
      </c>
      <c r="F387" s="194" t="s">
        <v>3504</v>
      </c>
      <c r="G387" s="195" t="s">
        <v>251</v>
      </c>
      <c r="H387" s="196">
        <v>1</v>
      </c>
      <c r="I387" s="197"/>
      <c r="J387" s="198">
        <f>ROUND(I387*H387,2)</f>
        <v>0</v>
      </c>
      <c r="K387" s="194" t="s">
        <v>3174</v>
      </c>
      <c r="L387" s="40"/>
      <c r="M387" s="199" t="s">
        <v>1</v>
      </c>
      <c r="N387" s="200" t="s">
        <v>41</v>
      </c>
      <c r="O387" s="72"/>
      <c r="P387" s="201">
        <f>O387*H387</f>
        <v>0</v>
      </c>
      <c r="Q387" s="201">
        <v>0</v>
      </c>
      <c r="R387" s="201">
        <f>Q387*H387</f>
        <v>0</v>
      </c>
      <c r="S387" s="201">
        <v>0</v>
      </c>
      <c r="T387" s="202">
        <f>S387*H387</f>
        <v>0</v>
      </c>
      <c r="U387" s="35"/>
      <c r="V387" s="35"/>
      <c r="W387" s="35"/>
      <c r="X387" s="35"/>
      <c r="Y387" s="35"/>
      <c r="Z387" s="35"/>
      <c r="AA387" s="35"/>
      <c r="AB387" s="35"/>
      <c r="AC387" s="35"/>
      <c r="AD387" s="35"/>
      <c r="AE387" s="35"/>
      <c r="AR387" s="203" t="s">
        <v>110</v>
      </c>
      <c r="AT387" s="203" t="s">
        <v>241</v>
      </c>
      <c r="AU387" s="203" t="s">
        <v>84</v>
      </c>
      <c r="AY387" s="18" t="s">
        <v>239</v>
      </c>
      <c r="BE387" s="204">
        <f>IF(N387="základní",J387,0)</f>
        <v>0</v>
      </c>
      <c r="BF387" s="204">
        <f>IF(N387="snížená",J387,0)</f>
        <v>0</v>
      </c>
      <c r="BG387" s="204">
        <f>IF(N387="zákl. přenesená",J387,0)</f>
        <v>0</v>
      </c>
      <c r="BH387" s="204">
        <f>IF(N387="sníž. přenesená",J387,0)</f>
        <v>0</v>
      </c>
      <c r="BI387" s="204">
        <f>IF(N387="nulová",J387,0)</f>
        <v>0</v>
      </c>
      <c r="BJ387" s="18" t="s">
        <v>84</v>
      </c>
      <c r="BK387" s="204">
        <f>ROUND(I387*H387,2)</f>
        <v>0</v>
      </c>
      <c r="BL387" s="18" t="s">
        <v>110</v>
      </c>
      <c r="BM387" s="203" t="s">
        <v>1955</v>
      </c>
    </row>
    <row r="388" spans="1:65" s="2" customFormat="1" ht="16.5" customHeight="1">
      <c r="A388" s="35"/>
      <c r="B388" s="36"/>
      <c r="C388" s="192" t="s">
        <v>1203</v>
      </c>
      <c r="D388" s="192" t="s">
        <v>241</v>
      </c>
      <c r="E388" s="193" t="s">
        <v>3476</v>
      </c>
      <c r="F388" s="194" t="s">
        <v>3477</v>
      </c>
      <c r="G388" s="195" t="s">
        <v>344</v>
      </c>
      <c r="H388" s="196">
        <v>5.0999999999999997E-2</v>
      </c>
      <c r="I388" s="197"/>
      <c r="J388" s="198">
        <f>ROUND(I388*H388,2)</f>
        <v>0</v>
      </c>
      <c r="K388" s="194" t="s">
        <v>3125</v>
      </c>
      <c r="L388" s="40"/>
      <c r="M388" s="199" t="s">
        <v>1</v>
      </c>
      <c r="N388" s="200" t="s">
        <v>41</v>
      </c>
      <c r="O388" s="72"/>
      <c r="P388" s="201">
        <f>O388*H388</f>
        <v>0</v>
      </c>
      <c r="Q388" s="201">
        <v>0</v>
      </c>
      <c r="R388" s="201">
        <f>Q388*H388</f>
        <v>0</v>
      </c>
      <c r="S388" s="201">
        <v>0</v>
      </c>
      <c r="T388" s="202">
        <f>S388*H388</f>
        <v>0</v>
      </c>
      <c r="U388" s="35"/>
      <c r="V388" s="35"/>
      <c r="W388" s="35"/>
      <c r="X388" s="35"/>
      <c r="Y388" s="35"/>
      <c r="Z388" s="35"/>
      <c r="AA388" s="35"/>
      <c r="AB388" s="35"/>
      <c r="AC388" s="35"/>
      <c r="AD388" s="35"/>
      <c r="AE388" s="35"/>
      <c r="AR388" s="203" t="s">
        <v>110</v>
      </c>
      <c r="AT388" s="203" t="s">
        <v>241</v>
      </c>
      <c r="AU388" s="203" t="s">
        <v>84</v>
      </c>
      <c r="AY388" s="18" t="s">
        <v>239</v>
      </c>
      <c r="BE388" s="204">
        <f>IF(N388="základní",J388,0)</f>
        <v>0</v>
      </c>
      <c r="BF388" s="204">
        <f>IF(N388="snížená",J388,0)</f>
        <v>0</v>
      </c>
      <c r="BG388" s="204">
        <f>IF(N388="zákl. přenesená",J388,0)</f>
        <v>0</v>
      </c>
      <c r="BH388" s="204">
        <f>IF(N388="sníž. přenesená",J388,0)</f>
        <v>0</v>
      </c>
      <c r="BI388" s="204">
        <f>IF(N388="nulová",J388,0)</f>
        <v>0</v>
      </c>
      <c r="BJ388" s="18" t="s">
        <v>84</v>
      </c>
      <c r="BK388" s="204">
        <f>ROUND(I388*H388,2)</f>
        <v>0</v>
      </c>
      <c r="BL388" s="18" t="s">
        <v>110</v>
      </c>
      <c r="BM388" s="203" t="s">
        <v>1965</v>
      </c>
    </row>
    <row r="389" spans="1:65" s="2" customFormat="1" ht="19.5">
      <c r="A389" s="35"/>
      <c r="B389" s="36"/>
      <c r="C389" s="37"/>
      <c r="D389" s="212" t="s">
        <v>294</v>
      </c>
      <c r="E389" s="37"/>
      <c r="F389" s="221" t="s">
        <v>3451</v>
      </c>
      <c r="G389" s="37"/>
      <c r="H389" s="37"/>
      <c r="I389" s="207"/>
      <c r="J389" s="37"/>
      <c r="K389" s="37"/>
      <c r="L389" s="40"/>
      <c r="M389" s="208"/>
      <c r="N389" s="209"/>
      <c r="O389" s="72"/>
      <c r="P389" s="72"/>
      <c r="Q389" s="72"/>
      <c r="R389" s="72"/>
      <c r="S389" s="72"/>
      <c r="T389" s="73"/>
      <c r="U389" s="35"/>
      <c r="V389" s="35"/>
      <c r="W389" s="35"/>
      <c r="X389" s="35"/>
      <c r="Y389" s="35"/>
      <c r="Z389" s="35"/>
      <c r="AA389" s="35"/>
      <c r="AB389" s="35"/>
      <c r="AC389" s="35"/>
      <c r="AD389" s="35"/>
      <c r="AE389" s="35"/>
      <c r="AT389" s="18" t="s">
        <v>294</v>
      </c>
      <c r="AU389" s="18" t="s">
        <v>84</v>
      </c>
    </row>
    <row r="390" spans="1:65" s="12" customFormat="1" ht="25.9" customHeight="1">
      <c r="B390" s="176"/>
      <c r="C390" s="177"/>
      <c r="D390" s="178" t="s">
        <v>75</v>
      </c>
      <c r="E390" s="179" t="s">
        <v>1805</v>
      </c>
      <c r="F390" s="179" t="s">
        <v>3505</v>
      </c>
      <c r="G390" s="177"/>
      <c r="H390" s="177"/>
      <c r="I390" s="180"/>
      <c r="J390" s="181">
        <f>BK390</f>
        <v>0</v>
      </c>
      <c r="K390" s="177"/>
      <c r="L390" s="182"/>
      <c r="M390" s="183"/>
      <c r="N390" s="184"/>
      <c r="O390" s="184"/>
      <c r="P390" s="185">
        <f>SUM(P391:P439)</f>
        <v>0</v>
      </c>
      <c r="Q390" s="184"/>
      <c r="R390" s="185">
        <f>SUM(R391:R439)</f>
        <v>0</v>
      </c>
      <c r="S390" s="184"/>
      <c r="T390" s="186">
        <f>SUM(T391:T439)</f>
        <v>0</v>
      </c>
      <c r="AR390" s="187" t="s">
        <v>86</v>
      </c>
      <c r="AT390" s="188" t="s">
        <v>75</v>
      </c>
      <c r="AU390" s="188" t="s">
        <v>76</v>
      </c>
      <c r="AY390" s="187" t="s">
        <v>239</v>
      </c>
      <c r="BK390" s="189">
        <f>SUM(BK391:BK439)</f>
        <v>0</v>
      </c>
    </row>
    <row r="391" spans="1:65" s="2" customFormat="1" ht="16.5" customHeight="1">
      <c r="A391" s="35"/>
      <c r="B391" s="36"/>
      <c r="C391" s="192" t="s">
        <v>1208</v>
      </c>
      <c r="D391" s="192" t="s">
        <v>241</v>
      </c>
      <c r="E391" s="193" t="s">
        <v>3506</v>
      </c>
      <c r="F391" s="194" t="s">
        <v>3507</v>
      </c>
      <c r="G391" s="195" t="s">
        <v>309</v>
      </c>
      <c r="H391" s="196">
        <v>11</v>
      </c>
      <c r="I391" s="197"/>
      <c r="J391" s="198">
        <f>ROUND(I391*H391,2)</f>
        <v>0</v>
      </c>
      <c r="K391" s="194" t="s">
        <v>3125</v>
      </c>
      <c r="L391" s="40"/>
      <c r="M391" s="199" t="s">
        <v>1</v>
      </c>
      <c r="N391" s="200" t="s">
        <v>41</v>
      </c>
      <c r="O391" s="72"/>
      <c r="P391" s="201">
        <f>O391*H391</f>
        <v>0</v>
      </c>
      <c r="Q391" s="201">
        <v>0</v>
      </c>
      <c r="R391" s="201">
        <f>Q391*H391</f>
        <v>0</v>
      </c>
      <c r="S391" s="201">
        <v>0</v>
      </c>
      <c r="T391" s="202">
        <f>S391*H391</f>
        <v>0</v>
      </c>
      <c r="U391" s="35"/>
      <c r="V391" s="35"/>
      <c r="W391" s="35"/>
      <c r="X391" s="35"/>
      <c r="Y391" s="35"/>
      <c r="Z391" s="35"/>
      <c r="AA391" s="35"/>
      <c r="AB391" s="35"/>
      <c r="AC391" s="35"/>
      <c r="AD391" s="35"/>
      <c r="AE391" s="35"/>
      <c r="AR391" s="203" t="s">
        <v>316</v>
      </c>
      <c r="AT391" s="203" t="s">
        <v>241</v>
      </c>
      <c r="AU391" s="203" t="s">
        <v>84</v>
      </c>
      <c r="AY391" s="18" t="s">
        <v>239</v>
      </c>
      <c r="BE391" s="204">
        <f>IF(N391="základní",J391,0)</f>
        <v>0</v>
      </c>
      <c r="BF391" s="204">
        <f>IF(N391="snížená",J391,0)</f>
        <v>0</v>
      </c>
      <c r="BG391" s="204">
        <f>IF(N391="zákl. přenesená",J391,0)</f>
        <v>0</v>
      </c>
      <c r="BH391" s="204">
        <f>IF(N391="sníž. přenesená",J391,0)</f>
        <v>0</v>
      </c>
      <c r="BI391" s="204">
        <f>IF(N391="nulová",J391,0)</f>
        <v>0</v>
      </c>
      <c r="BJ391" s="18" t="s">
        <v>84</v>
      </c>
      <c r="BK391" s="204">
        <f>ROUND(I391*H391,2)</f>
        <v>0</v>
      </c>
      <c r="BL391" s="18" t="s">
        <v>316</v>
      </c>
      <c r="BM391" s="203" t="s">
        <v>1976</v>
      </c>
    </row>
    <row r="392" spans="1:65" s="2" customFormat="1" ht="16.5" customHeight="1">
      <c r="A392" s="35"/>
      <c r="B392" s="36"/>
      <c r="C392" s="192" t="s">
        <v>1213</v>
      </c>
      <c r="D392" s="192" t="s">
        <v>241</v>
      </c>
      <c r="E392" s="193" t="s">
        <v>3508</v>
      </c>
      <c r="F392" s="194" t="s">
        <v>3509</v>
      </c>
      <c r="G392" s="195" t="s">
        <v>309</v>
      </c>
      <c r="H392" s="196">
        <v>2</v>
      </c>
      <c r="I392" s="197"/>
      <c r="J392" s="198">
        <f>ROUND(I392*H392,2)</f>
        <v>0</v>
      </c>
      <c r="K392" s="194" t="s">
        <v>3125</v>
      </c>
      <c r="L392" s="40"/>
      <c r="M392" s="199" t="s">
        <v>1</v>
      </c>
      <c r="N392" s="200" t="s">
        <v>41</v>
      </c>
      <c r="O392" s="72"/>
      <c r="P392" s="201">
        <f>O392*H392</f>
        <v>0</v>
      </c>
      <c r="Q392" s="201">
        <v>0</v>
      </c>
      <c r="R392" s="201">
        <f>Q392*H392</f>
        <v>0</v>
      </c>
      <c r="S392" s="201">
        <v>0</v>
      </c>
      <c r="T392" s="202">
        <f>S392*H392</f>
        <v>0</v>
      </c>
      <c r="U392" s="35"/>
      <c r="V392" s="35"/>
      <c r="W392" s="35"/>
      <c r="X392" s="35"/>
      <c r="Y392" s="35"/>
      <c r="Z392" s="35"/>
      <c r="AA392" s="35"/>
      <c r="AB392" s="35"/>
      <c r="AC392" s="35"/>
      <c r="AD392" s="35"/>
      <c r="AE392" s="35"/>
      <c r="AR392" s="203" t="s">
        <v>316</v>
      </c>
      <c r="AT392" s="203" t="s">
        <v>241</v>
      </c>
      <c r="AU392" s="203" t="s">
        <v>84</v>
      </c>
      <c r="AY392" s="18" t="s">
        <v>239</v>
      </c>
      <c r="BE392" s="204">
        <f>IF(N392="základní",J392,0)</f>
        <v>0</v>
      </c>
      <c r="BF392" s="204">
        <f>IF(N392="snížená",J392,0)</f>
        <v>0</v>
      </c>
      <c r="BG392" s="204">
        <f>IF(N392="zákl. přenesená",J392,0)</f>
        <v>0</v>
      </c>
      <c r="BH392" s="204">
        <f>IF(N392="sníž. přenesená",J392,0)</f>
        <v>0</v>
      </c>
      <c r="BI392" s="204">
        <f>IF(N392="nulová",J392,0)</f>
        <v>0</v>
      </c>
      <c r="BJ392" s="18" t="s">
        <v>84</v>
      </c>
      <c r="BK392" s="204">
        <f>ROUND(I392*H392,2)</f>
        <v>0</v>
      </c>
      <c r="BL392" s="18" t="s">
        <v>316</v>
      </c>
      <c r="BM392" s="203" t="s">
        <v>1987</v>
      </c>
    </row>
    <row r="393" spans="1:65" s="2" customFormat="1" ht="16.5" customHeight="1">
      <c r="A393" s="35"/>
      <c r="B393" s="36"/>
      <c r="C393" s="192" t="s">
        <v>1218</v>
      </c>
      <c r="D393" s="192" t="s">
        <v>241</v>
      </c>
      <c r="E393" s="193" t="s">
        <v>3510</v>
      </c>
      <c r="F393" s="194" t="s">
        <v>3511</v>
      </c>
      <c r="G393" s="195" t="s">
        <v>309</v>
      </c>
      <c r="H393" s="196">
        <v>27</v>
      </c>
      <c r="I393" s="197"/>
      <c r="J393" s="198">
        <f>ROUND(I393*H393,2)</f>
        <v>0</v>
      </c>
      <c r="K393" s="194" t="s">
        <v>3125</v>
      </c>
      <c r="L393" s="40"/>
      <c r="M393" s="199" t="s">
        <v>1</v>
      </c>
      <c r="N393" s="200" t="s">
        <v>41</v>
      </c>
      <c r="O393" s="72"/>
      <c r="P393" s="201">
        <f>O393*H393</f>
        <v>0</v>
      </c>
      <c r="Q393" s="201">
        <v>0</v>
      </c>
      <c r="R393" s="201">
        <f>Q393*H393</f>
        <v>0</v>
      </c>
      <c r="S393" s="201">
        <v>0</v>
      </c>
      <c r="T393" s="202">
        <f>S393*H393</f>
        <v>0</v>
      </c>
      <c r="U393" s="35"/>
      <c r="V393" s="35"/>
      <c r="W393" s="35"/>
      <c r="X393" s="35"/>
      <c r="Y393" s="35"/>
      <c r="Z393" s="35"/>
      <c r="AA393" s="35"/>
      <c r="AB393" s="35"/>
      <c r="AC393" s="35"/>
      <c r="AD393" s="35"/>
      <c r="AE393" s="35"/>
      <c r="AR393" s="203" t="s">
        <v>316</v>
      </c>
      <c r="AT393" s="203" t="s">
        <v>241</v>
      </c>
      <c r="AU393" s="203" t="s">
        <v>84</v>
      </c>
      <c r="AY393" s="18" t="s">
        <v>239</v>
      </c>
      <c r="BE393" s="204">
        <f>IF(N393="základní",J393,0)</f>
        <v>0</v>
      </c>
      <c r="BF393" s="204">
        <f>IF(N393="snížená",J393,0)</f>
        <v>0</v>
      </c>
      <c r="BG393" s="204">
        <f>IF(N393="zákl. přenesená",J393,0)</f>
        <v>0</v>
      </c>
      <c r="BH393" s="204">
        <f>IF(N393="sníž. přenesená",J393,0)</f>
        <v>0</v>
      </c>
      <c r="BI393" s="204">
        <f>IF(N393="nulová",J393,0)</f>
        <v>0</v>
      </c>
      <c r="BJ393" s="18" t="s">
        <v>84</v>
      </c>
      <c r="BK393" s="204">
        <f>ROUND(I393*H393,2)</f>
        <v>0</v>
      </c>
      <c r="BL393" s="18" t="s">
        <v>316</v>
      </c>
      <c r="BM393" s="203" t="s">
        <v>2000</v>
      </c>
    </row>
    <row r="394" spans="1:65" s="2" customFormat="1" ht="48.75">
      <c r="A394" s="35"/>
      <c r="B394" s="36"/>
      <c r="C394" s="37"/>
      <c r="D394" s="212" t="s">
        <v>294</v>
      </c>
      <c r="E394" s="37"/>
      <c r="F394" s="221" t="s">
        <v>3512</v>
      </c>
      <c r="G394" s="37"/>
      <c r="H394" s="37"/>
      <c r="I394" s="207"/>
      <c r="J394" s="37"/>
      <c r="K394" s="37"/>
      <c r="L394" s="40"/>
      <c r="M394" s="208"/>
      <c r="N394" s="209"/>
      <c r="O394" s="72"/>
      <c r="P394" s="72"/>
      <c r="Q394" s="72"/>
      <c r="R394" s="72"/>
      <c r="S394" s="72"/>
      <c r="T394" s="73"/>
      <c r="U394" s="35"/>
      <c r="V394" s="35"/>
      <c r="W394" s="35"/>
      <c r="X394" s="35"/>
      <c r="Y394" s="35"/>
      <c r="Z394" s="35"/>
      <c r="AA394" s="35"/>
      <c r="AB394" s="35"/>
      <c r="AC394" s="35"/>
      <c r="AD394" s="35"/>
      <c r="AE394" s="35"/>
      <c r="AT394" s="18" t="s">
        <v>294</v>
      </c>
      <c r="AU394" s="18" t="s">
        <v>84</v>
      </c>
    </row>
    <row r="395" spans="1:65" s="2" customFormat="1" ht="16.5" customHeight="1">
      <c r="A395" s="35"/>
      <c r="B395" s="36"/>
      <c r="C395" s="192" t="s">
        <v>1223</v>
      </c>
      <c r="D395" s="192" t="s">
        <v>241</v>
      </c>
      <c r="E395" s="193" t="s">
        <v>3513</v>
      </c>
      <c r="F395" s="194" t="s">
        <v>3514</v>
      </c>
      <c r="G395" s="195" t="s">
        <v>309</v>
      </c>
      <c r="H395" s="196">
        <v>7</v>
      </c>
      <c r="I395" s="197"/>
      <c r="J395" s="198">
        <f>ROUND(I395*H395,2)</f>
        <v>0</v>
      </c>
      <c r="K395" s="194" t="s">
        <v>3125</v>
      </c>
      <c r="L395" s="40"/>
      <c r="M395" s="199" t="s">
        <v>1</v>
      </c>
      <c r="N395" s="200" t="s">
        <v>41</v>
      </c>
      <c r="O395" s="72"/>
      <c r="P395" s="201">
        <f>O395*H395</f>
        <v>0</v>
      </c>
      <c r="Q395" s="201">
        <v>0</v>
      </c>
      <c r="R395" s="201">
        <f>Q395*H395</f>
        <v>0</v>
      </c>
      <c r="S395" s="201">
        <v>0</v>
      </c>
      <c r="T395" s="202">
        <f>S395*H395</f>
        <v>0</v>
      </c>
      <c r="U395" s="35"/>
      <c r="V395" s="35"/>
      <c r="W395" s="35"/>
      <c r="X395" s="35"/>
      <c r="Y395" s="35"/>
      <c r="Z395" s="35"/>
      <c r="AA395" s="35"/>
      <c r="AB395" s="35"/>
      <c r="AC395" s="35"/>
      <c r="AD395" s="35"/>
      <c r="AE395" s="35"/>
      <c r="AR395" s="203" t="s">
        <v>316</v>
      </c>
      <c r="AT395" s="203" t="s">
        <v>241</v>
      </c>
      <c r="AU395" s="203" t="s">
        <v>84</v>
      </c>
      <c r="AY395" s="18" t="s">
        <v>239</v>
      </c>
      <c r="BE395" s="204">
        <f>IF(N395="základní",J395,0)</f>
        <v>0</v>
      </c>
      <c r="BF395" s="204">
        <f>IF(N395="snížená",J395,0)</f>
        <v>0</v>
      </c>
      <c r="BG395" s="204">
        <f>IF(N395="zákl. přenesená",J395,0)</f>
        <v>0</v>
      </c>
      <c r="BH395" s="204">
        <f>IF(N395="sníž. přenesená",J395,0)</f>
        <v>0</v>
      </c>
      <c r="BI395" s="204">
        <f>IF(N395="nulová",J395,0)</f>
        <v>0</v>
      </c>
      <c r="BJ395" s="18" t="s">
        <v>84</v>
      </c>
      <c r="BK395" s="204">
        <f>ROUND(I395*H395,2)</f>
        <v>0</v>
      </c>
      <c r="BL395" s="18" t="s">
        <v>316</v>
      </c>
      <c r="BM395" s="203" t="s">
        <v>2011</v>
      </c>
    </row>
    <row r="396" spans="1:65" s="2" customFormat="1" ht="16.5" customHeight="1">
      <c r="A396" s="35"/>
      <c r="B396" s="36"/>
      <c r="C396" s="192" t="s">
        <v>1229</v>
      </c>
      <c r="D396" s="192" t="s">
        <v>241</v>
      </c>
      <c r="E396" s="193" t="s">
        <v>3515</v>
      </c>
      <c r="F396" s="194" t="s">
        <v>3516</v>
      </c>
      <c r="G396" s="195" t="s">
        <v>309</v>
      </c>
      <c r="H396" s="196">
        <v>7</v>
      </c>
      <c r="I396" s="197"/>
      <c r="J396" s="198">
        <f>ROUND(I396*H396,2)</f>
        <v>0</v>
      </c>
      <c r="K396" s="194" t="s">
        <v>3125</v>
      </c>
      <c r="L396" s="40"/>
      <c r="M396" s="199" t="s">
        <v>1</v>
      </c>
      <c r="N396" s="200" t="s">
        <v>41</v>
      </c>
      <c r="O396" s="72"/>
      <c r="P396" s="201">
        <f>O396*H396</f>
        <v>0</v>
      </c>
      <c r="Q396" s="201">
        <v>0</v>
      </c>
      <c r="R396" s="201">
        <f>Q396*H396</f>
        <v>0</v>
      </c>
      <c r="S396" s="201">
        <v>0</v>
      </c>
      <c r="T396" s="202">
        <f>S396*H396</f>
        <v>0</v>
      </c>
      <c r="U396" s="35"/>
      <c r="V396" s="35"/>
      <c r="W396" s="35"/>
      <c r="X396" s="35"/>
      <c r="Y396" s="35"/>
      <c r="Z396" s="35"/>
      <c r="AA396" s="35"/>
      <c r="AB396" s="35"/>
      <c r="AC396" s="35"/>
      <c r="AD396" s="35"/>
      <c r="AE396" s="35"/>
      <c r="AR396" s="203" t="s">
        <v>316</v>
      </c>
      <c r="AT396" s="203" t="s">
        <v>241</v>
      </c>
      <c r="AU396" s="203" t="s">
        <v>84</v>
      </c>
      <c r="AY396" s="18" t="s">
        <v>239</v>
      </c>
      <c r="BE396" s="204">
        <f>IF(N396="základní",J396,0)</f>
        <v>0</v>
      </c>
      <c r="BF396" s="204">
        <f>IF(N396="snížená",J396,0)</f>
        <v>0</v>
      </c>
      <c r="BG396" s="204">
        <f>IF(N396="zákl. přenesená",J396,0)</f>
        <v>0</v>
      </c>
      <c r="BH396" s="204">
        <f>IF(N396="sníž. přenesená",J396,0)</f>
        <v>0</v>
      </c>
      <c r="BI396" s="204">
        <f>IF(N396="nulová",J396,0)</f>
        <v>0</v>
      </c>
      <c r="BJ396" s="18" t="s">
        <v>84</v>
      </c>
      <c r="BK396" s="204">
        <f>ROUND(I396*H396,2)</f>
        <v>0</v>
      </c>
      <c r="BL396" s="18" t="s">
        <v>316</v>
      </c>
      <c r="BM396" s="203" t="s">
        <v>2022</v>
      </c>
    </row>
    <row r="397" spans="1:65" s="2" customFormat="1" ht="16.5" customHeight="1">
      <c r="A397" s="35"/>
      <c r="B397" s="36"/>
      <c r="C397" s="192" t="s">
        <v>1232</v>
      </c>
      <c r="D397" s="192" t="s">
        <v>241</v>
      </c>
      <c r="E397" s="193" t="s">
        <v>3517</v>
      </c>
      <c r="F397" s="194" t="s">
        <v>3518</v>
      </c>
      <c r="G397" s="195" t="s">
        <v>309</v>
      </c>
      <c r="H397" s="196">
        <v>2</v>
      </c>
      <c r="I397" s="197"/>
      <c r="J397" s="198">
        <f>ROUND(I397*H397,2)</f>
        <v>0</v>
      </c>
      <c r="K397" s="194" t="s">
        <v>3125</v>
      </c>
      <c r="L397" s="40"/>
      <c r="M397" s="199" t="s">
        <v>1</v>
      </c>
      <c r="N397" s="200" t="s">
        <v>41</v>
      </c>
      <c r="O397" s="72"/>
      <c r="P397" s="201">
        <f>O397*H397</f>
        <v>0</v>
      </c>
      <c r="Q397" s="201">
        <v>0</v>
      </c>
      <c r="R397" s="201">
        <f>Q397*H397</f>
        <v>0</v>
      </c>
      <c r="S397" s="201">
        <v>0</v>
      </c>
      <c r="T397" s="202">
        <f>S397*H397</f>
        <v>0</v>
      </c>
      <c r="U397" s="35"/>
      <c r="V397" s="35"/>
      <c r="W397" s="35"/>
      <c r="X397" s="35"/>
      <c r="Y397" s="35"/>
      <c r="Z397" s="35"/>
      <c r="AA397" s="35"/>
      <c r="AB397" s="35"/>
      <c r="AC397" s="35"/>
      <c r="AD397" s="35"/>
      <c r="AE397" s="35"/>
      <c r="AR397" s="203" t="s">
        <v>316</v>
      </c>
      <c r="AT397" s="203" t="s">
        <v>241</v>
      </c>
      <c r="AU397" s="203" t="s">
        <v>84</v>
      </c>
      <c r="AY397" s="18" t="s">
        <v>239</v>
      </c>
      <c r="BE397" s="204">
        <f>IF(N397="základní",J397,0)</f>
        <v>0</v>
      </c>
      <c r="BF397" s="204">
        <f>IF(N397="snížená",J397,0)</f>
        <v>0</v>
      </c>
      <c r="BG397" s="204">
        <f>IF(N397="zákl. přenesená",J397,0)</f>
        <v>0</v>
      </c>
      <c r="BH397" s="204">
        <f>IF(N397="sníž. přenesená",J397,0)</f>
        <v>0</v>
      </c>
      <c r="BI397" s="204">
        <f>IF(N397="nulová",J397,0)</f>
        <v>0</v>
      </c>
      <c r="BJ397" s="18" t="s">
        <v>84</v>
      </c>
      <c r="BK397" s="204">
        <f>ROUND(I397*H397,2)</f>
        <v>0</v>
      </c>
      <c r="BL397" s="18" t="s">
        <v>316</v>
      </c>
      <c r="BM397" s="203" t="s">
        <v>2035</v>
      </c>
    </row>
    <row r="398" spans="1:65" s="2" customFormat="1" ht="16.5" customHeight="1">
      <c r="A398" s="35"/>
      <c r="B398" s="36"/>
      <c r="C398" s="192" t="s">
        <v>1237</v>
      </c>
      <c r="D398" s="192" t="s">
        <v>241</v>
      </c>
      <c r="E398" s="193" t="s">
        <v>3519</v>
      </c>
      <c r="F398" s="194" t="s">
        <v>3520</v>
      </c>
      <c r="G398" s="195" t="s">
        <v>309</v>
      </c>
      <c r="H398" s="196">
        <v>2</v>
      </c>
      <c r="I398" s="197"/>
      <c r="J398" s="198">
        <f>ROUND(I398*H398,2)</f>
        <v>0</v>
      </c>
      <c r="K398" s="194" t="s">
        <v>3125</v>
      </c>
      <c r="L398" s="40"/>
      <c r="M398" s="199" t="s">
        <v>1</v>
      </c>
      <c r="N398" s="200" t="s">
        <v>41</v>
      </c>
      <c r="O398" s="72"/>
      <c r="P398" s="201">
        <f>O398*H398</f>
        <v>0</v>
      </c>
      <c r="Q398" s="201">
        <v>0</v>
      </c>
      <c r="R398" s="201">
        <f>Q398*H398</f>
        <v>0</v>
      </c>
      <c r="S398" s="201">
        <v>0</v>
      </c>
      <c r="T398" s="202">
        <f>S398*H398</f>
        <v>0</v>
      </c>
      <c r="U398" s="35"/>
      <c r="V398" s="35"/>
      <c r="W398" s="35"/>
      <c r="X398" s="35"/>
      <c r="Y398" s="35"/>
      <c r="Z398" s="35"/>
      <c r="AA398" s="35"/>
      <c r="AB398" s="35"/>
      <c r="AC398" s="35"/>
      <c r="AD398" s="35"/>
      <c r="AE398" s="35"/>
      <c r="AR398" s="203" t="s">
        <v>316</v>
      </c>
      <c r="AT398" s="203" t="s">
        <v>241</v>
      </c>
      <c r="AU398" s="203" t="s">
        <v>84</v>
      </c>
      <c r="AY398" s="18" t="s">
        <v>239</v>
      </c>
      <c r="BE398" s="204">
        <f>IF(N398="základní",J398,0)</f>
        <v>0</v>
      </c>
      <c r="BF398" s="204">
        <f>IF(N398="snížená",J398,0)</f>
        <v>0</v>
      </c>
      <c r="BG398" s="204">
        <f>IF(N398="zákl. přenesená",J398,0)</f>
        <v>0</v>
      </c>
      <c r="BH398" s="204">
        <f>IF(N398="sníž. přenesená",J398,0)</f>
        <v>0</v>
      </c>
      <c r="BI398" s="204">
        <f>IF(N398="nulová",J398,0)</f>
        <v>0</v>
      </c>
      <c r="BJ398" s="18" t="s">
        <v>84</v>
      </c>
      <c r="BK398" s="204">
        <f>ROUND(I398*H398,2)</f>
        <v>0</v>
      </c>
      <c r="BL398" s="18" t="s">
        <v>316</v>
      </c>
      <c r="BM398" s="203" t="s">
        <v>2043</v>
      </c>
    </row>
    <row r="399" spans="1:65" s="2" customFormat="1" ht="16.5" customHeight="1">
      <c r="A399" s="35"/>
      <c r="B399" s="36"/>
      <c r="C399" s="192" t="s">
        <v>1239</v>
      </c>
      <c r="D399" s="192" t="s">
        <v>241</v>
      </c>
      <c r="E399" s="193" t="s">
        <v>3521</v>
      </c>
      <c r="F399" s="194" t="s">
        <v>3522</v>
      </c>
      <c r="G399" s="195" t="s">
        <v>309</v>
      </c>
      <c r="H399" s="196">
        <v>30</v>
      </c>
      <c r="I399" s="197"/>
      <c r="J399" s="198">
        <f>ROUND(I399*H399,2)</f>
        <v>0</v>
      </c>
      <c r="K399" s="194" t="s">
        <v>3125</v>
      </c>
      <c r="L399" s="40"/>
      <c r="M399" s="199" t="s">
        <v>1</v>
      </c>
      <c r="N399" s="200" t="s">
        <v>41</v>
      </c>
      <c r="O399" s="72"/>
      <c r="P399" s="201">
        <f>O399*H399</f>
        <v>0</v>
      </c>
      <c r="Q399" s="201">
        <v>0</v>
      </c>
      <c r="R399" s="201">
        <f>Q399*H399</f>
        <v>0</v>
      </c>
      <c r="S399" s="201">
        <v>0</v>
      </c>
      <c r="T399" s="202">
        <f>S399*H399</f>
        <v>0</v>
      </c>
      <c r="U399" s="35"/>
      <c r="V399" s="35"/>
      <c r="W399" s="35"/>
      <c r="X399" s="35"/>
      <c r="Y399" s="35"/>
      <c r="Z399" s="35"/>
      <c r="AA399" s="35"/>
      <c r="AB399" s="35"/>
      <c r="AC399" s="35"/>
      <c r="AD399" s="35"/>
      <c r="AE399" s="35"/>
      <c r="AR399" s="203" t="s">
        <v>316</v>
      </c>
      <c r="AT399" s="203" t="s">
        <v>241</v>
      </c>
      <c r="AU399" s="203" t="s">
        <v>84</v>
      </c>
      <c r="AY399" s="18" t="s">
        <v>239</v>
      </c>
      <c r="BE399" s="204">
        <f>IF(N399="základní",J399,0)</f>
        <v>0</v>
      </c>
      <c r="BF399" s="204">
        <f>IF(N399="snížená",J399,0)</f>
        <v>0</v>
      </c>
      <c r="BG399" s="204">
        <f>IF(N399="zákl. přenesená",J399,0)</f>
        <v>0</v>
      </c>
      <c r="BH399" s="204">
        <f>IF(N399="sníž. přenesená",J399,0)</f>
        <v>0</v>
      </c>
      <c r="BI399" s="204">
        <f>IF(N399="nulová",J399,0)</f>
        <v>0</v>
      </c>
      <c r="BJ399" s="18" t="s">
        <v>84</v>
      </c>
      <c r="BK399" s="204">
        <f>ROUND(I399*H399,2)</f>
        <v>0</v>
      </c>
      <c r="BL399" s="18" t="s">
        <v>316</v>
      </c>
      <c r="BM399" s="203" t="s">
        <v>2051</v>
      </c>
    </row>
    <row r="400" spans="1:65" s="2" customFormat="1" ht="19.5">
      <c r="A400" s="35"/>
      <c r="B400" s="36"/>
      <c r="C400" s="37"/>
      <c r="D400" s="212" t="s">
        <v>294</v>
      </c>
      <c r="E400" s="37"/>
      <c r="F400" s="221" t="s">
        <v>3523</v>
      </c>
      <c r="G400" s="37"/>
      <c r="H400" s="37"/>
      <c r="I400" s="207"/>
      <c r="J400" s="37"/>
      <c r="K400" s="37"/>
      <c r="L400" s="40"/>
      <c r="M400" s="208"/>
      <c r="N400" s="209"/>
      <c r="O400" s="72"/>
      <c r="P400" s="72"/>
      <c r="Q400" s="72"/>
      <c r="R400" s="72"/>
      <c r="S400" s="72"/>
      <c r="T400" s="73"/>
      <c r="U400" s="35"/>
      <c r="V400" s="35"/>
      <c r="W400" s="35"/>
      <c r="X400" s="35"/>
      <c r="Y400" s="35"/>
      <c r="Z400" s="35"/>
      <c r="AA400" s="35"/>
      <c r="AB400" s="35"/>
      <c r="AC400" s="35"/>
      <c r="AD400" s="35"/>
      <c r="AE400" s="35"/>
      <c r="AT400" s="18" t="s">
        <v>294</v>
      </c>
      <c r="AU400" s="18" t="s">
        <v>84</v>
      </c>
    </row>
    <row r="401" spans="1:65" s="2" customFormat="1" ht="16.5" customHeight="1">
      <c r="A401" s="35"/>
      <c r="B401" s="36"/>
      <c r="C401" s="192" t="s">
        <v>1244</v>
      </c>
      <c r="D401" s="192" t="s">
        <v>241</v>
      </c>
      <c r="E401" s="193" t="s">
        <v>3524</v>
      </c>
      <c r="F401" s="194" t="s">
        <v>3525</v>
      </c>
      <c r="G401" s="195" t="s">
        <v>251</v>
      </c>
      <c r="H401" s="196">
        <v>4</v>
      </c>
      <c r="I401" s="197"/>
      <c r="J401" s="198">
        <f>ROUND(I401*H401,2)</f>
        <v>0</v>
      </c>
      <c r="K401" s="194" t="s">
        <v>3125</v>
      </c>
      <c r="L401" s="40"/>
      <c r="M401" s="199" t="s">
        <v>1</v>
      </c>
      <c r="N401" s="200" t="s">
        <v>41</v>
      </c>
      <c r="O401" s="72"/>
      <c r="P401" s="201">
        <f>O401*H401</f>
        <v>0</v>
      </c>
      <c r="Q401" s="201">
        <v>0</v>
      </c>
      <c r="R401" s="201">
        <f>Q401*H401</f>
        <v>0</v>
      </c>
      <c r="S401" s="201">
        <v>0</v>
      </c>
      <c r="T401" s="202">
        <f>S401*H401</f>
        <v>0</v>
      </c>
      <c r="U401" s="35"/>
      <c r="V401" s="35"/>
      <c r="W401" s="35"/>
      <c r="X401" s="35"/>
      <c r="Y401" s="35"/>
      <c r="Z401" s="35"/>
      <c r="AA401" s="35"/>
      <c r="AB401" s="35"/>
      <c r="AC401" s="35"/>
      <c r="AD401" s="35"/>
      <c r="AE401" s="35"/>
      <c r="AR401" s="203" t="s">
        <v>316</v>
      </c>
      <c r="AT401" s="203" t="s">
        <v>241</v>
      </c>
      <c r="AU401" s="203" t="s">
        <v>84</v>
      </c>
      <c r="AY401" s="18" t="s">
        <v>239</v>
      </c>
      <c r="BE401" s="204">
        <f>IF(N401="základní",J401,0)</f>
        <v>0</v>
      </c>
      <c r="BF401" s="204">
        <f>IF(N401="snížená",J401,0)</f>
        <v>0</v>
      </c>
      <c r="BG401" s="204">
        <f>IF(N401="zákl. přenesená",J401,0)</f>
        <v>0</v>
      </c>
      <c r="BH401" s="204">
        <f>IF(N401="sníž. přenesená",J401,0)</f>
        <v>0</v>
      </c>
      <c r="BI401" s="204">
        <f>IF(N401="nulová",J401,0)</f>
        <v>0</v>
      </c>
      <c r="BJ401" s="18" t="s">
        <v>84</v>
      </c>
      <c r="BK401" s="204">
        <f>ROUND(I401*H401,2)</f>
        <v>0</v>
      </c>
      <c r="BL401" s="18" t="s">
        <v>316</v>
      </c>
      <c r="BM401" s="203" t="s">
        <v>2059</v>
      </c>
    </row>
    <row r="402" spans="1:65" s="2" customFormat="1" ht="16.5" customHeight="1">
      <c r="A402" s="35"/>
      <c r="B402" s="36"/>
      <c r="C402" s="192" t="s">
        <v>1250</v>
      </c>
      <c r="D402" s="192" t="s">
        <v>241</v>
      </c>
      <c r="E402" s="193" t="s">
        <v>3526</v>
      </c>
      <c r="F402" s="194" t="s">
        <v>3527</v>
      </c>
      <c r="G402" s="195" t="s">
        <v>309</v>
      </c>
      <c r="H402" s="196">
        <v>114</v>
      </c>
      <c r="I402" s="197"/>
      <c r="J402" s="198">
        <f>ROUND(I402*H402,2)</f>
        <v>0</v>
      </c>
      <c r="K402" s="194" t="s">
        <v>3125</v>
      </c>
      <c r="L402" s="40"/>
      <c r="M402" s="199" t="s">
        <v>1</v>
      </c>
      <c r="N402" s="200" t="s">
        <v>41</v>
      </c>
      <c r="O402" s="72"/>
      <c r="P402" s="201">
        <f>O402*H402</f>
        <v>0</v>
      </c>
      <c r="Q402" s="201">
        <v>0</v>
      </c>
      <c r="R402" s="201">
        <f>Q402*H402</f>
        <v>0</v>
      </c>
      <c r="S402" s="201">
        <v>0</v>
      </c>
      <c r="T402" s="202">
        <f>S402*H402</f>
        <v>0</v>
      </c>
      <c r="U402" s="35"/>
      <c r="V402" s="35"/>
      <c r="W402" s="35"/>
      <c r="X402" s="35"/>
      <c r="Y402" s="35"/>
      <c r="Z402" s="35"/>
      <c r="AA402" s="35"/>
      <c r="AB402" s="35"/>
      <c r="AC402" s="35"/>
      <c r="AD402" s="35"/>
      <c r="AE402" s="35"/>
      <c r="AR402" s="203" t="s">
        <v>316</v>
      </c>
      <c r="AT402" s="203" t="s">
        <v>241</v>
      </c>
      <c r="AU402" s="203" t="s">
        <v>84</v>
      </c>
      <c r="AY402" s="18" t="s">
        <v>239</v>
      </c>
      <c r="BE402" s="204">
        <f>IF(N402="základní",J402,0)</f>
        <v>0</v>
      </c>
      <c r="BF402" s="204">
        <f>IF(N402="snížená",J402,0)</f>
        <v>0</v>
      </c>
      <c r="BG402" s="204">
        <f>IF(N402="zákl. přenesená",J402,0)</f>
        <v>0</v>
      </c>
      <c r="BH402" s="204">
        <f>IF(N402="sníž. přenesená",J402,0)</f>
        <v>0</v>
      </c>
      <c r="BI402" s="204">
        <f>IF(N402="nulová",J402,0)</f>
        <v>0</v>
      </c>
      <c r="BJ402" s="18" t="s">
        <v>84</v>
      </c>
      <c r="BK402" s="204">
        <f>ROUND(I402*H402,2)</f>
        <v>0</v>
      </c>
      <c r="BL402" s="18" t="s">
        <v>316</v>
      </c>
      <c r="BM402" s="203" t="s">
        <v>2067</v>
      </c>
    </row>
    <row r="403" spans="1:65" s="2" customFormat="1" ht="16.5" customHeight="1">
      <c r="A403" s="35"/>
      <c r="B403" s="36"/>
      <c r="C403" s="192" t="s">
        <v>1255</v>
      </c>
      <c r="D403" s="192" t="s">
        <v>241</v>
      </c>
      <c r="E403" s="193" t="s">
        <v>3528</v>
      </c>
      <c r="F403" s="194" t="s">
        <v>3529</v>
      </c>
      <c r="G403" s="195" t="s">
        <v>309</v>
      </c>
      <c r="H403" s="196">
        <v>2</v>
      </c>
      <c r="I403" s="197"/>
      <c r="J403" s="198">
        <f>ROUND(I403*H403,2)</f>
        <v>0</v>
      </c>
      <c r="K403" s="194" t="s">
        <v>3125</v>
      </c>
      <c r="L403" s="40"/>
      <c r="M403" s="199" t="s">
        <v>1</v>
      </c>
      <c r="N403" s="200" t="s">
        <v>41</v>
      </c>
      <c r="O403" s="72"/>
      <c r="P403" s="201">
        <f>O403*H403</f>
        <v>0</v>
      </c>
      <c r="Q403" s="201">
        <v>0</v>
      </c>
      <c r="R403" s="201">
        <f>Q403*H403</f>
        <v>0</v>
      </c>
      <c r="S403" s="201">
        <v>0</v>
      </c>
      <c r="T403" s="202">
        <f>S403*H403</f>
        <v>0</v>
      </c>
      <c r="U403" s="35"/>
      <c r="V403" s="35"/>
      <c r="W403" s="35"/>
      <c r="X403" s="35"/>
      <c r="Y403" s="35"/>
      <c r="Z403" s="35"/>
      <c r="AA403" s="35"/>
      <c r="AB403" s="35"/>
      <c r="AC403" s="35"/>
      <c r="AD403" s="35"/>
      <c r="AE403" s="35"/>
      <c r="AR403" s="203" t="s">
        <v>316</v>
      </c>
      <c r="AT403" s="203" t="s">
        <v>241</v>
      </c>
      <c r="AU403" s="203" t="s">
        <v>84</v>
      </c>
      <c r="AY403" s="18" t="s">
        <v>239</v>
      </c>
      <c r="BE403" s="204">
        <f>IF(N403="základní",J403,0)</f>
        <v>0</v>
      </c>
      <c r="BF403" s="204">
        <f>IF(N403="snížená",J403,0)</f>
        <v>0</v>
      </c>
      <c r="BG403" s="204">
        <f>IF(N403="zákl. přenesená",J403,0)</f>
        <v>0</v>
      </c>
      <c r="BH403" s="204">
        <f>IF(N403="sníž. přenesená",J403,0)</f>
        <v>0</v>
      </c>
      <c r="BI403" s="204">
        <f>IF(N403="nulová",J403,0)</f>
        <v>0</v>
      </c>
      <c r="BJ403" s="18" t="s">
        <v>84</v>
      </c>
      <c r="BK403" s="204">
        <f>ROUND(I403*H403,2)</f>
        <v>0</v>
      </c>
      <c r="BL403" s="18" t="s">
        <v>316</v>
      </c>
      <c r="BM403" s="203" t="s">
        <v>2081</v>
      </c>
    </row>
    <row r="404" spans="1:65" s="2" customFormat="1" ht="16.5" customHeight="1">
      <c r="A404" s="35"/>
      <c r="B404" s="36"/>
      <c r="C404" s="192" t="s">
        <v>1260</v>
      </c>
      <c r="D404" s="192" t="s">
        <v>241</v>
      </c>
      <c r="E404" s="193" t="s">
        <v>3530</v>
      </c>
      <c r="F404" s="194" t="s">
        <v>3531</v>
      </c>
      <c r="G404" s="195" t="s">
        <v>251</v>
      </c>
      <c r="H404" s="196">
        <v>34</v>
      </c>
      <c r="I404" s="197"/>
      <c r="J404" s="198">
        <f>ROUND(I404*H404,2)</f>
        <v>0</v>
      </c>
      <c r="K404" s="194" t="s">
        <v>3125</v>
      </c>
      <c r="L404" s="40"/>
      <c r="M404" s="199" t="s">
        <v>1</v>
      </c>
      <c r="N404" s="200" t="s">
        <v>41</v>
      </c>
      <c r="O404" s="72"/>
      <c r="P404" s="201">
        <f>O404*H404</f>
        <v>0</v>
      </c>
      <c r="Q404" s="201">
        <v>0</v>
      </c>
      <c r="R404" s="201">
        <f>Q404*H404</f>
        <v>0</v>
      </c>
      <c r="S404" s="201">
        <v>0</v>
      </c>
      <c r="T404" s="202">
        <f>S404*H404</f>
        <v>0</v>
      </c>
      <c r="U404" s="35"/>
      <c r="V404" s="35"/>
      <c r="W404" s="35"/>
      <c r="X404" s="35"/>
      <c r="Y404" s="35"/>
      <c r="Z404" s="35"/>
      <c r="AA404" s="35"/>
      <c r="AB404" s="35"/>
      <c r="AC404" s="35"/>
      <c r="AD404" s="35"/>
      <c r="AE404" s="35"/>
      <c r="AR404" s="203" t="s">
        <v>316</v>
      </c>
      <c r="AT404" s="203" t="s">
        <v>241</v>
      </c>
      <c r="AU404" s="203" t="s">
        <v>84</v>
      </c>
      <c r="AY404" s="18" t="s">
        <v>239</v>
      </c>
      <c r="BE404" s="204">
        <f>IF(N404="základní",J404,0)</f>
        <v>0</v>
      </c>
      <c r="BF404" s="204">
        <f>IF(N404="snížená",J404,0)</f>
        <v>0</v>
      </c>
      <c r="BG404" s="204">
        <f>IF(N404="zákl. přenesená",J404,0)</f>
        <v>0</v>
      </c>
      <c r="BH404" s="204">
        <f>IF(N404="sníž. přenesená",J404,0)</f>
        <v>0</v>
      </c>
      <c r="BI404" s="204">
        <f>IF(N404="nulová",J404,0)</f>
        <v>0</v>
      </c>
      <c r="BJ404" s="18" t="s">
        <v>84</v>
      </c>
      <c r="BK404" s="204">
        <f>ROUND(I404*H404,2)</f>
        <v>0</v>
      </c>
      <c r="BL404" s="18" t="s">
        <v>316</v>
      </c>
      <c r="BM404" s="203" t="s">
        <v>2092</v>
      </c>
    </row>
    <row r="405" spans="1:65" s="2" customFormat="1" ht="29.25">
      <c r="A405" s="35"/>
      <c r="B405" s="36"/>
      <c r="C405" s="37"/>
      <c r="D405" s="212" t="s">
        <v>294</v>
      </c>
      <c r="E405" s="37"/>
      <c r="F405" s="221" t="s">
        <v>3532</v>
      </c>
      <c r="G405" s="37"/>
      <c r="H405" s="37"/>
      <c r="I405" s="207"/>
      <c r="J405" s="37"/>
      <c r="K405" s="37"/>
      <c r="L405" s="40"/>
      <c r="M405" s="208"/>
      <c r="N405" s="209"/>
      <c r="O405" s="72"/>
      <c r="P405" s="72"/>
      <c r="Q405" s="72"/>
      <c r="R405" s="72"/>
      <c r="S405" s="72"/>
      <c r="T405" s="73"/>
      <c r="U405" s="35"/>
      <c r="V405" s="35"/>
      <c r="W405" s="35"/>
      <c r="X405" s="35"/>
      <c r="Y405" s="35"/>
      <c r="Z405" s="35"/>
      <c r="AA405" s="35"/>
      <c r="AB405" s="35"/>
      <c r="AC405" s="35"/>
      <c r="AD405" s="35"/>
      <c r="AE405" s="35"/>
      <c r="AT405" s="18" t="s">
        <v>294</v>
      </c>
      <c r="AU405" s="18" t="s">
        <v>84</v>
      </c>
    </row>
    <row r="406" spans="1:65" s="2" customFormat="1" ht="16.5" customHeight="1">
      <c r="A406" s="35"/>
      <c r="B406" s="36"/>
      <c r="C406" s="192" t="s">
        <v>1265</v>
      </c>
      <c r="D406" s="192" t="s">
        <v>241</v>
      </c>
      <c r="E406" s="193" t="s">
        <v>3533</v>
      </c>
      <c r="F406" s="194" t="s">
        <v>3534</v>
      </c>
      <c r="G406" s="195" t="s">
        <v>251</v>
      </c>
      <c r="H406" s="196">
        <v>27</v>
      </c>
      <c r="I406" s="197"/>
      <c r="J406" s="198">
        <f>ROUND(I406*H406,2)</f>
        <v>0</v>
      </c>
      <c r="K406" s="194" t="s">
        <v>3125</v>
      </c>
      <c r="L406" s="40"/>
      <c r="M406" s="199" t="s">
        <v>1</v>
      </c>
      <c r="N406" s="200" t="s">
        <v>41</v>
      </c>
      <c r="O406" s="72"/>
      <c r="P406" s="201">
        <f>O406*H406</f>
        <v>0</v>
      </c>
      <c r="Q406" s="201">
        <v>0</v>
      </c>
      <c r="R406" s="201">
        <f>Q406*H406</f>
        <v>0</v>
      </c>
      <c r="S406" s="201">
        <v>0</v>
      </c>
      <c r="T406" s="202">
        <f>S406*H406</f>
        <v>0</v>
      </c>
      <c r="U406" s="35"/>
      <c r="V406" s="35"/>
      <c r="W406" s="35"/>
      <c r="X406" s="35"/>
      <c r="Y406" s="35"/>
      <c r="Z406" s="35"/>
      <c r="AA406" s="35"/>
      <c r="AB406" s="35"/>
      <c r="AC406" s="35"/>
      <c r="AD406" s="35"/>
      <c r="AE406" s="35"/>
      <c r="AR406" s="203" t="s">
        <v>316</v>
      </c>
      <c r="AT406" s="203" t="s">
        <v>241</v>
      </c>
      <c r="AU406" s="203" t="s">
        <v>84</v>
      </c>
      <c r="AY406" s="18" t="s">
        <v>239</v>
      </c>
      <c r="BE406" s="204">
        <f>IF(N406="základní",J406,0)</f>
        <v>0</v>
      </c>
      <c r="BF406" s="204">
        <f>IF(N406="snížená",J406,0)</f>
        <v>0</v>
      </c>
      <c r="BG406" s="204">
        <f>IF(N406="zákl. přenesená",J406,0)</f>
        <v>0</v>
      </c>
      <c r="BH406" s="204">
        <f>IF(N406="sníž. přenesená",J406,0)</f>
        <v>0</v>
      </c>
      <c r="BI406" s="204">
        <f>IF(N406="nulová",J406,0)</f>
        <v>0</v>
      </c>
      <c r="BJ406" s="18" t="s">
        <v>84</v>
      </c>
      <c r="BK406" s="204">
        <f>ROUND(I406*H406,2)</f>
        <v>0</v>
      </c>
      <c r="BL406" s="18" t="s">
        <v>316</v>
      </c>
      <c r="BM406" s="203" t="s">
        <v>2100</v>
      </c>
    </row>
    <row r="407" spans="1:65" s="2" customFormat="1" ht="16.5" customHeight="1">
      <c r="A407" s="35"/>
      <c r="B407" s="36"/>
      <c r="C407" s="192" t="s">
        <v>1270</v>
      </c>
      <c r="D407" s="192" t="s">
        <v>241</v>
      </c>
      <c r="E407" s="193" t="s">
        <v>3535</v>
      </c>
      <c r="F407" s="194" t="s">
        <v>3536</v>
      </c>
      <c r="G407" s="195" t="s">
        <v>251</v>
      </c>
      <c r="H407" s="196">
        <v>7</v>
      </c>
      <c r="I407" s="197"/>
      <c r="J407" s="198">
        <f>ROUND(I407*H407,2)</f>
        <v>0</v>
      </c>
      <c r="K407" s="194" t="s">
        <v>3125</v>
      </c>
      <c r="L407" s="40"/>
      <c r="M407" s="199" t="s">
        <v>1</v>
      </c>
      <c r="N407" s="200" t="s">
        <v>41</v>
      </c>
      <c r="O407" s="72"/>
      <c r="P407" s="201">
        <f>O407*H407</f>
        <v>0</v>
      </c>
      <c r="Q407" s="201">
        <v>0</v>
      </c>
      <c r="R407" s="201">
        <f>Q407*H407</f>
        <v>0</v>
      </c>
      <c r="S407" s="201">
        <v>0</v>
      </c>
      <c r="T407" s="202">
        <f>S407*H407</f>
        <v>0</v>
      </c>
      <c r="U407" s="35"/>
      <c r="V407" s="35"/>
      <c r="W407" s="35"/>
      <c r="X407" s="35"/>
      <c r="Y407" s="35"/>
      <c r="Z407" s="35"/>
      <c r="AA407" s="35"/>
      <c r="AB407" s="35"/>
      <c r="AC407" s="35"/>
      <c r="AD407" s="35"/>
      <c r="AE407" s="35"/>
      <c r="AR407" s="203" t="s">
        <v>316</v>
      </c>
      <c r="AT407" s="203" t="s">
        <v>241</v>
      </c>
      <c r="AU407" s="203" t="s">
        <v>84</v>
      </c>
      <c r="AY407" s="18" t="s">
        <v>239</v>
      </c>
      <c r="BE407" s="204">
        <f>IF(N407="základní",J407,0)</f>
        <v>0</v>
      </c>
      <c r="BF407" s="204">
        <f>IF(N407="snížená",J407,0)</f>
        <v>0</v>
      </c>
      <c r="BG407" s="204">
        <f>IF(N407="zákl. přenesená",J407,0)</f>
        <v>0</v>
      </c>
      <c r="BH407" s="204">
        <f>IF(N407="sníž. přenesená",J407,0)</f>
        <v>0</v>
      </c>
      <c r="BI407" s="204">
        <f>IF(N407="nulová",J407,0)</f>
        <v>0</v>
      </c>
      <c r="BJ407" s="18" t="s">
        <v>84</v>
      </c>
      <c r="BK407" s="204">
        <f>ROUND(I407*H407,2)</f>
        <v>0</v>
      </c>
      <c r="BL407" s="18" t="s">
        <v>316</v>
      </c>
      <c r="BM407" s="203" t="s">
        <v>2108</v>
      </c>
    </row>
    <row r="408" spans="1:65" s="2" customFormat="1" ht="16.5" customHeight="1">
      <c r="A408" s="35"/>
      <c r="B408" s="36"/>
      <c r="C408" s="192" t="s">
        <v>1274</v>
      </c>
      <c r="D408" s="192" t="s">
        <v>241</v>
      </c>
      <c r="E408" s="193" t="s">
        <v>3537</v>
      </c>
      <c r="F408" s="194" t="s">
        <v>3538</v>
      </c>
      <c r="G408" s="195" t="s">
        <v>251</v>
      </c>
      <c r="H408" s="196">
        <v>7</v>
      </c>
      <c r="I408" s="197"/>
      <c r="J408" s="198">
        <f>ROUND(I408*H408,2)</f>
        <v>0</v>
      </c>
      <c r="K408" s="194" t="s">
        <v>3125</v>
      </c>
      <c r="L408" s="40"/>
      <c r="M408" s="199" t="s">
        <v>1</v>
      </c>
      <c r="N408" s="200" t="s">
        <v>41</v>
      </c>
      <c r="O408" s="72"/>
      <c r="P408" s="201">
        <f>O408*H408</f>
        <v>0</v>
      </c>
      <c r="Q408" s="201">
        <v>0</v>
      </c>
      <c r="R408" s="201">
        <f>Q408*H408</f>
        <v>0</v>
      </c>
      <c r="S408" s="201">
        <v>0</v>
      </c>
      <c r="T408" s="202">
        <f>S408*H408</f>
        <v>0</v>
      </c>
      <c r="U408" s="35"/>
      <c r="V408" s="35"/>
      <c r="W408" s="35"/>
      <c r="X408" s="35"/>
      <c r="Y408" s="35"/>
      <c r="Z408" s="35"/>
      <c r="AA408" s="35"/>
      <c r="AB408" s="35"/>
      <c r="AC408" s="35"/>
      <c r="AD408" s="35"/>
      <c r="AE408" s="35"/>
      <c r="AR408" s="203" t="s">
        <v>316</v>
      </c>
      <c r="AT408" s="203" t="s">
        <v>241</v>
      </c>
      <c r="AU408" s="203" t="s">
        <v>84</v>
      </c>
      <c r="AY408" s="18" t="s">
        <v>239</v>
      </c>
      <c r="BE408" s="204">
        <f>IF(N408="základní",J408,0)</f>
        <v>0</v>
      </c>
      <c r="BF408" s="204">
        <f>IF(N408="snížená",J408,0)</f>
        <v>0</v>
      </c>
      <c r="BG408" s="204">
        <f>IF(N408="zákl. přenesená",J408,0)</f>
        <v>0</v>
      </c>
      <c r="BH408" s="204">
        <f>IF(N408="sníž. přenesená",J408,0)</f>
        <v>0</v>
      </c>
      <c r="BI408" s="204">
        <f>IF(N408="nulová",J408,0)</f>
        <v>0</v>
      </c>
      <c r="BJ408" s="18" t="s">
        <v>84</v>
      </c>
      <c r="BK408" s="204">
        <f>ROUND(I408*H408,2)</f>
        <v>0</v>
      </c>
      <c r="BL408" s="18" t="s">
        <v>316</v>
      </c>
      <c r="BM408" s="203" t="s">
        <v>2116</v>
      </c>
    </row>
    <row r="409" spans="1:65" s="2" customFormat="1" ht="24.2" customHeight="1">
      <c r="A409" s="35"/>
      <c r="B409" s="36"/>
      <c r="C409" s="192" t="s">
        <v>1280</v>
      </c>
      <c r="D409" s="192" t="s">
        <v>241</v>
      </c>
      <c r="E409" s="193" t="s">
        <v>3285</v>
      </c>
      <c r="F409" s="194" t="s">
        <v>3286</v>
      </c>
      <c r="G409" s="195" t="s">
        <v>251</v>
      </c>
      <c r="H409" s="196">
        <v>9</v>
      </c>
      <c r="I409" s="197"/>
      <c r="J409" s="198">
        <f>ROUND(I409*H409,2)</f>
        <v>0</v>
      </c>
      <c r="K409" s="194" t="s">
        <v>3125</v>
      </c>
      <c r="L409" s="40"/>
      <c r="M409" s="199" t="s">
        <v>1</v>
      </c>
      <c r="N409" s="200" t="s">
        <v>41</v>
      </c>
      <c r="O409" s="72"/>
      <c r="P409" s="201">
        <f>O409*H409</f>
        <v>0</v>
      </c>
      <c r="Q409" s="201">
        <v>0</v>
      </c>
      <c r="R409" s="201">
        <f>Q409*H409</f>
        <v>0</v>
      </c>
      <c r="S409" s="201">
        <v>0</v>
      </c>
      <c r="T409" s="202">
        <f>S409*H409</f>
        <v>0</v>
      </c>
      <c r="U409" s="35"/>
      <c r="V409" s="35"/>
      <c r="W409" s="35"/>
      <c r="X409" s="35"/>
      <c r="Y409" s="35"/>
      <c r="Z409" s="35"/>
      <c r="AA409" s="35"/>
      <c r="AB409" s="35"/>
      <c r="AC409" s="35"/>
      <c r="AD409" s="35"/>
      <c r="AE409" s="35"/>
      <c r="AR409" s="203" t="s">
        <v>316</v>
      </c>
      <c r="AT409" s="203" t="s">
        <v>241</v>
      </c>
      <c r="AU409" s="203" t="s">
        <v>84</v>
      </c>
      <c r="AY409" s="18" t="s">
        <v>239</v>
      </c>
      <c r="BE409" s="204">
        <f>IF(N409="základní",J409,0)</f>
        <v>0</v>
      </c>
      <c r="BF409" s="204">
        <f>IF(N409="snížená",J409,0)</f>
        <v>0</v>
      </c>
      <c r="BG409" s="204">
        <f>IF(N409="zákl. přenesená",J409,0)</f>
        <v>0</v>
      </c>
      <c r="BH409" s="204">
        <f>IF(N409="sníž. přenesená",J409,0)</f>
        <v>0</v>
      </c>
      <c r="BI409" s="204">
        <f>IF(N409="nulová",J409,0)</f>
        <v>0</v>
      </c>
      <c r="BJ409" s="18" t="s">
        <v>84</v>
      </c>
      <c r="BK409" s="204">
        <f>ROUND(I409*H409,2)</f>
        <v>0</v>
      </c>
      <c r="BL409" s="18" t="s">
        <v>316</v>
      </c>
      <c r="BM409" s="203" t="s">
        <v>2124</v>
      </c>
    </row>
    <row r="410" spans="1:65" s="2" customFormat="1" ht="16.5" customHeight="1">
      <c r="A410" s="35"/>
      <c r="B410" s="36"/>
      <c r="C410" s="192" t="s">
        <v>1286</v>
      </c>
      <c r="D410" s="192" t="s">
        <v>241</v>
      </c>
      <c r="E410" s="193" t="s">
        <v>3539</v>
      </c>
      <c r="F410" s="194" t="s">
        <v>3540</v>
      </c>
      <c r="G410" s="195" t="s">
        <v>251</v>
      </c>
      <c r="H410" s="196">
        <v>74</v>
      </c>
      <c r="I410" s="197"/>
      <c r="J410" s="198">
        <f>ROUND(I410*H410,2)</f>
        <v>0</v>
      </c>
      <c r="K410" s="194" t="s">
        <v>3125</v>
      </c>
      <c r="L410" s="40"/>
      <c r="M410" s="199" t="s">
        <v>1</v>
      </c>
      <c r="N410" s="200" t="s">
        <v>41</v>
      </c>
      <c r="O410" s="72"/>
      <c r="P410" s="201">
        <f>O410*H410</f>
        <v>0</v>
      </c>
      <c r="Q410" s="201">
        <v>0</v>
      </c>
      <c r="R410" s="201">
        <f>Q410*H410</f>
        <v>0</v>
      </c>
      <c r="S410" s="201">
        <v>0</v>
      </c>
      <c r="T410" s="202">
        <f>S410*H410</f>
        <v>0</v>
      </c>
      <c r="U410" s="35"/>
      <c r="V410" s="35"/>
      <c r="W410" s="35"/>
      <c r="X410" s="35"/>
      <c r="Y410" s="35"/>
      <c r="Z410" s="35"/>
      <c r="AA410" s="35"/>
      <c r="AB410" s="35"/>
      <c r="AC410" s="35"/>
      <c r="AD410" s="35"/>
      <c r="AE410" s="35"/>
      <c r="AR410" s="203" t="s">
        <v>316</v>
      </c>
      <c r="AT410" s="203" t="s">
        <v>241</v>
      </c>
      <c r="AU410" s="203" t="s">
        <v>84</v>
      </c>
      <c r="AY410" s="18" t="s">
        <v>239</v>
      </c>
      <c r="BE410" s="204">
        <f>IF(N410="základní",J410,0)</f>
        <v>0</v>
      </c>
      <c r="BF410" s="204">
        <f>IF(N410="snížená",J410,0)</f>
        <v>0</v>
      </c>
      <c r="BG410" s="204">
        <f>IF(N410="zákl. přenesená",J410,0)</f>
        <v>0</v>
      </c>
      <c r="BH410" s="204">
        <f>IF(N410="sníž. přenesená",J410,0)</f>
        <v>0</v>
      </c>
      <c r="BI410" s="204">
        <f>IF(N410="nulová",J410,0)</f>
        <v>0</v>
      </c>
      <c r="BJ410" s="18" t="s">
        <v>84</v>
      </c>
      <c r="BK410" s="204">
        <f>ROUND(I410*H410,2)</f>
        <v>0</v>
      </c>
      <c r="BL410" s="18" t="s">
        <v>316</v>
      </c>
      <c r="BM410" s="203" t="s">
        <v>2132</v>
      </c>
    </row>
    <row r="411" spans="1:65" s="2" customFormat="1" ht="19.5">
      <c r="A411" s="35"/>
      <c r="B411" s="36"/>
      <c r="C411" s="37"/>
      <c r="D411" s="212" t="s">
        <v>294</v>
      </c>
      <c r="E411" s="37"/>
      <c r="F411" s="221" t="s">
        <v>3541</v>
      </c>
      <c r="G411" s="37"/>
      <c r="H411" s="37"/>
      <c r="I411" s="207"/>
      <c r="J411" s="37"/>
      <c r="K411" s="37"/>
      <c r="L411" s="40"/>
      <c r="M411" s="208"/>
      <c r="N411" s="209"/>
      <c r="O411" s="72"/>
      <c r="P411" s="72"/>
      <c r="Q411" s="72"/>
      <c r="R411" s="72"/>
      <c r="S411" s="72"/>
      <c r="T411" s="73"/>
      <c r="U411" s="35"/>
      <c r="V411" s="35"/>
      <c r="W411" s="35"/>
      <c r="X411" s="35"/>
      <c r="Y411" s="35"/>
      <c r="Z411" s="35"/>
      <c r="AA411" s="35"/>
      <c r="AB411" s="35"/>
      <c r="AC411" s="35"/>
      <c r="AD411" s="35"/>
      <c r="AE411" s="35"/>
      <c r="AT411" s="18" t="s">
        <v>294</v>
      </c>
      <c r="AU411" s="18" t="s">
        <v>84</v>
      </c>
    </row>
    <row r="412" spans="1:65" s="2" customFormat="1" ht="24.2" customHeight="1">
      <c r="A412" s="35"/>
      <c r="B412" s="36"/>
      <c r="C412" s="192" t="s">
        <v>1292</v>
      </c>
      <c r="D412" s="192" t="s">
        <v>241</v>
      </c>
      <c r="E412" s="193" t="s">
        <v>3542</v>
      </c>
      <c r="F412" s="194" t="s">
        <v>3543</v>
      </c>
      <c r="G412" s="195" t="s">
        <v>251</v>
      </c>
      <c r="H412" s="196">
        <v>5</v>
      </c>
      <c r="I412" s="197"/>
      <c r="J412" s="198">
        <f t="shared" ref="J412:J438" si="50">ROUND(I412*H412,2)</f>
        <v>0</v>
      </c>
      <c r="K412" s="194" t="s">
        <v>3125</v>
      </c>
      <c r="L412" s="40"/>
      <c r="M412" s="199" t="s">
        <v>1</v>
      </c>
      <c r="N412" s="200" t="s">
        <v>41</v>
      </c>
      <c r="O412" s="72"/>
      <c r="P412" s="201">
        <f t="shared" ref="P412:P438" si="51">O412*H412</f>
        <v>0</v>
      </c>
      <c r="Q412" s="201">
        <v>0</v>
      </c>
      <c r="R412" s="201">
        <f t="shared" ref="R412:R438" si="52">Q412*H412</f>
        <v>0</v>
      </c>
      <c r="S412" s="201">
        <v>0</v>
      </c>
      <c r="T412" s="202">
        <f t="shared" ref="T412:T438" si="53">S412*H412</f>
        <v>0</v>
      </c>
      <c r="U412" s="35"/>
      <c r="V412" s="35"/>
      <c r="W412" s="35"/>
      <c r="X412" s="35"/>
      <c r="Y412" s="35"/>
      <c r="Z412" s="35"/>
      <c r="AA412" s="35"/>
      <c r="AB412" s="35"/>
      <c r="AC412" s="35"/>
      <c r="AD412" s="35"/>
      <c r="AE412" s="35"/>
      <c r="AR412" s="203" t="s">
        <v>316</v>
      </c>
      <c r="AT412" s="203" t="s">
        <v>241</v>
      </c>
      <c r="AU412" s="203" t="s">
        <v>84</v>
      </c>
      <c r="AY412" s="18" t="s">
        <v>239</v>
      </c>
      <c r="BE412" s="204">
        <f t="shared" ref="BE412:BE438" si="54">IF(N412="základní",J412,0)</f>
        <v>0</v>
      </c>
      <c r="BF412" s="204">
        <f t="shared" ref="BF412:BF438" si="55">IF(N412="snížená",J412,0)</f>
        <v>0</v>
      </c>
      <c r="BG412" s="204">
        <f t="shared" ref="BG412:BG438" si="56">IF(N412="zákl. přenesená",J412,0)</f>
        <v>0</v>
      </c>
      <c r="BH412" s="204">
        <f t="shared" ref="BH412:BH438" si="57">IF(N412="sníž. přenesená",J412,0)</f>
        <v>0</v>
      </c>
      <c r="BI412" s="204">
        <f t="shared" ref="BI412:BI438" si="58">IF(N412="nulová",J412,0)</f>
        <v>0</v>
      </c>
      <c r="BJ412" s="18" t="s">
        <v>84</v>
      </c>
      <c r="BK412" s="204">
        <f t="shared" ref="BK412:BK438" si="59">ROUND(I412*H412,2)</f>
        <v>0</v>
      </c>
      <c r="BL412" s="18" t="s">
        <v>316</v>
      </c>
      <c r="BM412" s="203" t="s">
        <v>2140</v>
      </c>
    </row>
    <row r="413" spans="1:65" s="2" customFormat="1" ht="24.2" customHeight="1">
      <c r="A413" s="35"/>
      <c r="B413" s="36"/>
      <c r="C413" s="192" t="s">
        <v>1298</v>
      </c>
      <c r="D413" s="192" t="s">
        <v>241</v>
      </c>
      <c r="E413" s="193" t="s">
        <v>3544</v>
      </c>
      <c r="F413" s="194" t="s">
        <v>3545</v>
      </c>
      <c r="G413" s="195" t="s">
        <v>251</v>
      </c>
      <c r="H413" s="196">
        <v>4</v>
      </c>
      <c r="I413" s="197"/>
      <c r="J413" s="198">
        <f t="shared" si="50"/>
        <v>0</v>
      </c>
      <c r="K413" s="194" t="s">
        <v>3125</v>
      </c>
      <c r="L413" s="40"/>
      <c r="M413" s="199" t="s">
        <v>1</v>
      </c>
      <c r="N413" s="200" t="s">
        <v>41</v>
      </c>
      <c r="O413" s="72"/>
      <c r="P413" s="201">
        <f t="shared" si="51"/>
        <v>0</v>
      </c>
      <c r="Q413" s="201">
        <v>0</v>
      </c>
      <c r="R413" s="201">
        <f t="shared" si="52"/>
        <v>0</v>
      </c>
      <c r="S413" s="201">
        <v>0</v>
      </c>
      <c r="T413" s="202">
        <f t="shared" si="53"/>
        <v>0</v>
      </c>
      <c r="U413" s="35"/>
      <c r="V413" s="35"/>
      <c r="W413" s="35"/>
      <c r="X413" s="35"/>
      <c r="Y413" s="35"/>
      <c r="Z413" s="35"/>
      <c r="AA413" s="35"/>
      <c r="AB413" s="35"/>
      <c r="AC413" s="35"/>
      <c r="AD413" s="35"/>
      <c r="AE413" s="35"/>
      <c r="AR413" s="203" t="s">
        <v>316</v>
      </c>
      <c r="AT413" s="203" t="s">
        <v>241</v>
      </c>
      <c r="AU413" s="203" t="s">
        <v>84</v>
      </c>
      <c r="AY413" s="18" t="s">
        <v>239</v>
      </c>
      <c r="BE413" s="204">
        <f t="shared" si="54"/>
        <v>0</v>
      </c>
      <c r="BF413" s="204">
        <f t="shared" si="55"/>
        <v>0</v>
      </c>
      <c r="BG413" s="204">
        <f t="shared" si="56"/>
        <v>0</v>
      </c>
      <c r="BH413" s="204">
        <f t="shared" si="57"/>
        <v>0</v>
      </c>
      <c r="BI413" s="204">
        <f t="shared" si="58"/>
        <v>0</v>
      </c>
      <c r="BJ413" s="18" t="s">
        <v>84</v>
      </c>
      <c r="BK413" s="204">
        <f t="shared" si="59"/>
        <v>0</v>
      </c>
      <c r="BL413" s="18" t="s">
        <v>316</v>
      </c>
      <c r="BM413" s="203" t="s">
        <v>2148</v>
      </c>
    </row>
    <row r="414" spans="1:65" s="2" customFormat="1" ht="24.2" customHeight="1">
      <c r="A414" s="35"/>
      <c r="B414" s="36"/>
      <c r="C414" s="192" t="s">
        <v>1303</v>
      </c>
      <c r="D414" s="192" t="s">
        <v>241</v>
      </c>
      <c r="E414" s="193" t="s">
        <v>3546</v>
      </c>
      <c r="F414" s="194" t="s">
        <v>3547</v>
      </c>
      <c r="G414" s="195" t="s">
        <v>251</v>
      </c>
      <c r="H414" s="196">
        <v>7</v>
      </c>
      <c r="I414" s="197"/>
      <c r="J414" s="198">
        <f t="shared" si="50"/>
        <v>0</v>
      </c>
      <c r="K414" s="194" t="s">
        <v>3548</v>
      </c>
      <c r="L414" s="40"/>
      <c r="M414" s="199" t="s">
        <v>1</v>
      </c>
      <c r="N414" s="200" t="s">
        <v>41</v>
      </c>
      <c r="O414" s="72"/>
      <c r="P414" s="201">
        <f t="shared" si="51"/>
        <v>0</v>
      </c>
      <c r="Q414" s="201">
        <v>0</v>
      </c>
      <c r="R414" s="201">
        <f t="shared" si="52"/>
        <v>0</v>
      </c>
      <c r="S414" s="201">
        <v>0</v>
      </c>
      <c r="T414" s="202">
        <f t="shared" si="53"/>
        <v>0</v>
      </c>
      <c r="U414" s="35"/>
      <c r="V414" s="35"/>
      <c r="W414" s="35"/>
      <c r="X414" s="35"/>
      <c r="Y414" s="35"/>
      <c r="Z414" s="35"/>
      <c r="AA414" s="35"/>
      <c r="AB414" s="35"/>
      <c r="AC414" s="35"/>
      <c r="AD414" s="35"/>
      <c r="AE414" s="35"/>
      <c r="AR414" s="203" t="s">
        <v>316</v>
      </c>
      <c r="AT414" s="203" t="s">
        <v>241</v>
      </c>
      <c r="AU414" s="203" t="s">
        <v>84</v>
      </c>
      <c r="AY414" s="18" t="s">
        <v>239</v>
      </c>
      <c r="BE414" s="204">
        <f t="shared" si="54"/>
        <v>0</v>
      </c>
      <c r="BF414" s="204">
        <f t="shared" si="55"/>
        <v>0</v>
      </c>
      <c r="BG414" s="204">
        <f t="shared" si="56"/>
        <v>0</v>
      </c>
      <c r="BH414" s="204">
        <f t="shared" si="57"/>
        <v>0</v>
      </c>
      <c r="BI414" s="204">
        <f t="shared" si="58"/>
        <v>0</v>
      </c>
      <c r="BJ414" s="18" t="s">
        <v>84</v>
      </c>
      <c r="BK414" s="204">
        <f t="shared" si="59"/>
        <v>0</v>
      </c>
      <c r="BL414" s="18" t="s">
        <v>316</v>
      </c>
      <c r="BM414" s="203" t="s">
        <v>2156</v>
      </c>
    </row>
    <row r="415" spans="1:65" s="2" customFormat="1" ht="24.2" customHeight="1">
      <c r="A415" s="35"/>
      <c r="B415" s="36"/>
      <c r="C415" s="192" t="s">
        <v>1309</v>
      </c>
      <c r="D415" s="192" t="s">
        <v>241</v>
      </c>
      <c r="E415" s="193" t="s">
        <v>3549</v>
      </c>
      <c r="F415" s="194" t="s">
        <v>3550</v>
      </c>
      <c r="G415" s="195" t="s">
        <v>251</v>
      </c>
      <c r="H415" s="196">
        <v>19</v>
      </c>
      <c r="I415" s="197"/>
      <c r="J415" s="198">
        <f t="shared" si="50"/>
        <v>0</v>
      </c>
      <c r="K415" s="194" t="s">
        <v>3125</v>
      </c>
      <c r="L415" s="40"/>
      <c r="M415" s="199" t="s">
        <v>1</v>
      </c>
      <c r="N415" s="200" t="s">
        <v>41</v>
      </c>
      <c r="O415" s="72"/>
      <c r="P415" s="201">
        <f t="shared" si="51"/>
        <v>0</v>
      </c>
      <c r="Q415" s="201">
        <v>0</v>
      </c>
      <c r="R415" s="201">
        <f t="shared" si="52"/>
        <v>0</v>
      </c>
      <c r="S415" s="201">
        <v>0</v>
      </c>
      <c r="T415" s="202">
        <f t="shared" si="53"/>
        <v>0</v>
      </c>
      <c r="U415" s="35"/>
      <c r="V415" s="35"/>
      <c r="W415" s="35"/>
      <c r="X415" s="35"/>
      <c r="Y415" s="35"/>
      <c r="Z415" s="35"/>
      <c r="AA415" s="35"/>
      <c r="AB415" s="35"/>
      <c r="AC415" s="35"/>
      <c r="AD415" s="35"/>
      <c r="AE415" s="35"/>
      <c r="AR415" s="203" t="s">
        <v>316</v>
      </c>
      <c r="AT415" s="203" t="s">
        <v>241</v>
      </c>
      <c r="AU415" s="203" t="s">
        <v>84</v>
      </c>
      <c r="AY415" s="18" t="s">
        <v>239</v>
      </c>
      <c r="BE415" s="204">
        <f t="shared" si="54"/>
        <v>0</v>
      </c>
      <c r="BF415" s="204">
        <f t="shared" si="55"/>
        <v>0</v>
      </c>
      <c r="BG415" s="204">
        <f t="shared" si="56"/>
        <v>0</v>
      </c>
      <c r="BH415" s="204">
        <f t="shared" si="57"/>
        <v>0</v>
      </c>
      <c r="BI415" s="204">
        <f t="shared" si="58"/>
        <v>0</v>
      </c>
      <c r="BJ415" s="18" t="s">
        <v>84</v>
      </c>
      <c r="BK415" s="204">
        <f t="shared" si="59"/>
        <v>0</v>
      </c>
      <c r="BL415" s="18" t="s">
        <v>316</v>
      </c>
      <c r="BM415" s="203" t="s">
        <v>2164</v>
      </c>
    </row>
    <row r="416" spans="1:65" s="2" customFormat="1" ht="16.5" customHeight="1">
      <c r="A416" s="35"/>
      <c r="B416" s="36"/>
      <c r="C416" s="192" t="s">
        <v>1315</v>
      </c>
      <c r="D416" s="192" t="s">
        <v>241</v>
      </c>
      <c r="E416" s="193" t="s">
        <v>3551</v>
      </c>
      <c r="F416" s="194" t="s">
        <v>3552</v>
      </c>
      <c r="G416" s="195" t="s">
        <v>251</v>
      </c>
      <c r="H416" s="196">
        <v>3</v>
      </c>
      <c r="I416" s="197"/>
      <c r="J416" s="198">
        <f t="shared" si="50"/>
        <v>0</v>
      </c>
      <c r="K416" s="194" t="s">
        <v>3174</v>
      </c>
      <c r="L416" s="40"/>
      <c r="M416" s="199" t="s">
        <v>1</v>
      </c>
      <c r="N416" s="200" t="s">
        <v>41</v>
      </c>
      <c r="O416" s="72"/>
      <c r="P416" s="201">
        <f t="shared" si="51"/>
        <v>0</v>
      </c>
      <c r="Q416" s="201">
        <v>0</v>
      </c>
      <c r="R416" s="201">
        <f t="shared" si="52"/>
        <v>0</v>
      </c>
      <c r="S416" s="201">
        <v>0</v>
      </c>
      <c r="T416" s="202">
        <f t="shared" si="53"/>
        <v>0</v>
      </c>
      <c r="U416" s="35"/>
      <c r="V416" s="35"/>
      <c r="W416" s="35"/>
      <c r="X416" s="35"/>
      <c r="Y416" s="35"/>
      <c r="Z416" s="35"/>
      <c r="AA416" s="35"/>
      <c r="AB416" s="35"/>
      <c r="AC416" s="35"/>
      <c r="AD416" s="35"/>
      <c r="AE416" s="35"/>
      <c r="AR416" s="203" t="s">
        <v>316</v>
      </c>
      <c r="AT416" s="203" t="s">
        <v>241</v>
      </c>
      <c r="AU416" s="203" t="s">
        <v>84</v>
      </c>
      <c r="AY416" s="18" t="s">
        <v>239</v>
      </c>
      <c r="BE416" s="204">
        <f t="shared" si="54"/>
        <v>0</v>
      </c>
      <c r="BF416" s="204">
        <f t="shared" si="55"/>
        <v>0</v>
      </c>
      <c r="BG416" s="204">
        <f t="shared" si="56"/>
        <v>0</v>
      </c>
      <c r="BH416" s="204">
        <f t="shared" si="57"/>
        <v>0</v>
      </c>
      <c r="BI416" s="204">
        <f t="shared" si="58"/>
        <v>0</v>
      </c>
      <c r="BJ416" s="18" t="s">
        <v>84</v>
      </c>
      <c r="BK416" s="204">
        <f t="shared" si="59"/>
        <v>0</v>
      </c>
      <c r="BL416" s="18" t="s">
        <v>316</v>
      </c>
      <c r="BM416" s="203" t="s">
        <v>2172</v>
      </c>
    </row>
    <row r="417" spans="1:65" s="2" customFormat="1" ht="24.2" customHeight="1">
      <c r="A417" s="35"/>
      <c r="B417" s="36"/>
      <c r="C417" s="192" t="s">
        <v>1322</v>
      </c>
      <c r="D417" s="192" t="s">
        <v>241</v>
      </c>
      <c r="E417" s="193" t="s">
        <v>3553</v>
      </c>
      <c r="F417" s="194" t="s">
        <v>3554</v>
      </c>
      <c r="G417" s="195" t="s">
        <v>251</v>
      </c>
      <c r="H417" s="196">
        <v>8</v>
      </c>
      <c r="I417" s="197"/>
      <c r="J417" s="198">
        <f t="shared" si="50"/>
        <v>0</v>
      </c>
      <c r="K417" s="194" t="s">
        <v>3125</v>
      </c>
      <c r="L417" s="40"/>
      <c r="M417" s="199" t="s">
        <v>1</v>
      </c>
      <c r="N417" s="200" t="s">
        <v>41</v>
      </c>
      <c r="O417" s="72"/>
      <c r="P417" s="201">
        <f t="shared" si="51"/>
        <v>0</v>
      </c>
      <c r="Q417" s="201">
        <v>0</v>
      </c>
      <c r="R417" s="201">
        <f t="shared" si="52"/>
        <v>0</v>
      </c>
      <c r="S417" s="201">
        <v>0</v>
      </c>
      <c r="T417" s="202">
        <f t="shared" si="53"/>
        <v>0</v>
      </c>
      <c r="U417" s="35"/>
      <c r="V417" s="35"/>
      <c r="W417" s="35"/>
      <c r="X417" s="35"/>
      <c r="Y417" s="35"/>
      <c r="Z417" s="35"/>
      <c r="AA417" s="35"/>
      <c r="AB417" s="35"/>
      <c r="AC417" s="35"/>
      <c r="AD417" s="35"/>
      <c r="AE417" s="35"/>
      <c r="AR417" s="203" t="s">
        <v>316</v>
      </c>
      <c r="AT417" s="203" t="s">
        <v>241</v>
      </c>
      <c r="AU417" s="203" t="s">
        <v>84</v>
      </c>
      <c r="AY417" s="18" t="s">
        <v>239</v>
      </c>
      <c r="BE417" s="204">
        <f t="shared" si="54"/>
        <v>0</v>
      </c>
      <c r="BF417" s="204">
        <f t="shared" si="55"/>
        <v>0</v>
      </c>
      <c r="BG417" s="204">
        <f t="shared" si="56"/>
        <v>0</v>
      </c>
      <c r="BH417" s="204">
        <f t="shared" si="57"/>
        <v>0</v>
      </c>
      <c r="BI417" s="204">
        <f t="shared" si="58"/>
        <v>0</v>
      </c>
      <c r="BJ417" s="18" t="s">
        <v>84</v>
      </c>
      <c r="BK417" s="204">
        <f t="shared" si="59"/>
        <v>0</v>
      </c>
      <c r="BL417" s="18" t="s">
        <v>316</v>
      </c>
      <c r="BM417" s="203" t="s">
        <v>2180</v>
      </c>
    </row>
    <row r="418" spans="1:65" s="2" customFormat="1" ht="24.2" customHeight="1">
      <c r="A418" s="35"/>
      <c r="B418" s="36"/>
      <c r="C418" s="192" t="s">
        <v>1328</v>
      </c>
      <c r="D418" s="192" t="s">
        <v>241</v>
      </c>
      <c r="E418" s="193" t="s">
        <v>3555</v>
      </c>
      <c r="F418" s="194" t="s">
        <v>3556</v>
      </c>
      <c r="G418" s="195" t="s">
        <v>251</v>
      </c>
      <c r="H418" s="196">
        <v>19</v>
      </c>
      <c r="I418" s="197"/>
      <c r="J418" s="198">
        <f t="shared" si="50"/>
        <v>0</v>
      </c>
      <c r="K418" s="194" t="s">
        <v>3125</v>
      </c>
      <c r="L418" s="40"/>
      <c r="M418" s="199" t="s">
        <v>1</v>
      </c>
      <c r="N418" s="200" t="s">
        <v>41</v>
      </c>
      <c r="O418" s="72"/>
      <c r="P418" s="201">
        <f t="shared" si="51"/>
        <v>0</v>
      </c>
      <c r="Q418" s="201">
        <v>0</v>
      </c>
      <c r="R418" s="201">
        <f t="shared" si="52"/>
        <v>0</v>
      </c>
      <c r="S418" s="201">
        <v>0</v>
      </c>
      <c r="T418" s="202">
        <f t="shared" si="53"/>
        <v>0</v>
      </c>
      <c r="U418" s="35"/>
      <c r="V418" s="35"/>
      <c r="W418" s="35"/>
      <c r="X418" s="35"/>
      <c r="Y418" s="35"/>
      <c r="Z418" s="35"/>
      <c r="AA418" s="35"/>
      <c r="AB418" s="35"/>
      <c r="AC418" s="35"/>
      <c r="AD418" s="35"/>
      <c r="AE418" s="35"/>
      <c r="AR418" s="203" t="s">
        <v>316</v>
      </c>
      <c r="AT418" s="203" t="s">
        <v>241</v>
      </c>
      <c r="AU418" s="203" t="s">
        <v>84</v>
      </c>
      <c r="AY418" s="18" t="s">
        <v>239</v>
      </c>
      <c r="BE418" s="204">
        <f t="shared" si="54"/>
        <v>0</v>
      </c>
      <c r="BF418" s="204">
        <f t="shared" si="55"/>
        <v>0</v>
      </c>
      <c r="BG418" s="204">
        <f t="shared" si="56"/>
        <v>0</v>
      </c>
      <c r="BH418" s="204">
        <f t="shared" si="57"/>
        <v>0</v>
      </c>
      <c r="BI418" s="204">
        <f t="shared" si="58"/>
        <v>0</v>
      </c>
      <c r="BJ418" s="18" t="s">
        <v>84</v>
      </c>
      <c r="BK418" s="204">
        <f t="shared" si="59"/>
        <v>0</v>
      </c>
      <c r="BL418" s="18" t="s">
        <v>316</v>
      </c>
      <c r="BM418" s="203" t="s">
        <v>2188</v>
      </c>
    </row>
    <row r="419" spans="1:65" s="2" customFormat="1" ht="16.5" customHeight="1">
      <c r="A419" s="35"/>
      <c r="B419" s="36"/>
      <c r="C419" s="192" t="s">
        <v>1333</v>
      </c>
      <c r="D419" s="192" t="s">
        <v>241</v>
      </c>
      <c r="E419" s="193" t="s">
        <v>3557</v>
      </c>
      <c r="F419" s="194" t="s">
        <v>3558</v>
      </c>
      <c r="G419" s="195" t="s">
        <v>251</v>
      </c>
      <c r="H419" s="196">
        <v>3</v>
      </c>
      <c r="I419" s="197"/>
      <c r="J419" s="198">
        <f t="shared" si="50"/>
        <v>0</v>
      </c>
      <c r="K419" s="194" t="s">
        <v>3174</v>
      </c>
      <c r="L419" s="40"/>
      <c r="M419" s="199" t="s">
        <v>1</v>
      </c>
      <c r="N419" s="200" t="s">
        <v>41</v>
      </c>
      <c r="O419" s="72"/>
      <c r="P419" s="201">
        <f t="shared" si="51"/>
        <v>0</v>
      </c>
      <c r="Q419" s="201">
        <v>0</v>
      </c>
      <c r="R419" s="201">
        <f t="shared" si="52"/>
        <v>0</v>
      </c>
      <c r="S419" s="201">
        <v>0</v>
      </c>
      <c r="T419" s="202">
        <f t="shared" si="53"/>
        <v>0</v>
      </c>
      <c r="U419" s="35"/>
      <c r="V419" s="35"/>
      <c r="W419" s="35"/>
      <c r="X419" s="35"/>
      <c r="Y419" s="35"/>
      <c r="Z419" s="35"/>
      <c r="AA419" s="35"/>
      <c r="AB419" s="35"/>
      <c r="AC419" s="35"/>
      <c r="AD419" s="35"/>
      <c r="AE419" s="35"/>
      <c r="AR419" s="203" t="s">
        <v>316</v>
      </c>
      <c r="AT419" s="203" t="s">
        <v>241</v>
      </c>
      <c r="AU419" s="203" t="s">
        <v>84</v>
      </c>
      <c r="AY419" s="18" t="s">
        <v>239</v>
      </c>
      <c r="BE419" s="204">
        <f t="shared" si="54"/>
        <v>0</v>
      </c>
      <c r="BF419" s="204">
        <f t="shared" si="55"/>
        <v>0</v>
      </c>
      <c r="BG419" s="204">
        <f t="shared" si="56"/>
        <v>0</v>
      </c>
      <c r="BH419" s="204">
        <f t="shared" si="57"/>
        <v>0</v>
      </c>
      <c r="BI419" s="204">
        <f t="shared" si="58"/>
        <v>0</v>
      </c>
      <c r="BJ419" s="18" t="s">
        <v>84</v>
      </c>
      <c r="BK419" s="204">
        <f t="shared" si="59"/>
        <v>0</v>
      </c>
      <c r="BL419" s="18" t="s">
        <v>316</v>
      </c>
      <c r="BM419" s="203" t="s">
        <v>2196</v>
      </c>
    </row>
    <row r="420" spans="1:65" s="2" customFormat="1" ht="16.5" customHeight="1">
      <c r="A420" s="35"/>
      <c r="B420" s="36"/>
      <c r="C420" s="192" t="s">
        <v>1338</v>
      </c>
      <c r="D420" s="192" t="s">
        <v>241</v>
      </c>
      <c r="E420" s="193" t="s">
        <v>3559</v>
      </c>
      <c r="F420" s="194" t="s">
        <v>3560</v>
      </c>
      <c r="G420" s="195" t="s">
        <v>251</v>
      </c>
      <c r="H420" s="196">
        <v>7</v>
      </c>
      <c r="I420" s="197"/>
      <c r="J420" s="198">
        <f t="shared" si="50"/>
        <v>0</v>
      </c>
      <c r="K420" s="194" t="s">
        <v>3125</v>
      </c>
      <c r="L420" s="40"/>
      <c r="M420" s="199" t="s">
        <v>1</v>
      </c>
      <c r="N420" s="200" t="s">
        <v>41</v>
      </c>
      <c r="O420" s="72"/>
      <c r="P420" s="201">
        <f t="shared" si="51"/>
        <v>0</v>
      </c>
      <c r="Q420" s="201">
        <v>0</v>
      </c>
      <c r="R420" s="201">
        <f t="shared" si="52"/>
        <v>0</v>
      </c>
      <c r="S420" s="201">
        <v>0</v>
      </c>
      <c r="T420" s="202">
        <f t="shared" si="53"/>
        <v>0</v>
      </c>
      <c r="U420" s="35"/>
      <c r="V420" s="35"/>
      <c r="W420" s="35"/>
      <c r="X420" s="35"/>
      <c r="Y420" s="35"/>
      <c r="Z420" s="35"/>
      <c r="AA420" s="35"/>
      <c r="AB420" s="35"/>
      <c r="AC420" s="35"/>
      <c r="AD420" s="35"/>
      <c r="AE420" s="35"/>
      <c r="AR420" s="203" t="s">
        <v>316</v>
      </c>
      <c r="AT420" s="203" t="s">
        <v>241</v>
      </c>
      <c r="AU420" s="203" t="s">
        <v>84</v>
      </c>
      <c r="AY420" s="18" t="s">
        <v>239</v>
      </c>
      <c r="BE420" s="204">
        <f t="shared" si="54"/>
        <v>0</v>
      </c>
      <c r="BF420" s="204">
        <f t="shared" si="55"/>
        <v>0</v>
      </c>
      <c r="BG420" s="204">
        <f t="shared" si="56"/>
        <v>0</v>
      </c>
      <c r="BH420" s="204">
        <f t="shared" si="57"/>
        <v>0</v>
      </c>
      <c r="BI420" s="204">
        <f t="shared" si="58"/>
        <v>0</v>
      </c>
      <c r="BJ420" s="18" t="s">
        <v>84</v>
      </c>
      <c r="BK420" s="204">
        <f t="shared" si="59"/>
        <v>0</v>
      </c>
      <c r="BL420" s="18" t="s">
        <v>316</v>
      </c>
      <c r="BM420" s="203" t="s">
        <v>2204</v>
      </c>
    </row>
    <row r="421" spans="1:65" s="2" customFormat="1" ht="24.2" customHeight="1">
      <c r="A421" s="35"/>
      <c r="B421" s="36"/>
      <c r="C421" s="192" t="s">
        <v>1340</v>
      </c>
      <c r="D421" s="192" t="s">
        <v>241</v>
      </c>
      <c r="E421" s="193" t="s">
        <v>3561</v>
      </c>
      <c r="F421" s="194" t="s">
        <v>3562</v>
      </c>
      <c r="G421" s="195" t="s">
        <v>251</v>
      </c>
      <c r="H421" s="196">
        <v>1</v>
      </c>
      <c r="I421" s="197"/>
      <c r="J421" s="198">
        <f t="shared" si="50"/>
        <v>0</v>
      </c>
      <c r="K421" s="194" t="s">
        <v>3125</v>
      </c>
      <c r="L421" s="40"/>
      <c r="M421" s="199" t="s">
        <v>1</v>
      </c>
      <c r="N421" s="200" t="s">
        <v>41</v>
      </c>
      <c r="O421" s="72"/>
      <c r="P421" s="201">
        <f t="shared" si="51"/>
        <v>0</v>
      </c>
      <c r="Q421" s="201">
        <v>0</v>
      </c>
      <c r="R421" s="201">
        <f t="shared" si="52"/>
        <v>0</v>
      </c>
      <c r="S421" s="201">
        <v>0</v>
      </c>
      <c r="T421" s="202">
        <f t="shared" si="53"/>
        <v>0</v>
      </c>
      <c r="U421" s="35"/>
      <c r="V421" s="35"/>
      <c r="W421" s="35"/>
      <c r="X421" s="35"/>
      <c r="Y421" s="35"/>
      <c r="Z421" s="35"/>
      <c r="AA421" s="35"/>
      <c r="AB421" s="35"/>
      <c r="AC421" s="35"/>
      <c r="AD421" s="35"/>
      <c r="AE421" s="35"/>
      <c r="AR421" s="203" t="s">
        <v>316</v>
      </c>
      <c r="AT421" s="203" t="s">
        <v>241</v>
      </c>
      <c r="AU421" s="203" t="s">
        <v>84</v>
      </c>
      <c r="AY421" s="18" t="s">
        <v>239</v>
      </c>
      <c r="BE421" s="204">
        <f t="shared" si="54"/>
        <v>0</v>
      </c>
      <c r="BF421" s="204">
        <f t="shared" si="55"/>
        <v>0</v>
      </c>
      <c r="BG421" s="204">
        <f t="shared" si="56"/>
        <v>0</v>
      </c>
      <c r="BH421" s="204">
        <f t="shared" si="57"/>
        <v>0</v>
      </c>
      <c r="BI421" s="204">
        <f t="shared" si="58"/>
        <v>0</v>
      </c>
      <c r="BJ421" s="18" t="s">
        <v>84</v>
      </c>
      <c r="BK421" s="204">
        <f t="shared" si="59"/>
        <v>0</v>
      </c>
      <c r="BL421" s="18" t="s">
        <v>316</v>
      </c>
      <c r="BM421" s="203" t="s">
        <v>2212</v>
      </c>
    </row>
    <row r="422" spans="1:65" s="2" customFormat="1" ht="24.2" customHeight="1">
      <c r="A422" s="35"/>
      <c r="B422" s="36"/>
      <c r="C422" s="192" t="s">
        <v>1345</v>
      </c>
      <c r="D422" s="192" t="s">
        <v>241</v>
      </c>
      <c r="E422" s="193" t="s">
        <v>3563</v>
      </c>
      <c r="F422" s="194" t="s">
        <v>3564</v>
      </c>
      <c r="G422" s="195" t="s">
        <v>251</v>
      </c>
      <c r="H422" s="196">
        <v>13</v>
      </c>
      <c r="I422" s="197"/>
      <c r="J422" s="198">
        <f t="shared" si="50"/>
        <v>0</v>
      </c>
      <c r="K422" s="194" t="s">
        <v>3125</v>
      </c>
      <c r="L422" s="40"/>
      <c r="M422" s="199" t="s">
        <v>1</v>
      </c>
      <c r="N422" s="200" t="s">
        <v>41</v>
      </c>
      <c r="O422" s="72"/>
      <c r="P422" s="201">
        <f t="shared" si="51"/>
        <v>0</v>
      </c>
      <c r="Q422" s="201">
        <v>0</v>
      </c>
      <c r="R422" s="201">
        <f t="shared" si="52"/>
        <v>0</v>
      </c>
      <c r="S422" s="201">
        <v>0</v>
      </c>
      <c r="T422" s="202">
        <f t="shared" si="53"/>
        <v>0</v>
      </c>
      <c r="U422" s="35"/>
      <c r="V422" s="35"/>
      <c r="W422" s="35"/>
      <c r="X422" s="35"/>
      <c r="Y422" s="35"/>
      <c r="Z422" s="35"/>
      <c r="AA422" s="35"/>
      <c r="AB422" s="35"/>
      <c r="AC422" s="35"/>
      <c r="AD422" s="35"/>
      <c r="AE422" s="35"/>
      <c r="AR422" s="203" t="s">
        <v>316</v>
      </c>
      <c r="AT422" s="203" t="s">
        <v>241</v>
      </c>
      <c r="AU422" s="203" t="s">
        <v>84</v>
      </c>
      <c r="AY422" s="18" t="s">
        <v>239</v>
      </c>
      <c r="BE422" s="204">
        <f t="shared" si="54"/>
        <v>0</v>
      </c>
      <c r="BF422" s="204">
        <f t="shared" si="55"/>
        <v>0</v>
      </c>
      <c r="BG422" s="204">
        <f t="shared" si="56"/>
        <v>0</v>
      </c>
      <c r="BH422" s="204">
        <f t="shared" si="57"/>
        <v>0</v>
      </c>
      <c r="BI422" s="204">
        <f t="shared" si="58"/>
        <v>0</v>
      </c>
      <c r="BJ422" s="18" t="s">
        <v>84</v>
      </c>
      <c r="BK422" s="204">
        <f t="shared" si="59"/>
        <v>0</v>
      </c>
      <c r="BL422" s="18" t="s">
        <v>316</v>
      </c>
      <c r="BM422" s="203" t="s">
        <v>2220</v>
      </c>
    </row>
    <row r="423" spans="1:65" s="2" customFormat="1" ht="16.5" customHeight="1">
      <c r="A423" s="35"/>
      <c r="B423" s="36"/>
      <c r="C423" s="192" t="s">
        <v>1350</v>
      </c>
      <c r="D423" s="192" t="s">
        <v>241</v>
      </c>
      <c r="E423" s="193" t="s">
        <v>3565</v>
      </c>
      <c r="F423" s="194" t="s">
        <v>3566</v>
      </c>
      <c r="G423" s="195" t="s">
        <v>251</v>
      </c>
      <c r="H423" s="196">
        <v>11</v>
      </c>
      <c r="I423" s="197"/>
      <c r="J423" s="198">
        <f t="shared" si="50"/>
        <v>0</v>
      </c>
      <c r="K423" s="194" t="s">
        <v>3125</v>
      </c>
      <c r="L423" s="40"/>
      <c r="M423" s="199" t="s">
        <v>1</v>
      </c>
      <c r="N423" s="200" t="s">
        <v>41</v>
      </c>
      <c r="O423" s="72"/>
      <c r="P423" s="201">
        <f t="shared" si="51"/>
        <v>0</v>
      </c>
      <c r="Q423" s="201">
        <v>0</v>
      </c>
      <c r="R423" s="201">
        <f t="shared" si="52"/>
        <v>0</v>
      </c>
      <c r="S423" s="201">
        <v>0</v>
      </c>
      <c r="T423" s="202">
        <f t="shared" si="53"/>
        <v>0</v>
      </c>
      <c r="U423" s="35"/>
      <c r="V423" s="35"/>
      <c r="W423" s="35"/>
      <c r="X423" s="35"/>
      <c r="Y423" s="35"/>
      <c r="Z423" s="35"/>
      <c r="AA423" s="35"/>
      <c r="AB423" s="35"/>
      <c r="AC423" s="35"/>
      <c r="AD423" s="35"/>
      <c r="AE423" s="35"/>
      <c r="AR423" s="203" t="s">
        <v>316</v>
      </c>
      <c r="AT423" s="203" t="s">
        <v>241</v>
      </c>
      <c r="AU423" s="203" t="s">
        <v>84</v>
      </c>
      <c r="AY423" s="18" t="s">
        <v>239</v>
      </c>
      <c r="BE423" s="204">
        <f t="shared" si="54"/>
        <v>0</v>
      </c>
      <c r="BF423" s="204">
        <f t="shared" si="55"/>
        <v>0</v>
      </c>
      <c r="BG423" s="204">
        <f t="shared" si="56"/>
        <v>0</v>
      </c>
      <c r="BH423" s="204">
        <f t="shared" si="57"/>
        <v>0</v>
      </c>
      <c r="BI423" s="204">
        <f t="shared" si="58"/>
        <v>0</v>
      </c>
      <c r="BJ423" s="18" t="s">
        <v>84</v>
      </c>
      <c r="BK423" s="204">
        <f t="shared" si="59"/>
        <v>0</v>
      </c>
      <c r="BL423" s="18" t="s">
        <v>316</v>
      </c>
      <c r="BM423" s="203" t="s">
        <v>2228</v>
      </c>
    </row>
    <row r="424" spans="1:65" s="2" customFormat="1" ht="16.5" customHeight="1">
      <c r="A424" s="35"/>
      <c r="B424" s="36"/>
      <c r="C424" s="192" t="s">
        <v>1355</v>
      </c>
      <c r="D424" s="192" t="s">
        <v>241</v>
      </c>
      <c r="E424" s="193" t="s">
        <v>3567</v>
      </c>
      <c r="F424" s="194" t="s">
        <v>3568</v>
      </c>
      <c r="G424" s="195" t="s">
        <v>251</v>
      </c>
      <c r="H424" s="196">
        <v>35</v>
      </c>
      <c r="I424" s="197"/>
      <c r="J424" s="198">
        <f t="shared" si="50"/>
        <v>0</v>
      </c>
      <c r="K424" s="194" t="s">
        <v>3174</v>
      </c>
      <c r="L424" s="40"/>
      <c r="M424" s="199" t="s">
        <v>1</v>
      </c>
      <c r="N424" s="200" t="s">
        <v>41</v>
      </c>
      <c r="O424" s="72"/>
      <c r="P424" s="201">
        <f t="shared" si="51"/>
        <v>0</v>
      </c>
      <c r="Q424" s="201">
        <v>0</v>
      </c>
      <c r="R424" s="201">
        <f t="shared" si="52"/>
        <v>0</v>
      </c>
      <c r="S424" s="201">
        <v>0</v>
      </c>
      <c r="T424" s="202">
        <f t="shared" si="53"/>
        <v>0</v>
      </c>
      <c r="U424" s="35"/>
      <c r="V424" s="35"/>
      <c r="W424" s="35"/>
      <c r="X424" s="35"/>
      <c r="Y424" s="35"/>
      <c r="Z424" s="35"/>
      <c r="AA424" s="35"/>
      <c r="AB424" s="35"/>
      <c r="AC424" s="35"/>
      <c r="AD424" s="35"/>
      <c r="AE424" s="35"/>
      <c r="AR424" s="203" t="s">
        <v>316</v>
      </c>
      <c r="AT424" s="203" t="s">
        <v>241</v>
      </c>
      <c r="AU424" s="203" t="s">
        <v>84</v>
      </c>
      <c r="AY424" s="18" t="s">
        <v>239</v>
      </c>
      <c r="BE424" s="204">
        <f t="shared" si="54"/>
        <v>0</v>
      </c>
      <c r="BF424" s="204">
        <f t="shared" si="55"/>
        <v>0</v>
      </c>
      <c r="BG424" s="204">
        <f t="shared" si="56"/>
        <v>0</v>
      </c>
      <c r="BH424" s="204">
        <f t="shared" si="57"/>
        <v>0</v>
      </c>
      <c r="BI424" s="204">
        <f t="shared" si="58"/>
        <v>0</v>
      </c>
      <c r="BJ424" s="18" t="s">
        <v>84</v>
      </c>
      <c r="BK424" s="204">
        <f t="shared" si="59"/>
        <v>0</v>
      </c>
      <c r="BL424" s="18" t="s">
        <v>316</v>
      </c>
      <c r="BM424" s="203" t="s">
        <v>2236</v>
      </c>
    </row>
    <row r="425" spans="1:65" s="2" customFormat="1" ht="16.5" customHeight="1">
      <c r="A425" s="35"/>
      <c r="B425" s="36"/>
      <c r="C425" s="192" t="s">
        <v>1360</v>
      </c>
      <c r="D425" s="192" t="s">
        <v>241</v>
      </c>
      <c r="E425" s="193" t="s">
        <v>3569</v>
      </c>
      <c r="F425" s="194" t="s">
        <v>3570</v>
      </c>
      <c r="G425" s="195" t="s">
        <v>251</v>
      </c>
      <c r="H425" s="196">
        <v>39</v>
      </c>
      <c r="I425" s="197"/>
      <c r="J425" s="198">
        <f t="shared" si="50"/>
        <v>0</v>
      </c>
      <c r="K425" s="194" t="s">
        <v>3174</v>
      </c>
      <c r="L425" s="40"/>
      <c r="M425" s="199" t="s">
        <v>1</v>
      </c>
      <c r="N425" s="200" t="s">
        <v>41</v>
      </c>
      <c r="O425" s="72"/>
      <c r="P425" s="201">
        <f t="shared" si="51"/>
        <v>0</v>
      </c>
      <c r="Q425" s="201">
        <v>0</v>
      </c>
      <c r="R425" s="201">
        <f t="shared" si="52"/>
        <v>0</v>
      </c>
      <c r="S425" s="201">
        <v>0</v>
      </c>
      <c r="T425" s="202">
        <f t="shared" si="53"/>
        <v>0</v>
      </c>
      <c r="U425" s="35"/>
      <c r="V425" s="35"/>
      <c r="W425" s="35"/>
      <c r="X425" s="35"/>
      <c r="Y425" s="35"/>
      <c r="Z425" s="35"/>
      <c r="AA425" s="35"/>
      <c r="AB425" s="35"/>
      <c r="AC425" s="35"/>
      <c r="AD425" s="35"/>
      <c r="AE425" s="35"/>
      <c r="AR425" s="203" t="s">
        <v>316</v>
      </c>
      <c r="AT425" s="203" t="s">
        <v>241</v>
      </c>
      <c r="AU425" s="203" t="s">
        <v>84</v>
      </c>
      <c r="AY425" s="18" t="s">
        <v>239</v>
      </c>
      <c r="BE425" s="204">
        <f t="shared" si="54"/>
        <v>0</v>
      </c>
      <c r="BF425" s="204">
        <f t="shared" si="55"/>
        <v>0</v>
      </c>
      <c r="BG425" s="204">
        <f t="shared" si="56"/>
        <v>0</v>
      </c>
      <c r="BH425" s="204">
        <f t="shared" si="57"/>
        <v>0</v>
      </c>
      <c r="BI425" s="204">
        <f t="shared" si="58"/>
        <v>0</v>
      </c>
      <c r="BJ425" s="18" t="s">
        <v>84</v>
      </c>
      <c r="BK425" s="204">
        <f t="shared" si="59"/>
        <v>0</v>
      </c>
      <c r="BL425" s="18" t="s">
        <v>316</v>
      </c>
      <c r="BM425" s="203" t="s">
        <v>2247</v>
      </c>
    </row>
    <row r="426" spans="1:65" s="2" customFormat="1" ht="16.5" customHeight="1">
      <c r="A426" s="35"/>
      <c r="B426" s="36"/>
      <c r="C426" s="192" t="s">
        <v>1366</v>
      </c>
      <c r="D426" s="192" t="s">
        <v>241</v>
      </c>
      <c r="E426" s="193" t="s">
        <v>3571</v>
      </c>
      <c r="F426" s="194" t="s">
        <v>3572</v>
      </c>
      <c r="G426" s="195" t="s">
        <v>251</v>
      </c>
      <c r="H426" s="196">
        <v>3</v>
      </c>
      <c r="I426" s="197"/>
      <c r="J426" s="198">
        <f t="shared" si="50"/>
        <v>0</v>
      </c>
      <c r="K426" s="194" t="s">
        <v>3174</v>
      </c>
      <c r="L426" s="40"/>
      <c r="M426" s="199" t="s">
        <v>1</v>
      </c>
      <c r="N426" s="200" t="s">
        <v>41</v>
      </c>
      <c r="O426" s="72"/>
      <c r="P426" s="201">
        <f t="shared" si="51"/>
        <v>0</v>
      </c>
      <c r="Q426" s="201">
        <v>0</v>
      </c>
      <c r="R426" s="201">
        <f t="shared" si="52"/>
        <v>0</v>
      </c>
      <c r="S426" s="201">
        <v>0</v>
      </c>
      <c r="T426" s="202">
        <f t="shared" si="53"/>
        <v>0</v>
      </c>
      <c r="U426" s="35"/>
      <c r="V426" s="35"/>
      <c r="W426" s="35"/>
      <c r="X426" s="35"/>
      <c r="Y426" s="35"/>
      <c r="Z426" s="35"/>
      <c r="AA426" s="35"/>
      <c r="AB426" s="35"/>
      <c r="AC426" s="35"/>
      <c r="AD426" s="35"/>
      <c r="AE426" s="35"/>
      <c r="AR426" s="203" t="s">
        <v>316</v>
      </c>
      <c r="AT426" s="203" t="s">
        <v>241</v>
      </c>
      <c r="AU426" s="203" t="s">
        <v>84</v>
      </c>
      <c r="AY426" s="18" t="s">
        <v>239</v>
      </c>
      <c r="BE426" s="204">
        <f t="shared" si="54"/>
        <v>0</v>
      </c>
      <c r="BF426" s="204">
        <f t="shared" si="55"/>
        <v>0</v>
      </c>
      <c r="BG426" s="204">
        <f t="shared" si="56"/>
        <v>0</v>
      </c>
      <c r="BH426" s="204">
        <f t="shared" si="57"/>
        <v>0</v>
      </c>
      <c r="BI426" s="204">
        <f t="shared" si="58"/>
        <v>0</v>
      </c>
      <c r="BJ426" s="18" t="s">
        <v>84</v>
      </c>
      <c r="BK426" s="204">
        <f t="shared" si="59"/>
        <v>0</v>
      </c>
      <c r="BL426" s="18" t="s">
        <v>316</v>
      </c>
      <c r="BM426" s="203" t="s">
        <v>2256</v>
      </c>
    </row>
    <row r="427" spans="1:65" s="2" customFormat="1" ht="16.5" customHeight="1">
      <c r="A427" s="35"/>
      <c r="B427" s="36"/>
      <c r="C427" s="192" t="s">
        <v>1371</v>
      </c>
      <c r="D427" s="192" t="s">
        <v>241</v>
      </c>
      <c r="E427" s="193" t="s">
        <v>3573</v>
      </c>
      <c r="F427" s="194" t="s">
        <v>3574</v>
      </c>
      <c r="G427" s="195" t="s">
        <v>251</v>
      </c>
      <c r="H427" s="196">
        <v>4</v>
      </c>
      <c r="I427" s="197"/>
      <c r="J427" s="198">
        <f t="shared" si="50"/>
        <v>0</v>
      </c>
      <c r="K427" s="194" t="s">
        <v>3174</v>
      </c>
      <c r="L427" s="40"/>
      <c r="M427" s="199" t="s">
        <v>1</v>
      </c>
      <c r="N427" s="200" t="s">
        <v>41</v>
      </c>
      <c r="O427" s="72"/>
      <c r="P427" s="201">
        <f t="shared" si="51"/>
        <v>0</v>
      </c>
      <c r="Q427" s="201">
        <v>0</v>
      </c>
      <c r="R427" s="201">
        <f t="shared" si="52"/>
        <v>0</v>
      </c>
      <c r="S427" s="201">
        <v>0</v>
      </c>
      <c r="T427" s="202">
        <f t="shared" si="53"/>
        <v>0</v>
      </c>
      <c r="U427" s="35"/>
      <c r="V427" s="35"/>
      <c r="W427" s="35"/>
      <c r="X427" s="35"/>
      <c r="Y427" s="35"/>
      <c r="Z427" s="35"/>
      <c r="AA427" s="35"/>
      <c r="AB427" s="35"/>
      <c r="AC427" s="35"/>
      <c r="AD427" s="35"/>
      <c r="AE427" s="35"/>
      <c r="AR427" s="203" t="s">
        <v>316</v>
      </c>
      <c r="AT427" s="203" t="s">
        <v>241</v>
      </c>
      <c r="AU427" s="203" t="s">
        <v>84</v>
      </c>
      <c r="AY427" s="18" t="s">
        <v>239</v>
      </c>
      <c r="BE427" s="204">
        <f t="shared" si="54"/>
        <v>0</v>
      </c>
      <c r="BF427" s="204">
        <f t="shared" si="55"/>
        <v>0</v>
      </c>
      <c r="BG427" s="204">
        <f t="shared" si="56"/>
        <v>0</v>
      </c>
      <c r="BH427" s="204">
        <f t="shared" si="57"/>
        <v>0</v>
      </c>
      <c r="BI427" s="204">
        <f t="shared" si="58"/>
        <v>0</v>
      </c>
      <c r="BJ427" s="18" t="s">
        <v>84</v>
      </c>
      <c r="BK427" s="204">
        <f t="shared" si="59"/>
        <v>0</v>
      </c>
      <c r="BL427" s="18" t="s">
        <v>316</v>
      </c>
      <c r="BM427" s="203" t="s">
        <v>2264</v>
      </c>
    </row>
    <row r="428" spans="1:65" s="2" customFormat="1" ht="21.75" customHeight="1">
      <c r="A428" s="35"/>
      <c r="B428" s="36"/>
      <c r="C428" s="192" t="s">
        <v>1376</v>
      </c>
      <c r="D428" s="192" t="s">
        <v>241</v>
      </c>
      <c r="E428" s="193" t="s">
        <v>3575</v>
      </c>
      <c r="F428" s="194" t="s">
        <v>3576</v>
      </c>
      <c r="G428" s="195" t="s">
        <v>251</v>
      </c>
      <c r="H428" s="196">
        <v>23</v>
      </c>
      <c r="I428" s="197"/>
      <c r="J428" s="198">
        <f t="shared" si="50"/>
        <v>0</v>
      </c>
      <c r="K428" s="194" t="s">
        <v>3125</v>
      </c>
      <c r="L428" s="40"/>
      <c r="M428" s="199" t="s">
        <v>1</v>
      </c>
      <c r="N428" s="200" t="s">
        <v>41</v>
      </c>
      <c r="O428" s="72"/>
      <c r="P428" s="201">
        <f t="shared" si="51"/>
        <v>0</v>
      </c>
      <c r="Q428" s="201">
        <v>0</v>
      </c>
      <c r="R428" s="201">
        <f t="shared" si="52"/>
        <v>0</v>
      </c>
      <c r="S428" s="201">
        <v>0</v>
      </c>
      <c r="T428" s="202">
        <f t="shared" si="53"/>
        <v>0</v>
      </c>
      <c r="U428" s="35"/>
      <c r="V428" s="35"/>
      <c r="W428" s="35"/>
      <c r="X428" s="35"/>
      <c r="Y428" s="35"/>
      <c r="Z428" s="35"/>
      <c r="AA428" s="35"/>
      <c r="AB428" s="35"/>
      <c r="AC428" s="35"/>
      <c r="AD428" s="35"/>
      <c r="AE428" s="35"/>
      <c r="AR428" s="203" t="s">
        <v>316</v>
      </c>
      <c r="AT428" s="203" t="s">
        <v>241</v>
      </c>
      <c r="AU428" s="203" t="s">
        <v>84</v>
      </c>
      <c r="AY428" s="18" t="s">
        <v>239</v>
      </c>
      <c r="BE428" s="204">
        <f t="shared" si="54"/>
        <v>0</v>
      </c>
      <c r="BF428" s="204">
        <f t="shared" si="55"/>
        <v>0</v>
      </c>
      <c r="BG428" s="204">
        <f t="shared" si="56"/>
        <v>0</v>
      </c>
      <c r="BH428" s="204">
        <f t="shared" si="57"/>
        <v>0</v>
      </c>
      <c r="BI428" s="204">
        <f t="shared" si="58"/>
        <v>0</v>
      </c>
      <c r="BJ428" s="18" t="s">
        <v>84</v>
      </c>
      <c r="BK428" s="204">
        <f t="shared" si="59"/>
        <v>0</v>
      </c>
      <c r="BL428" s="18" t="s">
        <v>316</v>
      </c>
      <c r="BM428" s="203" t="s">
        <v>2272</v>
      </c>
    </row>
    <row r="429" spans="1:65" s="2" customFormat="1" ht="24.2" customHeight="1">
      <c r="A429" s="35"/>
      <c r="B429" s="36"/>
      <c r="C429" s="192" t="s">
        <v>1381</v>
      </c>
      <c r="D429" s="192" t="s">
        <v>241</v>
      </c>
      <c r="E429" s="193" t="s">
        <v>3577</v>
      </c>
      <c r="F429" s="194" t="s">
        <v>3578</v>
      </c>
      <c r="G429" s="195" t="s">
        <v>251</v>
      </c>
      <c r="H429" s="196">
        <v>3</v>
      </c>
      <c r="I429" s="197"/>
      <c r="J429" s="198">
        <f t="shared" si="50"/>
        <v>0</v>
      </c>
      <c r="K429" s="194" t="s">
        <v>3125</v>
      </c>
      <c r="L429" s="40"/>
      <c r="M429" s="199" t="s">
        <v>1</v>
      </c>
      <c r="N429" s="200" t="s">
        <v>41</v>
      </c>
      <c r="O429" s="72"/>
      <c r="P429" s="201">
        <f t="shared" si="51"/>
        <v>0</v>
      </c>
      <c r="Q429" s="201">
        <v>0</v>
      </c>
      <c r="R429" s="201">
        <f t="shared" si="52"/>
        <v>0</v>
      </c>
      <c r="S429" s="201">
        <v>0</v>
      </c>
      <c r="T429" s="202">
        <f t="shared" si="53"/>
        <v>0</v>
      </c>
      <c r="U429" s="35"/>
      <c r="V429" s="35"/>
      <c r="W429" s="35"/>
      <c r="X429" s="35"/>
      <c r="Y429" s="35"/>
      <c r="Z429" s="35"/>
      <c r="AA429" s="35"/>
      <c r="AB429" s="35"/>
      <c r="AC429" s="35"/>
      <c r="AD429" s="35"/>
      <c r="AE429" s="35"/>
      <c r="AR429" s="203" t="s">
        <v>316</v>
      </c>
      <c r="AT429" s="203" t="s">
        <v>241</v>
      </c>
      <c r="AU429" s="203" t="s">
        <v>84</v>
      </c>
      <c r="AY429" s="18" t="s">
        <v>239</v>
      </c>
      <c r="BE429" s="204">
        <f t="shared" si="54"/>
        <v>0</v>
      </c>
      <c r="BF429" s="204">
        <f t="shared" si="55"/>
        <v>0</v>
      </c>
      <c r="BG429" s="204">
        <f t="shared" si="56"/>
        <v>0</v>
      </c>
      <c r="BH429" s="204">
        <f t="shared" si="57"/>
        <v>0</v>
      </c>
      <c r="BI429" s="204">
        <f t="shared" si="58"/>
        <v>0</v>
      </c>
      <c r="BJ429" s="18" t="s">
        <v>84</v>
      </c>
      <c r="BK429" s="204">
        <f t="shared" si="59"/>
        <v>0</v>
      </c>
      <c r="BL429" s="18" t="s">
        <v>316</v>
      </c>
      <c r="BM429" s="203" t="s">
        <v>2280</v>
      </c>
    </row>
    <row r="430" spans="1:65" s="2" customFormat="1" ht="21.75" customHeight="1">
      <c r="A430" s="35"/>
      <c r="B430" s="36"/>
      <c r="C430" s="192" t="s">
        <v>1386</v>
      </c>
      <c r="D430" s="192" t="s">
        <v>241</v>
      </c>
      <c r="E430" s="193" t="s">
        <v>3579</v>
      </c>
      <c r="F430" s="194" t="s">
        <v>3580</v>
      </c>
      <c r="G430" s="195" t="s">
        <v>251</v>
      </c>
      <c r="H430" s="196">
        <v>1</v>
      </c>
      <c r="I430" s="197"/>
      <c r="J430" s="198">
        <f t="shared" si="50"/>
        <v>0</v>
      </c>
      <c r="K430" s="194" t="s">
        <v>3125</v>
      </c>
      <c r="L430" s="40"/>
      <c r="M430" s="199" t="s">
        <v>1</v>
      </c>
      <c r="N430" s="200" t="s">
        <v>41</v>
      </c>
      <c r="O430" s="72"/>
      <c r="P430" s="201">
        <f t="shared" si="51"/>
        <v>0</v>
      </c>
      <c r="Q430" s="201">
        <v>0</v>
      </c>
      <c r="R430" s="201">
        <f t="shared" si="52"/>
        <v>0</v>
      </c>
      <c r="S430" s="201">
        <v>0</v>
      </c>
      <c r="T430" s="202">
        <f t="shared" si="53"/>
        <v>0</v>
      </c>
      <c r="U430" s="35"/>
      <c r="V430" s="35"/>
      <c r="W430" s="35"/>
      <c r="X430" s="35"/>
      <c r="Y430" s="35"/>
      <c r="Z430" s="35"/>
      <c r="AA430" s="35"/>
      <c r="AB430" s="35"/>
      <c r="AC430" s="35"/>
      <c r="AD430" s="35"/>
      <c r="AE430" s="35"/>
      <c r="AR430" s="203" t="s">
        <v>316</v>
      </c>
      <c r="AT430" s="203" t="s">
        <v>241</v>
      </c>
      <c r="AU430" s="203" t="s">
        <v>84</v>
      </c>
      <c r="AY430" s="18" t="s">
        <v>239</v>
      </c>
      <c r="BE430" s="204">
        <f t="shared" si="54"/>
        <v>0</v>
      </c>
      <c r="BF430" s="204">
        <f t="shared" si="55"/>
        <v>0</v>
      </c>
      <c r="BG430" s="204">
        <f t="shared" si="56"/>
        <v>0</v>
      </c>
      <c r="BH430" s="204">
        <f t="shared" si="57"/>
        <v>0</v>
      </c>
      <c r="BI430" s="204">
        <f t="shared" si="58"/>
        <v>0</v>
      </c>
      <c r="BJ430" s="18" t="s">
        <v>84</v>
      </c>
      <c r="BK430" s="204">
        <f t="shared" si="59"/>
        <v>0</v>
      </c>
      <c r="BL430" s="18" t="s">
        <v>316</v>
      </c>
      <c r="BM430" s="203" t="s">
        <v>2288</v>
      </c>
    </row>
    <row r="431" spans="1:65" s="2" customFormat="1" ht="24.2" customHeight="1">
      <c r="A431" s="35"/>
      <c r="B431" s="36"/>
      <c r="C431" s="192" t="s">
        <v>1391</v>
      </c>
      <c r="D431" s="192" t="s">
        <v>241</v>
      </c>
      <c r="E431" s="193" t="s">
        <v>3581</v>
      </c>
      <c r="F431" s="194" t="s">
        <v>3582</v>
      </c>
      <c r="G431" s="195" t="s">
        <v>251</v>
      </c>
      <c r="H431" s="196">
        <v>2</v>
      </c>
      <c r="I431" s="197"/>
      <c r="J431" s="198">
        <f t="shared" si="50"/>
        <v>0</v>
      </c>
      <c r="K431" s="194" t="s">
        <v>3125</v>
      </c>
      <c r="L431" s="40"/>
      <c r="M431" s="199" t="s">
        <v>1</v>
      </c>
      <c r="N431" s="200" t="s">
        <v>41</v>
      </c>
      <c r="O431" s="72"/>
      <c r="P431" s="201">
        <f t="shared" si="51"/>
        <v>0</v>
      </c>
      <c r="Q431" s="201">
        <v>0</v>
      </c>
      <c r="R431" s="201">
        <f t="shared" si="52"/>
        <v>0</v>
      </c>
      <c r="S431" s="201">
        <v>0</v>
      </c>
      <c r="T431" s="202">
        <f t="shared" si="53"/>
        <v>0</v>
      </c>
      <c r="U431" s="35"/>
      <c r="V431" s="35"/>
      <c r="W431" s="35"/>
      <c r="X431" s="35"/>
      <c r="Y431" s="35"/>
      <c r="Z431" s="35"/>
      <c r="AA431" s="35"/>
      <c r="AB431" s="35"/>
      <c r="AC431" s="35"/>
      <c r="AD431" s="35"/>
      <c r="AE431" s="35"/>
      <c r="AR431" s="203" t="s">
        <v>316</v>
      </c>
      <c r="AT431" s="203" t="s">
        <v>241</v>
      </c>
      <c r="AU431" s="203" t="s">
        <v>84</v>
      </c>
      <c r="AY431" s="18" t="s">
        <v>239</v>
      </c>
      <c r="BE431" s="204">
        <f t="shared" si="54"/>
        <v>0</v>
      </c>
      <c r="BF431" s="204">
        <f t="shared" si="55"/>
        <v>0</v>
      </c>
      <c r="BG431" s="204">
        <f t="shared" si="56"/>
        <v>0</v>
      </c>
      <c r="BH431" s="204">
        <f t="shared" si="57"/>
        <v>0</v>
      </c>
      <c r="BI431" s="204">
        <f t="shared" si="58"/>
        <v>0</v>
      </c>
      <c r="BJ431" s="18" t="s">
        <v>84</v>
      </c>
      <c r="BK431" s="204">
        <f t="shared" si="59"/>
        <v>0</v>
      </c>
      <c r="BL431" s="18" t="s">
        <v>316</v>
      </c>
      <c r="BM431" s="203" t="s">
        <v>2296</v>
      </c>
    </row>
    <row r="432" spans="1:65" s="2" customFormat="1" ht="24.2" customHeight="1">
      <c r="A432" s="35"/>
      <c r="B432" s="36"/>
      <c r="C432" s="192" t="s">
        <v>1397</v>
      </c>
      <c r="D432" s="192" t="s">
        <v>241</v>
      </c>
      <c r="E432" s="193" t="s">
        <v>3583</v>
      </c>
      <c r="F432" s="194" t="s">
        <v>3584</v>
      </c>
      <c r="G432" s="195" t="s">
        <v>251</v>
      </c>
      <c r="H432" s="196">
        <v>9</v>
      </c>
      <c r="I432" s="197"/>
      <c r="J432" s="198">
        <f t="shared" si="50"/>
        <v>0</v>
      </c>
      <c r="K432" s="194" t="s">
        <v>3125</v>
      </c>
      <c r="L432" s="40"/>
      <c r="M432" s="199" t="s">
        <v>1</v>
      </c>
      <c r="N432" s="200" t="s">
        <v>41</v>
      </c>
      <c r="O432" s="72"/>
      <c r="P432" s="201">
        <f t="shared" si="51"/>
        <v>0</v>
      </c>
      <c r="Q432" s="201">
        <v>0</v>
      </c>
      <c r="R432" s="201">
        <f t="shared" si="52"/>
        <v>0</v>
      </c>
      <c r="S432" s="201">
        <v>0</v>
      </c>
      <c r="T432" s="202">
        <f t="shared" si="53"/>
        <v>0</v>
      </c>
      <c r="U432" s="35"/>
      <c r="V432" s="35"/>
      <c r="W432" s="35"/>
      <c r="X432" s="35"/>
      <c r="Y432" s="35"/>
      <c r="Z432" s="35"/>
      <c r="AA432" s="35"/>
      <c r="AB432" s="35"/>
      <c r="AC432" s="35"/>
      <c r="AD432" s="35"/>
      <c r="AE432" s="35"/>
      <c r="AR432" s="203" t="s">
        <v>316</v>
      </c>
      <c r="AT432" s="203" t="s">
        <v>241</v>
      </c>
      <c r="AU432" s="203" t="s">
        <v>84</v>
      </c>
      <c r="AY432" s="18" t="s">
        <v>239</v>
      </c>
      <c r="BE432" s="204">
        <f t="shared" si="54"/>
        <v>0</v>
      </c>
      <c r="BF432" s="204">
        <f t="shared" si="55"/>
        <v>0</v>
      </c>
      <c r="BG432" s="204">
        <f t="shared" si="56"/>
        <v>0</v>
      </c>
      <c r="BH432" s="204">
        <f t="shared" si="57"/>
        <v>0</v>
      </c>
      <c r="BI432" s="204">
        <f t="shared" si="58"/>
        <v>0</v>
      </c>
      <c r="BJ432" s="18" t="s">
        <v>84</v>
      </c>
      <c r="BK432" s="204">
        <f t="shared" si="59"/>
        <v>0</v>
      </c>
      <c r="BL432" s="18" t="s">
        <v>316</v>
      </c>
      <c r="BM432" s="203" t="s">
        <v>2305</v>
      </c>
    </row>
    <row r="433" spans="1:65" s="2" customFormat="1" ht="16.5" customHeight="1">
      <c r="A433" s="35"/>
      <c r="B433" s="36"/>
      <c r="C433" s="192" t="s">
        <v>1403</v>
      </c>
      <c r="D433" s="192" t="s">
        <v>241</v>
      </c>
      <c r="E433" s="193" t="s">
        <v>3585</v>
      </c>
      <c r="F433" s="194" t="s">
        <v>3586</v>
      </c>
      <c r="G433" s="195" t="s">
        <v>251</v>
      </c>
      <c r="H433" s="196">
        <v>2</v>
      </c>
      <c r="I433" s="197"/>
      <c r="J433" s="198">
        <f t="shared" si="50"/>
        <v>0</v>
      </c>
      <c r="K433" s="194" t="s">
        <v>3125</v>
      </c>
      <c r="L433" s="40"/>
      <c r="M433" s="199" t="s">
        <v>1</v>
      </c>
      <c r="N433" s="200" t="s">
        <v>41</v>
      </c>
      <c r="O433" s="72"/>
      <c r="P433" s="201">
        <f t="shared" si="51"/>
        <v>0</v>
      </c>
      <c r="Q433" s="201">
        <v>0</v>
      </c>
      <c r="R433" s="201">
        <f t="shared" si="52"/>
        <v>0</v>
      </c>
      <c r="S433" s="201">
        <v>0</v>
      </c>
      <c r="T433" s="202">
        <f t="shared" si="53"/>
        <v>0</v>
      </c>
      <c r="U433" s="35"/>
      <c r="V433" s="35"/>
      <c r="W433" s="35"/>
      <c r="X433" s="35"/>
      <c r="Y433" s="35"/>
      <c r="Z433" s="35"/>
      <c r="AA433" s="35"/>
      <c r="AB433" s="35"/>
      <c r="AC433" s="35"/>
      <c r="AD433" s="35"/>
      <c r="AE433" s="35"/>
      <c r="AR433" s="203" t="s">
        <v>316</v>
      </c>
      <c r="AT433" s="203" t="s">
        <v>241</v>
      </c>
      <c r="AU433" s="203" t="s">
        <v>84</v>
      </c>
      <c r="AY433" s="18" t="s">
        <v>239</v>
      </c>
      <c r="BE433" s="204">
        <f t="shared" si="54"/>
        <v>0</v>
      </c>
      <c r="BF433" s="204">
        <f t="shared" si="55"/>
        <v>0</v>
      </c>
      <c r="BG433" s="204">
        <f t="shared" si="56"/>
        <v>0</v>
      </c>
      <c r="BH433" s="204">
        <f t="shared" si="57"/>
        <v>0</v>
      </c>
      <c r="BI433" s="204">
        <f t="shared" si="58"/>
        <v>0</v>
      </c>
      <c r="BJ433" s="18" t="s">
        <v>84</v>
      </c>
      <c r="BK433" s="204">
        <f t="shared" si="59"/>
        <v>0</v>
      </c>
      <c r="BL433" s="18" t="s">
        <v>316</v>
      </c>
      <c r="BM433" s="203" t="s">
        <v>2313</v>
      </c>
    </row>
    <row r="434" spans="1:65" s="2" customFormat="1" ht="16.5" customHeight="1">
      <c r="A434" s="35"/>
      <c r="B434" s="36"/>
      <c r="C434" s="192" t="s">
        <v>1409</v>
      </c>
      <c r="D434" s="192" t="s">
        <v>241</v>
      </c>
      <c r="E434" s="193" t="s">
        <v>3587</v>
      </c>
      <c r="F434" s="194" t="s">
        <v>3588</v>
      </c>
      <c r="G434" s="195" t="s">
        <v>1</v>
      </c>
      <c r="H434" s="196">
        <v>0</v>
      </c>
      <c r="I434" s="197"/>
      <c r="J434" s="198">
        <f t="shared" si="50"/>
        <v>0</v>
      </c>
      <c r="K434" s="194" t="s">
        <v>3174</v>
      </c>
      <c r="L434" s="40"/>
      <c r="M434" s="199" t="s">
        <v>1</v>
      </c>
      <c r="N434" s="200" t="s">
        <v>41</v>
      </c>
      <c r="O434" s="72"/>
      <c r="P434" s="201">
        <f t="shared" si="51"/>
        <v>0</v>
      </c>
      <c r="Q434" s="201">
        <v>0</v>
      </c>
      <c r="R434" s="201">
        <f t="shared" si="52"/>
        <v>0</v>
      </c>
      <c r="S434" s="201">
        <v>0</v>
      </c>
      <c r="T434" s="202">
        <f t="shared" si="53"/>
        <v>0</v>
      </c>
      <c r="U434" s="35"/>
      <c r="V434" s="35"/>
      <c r="W434" s="35"/>
      <c r="X434" s="35"/>
      <c r="Y434" s="35"/>
      <c r="Z434" s="35"/>
      <c r="AA434" s="35"/>
      <c r="AB434" s="35"/>
      <c r="AC434" s="35"/>
      <c r="AD434" s="35"/>
      <c r="AE434" s="35"/>
      <c r="AR434" s="203" t="s">
        <v>316</v>
      </c>
      <c r="AT434" s="203" t="s">
        <v>241</v>
      </c>
      <c r="AU434" s="203" t="s">
        <v>84</v>
      </c>
      <c r="AY434" s="18" t="s">
        <v>239</v>
      </c>
      <c r="BE434" s="204">
        <f t="shared" si="54"/>
        <v>0</v>
      </c>
      <c r="BF434" s="204">
        <f t="shared" si="55"/>
        <v>0</v>
      </c>
      <c r="BG434" s="204">
        <f t="shared" si="56"/>
        <v>0</v>
      </c>
      <c r="BH434" s="204">
        <f t="shared" si="57"/>
        <v>0</v>
      </c>
      <c r="BI434" s="204">
        <f t="shared" si="58"/>
        <v>0</v>
      </c>
      <c r="BJ434" s="18" t="s">
        <v>84</v>
      </c>
      <c r="BK434" s="204">
        <f t="shared" si="59"/>
        <v>0</v>
      </c>
      <c r="BL434" s="18" t="s">
        <v>316</v>
      </c>
      <c r="BM434" s="203" t="s">
        <v>2321</v>
      </c>
    </row>
    <row r="435" spans="1:65" s="2" customFormat="1" ht="24.2" customHeight="1">
      <c r="A435" s="35"/>
      <c r="B435" s="36"/>
      <c r="C435" s="192" t="s">
        <v>1415</v>
      </c>
      <c r="D435" s="192" t="s">
        <v>241</v>
      </c>
      <c r="E435" s="193" t="s">
        <v>3589</v>
      </c>
      <c r="F435" s="194" t="s">
        <v>3590</v>
      </c>
      <c r="G435" s="195" t="s">
        <v>251</v>
      </c>
      <c r="H435" s="196">
        <v>4</v>
      </c>
      <c r="I435" s="197"/>
      <c r="J435" s="198">
        <f t="shared" si="50"/>
        <v>0</v>
      </c>
      <c r="K435" s="194" t="s">
        <v>3125</v>
      </c>
      <c r="L435" s="40"/>
      <c r="M435" s="199" t="s">
        <v>1</v>
      </c>
      <c r="N435" s="200" t="s">
        <v>41</v>
      </c>
      <c r="O435" s="72"/>
      <c r="P435" s="201">
        <f t="shared" si="51"/>
        <v>0</v>
      </c>
      <c r="Q435" s="201">
        <v>0</v>
      </c>
      <c r="R435" s="201">
        <f t="shared" si="52"/>
        <v>0</v>
      </c>
      <c r="S435" s="201">
        <v>0</v>
      </c>
      <c r="T435" s="202">
        <f t="shared" si="53"/>
        <v>0</v>
      </c>
      <c r="U435" s="35"/>
      <c r="V435" s="35"/>
      <c r="W435" s="35"/>
      <c r="X435" s="35"/>
      <c r="Y435" s="35"/>
      <c r="Z435" s="35"/>
      <c r="AA435" s="35"/>
      <c r="AB435" s="35"/>
      <c r="AC435" s="35"/>
      <c r="AD435" s="35"/>
      <c r="AE435" s="35"/>
      <c r="AR435" s="203" t="s">
        <v>316</v>
      </c>
      <c r="AT435" s="203" t="s">
        <v>241</v>
      </c>
      <c r="AU435" s="203" t="s">
        <v>84</v>
      </c>
      <c r="AY435" s="18" t="s">
        <v>239</v>
      </c>
      <c r="BE435" s="204">
        <f t="shared" si="54"/>
        <v>0</v>
      </c>
      <c r="BF435" s="204">
        <f t="shared" si="55"/>
        <v>0</v>
      </c>
      <c r="BG435" s="204">
        <f t="shared" si="56"/>
        <v>0</v>
      </c>
      <c r="BH435" s="204">
        <f t="shared" si="57"/>
        <v>0</v>
      </c>
      <c r="BI435" s="204">
        <f t="shared" si="58"/>
        <v>0</v>
      </c>
      <c r="BJ435" s="18" t="s">
        <v>84</v>
      </c>
      <c r="BK435" s="204">
        <f t="shared" si="59"/>
        <v>0</v>
      </c>
      <c r="BL435" s="18" t="s">
        <v>316</v>
      </c>
      <c r="BM435" s="203" t="s">
        <v>2329</v>
      </c>
    </row>
    <row r="436" spans="1:65" s="2" customFormat="1" ht="24.2" customHeight="1">
      <c r="A436" s="35"/>
      <c r="B436" s="36"/>
      <c r="C436" s="192" t="s">
        <v>1420</v>
      </c>
      <c r="D436" s="192" t="s">
        <v>241</v>
      </c>
      <c r="E436" s="193" t="s">
        <v>3591</v>
      </c>
      <c r="F436" s="194" t="s">
        <v>3592</v>
      </c>
      <c r="G436" s="195" t="s">
        <v>251</v>
      </c>
      <c r="H436" s="196">
        <v>3</v>
      </c>
      <c r="I436" s="197"/>
      <c r="J436" s="198">
        <f t="shared" si="50"/>
        <v>0</v>
      </c>
      <c r="K436" s="194" t="s">
        <v>3593</v>
      </c>
      <c r="L436" s="40"/>
      <c r="M436" s="199" t="s">
        <v>1</v>
      </c>
      <c r="N436" s="200" t="s">
        <v>41</v>
      </c>
      <c r="O436" s="72"/>
      <c r="P436" s="201">
        <f t="shared" si="51"/>
        <v>0</v>
      </c>
      <c r="Q436" s="201">
        <v>0</v>
      </c>
      <c r="R436" s="201">
        <f t="shared" si="52"/>
        <v>0</v>
      </c>
      <c r="S436" s="201">
        <v>0</v>
      </c>
      <c r="T436" s="202">
        <f t="shared" si="53"/>
        <v>0</v>
      </c>
      <c r="U436" s="35"/>
      <c r="V436" s="35"/>
      <c r="W436" s="35"/>
      <c r="X436" s="35"/>
      <c r="Y436" s="35"/>
      <c r="Z436" s="35"/>
      <c r="AA436" s="35"/>
      <c r="AB436" s="35"/>
      <c r="AC436" s="35"/>
      <c r="AD436" s="35"/>
      <c r="AE436" s="35"/>
      <c r="AR436" s="203" t="s">
        <v>316</v>
      </c>
      <c r="AT436" s="203" t="s">
        <v>241</v>
      </c>
      <c r="AU436" s="203" t="s">
        <v>84</v>
      </c>
      <c r="AY436" s="18" t="s">
        <v>239</v>
      </c>
      <c r="BE436" s="204">
        <f t="shared" si="54"/>
        <v>0</v>
      </c>
      <c r="BF436" s="204">
        <f t="shared" si="55"/>
        <v>0</v>
      </c>
      <c r="BG436" s="204">
        <f t="shared" si="56"/>
        <v>0</v>
      </c>
      <c r="BH436" s="204">
        <f t="shared" si="57"/>
        <v>0</v>
      </c>
      <c r="BI436" s="204">
        <f t="shared" si="58"/>
        <v>0</v>
      </c>
      <c r="BJ436" s="18" t="s">
        <v>84</v>
      </c>
      <c r="BK436" s="204">
        <f t="shared" si="59"/>
        <v>0</v>
      </c>
      <c r="BL436" s="18" t="s">
        <v>316</v>
      </c>
      <c r="BM436" s="203" t="s">
        <v>2337</v>
      </c>
    </row>
    <row r="437" spans="1:65" s="2" customFormat="1" ht="24.2" customHeight="1">
      <c r="A437" s="35"/>
      <c r="B437" s="36"/>
      <c r="C437" s="192" t="s">
        <v>1425</v>
      </c>
      <c r="D437" s="192" t="s">
        <v>241</v>
      </c>
      <c r="E437" s="193" t="s">
        <v>3594</v>
      </c>
      <c r="F437" s="194" t="s">
        <v>3595</v>
      </c>
      <c r="G437" s="195" t="s">
        <v>251</v>
      </c>
      <c r="H437" s="196">
        <v>4</v>
      </c>
      <c r="I437" s="197"/>
      <c r="J437" s="198">
        <f t="shared" si="50"/>
        <v>0</v>
      </c>
      <c r="K437" s="194" t="s">
        <v>3125</v>
      </c>
      <c r="L437" s="40"/>
      <c r="M437" s="199" t="s">
        <v>1</v>
      </c>
      <c r="N437" s="200" t="s">
        <v>41</v>
      </c>
      <c r="O437" s="72"/>
      <c r="P437" s="201">
        <f t="shared" si="51"/>
        <v>0</v>
      </c>
      <c r="Q437" s="201">
        <v>0</v>
      </c>
      <c r="R437" s="201">
        <f t="shared" si="52"/>
        <v>0</v>
      </c>
      <c r="S437" s="201">
        <v>0</v>
      </c>
      <c r="T437" s="202">
        <f t="shared" si="53"/>
        <v>0</v>
      </c>
      <c r="U437" s="35"/>
      <c r="V437" s="35"/>
      <c r="W437" s="35"/>
      <c r="X437" s="35"/>
      <c r="Y437" s="35"/>
      <c r="Z437" s="35"/>
      <c r="AA437" s="35"/>
      <c r="AB437" s="35"/>
      <c r="AC437" s="35"/>
      <c r="AD437" s="35"/>
      <c r="AE437" s="35"/>
      <c r="AR437" s="203" t="s">
        <v>316</v>
      </c>
      <c r="AT437" s="203" t="s">
        <v>241</v>
      </c>
      <c r="AU437" s="203" t="s">
        <v>84</v>
      </c>
      <c r="AY437" s="18" t="s">
        <v>239</v>
      </c>
      <c r="BE437" s="204">
        <f t="shared" si="54"/>
        <v>0</v>
      </c>
      <c r="BF437" s="204">
        <f t="shared" si="55"/>
        <v>0</v>
      </c>
      <c r="BG437" s="204">
        <f t="shared" si="56"/>
        <v>0</v>
      </c>
      <c r="BH437" s="204">
        <f t="shared" si="57"/>
        <v>0</v>
      </c>
      <c r="BI437" s="204">
        <f t="shared" si="58"/>
        <v>0</v>
      </c>
      <c r="BJ437" s="18" t="s">
        <v>84</v>
      </c>
      <c r="BK437" s="204">
        <f t="shared" si="59"/>
        <v>0</v>
      </c>
      <c r="BL437" s="18" t="s">
        <v>316</v>
      </c>
      <c r="BM437" s="203" t="s">
        <v>2346</v>
      </c>
    </row>
    <row r="438" spans="1:65" s="2" customFormat="1" ht="16.5" customHeight="1">
      <c r="A438" s="35"/>
      <c r="B438" s="36"/>
      <c r="C438" s="192" t="s">
        <v>1429</v>
      </c>
      <c r="D438" s="192" t="s">
        <v>241</v>
      </c>
      <c r="E438" s="193" t="s">
        <v>3596</v>
      </c>
      <c r="F438" s="194" t="s">
        <v>3597</v>
      </c>
      <c r="G438" s="195" t="s">
        <v>344</v>
      </c>
      <c r="H438" s="196">
        <v>1.4510000000000001</v>
      </c>
      <c r="I438" s="197"/>
      <c r="J438" s="198">
        <f t="shared" si="50"/>
        <v>0</v>
      </c>
      <c r="K438" s="194" t="s">
        <v>3125</v>
      </c>
      <c r="L438" s="40"/>
      <c r="M438" s="199" t="s">
        <v>1</v>
      </c>
      <c r="N438" s="200" t="s">
        <v>41</v>
      </c>
      <c r="O438" s="72"/>
      <c r="P438" s="201">
        <f t="shared" si="51"/>
        <v>0</v>
      </c>
      <c r="Q438" s="201">
        <v>0</v>
      </c>
      <c r="R438" s="201">
        <f t="shared" si="52"/>
        <v>0</v>
      </c>
      <c r="S438" s="201">
        <v>0</v>
      </c>
      <c r="T438" s="202">
        <f t="shared" si="53"/>
        <v>0</v>
      </c>
      <c r="U438" s="35"/>
      <c r="V438" s="35"/>
      <c r="W438" s="35"/>
      <c r="X438" s="35"/>
      <c r="Y438" s="35"/>
      <c r="Z438" s="35"/>
      <c r="AA438" s="35"/>
      <c r="AB438" s="35"/>
      <c r="AC438" s="35"/>
      <c r="AD438" s="35"/>
      <c r="AE438" s="35"/>
      <c r="AR438" s="203" t="s">
        <v>316</v>
      </c>
      <c r="AT438" s="203" t="s">
        <v>241</v>
      </c>
      <c r="AU438" s="203" t="s">
        <v>84</v>
      </c>
      <c r="AY438" s="18" t="s">
        <v>239</v>
      </c>
      <c r="BE438" s="204">
        <f t="shared" si="54"/>
        <v>0</v>
      </c>
      <c r="BF438" s="204">
        <f t="shared" si="55"/>
        <v>0</v>
      </c>
      <c r="BG438" s="204">
        <f t="shared" si="56"/>
        <v>0</v>
      </c>
      <c r="BH438" s="204">
        <f t="shared" si="57"/>
        <v>0</v>
      </c>
      <c r="BI438" s="204">
        <f t="shared" si="58"/>
        <v>0</v>
      </c>
      <c r="BJ438" s="18" t="s">
        <v>84</v>
      </c>
      <c r="BK438" s="204">
        <f t="shared" si="59"/>
        <v>0</v>
      </c>
      <c r="BL438" s="18" t="s">
        <v>316</v>
      </c>
      <c r="BM438" s="203" t="s">
        <v>2355</v>
      </c>
    </row>
    <row r="439" spans="1:65" s="2" customFormat="1" ht="19.5">
      <c r="A439" s="35"/>
      <c r="B439" s="36"/>
      <c r="C439" s="37"/>
      <c r="D439" s="212" t="s">
        <v>294</v>
      </c>
      <c r="E439" s="37"/>
      <c r="F439" s="221" t="s">
        <v>3451</v>
      </c>
      <c r="G439" s="37"/>
      <c r="H439" s="37"/>
      <c r="I439" s="207"/>
      <c r="J439" s="37"/>
      <c r="K439" s="37"/>
      <c r="L439" s="40"/>
      <c r="M439" s="208"/>
      <c r="N439" s="209"/>
      <c r="O439" s="72"/>
      <c r="P439" s="72"/>
      <c r="Q439" s="72"/>
      <c r="R439" s="72"/>
      <c r="S439" s="72"/>
      <c r="T439" s="73"/>
      <c r="U439" s="35"/>
      <c r="V439" s="35"/>
      <c r="W439" s="35"/>
      <c r="X439" s="35"/>
      <c r="Y439" s="35"/>
      <c r="Z439" s="35"/>
      <c r="AA439" s="35"/>
      <c r="AB439" s="35"/>
      <c r="AC439" s="35"/>
      <c r="AD439" s="35"/>
      <c r="AE439" s="35"/>
      <c r="AT439" s="18" t="s">
        <v>294</v>
      </c>
      <c r="AU439" s="18" t="s">
        <v>84</v>
      </c>
    </row>
    <row r="440" spans="1:65" s="12" customFormat="1" ht="25.9" customHeight="1">
      <c r="B440" s="176"/>
      <c r="C440" s="177"/>
      <c r="D440" s="178" t="s">
        <v>75</v>
      </c>
      <c r="E440" s="179" t="s">
        <v>3598</v>
      </c>
      <c r="F440" s="179" t="s">
        <v>3599</v>
      </c>
      <c r="G440" s="177"/>
      <c r="H440" s="177"/>
      <c r="I440" s="180"/>
      <c r="J440" s="181">
        <f>BK440</f>
        <v>0</v>
      </c>
      <c r="K440" s="177"/>
      <c r="L440" s="182"/>
      <c r="M440" s="183"/>
      <c r="N440" s="184"/>
      <c r="O440" s="184"/>
      <c r="P440" s="185">
        <f>SUM(P441:P450)</f>
        <v>0</v>
      </c>
      <c r="Q440" s="184"/>
      <c r="R440" s="185">
        <f>SUM(R441:R450)</f>
        <v>0</v>
      </c>
      <c r="S440" s="184"/>
      <c r="T440" s="186">
        <f>SUM(T441:T450)</f>
        <v>0</v>
      </c>
      <c r="AR440" s="187" t="s">
        <v>86</v>
      </c>
      <c r="AT440" s="188" t="s">
        <v>75</v>
      </c>
      <c r="AU440" s="188" t="s">
        <v>76</v>
      </c>
      <c r="AY440" s="187" t="s">
        <v>239</v>
      </c>
      <c r="BK440" s="189">
        <f>SUM(BK441:BK450)</f>
        <v>0</v>
      </c>
    </row>
    <row r="441" spans="1:65" s="2" customFormat="1" ht="16.5" customHeight="1">
      <c r="A441" s="35"/>
      <c r="B441" s="36"/>
      <c r="C441" s="192" t="s">
        <v>1434</v>
      </c>
      <c r="D441" s="192" t="s">
        <v>241</v>
      </c>
      <c r="E441" s="193" t="s">
        <v>3600</v>
      </c>
      <c r="F441" s="194" t="s">
        <v>3601</v>
      </c>
      <c r="G441" s="195" t="s">
        <v>309</v>
      </c>
      <c r="H441" s="196">
        <v>9</v>
      </c>
      <c r="I441" s="197"/>
      <c r="J441" s="198">
        <f>ROUND(I441*H441,2)</f>
        <v>0</v>
      </c>
      <c r="K441" s="194" t="s">
        <v>3125</v>
      </c>
      <c r="L441" s="40"/>
      <c r="M441" s="199" t="s">
        <v>1</v>
      </c>
      <c r="N441" s="200" t="s">
        <v>41</v>
      </c>
      <c r="O441" s="72"/>
      <c r="P441" s="201">
        <f>O441*H441</f>
        <v>0</v>
      </c>
      <c r="Q441" s="201">
        <v>0</v>
      </c>
      <c r="R441" s="201">
        <f>Q441*H441</f>
        <v>0</v>
      </c>
      <c r="S441" s="201">
        <v>0</v>
      </c>
      <c r="T441" s="202">
        <f>S441*H441</f>
        <v>0</v>
      </c>
      <c r="U441" s="35"/>
      <c r="V441" s="35"/>
      <c r="W441" s="35"/>
      <c r="X441" s="35"/>
      <c r="Y441" s="35"/>
      <c r="Z441" s="35"/>
      <c r="AA441" s="35"/>
      <c r="AB441" s="35"/>
      <c r="AC441" s="35"/>
      <c r="AD441" s="35"/>
      <c r="AE441" s="35"/>
      <c r="AR441" s="203" t="s">
        <v>316</v>
      </c>
      <c r="AT441" s="203" t="s">
        <v>241</v>
      </c>
      <c r="AU441" s="203" t="s">
        <v>84</v>
      </c>
      <c r="AY441" s="18" t="s">
        <v>239</v>
      </c>
      <c r="BE441" s="204">
        <f>IF(N441="základní",J441,0)</f>
        <v>0</v>
      </c>
      <c r="BF441" s="204">
        <f>IF(N441="snížená",J441,0)</f>
        <v>0</v>
      </c>
      <c r="BG441" s="204">
        <f>IF(N441="zákl. přenesená",J441,0)</f>
        <v>0</v>
      </c>
      <c r="BH441" s="204">
        <f>IF(N441="sníž. přenesená",J441,0)</f>
        <v>0</v>
      </c>
      <c r="BI441" s="204">
        <f>IF(N441="nulová",J441,0)</f>
        <v>0</v>
      </c>
      <c r="BJ441" s="18" t="s">
        <v>84</v>
      </c>
      <c r="BK441" s="204">
        <f>ROUND(I441*H441,2)</f>
        <v>0</v>
      </c>
      <c r="BL441" s="18" t="s">
        <v>316</v>
      </c>
      <c r="BM441" s="203" t="s">
        <v>2364</v>
      </c>
    </row>
    <row r="442" spans="1:65" s="2" customFormat="1" ht="58.5">
      <c r="A442" s="35"/>
      <c r="B442" s="36"/>
      <c r="C442" s="37"/>
      <c r="D442" s="212" t="s">
        <v>294</v>
      </c>
      <c r="E442" s="37"/>
      <c r="F442" s="221" t="s">
        <v>3602</v>
      </c>
      <c r="G442" s="37"/>
      <c r="H442" s="37"/>
      <c r="I442" s="207"/>
      <c r="J442" s="37"/>
      <c r="K442" s="37"/>
      <c r="L442" s="40"/>
      <c r="M442" s="208"/>
      <c r="N442" s="209"/>
      <c r="O442" s="72"/>
      <c r="P442" s="72"/>
      <c r="Q442" s="72"/>
      <c r="R442" s="72"/>
      <c r="S442" s="72"/>
      <c r="T442" s="73"/>
      <c r="U442" s="35"/>
      <c r="V442" s="35"/>
      <c r="W442" s="35"/>
      <c r="X442" s="35"/>
      <c r="Y442" s="35"/>
      <c r="Z442" s="35"/>
      <c r="AA442" s="35"/>
      <c r="AB442" s="35"/>
      <c r="AC442" s="35"/>
      <c r="AD442" s="35"/>
      <c r="AE442" s="35"/>
      <c r="AT442" s="18" t="s">
        <v>294</v>
      </c>
      <c r="AU442" s="18" t="s">
        <v>84</v>
      </c>
    </row>
    <row r="443" spans="1:65" s="2" customFormat="1" ht="16.5" customHeight="1">
      <c r="A443" s="35"/>
      <c r="B443" s="36"/>
      <c r="C443" s="192" t="s">
        <v>1440</v>
      </c>
      <c r="D443" s="192" t="s">
        <v>241</v>
      </c>
      <c r="E443" s="193" t="s">
        <v>3603</v>
      </c>
      <c r="F443" s="194" t="s">
        <v>3601</v>
      </c>
      <c r="G443" s="195" t="s">
        <v>309</v>
      </c>
      <c r="H443" s="196">
        <v>2</v>
      </c>
      <c r="I443" s="197"/>
      <c r="J443" s="198">
        <f>ROUND(I443*H443,2)</f>
        <v>0</v>
      </c>
      <c r="K443" s="194" t="s">
        <v>3125</v>
      </c>
      <c r="L443" s="40"/>
      <c r="M443" s="199" t="s">
        <v>1</v>
      </c>
      <c r="N443" s="200" t="s">
        <v>41</v>
      </c>
      <c r="O443" s="72"/>
      <c r="P443" s="201">
        <f>O443*H443</f>
        <v>0</v>
      </c>
      <c r="Q443" s="201">
        <v>0</v>
      </c>
      <c r="R443" s="201">
        <f>Q443*H443</f>
        <v>0</v>
      </c>
      <c r="S443" s="201">
        <v>0</v>
      </c>
      <c r="T443" s="202">
        <f>S443*H443</f>
        <v>0</v>
      </c>
      <c r="U443" s="35"/>
      <c r="V443" s="35"/>
      <c r="W443" s="35"/>
      <c r="X443" s="35"/>
      <c r="Y443" s="35"/>
      <c r="Z443" s="35"/>
      <c r="AA443" s="35"/>
      <c r="AB443" s="35"/>
      <c r="AC443" s="35"/>
      <c r="AD443" s="35"/>
      <c r="AE443" s="35"/>
      <c r="AR443" s="203" t="s">
        <v>316</v>
      </c>
      <c r="AT443" s="203" t="s">
        <v>241</v>
      </c>
      <c r="AU443" s="203" t="s">
        <v>84</v>
      </c>
      <c r="AY443" s="18" t="s">
        <v>239</v>
      </c>
      <c r="BE443" s="204">
        <f>IF(N443="základní",J443,0)</f>
        <v>0</v>
      </c>
      <c r="BF443" s="204">
        <f>IF(N443="snížená",J443,0)</f>
        <v>0</v>
      </c>
      <c r="BG443" s="204">
        <f>IF(N443="zákl. přenesená",J443,0)</f>
        <v>0</v>
      </c>
      <c r="BH443" s="204">
        <f>IF(N443="sníž. přenesená",J443,0)</f>
        <v>0</v>
      </c>
      <c r="BI443" s="204">
        <f>IF(N443="nulová",J443,0)</f>
        <v>0</v>
      </c>
      <c r="BJ443" s="18" t="s">
        <v>84</v>
      </c>
      <c r="BK443" s="204">
        <f>ROUND(I443*H443,2)</f>
        <v>0</v>
      </c>
      <c r="BL443" s="18" t="s">
        <v>316</v>
      </c>
      <c r="BM443" s="203" t="s">
        <v>2372</v>
      </c>
    </row>
    <row r="444" spans="1:65" s="2" customFormat="1" ht="58.5">
      <c r="A444" s="35"/>
      <c r="B444" s="36"/>
      <c r="C444" s="37"/>
      <c r="D444" s="212" t="s">
        <v>294</v>
      </c>
      <c r="E444" s="37"/>
      <c r="F444" s="221" t="s">
        <v>3604</v>
      </c>
      <c r="G444" s="37"/>
      <c r="H444" s="37"/>
      <c r="I444" s="207"/>
      <c r="J444" s="37"/>
      <c r="K444" s="37"/>
      <c r="L444" s="40"/>
      <c r="M444" s="208"/>
      <c r="N444" s="209"/>
      <c r="O444" s="72"/>
      <c r="P444" s="72"/>
      <c r="Q444" s="72"/>
      <c r="R444" s="72"/>
      <c r="S444" s="72"/>
      <c r="T444" s="73"/>
      <c r="U444" s="35"/>
      <c r="V444" s="35"/>
      <c r="W444" s="35"/>
      <c r="X444" s="35"/>
      <c r="Y444" s="35"/>
      <c r="Z444" s="35"/>
      <c r="AA444" s="35"/>
      <c r="AB444" s="35"/>
      <c r="AC444" s="35"/>
      <c r="AD444" s="35"/>
      <c r="AE444" s="35"/>
      <c r="AT444" s="18" t="s">
        <v>294</v>
      </c>
      <c r="AU444" s="18" t="s">
        <v>84</v>
      </c>
    </row>
    <row r="445" spans="1:65" s="2" customFormat="1" ht="37.9" customHeight="1">
      <c r="A445" s="35"/>
      <c r="B445" s="36"/>
      <c r="C445" s="192" t="s">
        <v>1446</v>
      </c>
      <c r="D445" s="192" t="s">
        <v>241</v>
      </c>
      <c r="E445" s="193" t="s">
        <v>3605</v>
      </c>
      <c r="F445" s="194" t="s">
        <v>3606</v>
      </c>
      <c r="G445" s="195" t="s">
        <v>309</v>
      </c>
      <c r="H445" s="196">
        <v>4</v>
      </c>
      <c r="I445" s="197"/>
      <c r="J445" s="198">
        <f>ROUND(I445*H445,2)</f>
        <v>0</v>
      </c>
      <c r="K445" s="194" t="s">
        <v>3125</v>
      </c>
      <c r="L445" s="40"/>
      <c r="M445" s="199" t="s">
        <v>1</v>
      </c>
      <c r="N445" s="200" t="s">
        <v>41</v>
      </c>
      <c r="O445" s="72"/>
      <c r="P445" s="201">
        <f>O445*H445</f>
        <v>0</v>
      </c>
      <c r="Q445" s="201">
        <v>0</v>
      </c>
      <c r="R445" s="201">
        <f>Q445*H445</f>
        <v>0</v>
      </c>
      <c r="S445" s="201">
        <v>0</v>
      </c>
      <c r="T445" s="202">
        <f>S445*H445</f>
        <v>0</v>
      </c>
      <c r="U445" s="35"/>
      <c r="V445" s="35"/>
      <c r="W445" s="35"/>
      <c r="X445" s="35"/>
      <c r="Y445" s="35"/>
      <c r="Z445" s="35"/>
      <c r="AA445" s="35"/>
      <c r="AB445" s="35"/>
      <c r="AC445" s="35"/>
      <c r="AD445" s="35"/>
      <c r="AE445" s="35"/>
      <c r="AR445" s="203" t="s">
        <v>316</v>
      </c>
      <c r="AT445" s="203" t="s">
        <v>241</v>
      </c>
      <c r="AU445" s="203" t="s">
        <v>84</v>
      </c>
      <c r="AY445" s="18" t="s">
        <v>239</v>
      </c>
      <c r="BE445" s="204">
        <f>IF(N445="základní",J445,0)</f>
        <v>0</v>
      </c>
      <c r="BF445" s="204">
        <f>IF(N445="snížená",J445,0)</f>
        <v>0</v>
      </c>
      <c r="BG445" s="204">
        <f>IF(N445="zákl. přenesená",J445,0)</f>
        <v>0</v>
      </c>
      <c r="BH445" s="204">
        <f>IF(N445="sníž. přenesená",J445,0)</f>
        <v>0</v>
      </c>
      <c r="BI445" s="204">
        <f>IF(N445="nulová",J445,0)</f>
        <v>0</v>
      </c>
      <c r="BJ445" s="18" t="s">
        <v>84</v>
      </c>
      <c r="BK445" s="204">
        <f>ROUND(I445*H445,2)</f>
        <v>0</v>
      </c>
      <c r="BL445" s="18" t="s">
        <v>316</v>
      </c>
      <c r="BM445" s="203" t="s">
        <v>2384</v>
      </c>
    </row>
    <row r="446" spans="1:65" s="2" customFormat="1" ht="19.5">
      <c r="A446" s="35"/>
      <c r="B446" s="36"/>
      <c r="C446" s="37"/>
      <c r="D446" s="212" t="s">
        <v>294</v>
      </c>
      <c r="E446" s="37"/>
      <c r="F446" s="221" t="s">
        <v>3607</v>
      </c>
      <c r="G446" s="37"/>
      <c r="H446" s="37"/>
      <c r="I446" s="207"/>
      <c r="J446" s="37"/>
      <c r="K446" s="37"/>
      <c r="L446" s="40"/>
      <c r="M446" s="208"/>
      <c r="N446" s="209"/>
      <c r="O446" s="72"/>
      <c r="P446" s="72"/>
      <c r="Q446" s="72"/>
      <c r="R446" s="72"/>
      <c r="S446" s="72"/>
      <c r="T446" s="73"/>
      <c r="U446" s="35"/>
      <c r="V446" s="35"/>
      <c r="W446" s="35"/>
      <c r="X446" s="35"/>
      <c r="Y446" s="35"/>
      <c r="Z446" s="35"/>
      <c r="AA446" s="35"/>
      <c r="AB446" s="35"/>
      <c r="AC446" s="35"/>
      <c r="AD446" s="35"/>
      <c r="AE446" s="35"/>
      <c r="AT446" s="18" t="s">
        <v>294</v>
      </c>
      <c r="AU446" s="18" t="s">
        <v>84</v>
      </c>
    </row>
    <row r="447" spans="1:65" s="2" customFormat="1" ht="24.2" customHeight="1">
      <c r="A447" s="35"/>
      <c r="B447" s="36"/>
      <c r="C447" s="192" t="s">
        <v>1452</v>
      </c>
      <c r="D447" s="192" t="s">
        <v>241</v>
      </c>
      <c r="E447" s="193" t="s">
        <v>3608</v>
      </c>
      <c r="F447" s="194" t="s">
        <v>3609</v>
      </c>
      <c r="G447" s="195" t="s">
        <v>251</v>
      </c>
      <c r="H447" s="196">
        <v>13</v>
      </c>
      <c r="I447" s="197"/>
      <c r="J447" s="198">
        <f>ROUND(I447*H447,2)</f>
        <v>0</v>
      </c>
      <c r="K447" s="194" t="s">
        <v>3125</v>
      </c>
      <c r="L447" s="40"/>
      <c r="M447" s="199" t="s">
        <v>1</v>
      </c>
      <c r="N447" s="200" t="s">
        <v>41</v>
      </c>
      <c r="O447" s="72"/>
      <c r="P447" s="201">
        <f>O447*H447</f>
        <v>0</v>
      </c>
      <c r="Q447" s="201">
        <v>0</v>
      </c>
      <c r="R447" s="201">
        <f>Q447*H447</f>
        <v>0</v>
      </c>
      <c r="S447" s="201">
        <v>0</v>
      </c>
      <c r="T447" s="202">
        <f>S447*H447</f>
        <v>0</v>
      </c>
      <c r="U447" s="35"/>
      <c r="V447" s="35"/>
      <c r="W447" s="35"/>
      <c r="X447" s="35"/>
      <c r="Y447" s="35"/>
      <c r="Z447" s="35"/>
      <c r="AA447" s="35"/>
      <c r="AB447" s="35"/>
      <c r="AC447" s="35"/>
      <c r="AD447" s="35"/>
      <c r="AE447" s="35"/>
      <c r="AR447" s="203" t="s">
        <v>316</v>
      </c>
      <c r="AT447" s="203" t="s">
        <v>241</v>
      </c>
      <c r="AU447" s="203" t="s">
        <v>84</v>
      </c>
      <c r="AY447" s="18" t="s">
        <v>239</v>
      </c>
      <c r="BE447" s="204">
        <f>IF(N447="základní",J447,0)</f>
        <v>0</v>
      </c>
      <c r="BF447" s="204">
        <f>IF(N447="snížená",J447,0)</f>
        <v>0</v>
      </c>
      <c r="BG447" s="204">
        <f>IF(N447="zákl. přenesená",J447,0)</f>
        <v>0</v>
      </c>
      <c r="BH447" s="204">
        <f>IF(N447="sníž. přenesená",J447,0)</f>
        <v>0</v>
      </c>
      <c r="BI447" s="204">
        <f>IF(N447="nulová",J447,0)</f>
        <v>0</v>
      </c>
      <c r="BJ447" s="18" t="s">
        <v>84</v>
      </c>
      <c r="BK447" s="204">
        <f>ROUND(I447*H447,2)</f>
        <v>0</v>
      </c>
      <c r="BL447" s="18" t="s">
        <v>316</v>
      </c>
      <c r="BM447" s="203" t="s">
        <v>2394</v>
      </c>
    </row>
    <row r="448" spans="1:65" s="2" customFormat="1" ht="16.5" customHeight="1">
      <c r="A448" s="35"/>
      <c r="B448" s="36"/>
      <c r="C448" s="192" t="s">
        <v>1457</v>
      </c>
      <c r="D448" s="192" t="s">
        <v>241</v>
      </c>
      <c r="E448" s="193" t="s">
        <v>3610</v>
      </c>
      <c r="F448" s="194" t="s">
        <v>3611</v>
      </c>
      <c r="G448" s="195" t="s">
        <v>251</v>
      </c>
      <c r="H448" s="196">
        <v>2</v>
      </c>
      <c r="I448" s="197"/>
      <c r="J448" s="198">
        <f>ROUND(I448*H448,2)</f>
        <v>0</v>
      </c>
      <c r="K448" s="194" t="s">
        <v>3125</v>
      </c>
      <c r="L448" s="40"/>
      <c r="M448" s="199" t="s">
        <v>1</v>
      </c>
      <c r="N448" s="200" t="s">
        <v>41</v>
      </c>
      <c r="O448" s="72"/>
      <c r="P448" s="201">
        <f>O448*H448</f>
        <v>0</v>
      </c>
      <c r="Q448" s="201">
        <v>0</v>
      </c>
      <c r="R448" s="201">
        <f>Q448*H448</f>
        <v>0</v>
      </c>
      <c r="S448" s="201">
        <v>0</v>
      </c>
      <c r="T448" s="202">
        <f>S448*H448</f>
        <v>0</v>
      </c>
      <c r="U448" s="35"/>
      <c r="V448" s="35"/>
      <c r="W448" s="35"/>
      <c r="X448" s="35"/>
      <c r="Y448" s="35"/>
      <c r="Z448" s="35"/>
      <c r="AA448" s="35"/>
      <c r="AB448" s="35"/>
      <c r="AC448" s="35"/>
      <c r="AD448" s="35"/>
      <c r="AE448" s="35"/>
      <c r="AR448" s="203" t="s">
        <v>316</v>
      </c>
      <c r="AT448" s="203" t="s">
        <v>241</v>
      </c>
      <c r="AU448" s="203" t="s">
        <v>84</v>
      </c>
      <c r="AY448" s="18" t="s">
        <v>239</v>
      </c>
      <c r="BE448" s="204">
        <f>IF(N448="základní",J448,0)</f>
        <v>0</v>
      </c>
      <c r="BF448" s="204">
        <f>IF(N448="snížená",J448,0)</f>
        <v>0</v>
      </c>
      <c r="BG448" s="204">
        <f>IF(N448="zákl. přenesená",J448,0)</f>
        <v>0</v>
      </c>
      <c r="BH448" s="204">
        <f>IF(N448="sníž. přenesená",J448,0)</f>
        <v>0</v>
      </c>
      <c r="BI448" s="204">
        <f>IF(N448="nulová",J448,0)</f>
        <v>0</v>
      </c>
      <c r="BJ448" s="18" t="s">
        <v>84</v>
      </c>
      <c r="BK448" s="204">
        <f>ROUND(I448*H448,2)</f>
        <v>0</v>
      </c>
      <c r="BL448" s="18" t="s">
        <v>316</v>
      </c>
      <c r="BM448" s="203" t="s">
        <v>2408</v>
      </c>
    </row>
    <row r="449" spans="1:65" s="2" customFormat="1" ht="16.5" customHeight="1">
      <c r="A449" s="35"/>
      <c r="B449" s="36"/>
      <c r="C449" s="192" t="s">
        <v>1459</v>
      </c>
      <c r="D449" s="192" t="s">
        <v>241</v>
      </c>
      <c r="E449" s="193" t="s">
        <v>3612</v>
      </c>
      <c r="F449" s="194" t="s">
        <v>3613</v>
      </c>
      <c r="G449" s="195" t="s">
        <v>344</v>
      </c>
      <c r="H449" s="196">
        <v>0.189</v>
      </c>
      <c r="I449" s="197"/>
      <c r="J449" s="198">
        <f>ROUND(I449*H449,2)</f>
        <v>0</v>
      </c>
      <c r="K449" s="194" t="s">
        <v>3125</v>
      </c>
      <c r="L449" s="40"/>
      <c r="M449" s="199" t="s">
        <v>1</v>
      </c>
      <c r="N449" s="200" t="s">
        <v>41</v>
      </c>
      <c r="O449" s="72"/>
      <c r="P449" s="201">
        <f>O449*H449</f>
        <v>0</v>
      </c>
      <c r="Q449" s="201">
        <v>0</v>
      </c>
      <c r="R449" s="201">
        <f>Q449*H449</f>
        <v>0</v>
      </c>
      <c r="S449" s="201">
        <v>0</v>
      </c>
      <c r="T449" s="202">
        <f>S449*H449</f>
        <v>0</v>
      </c>
      <c r="U449" s="35"/>
      <c r="V449" s="35"/>
      <c r="W449" s="35"/>
      <c r="X449" s="35"/>
      <c r="Y449" s="35"/>
      <c r="Z449" s="35"/>
      <c r="AA449" s="35"/>
      <c r="AB449" s="35"/>
      <c r="AC449" s="35"/>
      <c r="AD449" s="35"/>
      <c r="AE449" s="35"/>
      <c r="AR449" s="203" t="s">
        <v>316</v>
      </c>
      <c r="AT449" s="203" t="s">
        <v>241</v>
      </c>
      <c r="AU449" s="203" t="s">
        <v>84</v>
      </c>
      <c r="AY449" s="18" t="s">
        <v>239</v>
      </c>
      <c r="BE449" s="204">
        <f>IF(N449="základní",J449,0)</f>
        <v>0</v>
      </c>
      <c r="BF449" s="204">
        <f>IF(N449="snížená",J449,0)</f>
        <v>0</v>
      </c>
      <c r="BG449" s="204">
        <f>IF(N449="zákl. přenesená",J449,0)</f>
        <v>0</v>
      </c>
      <c r="BH449" s="204">
        <f>IF(N449="sníž. přenesená",J449,0)</f>
        <v>0</v>
      </c>
      <c r="BI449" s="204">
        <f>IF(N449="nulová",J449,0)</f>
        <v>0</v>
      </c>
      <c r="BJ449" s="18" t="s">
        <v>84</v>
      </c>
      <c r="BK449" s="204">
        <f>ROUND(I449*H449,2)</f>
        <v>0</v>
      </c>
      <c r="BL449" s="18" t="s">
        <v>316</v>
      </c>
      <c r="BM449" s="203" t="s">
        <v>2418</v>
      </c>
    </row>
    <row r="450" spans="1:65" s="2" customFormat="1" ht="19.5">
      <c r="A450" s="35"/>
      <c r="B450" s="36"/>
      <c r="C450" s="37"/>
      <c r="D450" s="212" t="s">
        <v>294</v>
      </c>
      <c r="E450" s="37"/>
      <c r="F450" s="221" t="s">
        <v>3451</v>
      </c>
      <c r="G450" s="37"/>
      <c r="H450" s="37"/>
      <c r="I450" s="207"/>
      <c r="J450" s="37"/>
      <c r="K450" s="37"/>
      <c r="L450" s="40"/>
      <c r="M450" s="208"/>
      <c r="N450" s="209"/>
      <c r="O450" s="72"/>
      <c r="P450" s="72"/>
      <c r="Q450" s="72"/>
      <c r="R450" s="72"/>
      <c r="S450" s="72"/>
      <c r="T450" s="73"/>
      <c r="U450" s="35"/>
      <c r="V450" s="35"/>
      <c r="W450" s="35"/>
      <c r="X450" s="35"/>
      <c r="Y450" s="35"/>
      <c r="Z450" s="35"/>
      <c r="AA450" s="35"/>
      <c r="AB450" s="35"/>
      <c r="AC450" s="35"/>
      <c r="AD450" s="35"/>
      <c r="AE450" s="35"/>
      <c r="AT450" s="18" t="s">
        <v>294</v>
      </c>
      <c r="AU450" s="18" t="s">
        <v>84</v>
      </c>
    </row>
    <row r="451" spans="1:65" s="12" customFormat="1" ht="25.9" customHeight="1">
      <c r="B451" s="176"/>
      <c r="C451" s="177"/>
      <c r="D451" s="178" t="s">
        <v>75</v>
      </c>
      <c r="E451" s="179" t="s">
        <v>2245</v>
      </c>
      <c r="F451" s="179" t="s">
        <v>2246</v>
      </c>
      <c r="G451" s="177"/>
      <c r="H451" s="177"/>
      <c r="I451" s="180"/>
      <c r="J451" s="181">
        <f>BK451</f>
        <v>0</v>
      </c>
      <c r="K451" s="177"/>
      <c r="L451" s="182"/>
      <c r="M451" s="183"/>
      <c r="N451" s="184"/>
      <c r="O451" s="184"/>
      <c r="P451" s="185">
        <f>SUM(P452:P469)</f>
        <v>0</v>
      </c>
      <c r="Q451" s="184"/>
      <c r="R451" s="185">
        <f>SUM(R452:R469)</f>
        <v>0</v>
      </c>
      <c r="S451" s="184"/>
      <c r="T451" s="186">
        <f>SUM(T452:T469)</f>
        <v>0</v>
      </c>
      <c r="AR451" s="187" t="s">
        <v>86</v>
      </c>
      <c r="AT451" s="188" t="s">
        <v>75</v>
      </c>
      <c r="AU451" s="188" t="s">
        <v>76</v>
      </c>
      <c r="AY451" s="187" t="s">
        <v>239</v>
      </c>
      <c r="BK451" s="189">
        <f>SUM(BK452:BK469)</f>
        <v>0</v>
      </c>
    </row>
    <row r="452" spans="1:65" s="2" customFormat="1" ht="16.5" customHeight="1">
      <c r="A452" s="35"/>
      <c r="B452" s="36"/>
      <c r="C452" s="192" t="s">
        <v>1462</v>
      </c>
      <c r="D452" s="192" t="s">
        <v>241</v>
      </c>
      <c r="E452" s="193" t="s">
        <v>3614</v>
      </c>
      <c r="F452" s="194" t="s">
        <v>3615</v>
      </c>
      <c r="G452" s="195" t="s">
        <v>513</v>
      </c>
      <c r="H452" s="196">
        <v>376</v>
      </c>
      <c r="I452" s="197"/>
      <c r="J452" s="198">
        <f>ROUND(I452*H452,2)</f>
        <v>0</v>
      </c>
      <c r="K452" s="194" t="s">
        <v>3125</v>
      </c>
      <c r="L452" s="40"/>
      <c r="M452" s="199" t="s">
        <v>1</v>
      </c>
      <c r="N452" s="200" t="s">
        <v>41</v>
      </c>
      <c r="O452" s="72"/>
      <c r="P452" s="201">
        <f>O452*H452</f>
        <v>0</v>
      </c>
      <c r="Q452" s="201">
        <v>0</v>
      </c>
      <c r="R452" s="201">
        <f>Q452*H452</f>
        <v>0</v>
      </c>
      <c r="S452" s="201">
        <v>0</v>
      </c>
      <c r="T452" s="202">
        <f>S452*H452</f>
        <v>0</v>
      </c>
      <c r="U452" s="35"/>
      <c r="V452" s="35"/>
      <c r="W452" s="35"/>
      <c r="X452" s="35"/>
      <c r="Y452" s="35"/>
      <c r="Z452" s="35"/>
      <c r="AA452" s="35"/>
      <c r="AB452" s="35"/>
      <c r="AC452" s="35"/>
      <c r="AD452" s="35"/>
      <c r="AE452" s="35"/>
      <c r="AR452" s="203" t="s">
        <v>316</v>
      </c>
      <c r="AT452" s="203" t="s">
        <v>241</v>
      </c>
      <c r="AU452" s="203" t="s">
        <v>84</v>
      </c>
      <c r="AY452" s="18" t="s">
        <v>239</v>
      </c>
      <c r="BE452" s="204">
        <f>IF(N452="základní",J452,0)</f>
        <v>0</v>
      </c>
      <c r="BF452" s="204">
        <f>IF(N452="snížená",J452,0)</f>
        <v>0</v>
      </c>
      <c r="BG452" s="204">
        <f>IF(N452="zákl. přenesená",J452,0)</f>
        <v>0</v>
      </c>
      <c r="BH452" s="204">
        <f>IF(N452="sníž. přenesená",J452,0)</f>
        <v>0</v>
      </c>
      <c r="BI452" s="204">
        <f>IF(N452="nulová",J452,0)</f>
        <v>0</v>
      </c>
      <c r="BJ452" s="18" t="s">
        <v>84</v>
      </c>
      <c r="BK452" s="204">
        <f>ROUND(I452*H452,2)</f>
        <v>0</v>
      </c>
      <c r="BL452" s="18" t="s">
        <v>316</v>
      </c>
      <c r="BM452" s="203" t="s">
        <v>2430</v>
      </c>
    </row>
    <row r="453" spans="1:65" s="2" customFormat="1" ht="19.5">
      <c r="A453" s="35"/>
      <c r="B453" s="36"/>
      <c r="C453" s="37"/>
      <c r="D453" s="212" t="s">
        <v>294</v>
      </c>
      <c r="E453" s="37"/>
      <c r="F453" s="221" t="s">
        <v>3616</v>
      </c>
      <c r="G453" s="37"/>
      <c r="H453" s="37"/>
      <c r="I453" s="207"/>
      <c r="J453" s="37"/>
      <c r="K453" s="37"/>
      <c r="L453" s="40"/>
      <c r="M453" s="208"/>
      <c r="N453" s="209"/>
      <c r="O453" s="72"/>
      <c r="P453" s="72"/>
      <c r="Q453" s="72"/>
      <c r="R453" s="72"/>
      <c r="S453" s="72"/>
      <c r="T453" s="73"/>
      <c r="U453" s="35"/>
      <c r="V453" s="35"/>
      <c r="W453" s="35"/>
      <c r="X453" s="35"/>
      <c r="Y453" s="35"/>
      <c r="Z453" s="35"/>
      <c r="AA453" s="35"/>
      <c r="AB453" s="35"/>
      <c r="AC453" s="35"/>
      <c r="AD453" s="35"/>
      <c r="AE453" s="35"/>
      <c r="AT453" s="18" t="s">
        <v>294</v>
      </c>
      <c r="AU453" s="18" t="s">
        <v>84</v>
      </c>
    </row>
    <row r="454" spans="1:65" s="2" customFormat="1" ht="16.5" customHeight="1">
      <c r="A454" s="35"/>
      <c r="B454" s="36"/>
      <c r="C454" s="192" t="s">
        <v>1466</v>
      </c>
      <c r="D454" s="192" t="s">
        <v>241</v>
      </c>
      <c r="E454" s="193" t="s">
        <v>3617</v>
      </c>
      <c r="F454" s="194" t="s">
        <v>3618</v>
      </c>
      <c r="G454" s="195" t="s">
        <v>513</v>
      </c>
      <c r="H454" s="196">
        <v>89.5</v>
      </c>
      <c r="I454" s="197"/>
      <c r="J454" s="198">
        <f>ROUND(I454*H454,2)</f>
        <v>0</v>
      </c>
      <c r="K454" s="194" t="s">
        <v>3125</v>
      </c>
      <c r="L454" s="40"/>
      <c r="M454" s="199" t="s">
        <v>1</v>
      </c>
      <c r="N454" s="200" t="s">
        <v>41</v>
      </c>
      <c r="O454" s="72"/>
      <c r="P454" s="201">
        <f>O454*H454</f>
        <v>0</v>
      </c>
      <c r="Q454" s="201">
        <v>0</v>
      </c>
      <c r="R454" s="201">
        <f>Q454*H454</f>
        <v>0</v>
      </c>
      <c r="S454" s="201">
        <v>0</v>
      </c>
      <c r="T454" s="202">
        <f>S454*H454</f>
        <v>0</v>
      </c>
      <c r="U454" s="35"/>
      <c r="V454" s="35"/>
      <c r="W454" s="35"/>
      <c r="X454" s="35"/>
      <c r="Y454" s="35"/>
      <c r="Z454" s="35"/>
      <c r="AA454" s="35"/>
      <c r="AB454" s="35"/>
      <c r="AC454" s="35"/>
      <c r="AD454" s="35"/>
      <c r="AE454" s="35"/>
      <c r="AR454" s="203" t="s">
        <v>316</v>
      </c>
      <c r="AT454" s="203" t="s">
        <v>241</v>
      </c>
      <c r="AU454" s="203" t="s">
        <v>84</v>
      </c>
      <c r="AY454" s="18" t="s">
        <v>239</v>
      </c>
      <c r="BE454" s="204">
        <f>IF(N454="základní",J454,0)</f>
        <v>0</v>
      </c>
      <c r="BF454" s="204">
        <f>IF(N454="snížená",J454,0)</f>
        <v>0</v>
      </c>
      <c r="BG454" s="204">
        <f>IF(N454="zákl. přenesená",J454,0)</f>
        <v>0</v>
      </c>
      <c r="BH454" s="204">
        <f>IF(N454="sníž. přenesená",J454,0)</f>
        <v>0</v>
      </c>
      <c r="BI454" s="204">
        <f>IF(N454="nulová",J454,0)</f>
        <v>0</v>
      </c>
      <c r="BJ454" s="18" t="s">
        <v>84</v>
      </c>
      <c r="BK454" s="204">
        <f>ROUND(I454*H454,2)</f>
        <v>0</v>
      </c>
      <c r="BL454" s="18" t="s">
        <v>316</v>
      </c>
      <c r="BM454" s="203" t="s">
        <v>2440</v>
      </c>
    </row>
    <row r="455" spans="1:65" s="2" customFormat="1" ht="19.5">
      <c r="A455" s="35"/>
      <c r="B455" s="36"/>
      <c r="C455" s="37"/>
      <c r="D455" s="212" t="s">
        <v>294</v>
      </c>
      <c r="E455" s="37"/>
      <c r="F455" s="221" t="s">
        <v>3616</v>
      </c>
      <c r="G455" s="37"/>
      <c r="H455" s="37"/>
      <c r="I455" s="207"/>
      <c r="J455" s="37"/>
      <c r="K455" s="37"/>
      <c r="L455" s="40"/>
      <c r="M455" s="208"/>
      <c r="N455" s="209"/>
      <c r="O455" s="72"/>
      <c r="P455" s="72"/>
      <c r="Q455" s="72"/>
      <c r="R455" s="72"/>
      <c r="S455" s="72"/>
      <c r="T455" s="73"/>
      <c r="U455" s="35"/>
      <c r="V455" s="35"/>
      <c r="W455" s="35"/>
      <c r="X455" s="35"/>
      <c r="Y455" s="35"/>
      <c r="Z455" s="35"/>
      <c r="AA455" s="35"/>
      <c r="AB455" s="35"/>
      <c r="AC455" s="35"/>
      <c r="AD455" s="35"/>
      <c r="AE455" s="35"/>
      <c r="AT455" s="18" t="s">
        <v>294</v>
      </c>
      <c r="AU455" s="18" t="s">
        <v>84</v>
      </c>
    </row>
    <row r="456" spans="1:65" s="2" customFormat="1" ht="16.5" customHeight="1">
      <c r="A456" s="35"/>
      <c r="B456" s="36"/>
      <c r="C456" s="192" t="s">
        <v>1472</v>
      </c>
      <c r="D456" s="192" t="s">
        <v>241</v>
      </c>
      <c r="E456" s="193" t="s">
        <v>3619</v>
      </c>
      <c r="F456" s="194" t="s">
        <v>3620</v>
      </c>
      <c r="G456" s="195" t="s">
        <v>513</v>
      </c>
      <c r="H456" s="196">
        <v>115.5</v>
      </c>
      <c r="I456" s="197"/>
      <c r="J456" s="198">
        <f>ROUND(I456*H456,2)</f>
        <v>0</v>
      </c>
      <c r="K456" s="194" t="s">
        <v>3125</v>
      </c>
      <c r="L456" s="40"/>
      <c r="M456" s="199" t="s">
        <v>1</v>
      </c>
      <c r="N456" s="200" t="s">
        <v>41</v>
      </c>
      <c r="O456" s="72"/>
      <c r="P456" s="201">
        <f>O456*H456</f>
        <v>0</v>
      </c>
      <c r="Q456" s="201">
        <v>0</v>
      </c>
      <c r="R456" s="201">
        <f>Q456*H456</f>
        <v>0</v>
      </c>
      <c r="S456" s="201">
        <v>0</v>
      </c>
      <c r="T456" s="202">
        <f>S456*H456</f>
        <v>0</v>
      </c>
      <c r="U456" s="35"/>
      <c r="V456" s="35"/>
      <c r="W456" s="35"/>
      <c r="X456" s="35"/>
      <c r="Y456" s="35"/>
      <c r="Z456" s="35"/>
      <c r="AA456" s="35"/>
      <c r="AB456" s="35"/>
      <c r="AC456" s="35"/>
      <c r="AD456" s="35"/>
      <c r="AE456" s="35"/>
      <c r="AR456" s="203" t="s">
        <v>316</v>
      </c>
      <c r="AT456" s="203" t="s">
        <v>241</v>
      </c>
      <c r="AU456" s="203" t="s">
        <v>84</v>
      </c>
      <c r="AY456" s="18" t="s">
        <v>239</v>
      </c>
      <c r="BE456" s="204">
        <f>IF(N456="základní",J456,0)</f>
        <v>0</v>
      </c>
      <c r="BF456" s="204">
        <f>IF(N456="snížená",J456,0)</f>
        <v>0</v>
      </c>
      <c r="BG456" s="204">
        <f>IF(N456="zákl. přenesená",J456,0)</f>
        <v>0</v>
      </c>
      <c r="BH456" s="204">
        <f>IF(N456="sníž. přenesená",J456,0)</f>
        <v>0</v>
      </c>
      <c r="BI456" s="204">
        <f>IF(N456="nulová",J456,0)</f>
        <v>0</v>
      </c>
      <c r="BJ456" s="18" t="s">
        <v>84</v>
      </c>
      <c r="BK456" s="204">
        <f>ROUND(I456*H456,2)</f>
        <v>0</v>
      </c>
      <c r="BL456" s="18" t="s">
        <v>316</v>
      </c>
      <c r="BM456" s="203" t="s">
        <v>2450</v>
      </c>
    </row>
    <row r="457" spans="1:65" s="2" customFormat="1" ht="19.5">
      <c r="A457" s="35"/>
      <c r="B457" s="36"/>
      <c r="C457" s="37"/>
      <c r="D457" s="212" t="s">
        <v>294</v>
      </c>
      <c r="E457" s="37"/>
      <c r="F457" s="221" t="s">
        <v>3616</v>
      </c>
      <c r="G457" s="37"/>
      <c r="H457" s="37"/>
      <c r="I457" s="207"/>
      <c r="J457" s="37"/>
      <c r="K457" s="37"/>
      <c r="L457" s="40"/>
      <c r="M457" s="208"/>
      <c r="N457" s="209"/>
      <c r="O457" s="72"/>
      <c r="P457" s="72"/>
      <c r="Q457" s="72"/>
      <c r="R457" s="72"/>
      <c r="S457" s="72"/>
      <c r="T457" s="73"/>
      <c r="U457" s="35"/>
      <c r="V457" s="35"/>
      <c r="W457" s="35"/>
      <c r="X457" s="35"/>
      <c r="Y457" s="35"/>
      <c r="Z457" s="35"/>
      <c r="AA457" s="35"/>
      <c r="AB457" s="35"/>
      <c r="AC457" s="35"/>
      <c r="AD457" s="35"/>
      <c r="AE457" s="35"/>
      <c r="AT457" s="18" t="s">
        <v>294</v>
      </c>
      <c r="AU457" s="18" t="s">
        <v>84</v>
      </c>
    </row>
    <row r="458" spans="1:65" s="2" customFormat="1" ht="16.5" customHeight="1">
      <c r="A458" s="35"/>
      <c r="B458" s="36"/>
      <c r="C458" s="192" t="s">
        <v>1478</v>
      </c>
      <c r="D458" s="192" t="s">
        <v>241</v>
      </c>
      <c r="E458" s="193" t="s">
        <v>3621</v>
      </c>
      <c r="F458" s="194" t="s">
        <v>3622</v>
      </c>
      <c r="G458" s="195" t="s">
        <v>513</v>
      </c>
      <c r="H458" s="196">
        <v>76</v>
      </c>
      <c r="I458" s="197"/>
      <c r="J458" s="198">
        <f>ROUND(I458*H458,2)</f>
        <v>0</v>
      </c>
      <c r="K458" s="194" t="s">
        <v>3125</v>
      </c>
      <c r="L458" s="40"/>
      <c r="M458" s="199" t="s">
        <v>1</v>
      </c>
      <c r="N458" s="200" t="s">
        <v>41</v>
      </c>
      <c r="O458" s="72"/>
      <c r="P458" s="201">
        <f>O458*H458</f>
        <v>0</v>
      </c>
      <c r="Q458" s="201">
        <v>0</v>
      </c>
      <c r="R458" s="201">
        <f>Q458*H458</f>
        <v>0</v>
      </c>
      <c r="S458" s="201">
        <v>0</v>
      </c>
      <c r="T458" s="202">
        <f>S458*H458</f>
        <v>0</v>
      </c>
      <c r="U458" s="35"/>
      <c r="V458" s="35"/>
      <c r="W458" s="35"/>
      <c r="X458" s="35"/>
      <c r="Y458" s="35"/>
      <c r="Z458" s="35"/>
      <c r="AA458" s="35"/>
      <c r="AB458" s="35"/>
      <c r="AC458" s="35"/>
      <c r="AD458" s="35"/>
      <c r="AE458" s="35"/>
      <c r="AR458" s="203" t="s">
        <v>316</v>
      </c>
      <c r="AT458" s="203" t="s">
        <v>241</v>
      </c>
      <c r="AU458" s="203" t="s">
        <v>84</v>
      </c>
      <c r="AY458" s="18" t="s">
        <v>239</v>
      </c>
      <c r="BE458" s="204">
        <f>IF(N458="základní",J458,0)</f>
        <v>0</v>
      </c>
      <c r="BF458" s="204">
        <f>IF(N458="snížená",J458,0)</f>
        <v>0</v>
      </c>
      <c r="BG458" s="204">
        <f>IF(N458="zákl. přenesená",J458,0)</f>
        <v>0</v>
      </c>
      <c r="BH458" s="204">
        <f>IF(N458="sníž. přenesená",J458,0)</f>
        <v>0</v>
      </c>
      <c r="BI458" s="204">
        <f>IF(N458="nulová",J458,0)</f>
        <v>0</v>
      </c>
      <c r="BJ458" s="18" t="s">
        <v>84</v>
      </c>
      <c r="BK458" s="204">
        <f>ROUND(I458*H458,2)</f>
        <v>0</v>
      </c>
      <c r="BL458" s="18" t="s">
        <v>316</v>
      </c>
      <c r="BM458" s="203" t="s">
        <v>2460</v>
      </c>
    </row>
    <row r="459" spans="1:65" s="2" customFormat="1" ht="19.5">
      <c r="A459" s="35"/>
      <c r="B459" s="36"/>
      <c r="C459" s="37"/>
      <c r="D459" s="212" t="s">
        <v>294</v>
      </c>
      <c r="E459" s="37"/>
      <c r="F459" s="221" t="s">
        <v>3616</v>
      </c>
      <c r="G459" s="37"/>
      <c r="H459" s="37"/>
      <c r="I459" s="207"/>
      <c r="J459" s="37"/>
      <c r="K459" s="37"/>
      <c r="L459" s="40"/>
      <c r="M459" s="208"/>
      <c r="N459" s="209"/>
      <c r="O459" s="72"/>
      <c r="P459" s="72"/>
      <c r="Q459" s="72"/>
      <c r="R459" s="72"/>
      <c r="S459" s="72"/>
      <c r="T459" s="73"/>
      <c r="U459" s="35"/>
      <c r="V459" s="35"/>
      <c r="W459" s="35"/>
      <c r="X459" s="35"/>
      <c r="Y459" s="35"/>
      <c r="Z459" s="35"/>
      <c r="AA459" s="35"/>
      <c r="AB459" s="35"/>
      <c r="AC459" s="35"/>
      <c r="AD459" s="35"/>
      <c r="AE459" s="35"/>
      <c r="AT459" s="18" t="s">
        <v>294</v>
      </c>
      <c r="AU459" s="18" t="s">
        <v>84</v>
      </c>
    </row>
    <row r="460" spans="1:65" s="2" customFormat="1" ht="16.5" customHeight="1">
      <c r="A460" s="35"/>
      <c r="B460" s="36"/>
      <c r="C460" s="192" t="s">
        <v>1488</v>
      </c>
      <c r="D460" s="192" t="s">
        <v>241</v>
      </c>
      <c r="E460" s="193" t="s">
        <v>3623</v>
      </c>
      <c r="F460" s="194" t="s">
        <v>3624</v>
      </c>
      <c r="G460" s="195" t="s">
        <v>513</v>
      </c>
      <c r="H460" s="196">
        <v>39.5</v>
      </c>
      <c r="I460" s="197"/>
      <c r="J460" s="198">
        <f>ROUND(I460*H460,2)</f>
        <v>0</v>
      </c>
      <c r="K460" s="194" t="s">
        <v>3125</v>
      </c>
      <c r="L460" s="40"/>
      <c r="M460" s="199" t="s">
        <v>1</v>
      </c>
      <c r="N460" s="200" t="s">
        <v>41</v>
      </c>
      <c r="O460" s="72"/>
      <c r="P460" s="201">
        <f>O460*H460</f>
        <v>0</v>
      </c>
      <c r="Q460" s="201">
        <v>0</v>
      </c>
      <c r="R460" s="201">
        <f>Q460*H460</f>
        <v>0</v>
      </c>
      <c r="S460" s="201">
        <v>0</v>
      </c>
      <c r="T460" s="202">
        <f>S460*H460</f>
        <v>0</v>
      </c>
      <c r="U460" s="35"/>
      <c r="V460" s="35"/>
      <c r="W460" s="35"/>
      <c r="X460" s="35"/>
      <c r="Y460" s="35"/>
      <c r="Z460" s="35"/>
      <c r="AA460" s="35"/>
      <c r="AB460" s="35"/>
      <c r="AC460" s="35"/>
      <c r="AD460" s="35"/>
      <c r="AE460" s="35"/>
      <c r="AR460" s="203" t="s">
        <v>316</v>
      </c>
      <c r="AT460" s="203" t="s">
        <v>241</v>
      </c>
      <c r="AU460" s="203" t="s">
        <v>84</v>
      </c>
      <c r="AY460" s="18" t="s">
        <v>239</v>
      </c>
      <c r="BE460" s="204">
        <f>IF(N460="základní",J460,0)</f>
        <v>0</v>
      </c>
      <c r="BF460" s="204">
        <f>IF(N460="snížená",J460,0)</f>
        <v>0</v>
      </c>
      <c r="BG460" s="204">
        <f>IF(N460="zákl. přenesená",J460,0)</f>
        <v>0</v>
      </c>
      <c r="BH460" s="204">
        <f>IF(N460="sníž. přenesená",J460,0)</f>
        <v>0</v>
      </c>
      <c r="BI460" s="204">
        <f>IF(N460="nulová",J460,0)</f>
        <v>0</v>
      </c>
      <c r="BJ460" s="18" t="s">
        <v>84</v>
      </c>
      <c r="BK460" s="204">
        <f>ROUND(I460*H460,2)</f>
        <v>0</v>
      </c>
      <c r="BL460" s="18" t="s">
        <v>316</v>
      </c>
      <c r="BM460" s="203" t="s">
        <v>2476</v>
      </c>
    </row>
    <row r="461" spans="1:65" s="2" customFormat="1" ht="19.5">
      <c r="A461" s="35"/>
      <c r="B461" s="36"/>
      <c r="C461" s="37"/>
      <c r="D461" s="212" t="s">
        <v>294</v>
      </c>
      <c r="E461" s="37"/>
      <c r="F461" s="221" t="s">
        <v>3616</v>
      </c>
      <c r="G461" s="37"/>
      <c r="H461" s="37"/>
      <c r="I461" s="207"/>
      <c r="J461" s="37"/>
      <c r="K461" s="37"/>
      <c r="L461" s="40"/>
      <c r="M461" s="208"/>
      <c r="N461" s="209"/>
      <c r="O461" s="72"/>
      <c r="P461" s="72"/>
      <c r="Q461" s="72"/>
      <c r="R461" s="72"/>
      <c r="S461" s="72"/>
      <c r="T461" s="73"/>
      <c r="U461" s="35"/>
      <c r="V461" s="35"/>
      <c r="W461" s="35"/>
      <c r="X461" s="35"/>
      <c r="Y461" s="35"/>
      <c r="Z461" s="35"/>
      <c r="AA461" s="35"/>
      <c r="AB461" s="35"/>
      <c r="AC461" s="35"/>
      <c r="AD461" s="35"/>
      <c r="AE461" s="35"/>
      <c r="AT461" s="18" t="s">
        <v>294</v>
      </c>
      <c r="AU461" s="18" t="s">
        <v>84</v>
      </c>
    </row>
    <row r="462" spans="1:65" s="2" customFormat="1" ht="16.5" customHeight="1">
      <c r="A462" s="35"/>
      <c r="B462" s="36"/>
      <c r="C462" s="192" t="s">
        <v>1494</v>
      </c>
      <c r="D462" s="192" t="s">
        <v>241</v>
      </c>
      <c r="E462" s="193" t="s">
        <v>3625</v>
      </c>
      <c r="F462" s="194" t="s">
        <v>3626</v>
      </c>
      <c r="G462" s="195" t="s">
        <v>513</v>
      </c>
      <c r="H462" s="196">
        <v>17</v>
      </c>
      <c r="I462" s="197"/>
      <c r="J462" s="198">
        <f>ROUND(I462*H462,2)</f>
        <v>0</v>
      </c>
      <c r="K462" s="194" t="s">
        <v>3125</v>
      </c>
      <c r="L462" s="40"/>
      <c r="M462" s="199" t="s">
        <v>1</v>
      </c>
      <c r="N462" s="200" t="s">
        <v>41</v>
      </c>
      <c r="O462" s="72"/>
      <c r="P462" s="201">
        <f>O462*H462</f>
        <v>0</v>
      </c>
      <c r="Q462" s="201">
        <v>0</v>
      </c>
      <c r="R462" s="201">
        <f>Q462*H462</f>
        <v>0</v>
      </c>
      <c r="S462" s="201">
        <v>0</v>
      </c>
      <c r="T462" s="202">
        <f>S462*H462</f>
        <v>0</v>
      </c>
      <c r="U462" s="35"/>
      <c r="V462" s="35"/>
      <c r="W462" s="35"/>
      <c r="X462" s="35"/>
      <c r="Y462" s="35"/>
      <c r="Z462" s="35"/>
      <c r="AA462" s="35"/>
      <c r="AB462" s="35"/>
      <c r="AC462" s="35"/>
      <c r="AD462" s="35"/>
      <c r="AE462" s="35"/>
      <c r="AR462" s="203" t="s">
        <v>316</v>
      </c>
      <c r="AT462" s="203" t="s">
        <v>241</v>
      </c>
      <c r="AU462" s="203" t="s">
        <v>84</v>
      </c>
      <c r="AY462" s="18" t="s">
        <v>239</v>
      </c>
      <c r="BE462" s="204">
        <f>IF(N462="základní",J462,0)</f>
        <v>0</v>
      </c>
      <c r="BF462" s="204">
        <f>IF(N462="snížená",J462,0)</f>
        <v>0</v>
      </c>
      <c r="BG462" s="204">
        <f>IF(N462="zákl. přenesená",J462,0)</f>
        <v>0</v>
      </c>
      <c r="BH462" s="204">
        <f>IF(N462="sníž. přenesená",J462,0)</f>
        <v>0</v>
      </c>
      <c r="BI462" s="204">
        <f>IF(N462="nulová",J462,0)</f>
        <v>0</v>
      </c>
      <c r="BJ462" s="18" t="s">
        <v>84</v>
      </c>
      <c r="BK462" s="204">
        <f>ROUND(I462*H462,2)</f>
        <v>0</v>
      </c>
      <c r="BL462" s="18" t="s">
        <v>316</v>
      </c>
      <c r="BM462" s="203" t="s">
        <v>2488</v>
      </c>
    </row>
    <row r="463" spans="1:65" s="2" customFormat="1" ht="19.5">
      <c r="A463" s="35"/>
      <c r="B463" s="36"/>
      <c r="C463" s="37"/>
      <c r="D463" s="212" t="s">
        <v>294</v>
      </c>
      <c r="E463" s="37"/>
      <c r="F463" s="221" t="s">
        <v>3616</v>
      </c>
      <c r="G463" s="37"/>
      <c r="H463" s="37"/>
      <c r="I463" s="207"/>
      <c r="J463" s="37"/>
      <c r="K463" s="37"/>
      <c r="L463" s="40"/>
      <c r="M463" s="208"/>
      <c r="N463" s="209"/>
      <c r="O463" s="72"/>
      <c r="P463" s="72"/>
      <c r="Q463" s="72"/>
      <c r="R463" s="72"/>
      <c r="S463" s="72"/>
      <c r="T463" s="73"/>
      <c r="U463" s="35"/>
      <c r="V463" s="35"/>
      <c r="W463" s="35"/>
      <c r="X463" s="35"/>
      <c r="Y463" s="35"/>
      <c r="Z463" s="35"/>
      <c r="AA463" s="35"/>
      <c r="AB463" s="35"/>
      <c r="AC463" s="35"/>
      <c r="AD463" s="35"/>
      <c r="AE463" s="35"/>
      <c r="AT463" s="18" t="s">
        <v>294</v>
      </c>
      <c r="AU463" s="18" t="s">
        <v>84</v>
      </c>
    </row>
    <row r="464" spans="1:65" s="2" customFormat="1" ht="16.5" customHeight="1">
      <c r="A464" s="35"/>
      <c r="B464" s="36"/>
      <c r="C464" s="192" t="s">
        <v>1500</v>
      </c>
      <c r="D464" s="192" t="s">
        <v>241</v>
      </c>
      <c r="E464" s="193" t="s">
        <v>3627</v>
      </c>
      <c r="F464" s="194" t="s">
        <v>3628</v>
      </c>
      <c r="G464" s="195" t="s">
        <v>655</v>
      </c>
      <c r="H464" s="196">
        <v>178.375</v>
      </c>
      <c r="I464" s="197"/>
      <c r="J464" s="198">
        <f>ROUND(I464*H464,2)</f>
        <v>0</v>
      </c>
      <c r="K464" s="194" t="s">
        <v>3125</v>
      </c>
      <c r="L464" s="40"/>
      <c r="M464" s="199" t="s">
        <v>1</v>
      </c>
      <c r="N464" s="200" t="s">
        <v>41</v>
      </c>
      <c r="O464" s="72"/>
      <c r="P464" s="201">
        <f>O464*H464</f>
        <v>0</v>
      </c>
      <c r="Q464" s="201">
        <v>0</v>
      </c>
      <c r="R464" s="201">
        <f>Q464*H464</f>
        <v>0</v>
      </c>
      <c r="S464" s="201">
        <v>0</v>
      </c>
      <c r="T464" s="202">
        <f>S464*H464</f>
        <v>0</v>
      </c>
      <c r="U464" s="35"/>
      <c r="V464" s="35"/>
      <c r="W464" s="35"/>
      <c r="X464" s="35"/>
      <c r="Y464" s="35"/>
      <c r="Z464" s="35"/>
      <c r="AA464" s="35"/>
      <c r="AB464" s="35"/>
      <c r="AC464" s="35"/>
      <c r="AD464" s="35"/>
      <c r="AE464" s="35"/>
      <c r="AR464" s="203" t="s">
        <v>316</v>
      </c>
      <c r="AT464" s="203" t="s">
        <v>241</v>
      </c>
      <c r="AU464" s="203" t="s">
        <v>84</v>
      </c>
      <c r="AY464" s="18" t="s">
        <v>239</v>
      </c>
      <c r="BE464" s="204">
        <f>IF(N464="základní",J464,0)</f>
        <v>0</v>
      </c>
      <c r="BF464" s="204">
        <f>IF(N464="snížená",J464,0)</f>
        <v>0</v>
      </c>
      <c r="BG464" s="204">
        <f>IF(N464="zákl. přenesená",J464,0)</f>
        <v>0</v>
      </c>
      <c r="BH464" s="204">
        <f>IF(N464="sníž. přenesená",J464,0)</f>
        <v>0</v>
      </c>
      <c r="BI464" s="204">
        <f>IF(N464="nulová",J464,0)</f>
        <v>0</v>
      </c>
      <c r="BJ464" s="18" t="s">
        <v>84</v>
      </c>
      <c r="BK464" s="204">
        <f>ROUND(I464*H464,2)</f>
        <v>0</v>
      </c>
      <c r="BL464" s="18" t="s">
        <v>316</v>
      </c>
      <c r="BM464" s="203" t="s">
        <v>2500</v>
      </c>
    </row>
    <row r="465" spans="1:65" s="2" customFormat="1" ht="19.5">
      <c r="A465" s="35"/>
      <c r="B465" s="36"/>
      <c r="C465" s="37"/>
      <c r="D465" s="212" t="s">
        <v>294</v>
      </c>
      <c r="E465" s="37"/>
      <c r="F465" s="221" t="s">
        <v>3629</v>
      </c>
      <c r="G465" s="37"/>
      <c r="H465" s="37"/>
      <c r="I465" s="207"/>
      <c r="J465" s="37"/>
      <c r="K465" s="37"/>
      <c r="L465" s="40"/>
      <c r="M465" s="208"/>
      <c r="N465" s="209"/>
      <c r="O465" s="72"/>
      <c r="P465" s="72"/>
      <c r="Q465" s="72"/>
      <c r="R465" s="72"/>
      <c r="S465" s="72"/>
      <c r="T465" s="73"/>
      <c r="U465" s="35"/>
      <c r="V465" s="35"/>
      <c r="W465" s="35"/>
      <c r="X465" s="35"/>
      <c r="Y465" s="35"/>
      <c r="Z465" s="35"/>
      <c r="AA465" s="35"/>
      <c r="AB465" s="35"/>
      <c r="AC465" s="35"/>
      <c r="AD465" s="35"/>
      <c r="AE465" s="35"/>
      <c r="AT465" s="18" t="s">
        <v>294</v>
      </c>
      <c r="AU465" s="18" t="s">
        <v>84</v>
      </c>
    </row>
    <row r="466" spans="1:65" s="2" customFormat="1" ht="16.5" customHeight="1">
      <c r="A466" s="35"/>
      <c r="B466" s="36"/>
      <c r="C466" s="192" t="s">
        <v>1505</v>
      </c>
      <c r="D466" s="192" t="s">
        <v>241</v>
      </c>
      <c r="E466" s="193" t="s">
        <v>3630</v>
      </c>
      <c r="F466" s="194" t="s">
        <v>3631</v>
      </c>
      <c r="G466" s="195" t="s">
        <v>655</v>
      </c>
      <c r="H466" s="196">
        <v>178.375</v>
      </c>
      <c r="I466" s="197"/>
      <c r="J466" s="198">
        <f>ROUND(I466*H466,2)</f>
        <v>0</v>
      </c>
      <c r="K466" s="194" t="s">
        <v>3125</v>
      </c>
      <c r="L466" s="40"/>
      <c r="M466" s="199" t="s">
        <v>1</v>
      </c>
      <c r="N466" s="200" t="s">
        <v>41</v>
      </c>
      <c r="O466" s="72"/>
      <c r="P466" s="201">
        <f>O466*H466</f>
        <v>0</v>
      </c>
      <c r="Q466" s="201">
        <v>0</v>
      </c>
      <c r="R466" s="201">
        <f>Q466*H466</f>
        <v>0</v>
      </c>
      <c r="S466" s="201">
        <v>0</v>
      </c>
      <c r="T466" s="202">
        <f>S466*H466</f>
        <v>0</v>
      </c>
      <c r="U466" s="35"/>
      <c r="V466" s="35"/>
      <c r="W466" s="35"/>
      <c r="X466" s="35"/>
      <c r="Y466" s="35"/>
      <c r="Z466" s="35"/>
      <c r="AA466" s="35"/>
      <c r="AB466" s="35"/>
      <c r="AC466" s="35"/>
      <c r="AD466" s="35"/>
      <c r="AE466" s="35"/>
      <c r="AR466" s="203" t="s">
        <v>316</v>
      </c>
      <c r="AT466" s="203" t="s">
        <v>241</v>
      </c>
      <c r="AU466" s="203" t="s">
        <v>84</v>
      </c>
      <c r="AY466" s="18" t="s">
        <v>239</v>
      </c>
      <c r="BE466" s="204">
        <f>IF(N466="základní",J466,0)</f>
        <v>0</v>
      </c>
      <c r="BF466" s="204">
        <f>IF(N466="snížená",J466,0)</f>
        <v>0</v>
      </c>
      <c r="BG466" s="204">
        <f>IF(N466="zákl. přenesená",J466,0)</f>
        <v>0</v>
      </c>
      <c r="BH466" s="204">
        <f>IF(N466="sníž. přenesená",J466,0)</f>
        <v>0</v>
      </c>
      <c r="BI466" s="204">
        <f>IF(N466="nulová",J466,0)</f>
        <v>0</v>
      </c>
      <c r="BJ466" s="18" t="s">
        <v>84</v>
      </c>
      <c r="BK466" s="204">
        <f>ROUND(I466*H466,2)</f>
        <v>0</v>
      </c>
      <c r="BL466" s="18" t="s">
        <v>316</v>
      </c>
      <c r="BM466" s="203" t="s">
        <v>2510</v>
      </c>
    </row>
    <row r="467" spans="1:65" s="2" customFormat="1" ht="19.5">
      <c r="A467" s="35"/>
      <c r="B467" s="36"/>
      <c r="C467" s="37"/>
      <c r="D467" s="212" t="s">
        <v>294</v>
      </c>
      <c r="E467" s="37"/>
      <c r="F467" s="221" t="s">
        <v>3632</v>
      </c>
      <c r="G467" s="37"/>
      <c r="H467" s="37"/>
      <c r="I467" s="207"/>
      <c r="J467" s="37"/>
      <c r="K467" s="37"/>
      <c r="L467" s="40"/>
      <c r="M467" s="208"/>
      <c r="N467" s="209"/>
      <c r="O467" s="72"/>
      <c r="P467" s="72"/>
      <c r="Q467" s="72"/>
      <c r="R467" s="72"/>
      <c r="S467" s="72"/>
      <c r="T467" s="73"/>
      <c r="U467" s="35"/>
      <c r="V467" s="35"/>
      <c r="W467" s="35"/>
      <c r="X467" s="35"/>
      <c r="Y467" s="35"/>
      <c r="Z467" s="35"/>
      <c r="AA467" s="35"/>
      <c r="AB467" s="35"/>
      <c r="AC467" s="35"/>
      <c r="AD467" s="35"/>
      <c r="AE467" s="35"/>
      <c r="AT467" s="18" t="s">
        <v>294</v>
      </c>
      <c r="AU467" s="18" t="s">
        <v>84</v>
      </c>
    </row>
    <row r="468" spans="1:65" s="2" customFormat="1" ht="16.5" customHeight="1">
      <c r="A468" s="35"/>
      <c r="B468" s="36"/>
      <c r="C468" s="192" t="s">
        <v>1510</v>
      </c>
      <c r="D468" s="192" t="s">
        <v>241</v>
      </c>
      <c r="E468" s="193" t="s">
        <v>3633</v>
      </c>
      <c r="F468" s="194" t="s">
        <v>3634</v>
      </c>
      <c r="G468" s="195" t="s">
        <v>344</v>
      </c>
      <c r="H468" s="196">
        <v>0.189</v>
      </c>
      <c r="I468" s="197"/>
      <c r="J468" s="198">
        <f>ROUND(I468*H468,2)</f>
        <v>0</v>
      </c>
      <c r="K468" s="194" t="s">
        <v>3125</v>
      </c>
      <c r="L468" s="40"/>
      <c r="M468" s="199" t="s">
        <v>1</v>
      </c>
      <c r="N468" s="200" t="s">
        <v>41</v>
      </c>
      <c r="O468" s="72"/>
      <c r="P468" s="201">
        <f>O468*H468</f>
        <v>0</v>
      </c>
      <c r="Q468" s="201">
        <v>0</v>
      </c>
      <c r="R468" s="201">
        <f>Q468*H468</f>
        <v>0</v>
      </c>
      <c r="S468" s="201">
        <v>0</v>
      </c>
      <c r="T468" s="202">
        <f>S468*H468</f>
        <v>0</v>
      </c>
      <c r="U468" s="35"/>
      <c r="V468" s="35"/>
      <c r="W468" s="35"/>
      <c r="X468" s="35"/>
      <c r="Y468" s="35"/>
      <c r="Z468" s="35"/>
      <c r="AA468" s="35"/>
      <c r="AB468" s="35"/>
      <c r="AC468" s="35"/>
      <c r="AD468" s="35"/>
      <c r="AE468" s="35"/>
      <c r="AR468" s="203" t="s">
        <v>316</v>
      </c>
      <c r="AT468" s="203" t="s">
        <v>241</v>
      </c>
      <c r="AU468" s="203" t="s">
        <v>84</v>
      </c>
      <c r="AY468" s="18" t="s">
        <v>239</v>
      </c>
      <c r="BE468" s="204">
        <f>IF(N468="základní",J468,0)</f>
        <v>0</v>
      </c>
      <c r="BF468" s="204">
        <f>IF(N468="snížená",J468,0)</f>
        <v>0</v>
      </c>
      <c r="BG468" s="204">
        <f>IF(N468="zákl. přenesená",J468,0)</f>
        <v>0</v>
      </c>
      <c r="BH468" s="204">
        <f>IF(N468="sníž. přenesená",J468,0)</f>
        <v>0</v>
      </c>
      <c r="BI468" s="204">
        <f>IF(N468="nulová",J468,0)</f>
        <v>0</v>
      </c>
      <c r="BJ468" s="18" t="s">
        <v>84</v>
      </c>
      <c r="BK468" s="204">
        <f>ROUND(I468*H468,2)</f>
        <v>0</v>
      </c>
      <c r="BL468" s="18" t="s">
        <v>316</v>
      </c>
      <c r="BM468" s="203" t="s">
        <v>2520</v>
      </c>
    </row>
    <row r="469" spans="1:65" s="2" customFormat="1" ht="19.5">
      <c r="A469" s="35"/>
      <c r="B469" s="36"/>
      <c r="C469" s="37"/>
      <c r="D469" s="212" t="s">
        <v>294</v>
      </c>
      <c r="E469" s="37"/>
      <c r="F469" s="221" t="s">
        <v>3635</v>
      </c>
      <c r="G469" s="37"/>
      <c r="H469" s="37"/>
      <c r="I469" s="207"/>
      <c r="J469" s="37"/>
      <c r="K469" s="37"/>
      <c r="L469" s="40"/>
      <c r="M469" s="208"/>
      <c r="N469" s="209"/>
      <c r="O469" s="72"/>
      <c r="P469" s="72"/>
      <c r="Q469" s="72"/>
      <c r="R469" s="72"/>
      <c r="S469" s="72"/>
      <c r="T469" s="73"/>
      <c r="U469" s="35"/>
      <c r="V469" s="35"/>
      <c r="W469" s="35"/>
      <c r="X469" s="35"/>
      <c r="Y469" s="35"/>
      <c r="Z469" s="35"/>
      <c r="AA469" s="35"/>
      <c r="AB469" s="35"/>
      <c r="AC469" s="35"/>
      <c r="AD469" s="35"/>
      <c r="AE469" s="35"/>
      <c r="AT469" s="18" t="s">
        <v>294</v>
      </c>
      <c r="AU469" s="18" t="s">
        <v>84</v>
      </c>
    </row>
    <row r="470" spans="1:65" s="12" customFormat="1" ht="25.9" customHeight="1">
      <c r="B470" s="176"/>
      <c r="C470" s="177"/>
      <c r="D470" s="178" t="s">
        <v>75</v>
      </c>
      <c r="E470" s="179" t="s">
        <v>3636</v>
      </c>
      <c r="F470" s="179" t="s">
        <v>3637</v>
      </c>
      <c r="G470" s="177"/>
      <c r="H470" s="177"/>
      <c r="I470" s="180"/>
      <c r="J470" s="181">
        <f>BK470</f>
        <v>0</v>
      </c>
      <c r="K470" s="177"/>
      <c r="L470" s="182"/>
      <c r="M470" s="183"/>
      <c r="N470" s="184"/>
      <c r="O470" s="184"/>
      <c r="P470" s="185">
        <f>SUM(P471:P472)</f>
        <v>0</v>
      </c>
      <c r="Q470" s="184"/>
      <c r="R470" s="185">
        <f>SUM(R471:R472)</f>
        <v>0</v>
      </c>
      <c r="S470" s="184"/>
      <c r="T470" s="186">
        <f>SUM(T471:T472)</f>
        <v>0</v>
      </c>
      <c r="AR470" s="187" t="s">
        <v>84</v>
      </c>
      <c r="AT470" s="188" t="s">
        <v>75</v>
      </c>
      <c r="AU470" s="188" t="s">
        <v>76</v>
      </c>
      <c r="AY470" s="187" t="s">
        <v>239</v>
      </c>
      <c r="BK470" s="189">
        <f>SUM(BK471:BK472)</f>
        <v>0</v>
      </c>
    </row>
    <row r="471" spans="1:65" s="2" customFormat="1" ht="24.2" customHeight="1">
      <c r="A471" s="35"/>
      <c r="B471" s="36"/>
      <c r="C471" s="192" t="s">
        <v>1515</v>
      </c>
      <c r="D471" s="192" t="s">
        <v>241</v>
      </c>
      <c r="E471" s="193" t="s">
        <v>3638</v>
      </c>
      <c r="F471" s="194" t="s">
        <v>3639</v>
      </c>
      <c r="G471" s="195" t="s">
        <v>3640</v>
      </c>
      <c r="H471" s="196">
        <v>1</v>
      </c>
      <c r="I471" s="197"/>
      <c r="J471" s="198">
        <f>ROUND(I471*H471,2)</f>
        <v>0</v>
      </c>
      <c r="K471" s="194" t="s">
        <v>3125</v>
      </c>
      <c r="L471" s="40"/>
      <c r="M471" s="199" t="s">
        <v>1</v>
      </c>
      <c r="N471" s="200" t="s">
        <v>41</v>
      </c>
      <c r="O471" s="72"/>
      <c r="P471" s="201">
        <f>O471*H471</f>
        <v>0</v>
      </c>
      <c r="Q471" s="201">
        <v>0</v>
      </c>
      <c r="R471" s="201">
        <f>Q471*H471</f>
        <v>0</v>
      </c>
      <c r="S471" s="201">
        <v>0</v>
      </c>
      <c r="T471" s="202">
        <f>S471*H471</f>
        <v>0</v>
      </c>
      <c r="U471" s="35"/>
      <c r="V471" s="35"/>
      <c r="W471" s="35"/>
      <c r="X471" s="35"/>
      <c r="Y471" s="35"/>
      <c r="Z471" s="35"/>
      <c r="AA471" s="35"/>
      <c r="AB471" s="35"/>
      <c r="AC471" s="35"/>
      <c r="AD471" s="35"/>
      <c r="AE471" s="35"/>
      <c r="AR471" s="203" t="s">
        <v>110</v>
      </c>
      <c r="AT471" s="203" t="s">
        <v>241</v>
      </c>
      <c r="AU471" s="203" t="s">
        <v>84</v>
      </c>
      <c r="AY471" s="18" t="s">
        <v>239</v>
      </c>
      <c r="BE471" s="204">
        <f>IF(N471="základní",J471,0)</f>
        <v>0</v>
      </c>
      <c r="BF471" s="204">
        <f>IF(N471="snížená",J471,0)</f>
        <v>0</v>
      </c>
      <c r="BG471" s="204">
        <f>IF(N471="zákl. přenesená",J471,0)</f>
        <v>0</v>
      </c>
      <c r="BH471" s="204">
        <f>IF(N471="sníž. přenesená",J471,0)</f>
        <v>0</v>
      </c>
      <c r="BI471" s="204">
        <f>IF(N471="nulová",J471,0)</f>
        <v>0</v>
      </c>
      <c r="BJ471" s="18" t="s">
        <v>84</v>
      </c>
      <c r="BK471" s="204">
        <f>ROUND(I471*H471,2)</f>
        <v>0</v>
      </c>
      <c r="BL471" s="18" t="s">
        <v>110</v>
      </c>
      <c r="BM471" s="203" t="s">
        <v>2530</v>
      </c>
    </row>
    <row r="472" spans="1:65" s="2" customFormat="1" ht="19.5">
      <c r="A472" s="35"/>
      <c r="B472" s="36"/>
      <c r="C472" s="37"/>
      <c r="D472" s="212" t="s">
        <v>294</v>
      </c>
      <c r="E472" s="37"/>
      <c r="F472" s="221" t="s">
        <v>3641</v>
      </c>
      <c r="G472" s="37"/>
      <c r="H472" s="37"/>
      <c r="I472" s="207"/>
      <c r="J472" s="37"/>
      <c r="K472" s="37"/>
      <c r="L472" s="40"/>
      <c r="M472" s="222"/>
      <c r="N472" s="223"/>
      <c r="O472" s="224"/>
      <c r="P472" s="224"/>
      <c r="Q472" s="224"/>
      <c r="R472" s="224"/>
      <c r="S472" s="224"/>
      <c r="T472" s="225"/>
      <c r="U472" s="35"/>
      <c r="V472" s="35"/>
      <c r="W472" s="35"/>
      <c r="X472" s="35"/>
      <c r="Y472" s="35"/>
      <c r="Z472" s="35"/>
      <c r="AA472" s="35"/>
      <c r="AB472" s="35"/>
      <c r="AC472" s="35"/>
      <c r="AD472" s="35"/>
      <c r="AE472" s="35"/>
      <c r="AT472" s="18" t="s">
        <v>294</v>
      </c>
      <c r="AU472" s="18" t="s">
        <v>84</v>
      </c>
    </row>
    <row r="473" spans="1:65" s="2" customFormat="1" ht="6.95" customHeight="1">
      <c r="A473" s="35"/>
      <c r="B473" s="55"/>
      <c r="C473" s="56"/>
      <c r="D473" s="56"/>
      <c r="E473" s="56"/>
      <c r="F473" s="56"/>
      <c r="G473" s="56"/>
      <c r="H473" s="56"/>
      <c r="I473" s="56"/>
      <c r="J473" s="56"/>
      <c r="K473" s="56"/>
      <c r="L473" s="40"/>
      <c r="M473" s="35"/>
      <c r="O473" s="35"/>
      <c r="P473" s="35"/>
      <c r="Q473" s="35"/>
      <c r="R473" s="35"/>
      <c r="S473" s="35"/>
      <c r="T473" s="35"/>
      <c r="U473" s="35"/>
      <c r="V473" s="35"/>
      <c r="W473" s="35"/>
      <c r="X473" s="35"/>
      <c r="Y473" s="35"/>
      <c r="Z473" s="35"/>
      <c r="AA473" s="35"/>
      <c r="AB473" s="35"/>
      <c r="AC473" s="35"/>
      <c r="AD473" s="35"/>
      <c r="AE473" s="35"/>
    </row>
  </sheetData>
  <sheetProtection algorithmName="SHA-512" hashValue="jEQRqjFsgcL6BJvgDH2E6qipk7JHvrJAHtiFt5bW6wU/zeoqV4dvPfSIxzonAo++BRvdJxbXx3NK6a+jX9r6ig==" saltValue="2gyfsk+dMB7h6mw0+PVaIJWcMIgNkq0db3BP/MSVzUgHB8YaVOZ56JjXJMvBcv27MVLgpxeVsXITjB1A18hBWA==" spinCount="100000" sheet="1" objects="1" scenarios="1" formatColumns="0" formatRows="0" autoFilter="0"/>
  <autoFilter ref="C137:K472" xr:uid="{00000000-0009-0000-0000-000006000000}"/>
  <mergeCells count="15">
    <mergeCell ref="E124:H124"/>
    <mergeCell ref="E128:H128"/>
    <mergeCell ref="E126:H126"/>
    <mergeCell ref="E130:H130"/>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BM207"/>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113</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ht="12.75">
      <c r="B8" s="21"/>
      <c r="D8" s="120" t="s">
        <v>210</v>
      </c>
      <c r="L8" s="21"/>
    </row>
    <row r="9" spans="1:46" s="1" customFormat="1" ht="16.5" customHeight="1">
      <c r="B9" s="21"/>
      <c r="E9" s="325" t="s">
        <v>362</v>
      </c>
      <c r="F9" s="298"/>
      <c r="G9" s="298"/>
      <c r="H9" s="298"/>
      <c r="L9" s="21"/>
    </row>
    <row r="10" spans="1:46" s="1" customFormat="1" ht="12" customHeight="1">
      <c r="B10" s="21"/>
      <c r="D10" s="120" t="s">
        <v>363</v>
      </c>
      <c r="L10" s="21"/>
    </row>
    <row r="11" spans="1:46" s="2" customFormat="1" ht="16.5" customHeight="1">
      <c r="A11" s="35"/>
      <c r="B11" s="40"/>
      <c r="C11" s="35"/>
      <c r="D11" s="35"/>
      <c r="E11" s="335" t="s">
        <v>3106</v>
      </c>
      <c r="F11" s="328"/>
      <c r="G11" s="328"/>
      <c r="H11" s="328"/>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3107</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7" t="s">
        <v>3642</v>
      </c>
      <c r="F13" s="328"/>
      <c r="G13" s="328"/>
      <c r="H13" s="328"/>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9" t="str">
        <f>'Rekapitulace stavby'!E14</f>
        <v>Vyplň údaj</v>
      </c>
      <c r="F22" s="330"/>
      <c r="G22" s="330"/>
      <c r="H22" s="330"/>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31" t="s">
        <v>1</v>
      </c>
      <c r="F31" s="331"/>
      <c r="G31" s="331"/>
      <c r="H31" s="331"/>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ROUND(J130,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ROUND((SUM(BE130:BE206)),  2)</f>
        <v>0</v>
      </c>
      <c r="G37" s="35"/>
      <c r="H37" s="35"/>
      <c r="I37" s="131">
        <v>0.21</v>
      </c>
      <c r="J37" s="130">
        <f>ROUND(((SUM(BE130:BE206))*I37),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ROUND((SUM(BF130:BF206)),  2)</f>
        <v>0</v>
      </c>
      <c r="G38" s="35"/>
      <c r="H38" s="35"/>
      <c r="I38" s="131">
        <v>0.12</v>
      </c>
      <c r="J38" s="130">
        <f>ROUND(((SUM(BF130:BF206))*I38),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ROUND((SUM(BG130:BG206)),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ROUND((SUM(BH130:BH206)),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ROUND((SUM(BI130:BI206)),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2" t="s">
        <v>362</v>
      </c>
      <c r="F87" s="283"/>
      <c r="G87" s="283"/>
      <c r="H87" s="283"/>
      <c r="I87" s="23"/>
      <c r="J87" s="23"/>
      <c r="K87" s="23"/>
      <c r="L87" s="21"/>
    </row>
    <row r="88" spans="1:31" s="1" customFormat="1" ht="12" customHeight="1">
      <c r="B88" s="22"/>
      <c r="C88" s="30" t="s">
        <v>363</v>
      </c>
      <c r="D88" s="23"/>
      <c r="E88" s="23"/>
      <c r="F88" s="23"/>
      <c r="G88" s="23"/>
      <c r="H88" s="23"/>
      <c r="I88" s="23"/>
      <c r="J88" s="23"/>
      <c r="K88" s="23"/>
      <c r="L88" s="21"/>
    </row>
    <row r="89" spans="1:31" s="2" customFormat="1" ht="16.5" customHeight="1">
      <c r="A89" s="35"/>
      <c r="B89" s="36"/>
      <c r="C89" s="37"/>
      <c r="D89" s="37"/>
      <c r="E89" s="336" t="s">
        <v>3106</v>
      </c>
      <c r="F89" s="334"/>
      <c r="G89" s="334"/>
      <c r="H89" s="334"/>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3107</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5" t="str">
        <f>E13</f>
        <v>2 - Venkovní rozvody</v>
      </c>
      <c r="F91" s="334"/>
      <c r="G91" s="334"/>
      <c r="H91" s="334"/>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J130</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3109</v>
      </c>
      <c r="E101" s="157"/>
      <c r="F101" s="157"/>
      <c r="G101" s="157"/>
      <c r="H101" s="157"/>
      <c r="I101" s="157"/>
      <c r="J101" s="158">
        <f>J131</f>
        <v>0</v>
      </c>
      <c r="K101" s="155"/>
      <c r="L101" s="159"/>
    </row>
    <row r="102" spans="1:47" s="9" customFormat="1" ht="24.95" customHeight="1">
      <c r="B102" s="154"/>
      <c r="C102" s="155"/>
      <c r="D102" s="156" t="s">
        <v>3110</v>
      </c>
      <c r="E102" s="157"/>
      <c r="F102" s="157"/>
      <c r="G102" s="157"/>
      <c r="H102" s="157"/>
      <c r="I102" s="157"/>
      <c r="J102" s="158">
        <f>J164</f>
        <v>0</v>
      </c>
      <c r="K102" s="155"/>
      <c r="L102" s="159"/>
    </row>
    <row r="103" spans="1:47" s="9" customFormat="1" ht="24.95" customHeight="1">
      <c r="B103" s="154"/>
      <c r="C103" s="155"/>
      <c r="D103" s="156" t="s">
        <v>3643</v>
      </c>
      <c r="E103" s="157"/>
      <c r="F103" s="157"/>
      <c r="G103" s="157"/>
      <c r="H103" s="157"/>
      <c r="I103" s="157"/>
      <c r="J103" s="158">
        <f>J167</f>
        <v>0</v>
      </c>
      <c r="K103" s="155"/>
      <c r="L103" s="159"/>
    </row>
    <row r="104" spans="1:47" s="9" customFormat="1" ht="24.95" customHeight="1">
      <c r="B104" s="154"/>
      <c r="C104" s="155"/>
      <c r="D104" s="156" t="s">
        <v>3644</v>
      </c>
      <c r="E104" s="157"/>
      <c r="F104" s="157"/>
      <c r="G104" s="157"/>
      <c r="H104" s="157"/>
      <c r="I104" s="157"/>
      <c r="J104" s="158">
        <f>J180</f>
        <v>0</v>
      </c>
      <c r="K104" s="155"/>
      <c r="L104" s="159"/>
    </row>
    <row r="105" spans="1:47" s="9" customFormat="1" ht="24.95" customHeight="1">
      <c r="B105" s="154"/>
      <c r="C105" s="155"/>
      <c r="D105" s="156" t="s">
        <v>3645</v>
      </c>
      <c r="E105" s="157"/>
      <c r="F105" s="157"/>
      <c r="G105" s="157"/>
      <c r="H105" s="157"/>
      <c r="I105" s="157"/>
      <c r="J105" s="158">
        <f>J199</f>
        <v>0</v>
      </c>
      <c r="K105" s="155"/>
      <c r="L105" s="159"/>
    </row>
    <row r="106" spans="1:47" s="9" customFormat="1" ht="24.95" customHeight="1">
      <c r="B106" s="154"/>
      <c r="C106" s="155"/>
      <c r="D106" s="156" t="s">
        <v>3122</v>
      </c>
      <c r="E106" s="157"/>
      <c r="F106" s="157"/>
      <c r="G106" s="157"/>
      <c r="H106" s="157"/>
      <c r="I106" s="157"/>
      <c r="J106" s="158">
        <f>J202</f>
        <v>0</v>
      </c>
      <c r="K106" s="155"/>
      <c r="L106" s="159"/>
    </row>
    <row r="107" spans="1:47" s="2" customFormat="1" ht="21.75" customHeight="1">
      <c r="A107" s="35"/>
      <c r="B107" s="36"/>
      <c r="C107" s="37"/>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47" s="2" customFormat="1" ht="6.95" customHeight="1">
      <c r="A108" s="35"/>
      <c r="B108" s="55"/>
      <c r="C108" s="56"/>
      <c r="D108" s="56"/>
      <c r="E108" s="56"/>
      <c r="F108" s="56"/>
      <c r="G108" s="56"/>
      <c r="H108" s="56"/>
      <c r="I108" s="56"/>
      <c r="J108" s="56"/>
      <c r="K108" s="56"/>
      <c r="L108" s="52"/>
      <c r="S108" s="35"/>
      <c r="T108" s="35"/>
      <c r="U108" s="35"/>
      <c r="V108" s="35"/>
      <c r="W108" s="35"/>
      <c r="X108" s="35"/>
      <c r="Y108" s="35"/>
      <c r="Z108" s="35"/>
      <c r="AA108" s="35"/>
      <c r="AB108" s="35"/>
      <c r="AC108" s="35"/>
      <c r="AD108" s="35"/>
      <c r="AE108" s="35"/>
    </row>
    <row r="112" spans="1:47" s="2" customFormat="1" ht="6.95" customHeight="1">
      <c r="A112" s="35"/>
      <c r="B112" s="57"/>
      <c r="C112" s="58"/>
      <c r="D112" s="58"/>
      <c r="E112" s="58"/>
      <c r="F112" s="58"/>
      <c r="G112" s="58"/>
      <c r="H112" s="58"/>
      <c r="I112" s="58"/>
      <c r="J112" s="58"/>
      <c r="K112" s="58"/>
      <c r="L112" s="52"/>
      <c r="S112" s="35"/>
      <c r="T112" s="35"/>
      <c r="U112" s="35"/>
      <c r="V112" s="35"/>
      <c r="W112" s="35"/>
      <c r="X112" s="35"/>
      <c r="Y112" s="35"/>
      <c r="Z112" s="35"/>
      <c r="AA112" s="35"/>
      <c r="AB112" s="35"/>
      <c r="AC112" s="35"/>
      <c r="AD112" s="35"/>
      <c r="AE112" s="35"/>
    </row>
    <row r="113" spans="1:31" s="2" customFormat="1" ht="24.95" customHeight="1">
      <c r="A113" s="35"/>
      <c r="B113" s="36"/>
      <c r="C113" s="24" t="s">
        <v>224</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31" s="2" customFormat="1" ht="6.9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31" s="2" customFormat="1" ht="12" customHeight="1">
      <c r="A115" s="35"/>
      <c r="B115" s="36"/>
      <c r="C115" s="30" t="s">
        <v>16</v>
      </c>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31" s="2" customFormat="1" ht="16.5" customHeight="1">
      <c r="A116" s="35"/>
      <c r="B116" s="36"/>
      <c r="C116" s="37"/>
      <c r="D116" s="37"/>
      <c r="E116" s="332" t="str">
        <f>E7</f>
        <v>NEMOCNICE TGM HODONÍN – VÝSTAVBA PAVILONU URGENTNÍHO PŘÍJMU ETAPA II.</v>
      </c>
      <c r="F116" s="333"/>
      <c r="G116" s="333"/>
      <c r="H116" s="333"/>
      <c r="I116" s="37"/>
      <c r="J116" s="37"/>
      <c r="K116" s="37"/>
      <c r="L116" s="52"/>
      <c r="S116" s="35"/>
      <c r="T116" s="35"/>
      <c r="U116" s="35"/>
      <c r="V116" s="35"/>
      <c r="W116" s="35"/>
      <c r="X116" s="35"/>
      <c r="Y116" s="35"/>
      <c r="Z116" s="35"/>
      <c r="AA116" s="35"/>
      <c r="AB116" s="35"/>
      <c r="AC116" s="35"/>
      <c r="AD116" s="35"/>
      <c r="AE116" s="35"/>
    </row>
    <row r="117" spans="1:31" s="1" customFormat="1" ht="12" customHeight="1">
      <c r="B117" s="22"/>
      <c r="C117" s="30" t="s">
        <v>210</v>
      </c>
      <c r="D117" s="23"/>
      <c r="E117" s="23"/>
      <c r="F117" s="23"/>
      <c r="G117" s="23"/>
      <c r="H117" s="23"/>
      <c r="I117" s="23"/>
      <c r="J117" s="23"/>
      <c r="K117" s="23"/>
      <c r="L117" s="21"/>
    </row>
    <row r="118" spans="1:31" s="1" customFormat="1" ht="16.5" customHeight="1">
      <c r="B118" s="22"/>
      <c r="C118" s="23"/>
      <c r="D118" s="23"/>
      <c r="E118" s="332" t="s">
        <v>362</v>
      </c>
      <c r="F118" s="283"/>
      <c r="G118" s="283"/>
      <c r="H118" s="283"/>
      <c r="I118" s="23"/>
      <c r="J118" s="23"/>
      <c r="K118" s="23"/>
      <c r="L118" s="21"/>
    </row>
    <row r="119" spans="1:31" s="1" customFormat="1" ht="12" customHeight="1">
      <c r="B119" s="22"/>
      <c r="C119" s="30" t="s">
        <v>363</v>
      </c>
      <c r="D119" s="23"/>
      <c r="E119" s="23"/>
      <c r="F119" s="23"/>
      <c r="G119" s="23"/>
      <c r="H119" s="23"/>
      <c r="I119" s="23"/>
      <c r="J119" s="23"/>
      <c r="K119" s="23"/>
      <c r="L119" s="21"/>
    </row>
    <row r="120" spans="1:31" s="2" customFormat="1" ht="16.5" customHeight="1">
      <c r="A120" s="35"/>
      <c r="B120" s="36"/>
      <c r="C120" s="37"/>
      <c r="D120" s="37"/>
      <c r="E120" s="336" t="s">
        <v>3106</v>
      </c>
      <c r="F120" s="334"/>
      <c r="G120" s="334"/>
      <c r="H120" s="334"/>
      <c r="I120" s="37"/>
      <c r="J120" s="37"/>
      <c r="K120" s="37"/>
      <c r="L120" s="52"/>
      <c r="S120" s="35"/>
      <c r="T120" s="35"/>
      <c r="U120" s="35"/>
      <c r="V120" s="35"/>
      <c r="W120" s="35"/>
      <c r="X120" s="35"/>
      <c r="Y120" s="35"/>
      <c r="Z120" s="35"/>
      <c r="AA120" s="35"/>
      <c r="AB120" s="35"/>
      <c r="AC120" s="35"/>
      <c r="AD120" s="35"/>
      <c r="AE120" s="35"/>
    </row>
    <row r="121" spans="1:31" s="2" customFormat="1" ht="12" customHeight="1">
      <c r="A121" s="35"/>
      <c r="B121" s="36"/>
      <c r="C121" s="30" t="s">
        <v>3107</v>
      </c>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31" s="2" customFormat="1" ht="16.5" customHeight="1">
      <c r="A122" s="35"/>
      <c r="B122" s="36"/>
      <c r="C122" s="37"/>
      <c r="D122" s="37"/>
      <c r="E122" s="305" t="str">
        <f>E13</f>
        <v>2 - Venkovní rozvody</v>
      </c>
      <c r="F122" s="334"/>
      <c r="G122" s="334"/>
      <c r="H122" s="334"/>
      <c r="I122" s="37"/>
      <c r="J122" s="37"/>
      <c r="K122" s="37"/>
      <c r="L122" s="52"/>
      <c r="S122" s="35"/>
      <c r="T122" s="35"/>
      <c r="U122" s="35"/>
      <c r="V122" s="35"/>
      <c r="W122" s="35"/>
      <c r="X122" s="35"/>
      <c r="Y122" s="35"/>
      <c r="Z122" s="35"/>
      <c r="AA122" s="35"/>
      <c r="AB122" s="35"/>
      <c r="AC122" s="35"/>
      <c r="AD122" s="35"/>
      <c r="AE122" s="35"/>
    </row>
    <row r="123" spans="1:31" s="2" customFormat="1" ht="6.9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31" s="2" customFormat="1" ht="12" customHeight="1">
      <c r="A124" s="35"/>
      <c r="B124" s="36"/>
      <c r="C124" s="30" t="s">
        <v>20</v>
      </c>
      <c r="D124" s="37"/>
      <c r="E124" s="37"/>
      <c r="F124" s="28" t="str">
        <f>F16</f>
        <v xml:space="preserve"> </v>
      </c>
      <c r="G124" s="37"/>
      <c r="H124" s="37"/>
      <c r="I124" s="30" t="s">
        <v>22</v>
      </c>
      <c r="J124" s="67" t="str">
        <f>IF(J16="","",J16)</f>
        <v>23. 6. 2025</v>
      </c>
      <c r="K124" s="37"/>
      <c r="L124" s="52"/>
      <c r="S124" s="35"/>
      <c r="T124" s="35"/>
      <c r="U124" s="35"/>
      <c r="V124" s="35"/>
      <c r="W124" s="35"/>
      <c r="X124" s="35"/>
      <c r="Y124" s="35"/>
      <c r="Z124" s="35"/>
      <c r="AA124" s="35"/>
      <c r="AB124" s="35"/>
      <c r="AC124" s="35"/>
      <c r="AD124" s="35"/>
      <c r="AE124" s="35"/>
    </row>
    <row r="125" spans="1:31" s="2" customFormat="1" ht="6.95"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31" s="2" customFormat="1" ht="15.2" customHeight="1">
      <c r="A126" s="35"/>
      <c r="B126" s="36"/>
      <c r="C126" s="30" t="s">
        <v>24</v>
      </c>
      <c r="D126" s="37"/>
      <c r="E126" s="37"/>
      <c r="F126" s="28" t="str">
        <f>E19</f>
        <v>NEMOCNICE TGM HODONÍN, p.o.</v>
      </c>
      <c r="G126" s="37"/>
      <c r="H126" s="37"/>
      <c r="I126" s="30" t="s">
        <v>30</v>
      </c>
      <c r="J126" s="33" t="str">
        <f>E25</f>
        <v>KANIA a.s.</v>
      </c>
      <c r="K126" s="37"/>
      <c r="L126" s="52"/>
      <c r="S126" s="35"/>
      <c r="T126" s="35"/>
      <c r="U126" s="35"/>
      <c r="V126" s="35"/>
      <c r="W126" s="35"/>
      <c r="X126" s="35"/>
      <c r="Y126" s="35"/>
      <c r="Z126" s="35"/>
      <c r="AA126" s="35"/>
      <c r="AB126" s="35"/>
      <c r="AC126" s="35"/>
      <c r="AD126" s="35"/>
      <c r="AE126" s="35"/>
    </row>
    <row r="127" spans="1:31" s="2" customFormat="1" ht="15.2" customHeight="1">
      <c r="A127" s="35"/>
      <c r="B127" s="36"/>
      <c r="C127" s="30" t="s">
        <v>28</v>
      </c>
      <c r="D127" s="37"/>
      <c r="E127" s="37"/>
      <c r="F127" s="28" t="str">
        <f>IF(E22="","",E22)</f>
        <v>Vyplň údaj</v>
      </c>
      <c r="G127" s="37"/>
      <c r="H127" s="37"/>
      <c r="I127" s="30" t="s">
        <v>33</v>
      </c>
      <c r="J127" s="33" t="str">
        <f>E28</f>
        <v xml:space="preserve"> </v>
      </c>
      <c r="K127" s="37"/>
      <c r="L127" s="52"/>
      <c r="S127" s="35"/>
      <c r="T127" s="35"/>
      <c r="U127" s="35"/>
      <c r="V127" s="35"/>
      <c r="W127" s="35"/>
      <c r="X127" s="35"/>
      <c r="Y127" s="35"/>
      <c r="Z127" s="35"/>
      <c r="AA127" s="35"/>
      <c r="AB127" s="35"/>
      <c r="AC127" s="35"/>
      <c r="AD127" s="35"/>
      <c r="AE127" s="35"/>
    </row>
    <row r="128" spans="1:31" s="2" customFormat="1" ht="10.35" customHeight="1">
      <c r="A128" s="35"/>
      <c r="B128" s="36"/>
      <c r="C128" s="37"/>
      <c r="D128" s="37"/>
      <c r="E128" s="37"/>
      <c r="F128" s="37"/>
      <c r="G128" s="37"/>
      <c r="H128" s="37"/>
      <c r="I128" s="37"/>
      <c r="J128" s="37"/>
      <c r="K128" s="37"/>
      <c r="L128" s="52"/>
      <c r="S128" s="35"/>
      <c r="T128" s="35"/>
      <c r="U128" s="35"/>
      <c r="V128" s="35"/>
      <c r="W128" s="35"/>
      <c r="X128" s="35"/>
      <c r="Y128" s="35"/>
      <c r="Z128" s="35"/>
      <c r="AA128" s="35"/>
      <c r="AB128" s="35"/>
      <c r="AC128" s="35"/>
      <c r="AD128" s="35"/>
      <c r="AE128" s="35"/>
    </row>
    <row r="129" spans="1:65" s="11" customFormat="1" ht="29.25" customHeight="1">
      <c r="A129" s="165"/>
      <c r="B129" s="166"/>
      <c r="C129" s="167" t="s">
        <v>225</v>
      </c>
      <c r="D129" s="168" t="s">
        <v>61</v>
      </c>
      <c r="E129" s="168" t="s">
        <v>57</v>
      </c>
      <c r="F129" s="168" t="s">
        <v>58</v>
      </c>
      <c r="G129" s="168" t="s">
        <v>226</v>
      </c>
      <c r="H129" s="168" t="s">
        <v>227</v>
      </c>
      <c r="I129" s="168" t="s">
        <v>228</v>
      </c>
      <c r="J129" s="168" t="s">
        <v>214</v>
      </c>
      <c r="K129" s="169" t="s">
        <v>229</v>
      </c>
      <c r="L129" s="170"/>
      <c r="M129" s="76" t="s">
        <v>1</v>
      </c>
      <c r="N129" s="77" t="s">
        <v>40</v>
      </c>
      <c r="O129" s="77" t="s">
        <v>230</v>
      </c>
      <c r="P129" s="77" t="s">
        <v>231</v>
      </c>
      <c r="Q129" s="77" t="s">
        <v>232</v>
      </c>
      <c r="R129" s="77" t="s">
        <v>233</v>
      </c>
      <c r="S129" s="77" t="s">
        <v>234</v>
      </c>
      <c r="T129" s="78" t="s">
        <v>235</v>
      </c>
      <c r="U129" s="165"/>
      <c r="V129" s="165"/>
      <c r="W129" s="165"/>
      <c r="X129" s="165"/>
      <c r="Y129" s="165"/>
      <c r="Z129" s="165"/>
      <c r="AA129" s="165"/>
      <c r="AB129" s="165"/>
      <c r="AC129" s="165"/>
      <c r="AD129" s="165"/>
      <c r="AE129" s="165"/>
    </row>
    <row r="130" spans="1:65" s="2" customFormat="1" ht="22.9" customHeight="1">
      <c r="A130" s="35"/>
      <c r="B130" s="36"/>
      <c r="C130" s="83" t="s">
        <v>236</v>
      </c>
      <c r="D130" s="37"/>
      <c r="E130" s="37"/>
      <c r="F130" s="37"/>
      <c r="G130" s="37"/>
      <c r="H130" s="37"/>
      <c r="I130" s="37"/>
      <c r="J130" s="171">
        <f>BK130</f>
        <v>0</v>
      </c>
      <c r="K130" s="37"/>
      <c r="L130" s="40"/>
      <c r="M130" s="79"/>
      <c r="N130" s="172"/>
      <c r="O130" s="80"/>
      <c r="P130" s="173">
        <f>P131+P164+P167+P180+P199+P202</f>
        <v>0</v>
      </c>
      <c r="Q130" s="80"/>
      <c r="R130" s="173">
        <f>R131+R164+R167+R180+R199+R202</f>
        <v>0</v>
      </c>
      <c r="S130" s="80"/>
      <c r="T130" s="174">
        <f>T131+T164+T167+T180+T199+T202</f>
        <v>0</v>
      </c>
      <c r="U130" s="35"/>
      <c r="V130" s="35"/>
      <c r="W130" s="35"/>
      <c r="X130" s="35"/>
      <c r="Y130" s="35"/>
      <c r="Z130" s="35"/>
      <c r="AA130" s="35"/>
      <c r="AB130" s="35"/>
      <c r="AC130" s="35"/>
      <c r="AD130" s="35"/>
      <c r="AE130" s="35"/>
      <c r="AT130" s="18" t="s">
        <v>75</v>
      </c>
      <c r="AU130" s="18" t="s">
        <v>216</v>
      </c>
      <c r="BK130" s="175">
        <f>BK131+BK164+BK167+BK180+BK199+BK202</f>
        <v>0</v>
      </c>
    </row>
    <row r="131" spans="1:65" s="12" customFormat="1" ht="25.9" customHeight="1">
      <c r="B131" s="176"/>
      <c r="C131" s="177"/>
      <c r="D131" s="178" t="s">
        <v>75</v>
      </c>
      <c r="E131" s="179" t="s">
        <v>84</v>
      </c>
      <c r="F131" s="179" t="s">
        <v>240</v>
      </c>
      <c r="G131" s="177"/>
      <c r="H131" s="177"/>
      <c r="I131" s="180"/>
      <c r="J131" s="181">
        <f>BK131</f>
        <v>0</v>
      </c>
      <c r="K131" s="177"/>
      <c r="L131" s="182"/>
      <c r="M131" s="183"/>
      <c r="N131" s="184"/>
      <c r="O131" s="184"/>
      <c r="P131" s="185">
        <f>SUM(P132:P163)</f>
        <v>0</v>
      </c>
      <c r="Q131" s="184"/>
      <c r="R131" s="185">
        <f>SUM(R132:R163)</f>
        <v>0</v>
      </c>
      <c r="S131" s="184"/>
      <c r="T131" s="186">
        <f>SUM(T132:T163)</f>
        <v>0</v>
      </c>
      <c r="AR131" s="187" t="s">
        <v>84</v>
      </c>
      <c r="AT131" s="188" t="s">
        <v>75</v>
      </c>
      <c r="AU131" s="188" t="s">
        <v>76</v>
      </c>
      <c r="AY131" s="187" t="s">
        <v>239</v>
      </c>
      <c r="BK131" s="189">
        <f>SUM(BK132:BK163)</f>
        <v>0</v>
      </c>
    </row>
    <row r="132" spans="1:65" s="2" customFormat="1" ht="16.5" customHeight="1">
      <c r="A132" s="35"/>
      <c r="B132" s="36"/>
      <c r="C132" s="192" t="s">
        <v>84</v>
      </c>
      <c r="D132" s="192" t="s">
        <v>241</v>
      </c>
      <c r="E132" s="193" t="s">
        <v>3123</v>
      </c>
      <c r="F132" s="194" t="s">
        <v>3124</v>
      </c>
      <c r="G132" s="195" t="s">
        <v>319</v>
      </c>
      <c r="H132" s="196">
        <v>931.5</v>
      </c>
      <c r="I132" s="197"/>
      <c r="J132" s="198">
        <f>ROUND(I132*H132,2)</f>
        <v>0</v>
      </c>
      <c r="K132" s="194" t="s">
        <v>3299</v>
      </c>
      <c r="L132" s="40"/>
      <c r="M132" s="199" t="s">
        <v>1</v>
      </c>
      <c r="N132" s="200" t="s">
        <v>41</v>
      </c>
      <c r="O132" s="72"/>
      <c r="P132" s="201">
        <f>O132*H132</f>
        <v>0</v>
      </c>
      <c r="Q132" s="201">
        <v>0</v>
      </c>
      <c r="R132" s="201">
        <f>Q132*H132</f>
        <v>0</v>
      </c>
      <c r="S132" s="201">
        <v>0</v>
      </c>
      <c r="T132" s="202">
        <f>S132*H132</f>
        <v>0</v>
      </c>
      <c r="U132" s="35"/>
      <c r="V132" s="35"/>
      <c r="W132" s="35"/>
      <c r="X132" s="35"/>
      <c r="Y132" s="35"/>
      <c r="Z132" s="35"/>
      <c r="AA132" s="35"/>
      <c r="AB132" s="35"/>
      <c r="AC132" s="35"/>
      <c r="AD132" s="35"/>
      <c r="AE132" s="35"/>
      <c r="AR132" s="203" t="s">
        <v>110</v>
      </c>
      <c r="AT132" s="203" t="s">
        <v>241</v>
      </c>
      <c r="AU132" s="203" t="s">
        <v>84</v>
      </c>
      <c r="AY132" s="18" t="s">
        <v>239</v>
      </c>
      <c r="BE132" s="204">
        <f>IF(N132="základní",J132,0)</f>
        <v>0</v>
      </c>
      <c r="BF132" s="204">
        <f>IF(N132="snížená",J132,0)</f>
        <v>0</v>
      </c>
      <c r="BG132" s="204">
        <f>IF(N132="zákl. přenesená",J132,0)</f>
        <v>0</v>
      </c>
      <c r="BH132" s="204">
        <f>IF(N132="sníž. přenesená",J132,0)</f>
        <v>0</v>
      </c>
      <c r="BI132" s="204">
        <f>IF(N132="nulová",J132,0)</f>
        <v>0</v>
      </c>
      <c r="BJ132" s="18" t="s">
        <v>84</v>
      </c>
      <c r="BK132" s="204">
        <f>ROUND(I132*H132,2)</f>
        <v>0</v>
      </c>
      <c r="BL132" s="18" t="s">
        <v>110</v>
      </c>
      <c r="BM132" s="203" t="s">
        <v>86</v>
      </c>
    </row>
    <row r="133" spans="1:65" s="2" customFormat="1" ht="48.75">
      <c r="A133" s="35"/>
      <c r="B133" s="36"/>
      <c r="C133" s="37"/>
      <c r="D133" s="212" t="s">
        <v>294</v>
      </c>
      <c r="E133" s="37"/>
      <c r="F133" s="221" t="s">
        <v>3646</v>
      </c>
      <c r="G133" s="37"/>
      <c r="H133" s="37"/>
      <c r="I133" s="207"/>
      <c r="J133" s="37"/>
      <c r="K133" s="37"/>
      <c r="L133" s="40"/>
      <c r="M133" s="208"/>
      <c r="N133" s="209"/>
      <c r="O133" s="72"/>
      <c r="P133" s="72"/>
      <c r="Q133" s="72"/>
      <c r="R133" s="72"/>
      <c r="S133" s="72"/>
      <c r="T133" s="73"/>
      <c r="U133" s="35"/>
      <c r="V133" s="35"/>
      <c r="W133" s="35"/>
      <c r="X133" s="35"/>
      <c r="Y133" s="35"/>
      <c r="Z133" s="35"/>
      <c r="AA133" s="35"/>
      <c r="AB133" s="35"/>
      <c r="AC133" s="35"/>
      <c r="AD133" s="35"/>
      <c r="AE133" s="35"/>
      <c r="AT133" s="18" t="s">
        <v>294</v>
      </c>
      <c r="AU133" s="18" t="s">
        <v>84</v>
      </c>
    </row>
    <row r="134" spans="1:65" s="2" customFormat="1" ht="16.5" customHeight="1">
      <c r="A134" s="35"/>
      <c r="B134" s="36"/>
      <c r="C134" s="192" t="s">
        <v>86</v>
      </c>
      <c r="D134" s="192" t="s">
        <v>241</v>
      </c>
      <c r="E134" s="193" t="s">
        <v>3127</v>
      </c>
      <c r="F134" s="194" t="s">
        <v>3128</v>
      </c>
      <c r="G134" s="195" t="s">
        <v>244</v>
      </c>
      <c r="H134" s="196">
        <v>120</v>
      </c>
      <c r="I134" s="197"/>
      <c r="J134" s="198">
        <f>ROUND(I134*H134,2)</f>
        <v>0</v>
      </c>
      <c r="K134" s="194" t="s">
        <v>3299</v>
      </c>
      <c r="L134" s="40"/>
      <c r="M134" s="199" t="s">
        <v>1</v>
      </c>
      <c r="N134" s="200" t="s">
        <v>41</v>
      </c>
      <c r="O134" s="72"/>
      <c r="P134" s="201">
        <f>O134*H134</f>
        <v>0</v>
      </c>
      <c r="Q134" s="201">
        <v>0</v>
      </c>
      <c r="R134" s="201">
        <f>Q134*H134</f>
        <v>0</v>
      </c>
      <c r="S134" s="201">
        <v>0</v>
      </c>
      <c r="T134" s="202">
        <f>S134*H134</f>
        <v>0</v>
      </c>
      <c r="U134" s="35"/>
      <c r="V134" s="35"/>
      <c r="W134" s="35"/>
      <c r="X134" s="35"/>
      <c r="Y134" s="35"/>
      <c r="Z134" s="35"/>
      <c r="AA134" s="35"/>
      <c r="AB134" s="35"/>
      <c r="AC134" s="35"/>
      <c r="AD134" s="35"/>
      <c r="AE134" s="35"/>
      <c r="AR134" s="203" t="s">
        <v>110</v>
      </c>
      <c r="AT134" s="203" t="s">
        <v>241</v>
      </c>
      <c r="AU134" s="203" t="s">
        <v>84</v>
      </c>
      <c r="AY134" s="18" t="s">
        <v>239</v>
      </c>
      <c r="BE134" s="204">
        <f>IF(N134="základní",J134,0)</f>
        <v>0</v>
      </c>
      <c r="BF134" s="204">
        <f>IF(N134="snížená",J134,0)</f>
        <v>0</v>
      </c>
      <c r="BG134" s="204">
        <f>IF(N134="zákl. přenesená",J134,0)</f>
        <v>0</v>
      </c>
      <c r="BH134" s="204">
        <f>IF(N134="sníž. přenesená",J134,0)</f>
        <v>0</v>
      </c>
      <c r="BI134" s="204">
        <f>IF(N134="nulová",J134,0)</f>
        <v>0</v>
      </c>
      <c r="BJ134" s="18" t="s">
        <v>84</v>
      </c>
      <c r="BK134" s="204">
        <f>ROUND(I134*H134,2)</f>
        <v>0</v>
      </c>
      <c r="BL134" s="18" t="s">
        <v>110</v>
      </c>
      <c r="BM134" s="203" t="s">
        <v>110</v>
      </c>
    </row>
    <row r="135" spans="1:65" s="2" customFormat="1" ht="29.25">
      <c r="A135" s="35"/>
      <c r="B135" s="36"/>
      <c r="C135" s="37"/>
      <c r="D135" s="212" t="s">
        <v>294</v>
      </c>
      <c r="E135" s="37"/>
      <c r="F135" s="221" t="s">
        <v>3647</v>
      </c>
      <c r="G135" s="37"/>
      <c r="H135" s="37"/>
      <c r="I135" s="207"/>
      <c r="J135" s="37"/>
      <c r="K135" s="37"/>
      <c r="L135" s="40"/>
      <c r="M135" s="208"/>
      <c r="N135" s="209"/>
      <c r="O135" s="72"/>
      <c r="P135" s="72"/>
      <c r="Q135" s="72"/>
      <c r="R135" s="72"/>
      <c r="S135" s="72"/>
      <c r="T135" s="73"/>
      <c r="U135" s="35"/>
      <c r="V135" s="35"/>
      <c r="W135" s="35"/>
      <c r="X135" s="35"/>
      <c r="Y135" s="35"/>
      <c r="Z135" s="35"/>
      <c r="AA135" s="35"/>
      <c r="AB135" s="35"/>
      <c r="AC135" s="35"/>
      <c r="AD135" s="35"/>
      <c r="AE135" s="35"/>
      <c r="AT135" s="18" t="s">
        <v>294</v>
      </c>
      <c r="AU135" s="18" t="s">
        <v>84</v>
      </c>
    </row>
    <row r="136" spans="1:65" s="2" customFormat="1" ht="16.5" customHeight="1">
      <c r="A136" s="35"/>
      <c r="B136" s="36"/>
      <c r="C136" s="192" t="s">
        <v>108</v>
      </c>
      <c r="D136" s="192" t="s">
        <v>241</v>
      </c>
      <c r="E136" s="193" t="s">
        <v>3648</v>
      </c>
      <c r="F136" s="194" t="s">
        <v>3649</v>
      </c>
      <c r="G136" s="195" t="s">
        <v>244</v>
      </c>
      <c r="H136" s="196">
        <v>1950</v>
      </c>
      <c r="I136" s="197"/>
      <c r="J136" s="198">
        <f>ROUND(I136*H136,2)</f>
        <v>0</v>
      </c>
      <c r="K136" s="194" t="s">
        <v>3299</v>
      </c>
      <c r="L136" s="40"/>
      <c r="M136" s="199" t="s">
        <v>1</v>
      </c>
      <c r="N136" s="200" t="s">
        <v>41</v>
      </c>
      <c r="O136" s="72"/>
      <c r="P136" s="201">
        <f>O136*H136</f>
        <v>0</v>
      </c>
      <c r="Q136" s="201">
        <v>0</v>
      </c>
      <c r="R136" s="201">
        <f>Q136*H136</f>
        <v>0</v>
      </c>
      <c r="S136" s="201">
        <v>0</v>
      </c>
      <c r="T136" s="202">
        <f>S136*H136</f>
        <v>0</v>
      </c>
      <c r="U136" s="35"/>
      <c r="V136" s="35"/>
      <c r="W136" s="35"/>
      <c r="X136" s="35"/>
      <c r="Y136" s="35"/>
      <c r="Z136" s="35"/>
      <c r="AA136" s="35"/>
      <c r="AB136" s="35"/>
      <c r="AC136" s="35"/>
      <c r="AD136" s="35"/>
      <c r="AE136" s="35"/>
      <c r="AR136" s="203" t="s">
        <v>110</v>
      </c>
      <c r="AT136" s="203" t="s">
        <v>241</v>
      </c>
      <c r="AU136" s="203" t="s">
        <v>84</v>
      </c>
      <c r="AY136" s="18" t="s">
        <v>239</v>
      </c>
      <c r="BE136" s="204">
        <f>IF(N136="základní",J136,0)</f>
        <v>0</v>
      </c>
      <c r="BF136" s="204">
        <f>IF(N136="snížená",J136,0)</f>
        <v>0</v>
      </c>
      <c r="BG136" s="204">
        <f>IF(N136="zákl. přenesená",J136,0)</f>
        <v>0</v>
      </c>
      <c r="BH136" s="204">
        <f>IF(N136="sníž. přenesená",J136,0)</f>
        <v>0</v>
      </c>
      <c r="BI136" s="204">
        <f>IF(N136="nulová",J136,0)</f>
        <v>0</v>
      </c>
      <c r="BJ136" s="18" t="s">
        <v>84</v>
      </c>
      <c r="BK136" s="204">
        <f>ROUND(I136*H136,2)</f>
        <v>0</v>
      </c>
      <c r="BL136" s="18" t="s">
        <v>110</v>
      </c>
      <c r="BM136" s="203" t="s">
        <v>150</v>
      </c>
    </row>
    <row r="137" spans="1:65" s="2" customFormat="1" ht="39">
      <c r="A137" s="35"/>
      <c r="B137" s="36"/>
      <c r="C137" s="37"/>
      <c r="D137" s="212" t="s">
        <v>294</v>
      </c>
      <c r="E137" s="37"/>
      <c r="F137" s="221" t="s">
        <v>3650</v>
      </c>
      <c r="G137" s="37"/>
      <c r="H137" s="37"/>
      <c r="I137" s="207"/>
      <c r="J137" s="37"/>
      <c r="K137" s="37"/>
      <c r="L137" s="40"/>
      <c r="M137" s="208"/>
      <c r="N137" s="209"/>
      <c r="O137" s="72"/>
      <c r="P137" s="72"/>
      <c r="Q137" s="72"/>
      <c r="R137" s="72"/>
      <c r="S137" s="72"/>
      <c r="T137" s="73"/>
      <c r="U137" s="35"/>
      <c r="V137" s="35"/>
      <c r="W137" s="35"/>
      <c r="X137" s="35"/>
      <c r="Y137" s="35"/>
      <c r="Z137" s="35"/>
      <c r="AA137" s="35"/>
      <c r="AB137" s="35"/>
      <c r="AC137" s="35"/>
      <c r="AD137" s="35"/>
      <c r="AE137" s="35"/>
      <c r="AT137" s="18" t="s">
        <v>294</v>
      </c>
      <c r="AU137" s="18" t="s">
        <v>84</v>
      </c>
    </row>
    <row r="138" spans="1:65" s="2" customFormat="1" ht="16.5" customHeight="1">
      <c r="A138" s="35"/>
      <c r="B138" s="36"/>
      <c r="C138" s="192" t="s">
        <v>110</v>
      </c>
      <c r="D138" s="192" t="s">
        <v>241</v>
      </c>
      <c r="E138" s="193" t="s">
        <v>3130</v>
      </c>
      <c r="F138" s="194" t="s">
        <v>3131</v>
      </c>
      <c r="G138" s="195" t="s">
        <v>244</v>
      </c>
      <c r="H138" s="196">
        <v>120</v>
      </c>
      <c r="I138" s="197"/>
      <c r="J138" s="198">
        <f>ROUND(I138*H138,2)</f>
        <v>0</v>
      </c>
      <c r="K138" s="194" t="s">
        <v>3299</v>
      </c>
      <c r="L138" s="40"/>
      <c r="M138" s="199" t="s">
        <v>1</v>
      </c>
      <c r="N138" s="200" t="s">
        <v>41</v>
      </c>
      <c r="O138" s="72"/>
      <c r="P138" s="201">
        <f>O138*H138</f>
        <v>0</v>
      </c>
      <c r="Q138" s="201">
        <v>0</v>
      </c>
      <c r="R138" s="201">
        <f>Q138*H138</f>
        <v>0</v>
      </c>
      <c r="S138" s="201">
        <v>0</v>
      </c>
      <c r="T138" s="202">
        <f>S138*H138</f>
        <v>0</v>
      </c>
      <c r="U138" s="35"/>
      <c r="V138" s="35"/>
      <c r="W138" s="35"/>
      <c r="X138" s="35"/>
      <c r="Y138" s="35"/>
      <c r="Z138" s="35"/>
      <c r="AA138" s="35"/>
      <c r="AB138" s="35"/>
      <c r="AC138" s="35"/>
      <c r="AD138" s="35"/>
      <c r="AE138" s="35"/>
      <c r="AR138" s="203" t="s">
        <v>110</v>
      </c>
      <c r="AT138" s="203" t="s">
        <v>241</v>
      </c>
      <c r="AU138" s="203" t="s">
        <v>84</v>
      </c>
      <c r="AY138" s="18" t="s">
        <v>239</v>
      </c>
      <c r="BE138" s="204">
        <f>IF(N138="základní",J138,0)</f>
        <v>0</v>
      </c>
      <c r="BF138" s="204">
        <f>IF(N138="snížená",J138,0)</f>
        <v>0</v>
      </c>
      <c r="BG138" s="204">
        <f>IF(N138="zákl. přenesená",J138,0)</f>
        <v>0</v>
      </c>
      <c r="BH138" s="204">
        <f>IF(N138="sníž. přenesená",J138,0)</f>
        <v>0</v>
      </c>
      <c r="BI138" s="204">
        <f>IF(N138="nulová",J138,0)</f>
        <v>0</v>
      </c>
      <c r="BJ138" s="18" t="s">
        <v>84</v>
      </c>
      <c r="BK138" s="204">
        <f>ROUND(I138*H138,2)</f>
        <v>0</v>
      </c>
      <c r="BL138" s="18" t="s">
        <v>110</v>
      </c>
      <c r="BM138" s="203" t="s">
        <v>156</v>
      </c>
    </row>
    <row r="139" spans="1:65" s="2" customFormat="1" ht="19.5">
      <c r="A139" s="35"/>
      <c r="B139" s="36"/>
      <c r="C139" s="37"/>
      <c r="D139" s="212" t="s">
        <v>294</v>
      </c>
      <c r="E139" s="37"/>
      <c r="F139" s="221" t="s">
        <v>3132</v>
      </c>
      <c r="G139" s="37"/>
      <c r="H139" s="37"/>
      <c r="I139" s="207"/>
      <c r="J139" s="37"/>
      <c r="K139" s="37"/>
      <c r="L139" s="40"/>
      <c r="M139" s="208"/>
      <c r="N139" s="209"/>
      <c r="O139" s="72"/>
      <c r="P139" s="72"/>
      <c r="Q139" s="72"/>
      <c r="R139" s="72"/>
      <c r="S139" s="72"/>
      <c r="T139" s="73"/>
      <c r="U139" s="35"/>
      <c r="V139" s="35"/>
      <c r="W139" s="35"/>
      <c r="X139" s="35"/>
      <c r="Y139" s="35"/>
      <c r="Z139" s="35"/>
      <c r="AA139" s="35"/>
      <c r="AB139" s="35"/>
      <c r="AC139" s="35"/>
      <c r="AD139" s="35"/>
      <c r="AE139" s="35"/>
      <c r="AT139" s="18" t="s">
        <v>294</v>
      </c>
      <c r="AU139" s="18" t="s">
        <v>84</v>
      </c>
    </row>
    <row r="140" spans="1:65" s="2" customFormat="1" ht="16.5" customHeight="1">
      <c r="A140" s="35"/>
      <c r="B140" s="36"/>
      <c r="C140" s="192" t="s">
        <v>134</v>
      </c>
      <c r="D140" s="192" t="s">
        <v>241</v>
      </c>
      <c r="E140" s="193" t="s">
        <v>3651</v>
      </c>
      <c r="F140" s="194" t="s">
        <v>3652</v>
      </c>
      <c r="G140" s="195" t="s">
        <v>244</v>
      </c>
      <c r="H140" s="196">
        <v>1950</v>
      </c>
      <c r="I140" s="197"/>
      <c r="J140" s="198">
        <f>ROUND(I140*H140,2)</f>
        <v>0</v>
      </c>
      <c r="K140" s="194" t="s">
        <v>3299</v>
      </c>
      <c r="L140" s="40"/>
      <c r="M140" s="199" t="s">
        <v>1</v>
      </c>
      <c r="N140" s="200" t="s">
        <v>41</v>
      </c>
      <c r="O140" s="72"/>
      <c r="P140" s="201">
        <f>O140*H140</f>
        <v>0</v>
      </c>
      <c r="Q140" s="201">
        <v>0</v>
      </c>
      <c r="R140" s="201">
        <f>Q140*H140</f>
        <v>0</v>
      </c>
      <c r="S140" s="201">
        <v>0</v>
      </c>
      <c r="T140" s="202">
        <f>S140*H140</f>
        <v>0</v>
      </c>
      <c r="U140" s="35"/>
      <c r="V140" s="35"/>
      <c r="W140" s="35"/>
      <c r="X140" s="35"/>
      <c r="Y140" s="35"/>
      <c r="Z140" s="35"/>
      <c r="AA140" s="35"/>
      <c r="AB140" s="35"/>
      <c r="AC140" s="35"/>
      <c r="AD140" s="35"/>
      <c r="AE140" s="35"/>
      <c r="AR140" s="203" t="s">
        <v>110</v>
      </c>
      <c r="AT140" s="203" t="s">
        <v>241</v>
      </c>
      <c r="AU140" s="203" t="s">
        <v>84</v>
      </c>
      <c r="AY140" s="18" t="s">
        <v>239</v>
      </c>
      <c r="BE140" s="204">
        <f>IF(N140="základní",J140,0)</f>
        <v>0</v>
      </c>
      <c r="BF140" s="204">
        <f>IF(N140="snížená",J140,0)</f>
        <v>0</v>
      </c>
      <c r="BG140" s="204">
        <f>IF(N140="zákl. přenesená",J140,0)</f>
        <v>0</v>
      </c>
      <c r="BH140" s="204">
        <f>IF(N140="sníž. přenesená",J140,0)</f>
        <v>0</v>
      </c>
      <c r="BI140" s="204">
        <f>IF(N140="nulová",J140,0)</f>
        <v>0</v>
      </c>
      <c r="BJ140" s="18" t="s">
        <v>84</v>
      </c>
      <c r="BK140" s="204">
        <f>ROUND(I140*H140,2)</f>
        <v>0</v>
      </c>
      <c r="BL140" s="18" t="s">
        <v>110</v>
      </c>
      <c r="BM140" s="203" t="s">
        <v>162</v>
      </c>
    </row>
    <row r="141" spans="1:65" s="2" customFormat="1" ht="19.5">
      <c r="A141" s="35"/>
      <c r="B141" s="36"/>
      <c r="C141" s="37"/>
      <c r="D141" s="212" t="s">
        <v>294</v>
      </c>
      <c r="E141" s="37"/>
      <c r="F141" s="221" t="s">
        <v>3132</v>
      </c>
      <c r="G141" s="37"/>
      <c r="H141" s="37"/>
      <c r="I141" s="207"/>
      <c r="J141" s="37"/>
      <c r="K141" s="37"/>
      <c r="L141" s="40"/>
      <c r="M141" s="208"/>
      <c r="N141" s="209"/>
      <c r="O141" s="72"/>
      <c r="P141" s="72"/>
      <c r="Q141" s="72"/>
      <c r="R141" s="72"/>
      <c r="S141" s="72"/>
      <c r="T141" s="73"/>
      <c r="U141" s="35"/>
      <c r="V141" s="35"/>
      <c r="W141" s="35"/>
      <c r="X141" s="35"/>
      <c r="Y141" s="35"/>
      <c r="Z141" s="35"/>
      <c r="AA141" s="35"/>
      <c r="AB141" s="35"/>
      <c r="AC141" s="35"/>
      <c r="AD141" s="35"/>
      <c r="AE141" s="35"/>
      <c r="AT141" s="18" t="s">
        <v>294</v>
      </c>
      <c r="AU141" s="18" t="s">
        <v>84</v>
      </c>
    </row>
    <row r="142" spans="1:65" s="2" customFormat="1" ht="16.5" customHeight="1">
      <c r="A142" s="35"/>
      <c r="B142" s="36"/>
      <c r="C142" s="192" t="s">
        <v>150</v>
      </c>
      <c r="D142" s="192" t="s">
        <v>241</v>
      </c>
      <c r="E142" s="193" t="s">
        <v>3133</v>
      </c>
      <c r="F142" s="194" t="s">
        <v>3134</v>
      </c>
      <c r="G142" s="195" t="s">
        <v>319</v>
      </c>
      <c r="H142" s="196">
        <v>931.5</v>
      </c>
      <c r="I142" s="197"/>
      <c r="J142" s="198">
        <f>ROUND(I142*H142,2)</f>
        <v>0</v>
      </c>
      <c r="K142" s="194" t="s">
        <v>3299</v>
      </c>
      <c r="L142" s="40"/>
      <c r="M142" s="199" t="s">
        <v>1</v>
      </c>
      <c r="N142" s="200" t="s">
        <v>41</v>
      </c>
      <c r="O142" s="72"/>
      <c r="P142" s="201">
        <f>O142*H142</f>
        <v>0</v>
      </c>
      <c r="Q142" s="201">
        <v>0</v>
      </c>
      <c r="R142" s="201">
        <f>Q142*H142</f>
        <v>0</v>
      </c>
      <c r="S142" s="201">
        <v>0</v>
      </c>
      <c r="T142" s="202">
        <f>S142*H142</f>
        <v>0</v>
      </c>
      <c r="U142" s="35"/>
      <c r="V142" s="35"/>
      <c r="W142" s="35"/>
      <c r="X142" s="35"/>
      <c r="Y142" s="35"/>
      <c r="Z142" s="35"/>
      <c r="AA142" s="35"/>
      <c r="AB142" s="35"/>
      <c r="AC142" s="35"/>
      <c r="AD142" s="35"/>
      <c r="AE142" s="35"/>
      <c r="AR142" s="203" t="s">
        <v>110</v>
      </c>
      <c r="AT142" s="203" t="s">
        <v>241</v>
      </c>
      <c r="AU142" s="203" t="s">
        <v>84</v>
      </c>
      <c r="AY142" s="18" t="s">
        <v>239</v>
      </c>
      <c r="BE142" s="204">
        <f>IF(N142="základní",J142,0)</f>
        <v>0</v>
      </c>
      <c r="BF142" s="204">
        <f>IF(N142="snížená",J142,0)</f>
        <v>0</v>
      </c>
      <c r="BG142" s="204">
        <f>IF(N142="zákl. přenesená",J142,0)</f>
        <v>0</v>
      </c>
      <c r="BH142" s="204">
        <f>IF(N142="sníž. přenesená",J142,0)</f>
        <v>0</v>
      </c>
      <c r="BI142" s="204">
        <f>IF(N142="nulová",J142,0)</f>
        <v>0</v>
      </c>
      <c r="BJ142" s="18" t="s">
        <v>84</v>
      </c>
      <c r="BK142" s="204">
        <f>ROUND(I142*H142,2)</f>
        <v>0</v>
      </c>
      <c r="BL142" s="18" t="s">
        <v>110</v>
      </c>
      <c r="BM142" s="203" t="s">
        <v>8</v>
      </c>
    </row>
    <row r="143" spans="1:65" s="2" customFormat="1" ht="19.5">
      <c r="A143" s="35"/>
      <c r="B143" s="36"/>
      <c r="C143" s="37"/>
      <c r="D143" s="212" t="s">
        <v>294</v>
      </c>
      <c r="E143" s="37"/>
      <c r="F143" s="221" t="s">
        <v>3135</v>
      </c>
      <c r="G143" s="37"/>
      <c r="H143" s="37"/>
      <c r="I143" s="207"/>
      <c r="J143" s="37"/>
      <c r="K143" s="37"/>
      <c r="L143" s="40"/>
      <c r="M143" s="208"/>
      <c r="N143" s="209"/>
      <c r="O143" s="72"/>
      <c r="P143" s="72"/>
      <c r="Q143" s="72"/>
      <c r="R143" s="72"/>
      <c r="S143" s="72"/>
      <c r="T143" s="73"/>
      <c r="U143" s="35"/>
      <c r="V143" s="35"/>
      <c r="W143" s="35"/>
      <c r="X143" s="35"/>
      <c r="Y143" s="35"/>
      <c r="Z143" s="35"/>
      <c r="AA143" s="35"/>
      <c r="AB143" s="35"/>
      <c r="AC143" s="35"/>
      <c r="AD143" s="35"/>
      <c r="AE143" s="35"/>
      <c r="AT143" s="18" t="s">
        <v>294</v>
      </c>
      <c r="AU143" s="18" t="s">
        <v>84</v>
      </c>
    </row>
    <row r="144" spans="1:65" s="2" customFormat="1" ht="16.5" customHeight="1">
      <c r="A144" s="35"/>
      <c r="B144" s="36"/>
      <c r="C144" s="192" t="s">
        <v>153</v>
      </c>
      <c r="D144" s="192" t="s">
        <v>241</v>
      </c>
      <c r="E144" s="193" t="s">
        <v>3136</v>
      </c>
      <c r="F144" s="194" t="s">
        <v>3137</v>
      </c>
      <c r="G144" s="195" t="s">
        <v>319</v>
      </c>
      <c r="H144" s="196">
        <v>54</v>
      </c>
      <c r="I144" s="197"/>
      <c r="J144" s="198">
        <f>ROUND(I144*H144,2)</f>
        <v>0</v>
      </c>
      <c r="K144" s="194" t="s">
        <v>3299</v>
      </c>
      <c r="L144" s="40"/>
      <c r="M144" s="199" t="s">
        <v>1</v>
      </c>
      <c r="N144" s="200" t="s">
        <v>41</v>
      </c>
      <c r="O144" s="72"/>
      <c r="P144" s="201">
        <f>O144*H144</f>
        <v>0</v>
      </c>
      <c r="Q144" s="201">
        <v>0</v>
      </c>
      <c r="R144" s="201">
        <f>Q144*H144</f>
        <v>0</v>
      </c>
      <c r="S144" s="201">
        <v>0</v>
      </c>
      <c r="T144" s="202">
        <f>S144*H144</f>
        <v>0</v>
      </c>
      <c r="U144" s="35"/>
      <c r="V144" s="35"/>
      <c r="W144" s="35"/>
      <c r="X144" s="35"/>
      <c r="Y144" s="35"/>
      <c r="Z144" s="35"/>
      <c r="AA144" s="35"/>
      <c r="AB144" s="35"/>
      <c r="AC144" s="35"/>
      <c r="AD144" s="35"/>
      <c r="AE144" s="35"/>
      <c r="AR144" s="203" t="s">
        <v>110</v>
      </c>
      <c r="AT144" s="203" t="s">
        <v>241</v>
      </c>
      <c r="AU144" s="203" t="s">
        <v>84</v>
      </c>
      <c r="AY144" s="18" t="s">
        <v>239</v>
      </c>
      <c r="BE144" s="204">
        <f>IF(N144="základní",J144,0)</f>
        <v>0</v>
      </c>
      <c r="BF144" s="204">
        <f>IF(N144="snížená",J144,0)</f>
        <v>0</v>
      </c>
      <c r="BG144" s="204">
        <f>IF(N144="zákl. přenesená",J144,0)</f>
        <v>0</v>
      </c>
      <c r="BH144" s="204">
        <f>IF(N144="sníž. přenesená",J144,0)</f>
        <v>0</v>
      </c>
      <c r="BI144" s="204">
        <f>IF(N144="nulová",J144,0)</f>
        <v>0</v>
      </c>
      <c r="BJ144" s="18" t="s">
        <v>84</v>
      </c>
      <c r="BK144" s="204">
        <f>ROUND(I144*H144,2)</f>
        <v>0</v>
      </c>
      <c r="BL144" s="18" t="s">
        <v>110</v>
      </c>
      <c r="BM144" s="203" t="s">
        <v>306</v>
      </c>
    </row>
    <row r="145" spans="1:65" s="2" customFormat="1" ht="19.5">
      <c r="A145" s="35"/>
      <c r="B145" s="36"/>
      <c r="C145" s="37"/>
      <c r="D145" s="212" t="s">
        <v>294</v>
      </c>
      <c r="E145" s="37"/>
      <c r="F145" s="221" t="s">
        <v>3653</v>
      </c>
      <c r="G145" s="37"/>
      <c r="H145" s="37"/>
      <c r="I145" s="207"/>
      <c r="J145" s="37"/>
      <c r="K145" s="37"/>
      <c r="L145" s="40"/>
      <c r="M145" s="208"/>
      <c r="N145" s="209"/>
      <c r="O145" s="72"/>
      <c r="P145" s="72"/>
      <c r="Q145" s="72"/>
      <c r="R145" s="72"/>
      <c r="S145" s="72"/>
      <c r="T145" s="73"/>
      <c r="U145" s="35"/>
      <c r="V145" s="35"/>
      <c r="W145" s="35"/>
      <c r="X145" s="35"/>
      <c r="Y145" s="35"/>
      <c r="Z145" s="35"/>
      <c r="AA145" s="35"/>
      <c r="AB145" s="35"/>
      <c r="AC145" s="35"/>
      <c r="AD145" s="35"/>
      <c r="AE145" s="35"/>
      <c r="AT145" s="18" t="s">
        <v>294</v>
      </c>
      <c r="AU145" s="18" t="s">
        <v>84</v>
      </c>
    </row>
    <row r="146" spans="1:65" s="2" customFormat="1" ht="16.5" customHeight="1">
      <c r="A146" s="35"/>
      <c r="B146" s="36"/>
      <c r="C146" s="192" t="s">
        <v>156</v>
      </c>
      <c r="D146" s="192" t="s">
        <v>241</v>
      </c>
      <c r="E146" s="193" t="s">
        <v>3654</v>
      </c>
      <c r="F146" s="194" t="s">
        <v>3655</v>
      </c>
      <c r="G146" s="195" t="s">
        <v>319</v>
      </c>
      <c r="H146" s="196">
        <v>148.5</v>
      </c>
      <c r="I146" s="197"/>
      <c r="J146" s="198">
        <f>ROUND(I146*H146,2)</f>
        <v>0</v>
      </c>
      <c r="K146" s="194" t="s">
        <v>3299</v>
      </c>
      <c r="L146" s="40"/>
      <c r="M146" s="199" t="s">
        <v>1</v>
      </c>
      <c r="N146" s="200" t="s">
        <v>41</v>
      </c>
      <c r="O146" s="72"/>
      <c r="P146" s="201">
        <f>O146*H146</f>
        <v>0</v>
      </c>
      <c r="Q146" s="201">
        <v>0</v>
      </c>
      <c r="R146" s="201">
        <f>Q146*H146</f>
        <v>0</v>
      </c>
      <c r="S146" s="201">
        <v>0</v>
      </c>
      <c r="T146" s="202">
        <f>S146*H146</f>
        <v>0</v>
      </c>
      <c r="U146" s="35"/>
      <c r="V146" s="35"/>
      <c r="W146" s="35"/>
      <c r="X146" s="35"/>
      <c r="Y146" s="35"/>
      <c r="Z146" s="35"/>
      <c r="AA146" s="35"/>
      <c r="AB146" s="35"/>
      <c r="AC146" s="35"/>
      <c r="AD146" s="35"/>
      <c r="AE146" s="35"/>
      <c r="AR146" s="203" t="s">
        <v>110</v>
      </c>
      <c r="AT146" s="203" t="s">
        <v>241</v>
      </c>
      <c r="AU146" s="203" t="s">
        <v>84</v>
      </c>
      <c r="AY146" s="18" t="s">
        <v>239</v>
      </c>
      <c r="BE146" s="204">
        <f>IF(N146="základní",J146,0)</f>
        <v>0</v>
      </c>
      <c r="BF146" s="204">
        <f>IF(N146="snížená",J146,0)</f>
        <v>0</v>
      </c>
      <c r="BG146" s="204">
        <f>IF(N146="zákl. přenesená",J146,0)</f>
        <v>0</v>
      </c>
      <c r="BH146" s="204">
        <f>IF(N146="sníž. přenesená",J146,0)</f>
        <v>0</v>
      </c>
      <c r="BI146" s="204">
        <f>IF(N146="nulová",J146,0)</f>
        <v>0</v>
      </c>
      <c r="BJ146" s="18" t="s">
        <v>84</v>
      </c>
      <c r="BK146" s="204">
        <f>ROUND(I146*H146,2)</f>
        <v>0</v>
      </c>
      <c r="BL146" s="18" t="s">
        <v>110</v>
      </c>
      <c r="BM146" s="203" t="s">
        <v>316</v>
      </c>
    </row>
    <row r="147" spans="1:65" s="2" customFormat="1" ht="29.25">
      <c r="A147" s="35"/>
      <c r="B147" s="36"/>
      <c r="C147" s="37"/>
      <c r="D147" s="212" t="s">
        <v>294</v>
      </c>
      <c r="E147" s="37"/>
      <c r="F147" s="221" t="s">
        <v>3656</v>
      </c>
      <c r="G147" s="37"/>
      <c r="H147" s="37"/>
      <c r="I147" s="207"/>
      <c r="J147" s="37"/>
      <c r="K147" s="37"/>
      <c r="L147" s="40"/>
      <c r="M147" s="208"/>
      <c r="N147" s="209"/>
      <c r="O147" s="72"/>
      <c r="P147" s="72"/>
      <c r="Q147" s="72"/>
      <c r="R147" s="72"/>
      <c r="S147" s="72"/>
      <c r="T147" s="73"/>
      <c r="U147" s="35"/>
      <c r="V147" s="35"/>
      <c r="W147" s="35"/>
      <c r="X147" s="35"/>
      <c r="Y147" s="35"/>
      <c r="Z147" s="35"/>
      <c r="AA147" s="35"/>
      <c r="AB147" s="35"/>
      <c r="AC147" s="35"/>
      <c r="AD147" s="35"/>
      <c r="AE147" s="35"/>
      <c r="AT147" s="18" t="s">
        <v>294</v>
      </c>
      <c r="AU147" s="18" t="s">
        <v>84</v>
      </c>
    </row>
    <row r="148" spans="1:65" s="2" customFormat="1" ht="16.5" customHeight="1">
      <c r="A148" s="35"/>
      <c r="B148" s="36"/>
      <c r="C148" s="192" t="s">
        <v>159</v>
      </c>
      <c r="D148" s="192" t="s">
        <v>241</v>
      </c>
      <c r="E148" s="193" t="s">
        <v>3657</v>
      </c>
      <c r="F148" s="194" t="s">
        <v>3658</v>
      </c>
      <c r="G148" s="195" t="s">
        <v>319</v>
      </c>
      <c r="H148" s="196">
        <v>364.5</v>
      </c>
      <c r="I148" s="197"/>
      <c r="J148" s="198">
        <f>ROUND(I148*H148,2)</f>
        <v>0</v>
      </c>
      <c r="K148" s="194" t="s">
        <v>3299</v>
      </c>
      <c r="L148" s="40"/>
      <c r="M148" s="199" t="s">
        <v>1</v>
      </c>
      <c r="N148" s="200" t="s">
        <v>41</v>
      </c>
      <c r="O148" s="72"/>
      <c r="P148" s="201">
        <f>O148*H148</f>
        <v>0</v>
      </c>
      <c r="Q148" s="201">
        <v>0</v>
      </c>
      <c r="R148" s="201">
        <f>Q148*H148</f>
        <v>0</v>
      </c>
      <c r="S148" s="201">
        <v>0</v>
      </c>
      <c r="T148" s="202">
        <f>S148*H148</f>
        <v>0</v>
      </c>
      <c r="U148" s="35"/>
      <c r="V148" s="35"/>
      <c r="W148" s="35"/>
      <c r="X148" s="35"/>
      <c r="Y148" s="35"/>
      <c r="Z148" s="35"/>
      <c r="AA148" s="35"/>
      <c r="AB148" s="35"/>
      <c r="AC148" s="35"/>
      <c r="AD148" s="35"/>
      <c r="AE148" s="35"/>
      <c r="AR148" s="203" t="s">
        <v>110</v>
      </c>
      <c r="AT148" s="203" t="s">
        <v>241</v>
      </c>
      <c r="AU148" s="203" t="s">
        <v>84</v>
      </c>
      <c r="AY148" s="18" t="s">
        <v>239</v>
      </c>
      <c r="BE148" s="204">
        <f>IF(N148="základní",J148,0)</f>
        <v>0</v>
      </c>
      <c r="BF148" s="204">
        <f>IF(N148="snížená",J148,0)</f>
        <v>0</v>
      </c>
      <c r="BG148" s="204">
        <f>IF(N148="zákl. přenesená",J148,0)</f>
        <v>0</v>
      </c>
      <c r="BH148" s="204">
        <f>IF(N148="sníž. přenesená",J148,0)</f>
        <v>0</v>
      </c>
      <c r="BI148" s="204">
        <f>IF(N148="nulová",J148,0)</f>
        <v>0</v>
      </c>
      <c r="BJ148" s="18" t="s">
        <v>84</v>
      </c>
      <c r="BK148" s="204">
        <f>ROUND(I148*H148,2)</f>
        <v>0</v>
      </c>
      <c r="BL148" s="18" t="s">
        <v>110</v>
      </c>
      <c r="BM148" s="203" t="s">
        <v>289</v>
      </c>
    </row>
    <row r="149" spans="1:65" s="2" customFormat="1" ht="29.25">
      <c r="A149" s="35"/>
      <c r="B149" s="36"/>
      <c r="C149" s="37"/>
      <c r="D149" s="212" t="s">
        <v>294</v>
      </c>
      <c r="E149" s="37"/>
      <c r="F149" s="221" t="s">
        <v>3659</v>
      </c>
      <c r="G149" s="37"/>
      <c r="H149" s="37"/>
      <c r="I149" s="207"/>
      <c r="J149" s="37"/>
      <c r="K149" s="37"/>
      <c r="L149" s="40"/>
      <c r="M149" s="208"/>
      <c r="N149" s="209"/>
      <c r="O149" s="72"/>
      <c r="P149" s="72"/>
      <c r="Q149" s="72"/>
      <c r="R149" s="72"/>
      <c r="S149" s="72"/>
      <c r="T149" s="73"/>
      <c r="U149" s="35"/>
      <c r="V149" s="35"/>
      <c r="W149" s="35"/>
      <c r="X149" s="35"/>
      <c r="Y149" s="35"/>
      <c r="Z149" s="35"/>
      <c r="AA149" s="35"/>
      <c r="AB149" s="35"/>
      <c r="AC149" s="35"/>
      <c r="AD149" s="35"/>
      <c r="AE149" s="35"/>
      <c r="AT149" s="18" t="s">
        <v>294</v>
      </c>
      <c r="AU149" s="18" t="s">
        <v>84</v>
      </c>
    </row>
    <row r="150" spans="1:65" s="2" customFormat="1" ht="16.5" customHeight="1">
      <c r="A150" s="35"/>
      <c r="B150" s="36"/>
      <c r="C150" s="192" t="s">
        <v>162</v>
      </c>
      <c r="D150" s="192" t="s">
        <v>241</v>
      </c>
      <c r="E150" s="193" t="s">
        <v>3139</v>
      </c>
      <c r="F150" s="194" t="s">
        <v>3140</v>
      </c>
      <c r="G150" s="195" t="s">
        <v>319</v>
      </c>
      <c r="H150" s="196">
        <v>139.94999999999999</v>
      </c>
      <c r="I150" s="197"/>
      <c r="J150" s="198">
        <f>ROUND(I150*H150,2)</f>
        <v>0</v>
      </c>
      <c r="K150" s="194" t="s">
        <v>3299</v>
      </c>
      <c r="L150" s="40"/>
      <c r="M150" s="199" t="s">
        <v>1</v>
      </c>
      <c r="N150" s="200" t="s">
        <v>41</v>
      </c>
      <c r="O150" s="72"/>
      <c r="P150" s="201">
        <f>O150*H150</f>
        <v>0</v>
      </c>
      <c r="Q150" s="201">
        <v>0</v>
      </c>
      <c r="R150" s="201">
        <f>Q150*H150</f>
        <v>0</v>
      </c>
      <c r="S150" s="201">
        <v>0</v>
      </c>
      <c r="T150" s="202">
        <f>S150*H150</f>
        <v>0</v>
      </c>
      <c r="U150" s="35"/>
      <c r="V150" s="35"/>
      <c r="W150" s="35"/>
      <c r="X150" s="35"/>
      <c r="Y150" s="35"/>
      <c r="Z150" s="35"/>
      <c r="AA150" s="35"/>
      <c r="AB150" s="35"/>
      <c r="AC150" s="35"/>
      <c r="AD150" s="35"/>
      <c r="AE150" s="35"/>
      <c r="AR150" s="203" t="s">
        <v>110</v>
      </c>
      <c r="AT150" s="203" t="s">
        <v>241</v>
      </c>
      <c r="AU150" s="203" t="s">
        <v>84</v>
      </c>
      <c r="AY150" s="18" t="s">
        <v>239</v>
      </c>
      <c r="BE150" s="204">
        <f>IF(N150="základní",J150,0)</f>
        <v>0</v>
      </c>
      <c r="BF150" s="204">
        <f>IF(N150="snížená",J150,0)</f>
        <v>0</v>
      </c>
      <c r="BG150" s="204">
        <f>IF(N150="zákl. přenesená",J150,0)</f>
        <v>0</v>
      </c>
      <c r="BH150" s="204">
        <f>IF(N150="sníž. přenesená",J150,0)</f>
        <v>0</v>
      </c>
      <c r="BI150" s="204">
        <f>IF(N150="nulová",J150,0)</f>
        <v>0</v>
      </c>
      <c r="BJ150" s="18" t="s">
        <v>84</v>
      </c>
      <c r="BK150" s="204">
        <f>ROUND(I150*H150,2)</f>
        <v>0</v>
      </c>
      <c r="BL150" s="18" t="s">
        <v>110</v>
      </c>
      <c r="BM150" s="203" t="s">
        <v>341</v>
      </c>
    </row>
    <row r="151" spans="1:65" s="2" customFormat="1" ht="58.5">
      <c r="A151" s="35"/>
      <c r="B151" s="36"/>
      <c r="C151" s="37"/>
      <c r="D151" s="212" t="s">
        <v>294</v>
      </c>
      <c r="E151" s="37"/>
      <c r="F151" s="221" t="s">
        <v>3660</v>
      </c>
      <c r="G151" s="37"/>
      <c r="H151" s="37"/>
      <c r="I151" s="207"/>
      <c r="J151" s="37"/>
      <c r="K151" s="37"/>
      <c r="L151" s="40"/>
      <c r="M151" s="208"/>
      <c r="N151" s="209"/>
      <c r="O151" s="72"/>
      <c r="P151" s="72"/>
      <c r="Q151" s="72"/>
      <c r="R151" s="72"/>
      <c r="S151" s="72"/>
      <c r="T151" s="73"/>
      <c r="U151" s="35"/>
      <c r="V151" s="35"/>
      <c r="W151" s="35"/>
      <c r="X151" s="35"/>
      <c r="Y151" s="35"/>
      <c r="Z151" s="35"/>
      <c r="AA151" s="35"/>
      <c r="AB151" s="35"/>
      <c r="AC151" s="35"/>
      <c r="AD151" s="35"/>
      <c r="AE151" s="35"/>
      <c r="AT151" s="18" t="s">
        <v>294</v>
      </c>
      <c r="AU151" s="18" t="s">
        <v>84</v>
      </c>
    </row>
    <row r="152" spans="1:65" s="2" customFormat="1" ht="24.2" customHeight="1">
      <c r="A152" s="35"/>
      <c r="B152" s="36"/>
      <c r="C152" s="192" t="s">
        <v>165</v>
      </c>
      <c r="D152" s="192" t="s">
        <v>241</v>
      </c>
      <c r="E152" s="193" t="s">
        <v>3142</v>
      </c>
      <c r="F152" s="194" t="s">
        <v>3661</v>
      </c>
      <c r="G152" s="195" t="s">
        <v>319</v>
      </c>
      <c r="H152" s="196">
        <v>699.75</v>
      </c>
      <c r="I152" s="197"/>
      <c r="J152" s="198">
        <f>ROUND(I152*H152,2)</f>
        <v>0</v>
      </c>
      <c r="K152" s="194" t="s">
        <v>3299</v>
      </c>
      <c r="L152" s="40"/>
      <c r="M152" s="199" t="s">
        <v>1</v>
      </c>
      <c r="N152" s="200" t="s">
        <v>41</v>
      </c>
      <c r="O152" s="72"/>
      <c r="P152" s="201">
        <f>O152*H152</f>
        <v>0</v>
      </c>
      <c r="Q152" s="201">
        <v>0</v>
      </c>
      <c r="R152" s="201">
        <f>Q152*H152</f>
        <v>0</v>
      </c>
      <c r="S152" s="201">
        <v>0</v>
      </c>
      <c r="T152" s="202">
        <f>S152*H152</f>
        <v>0</v>
      </c>
      <c r="U152" s="35"/>
      <c r="V152" s="35"/>
      <c r="W152" s="35"/>
      <c r="X152" s="35"/>
      <c r="Y152" s="35"/>
      <c r="Z152" s="35"/>
      <c r="AA152" s="35"/>
      <c r="AB152" s="35"/>
      <c r="AC152" s="35"/>
      <c r="AD152" s="35"/>
      <c r="AE152" s="35"/>
      <c r="AR152" s="203" t="s">
        <v>110</v>
      </c>
      <c r="AT152" s="203" t="s">
        <v>241</v>
      </c>
      <c r="AU152" s="203" t="s">
        <v>84</v>
      </c>
      <c r="AY152" s="18" t="s">
        <v>239</v>
      </c>
      <c r="BE152" s="204">
        <f>IF(N152="základní",J152,0)</f>
        <v>0</v>
      </c>
      <c r="BF152" s="204">
        <f>IF(N152="snížená",J152,0)</f>
        <v>0</v>
      </c>
      <c r="BG152" s="204">
        <f>IF(N152="zákl. přenesená",J152,0)</f>
        <v>0</v>
      </c>
      <c r="BH152" s="204">
        <f>IF(N152="sníž. přenesená",J152,0)</f>
        <v>0</v>
      </c>
      <c r="BI152" s="204">
        <f>IF(N152="nulová",J152,0)</f>
        <v>0</v>
      </c>
      <c r="BJ152" s="18" t="s">
        <v>84</v>
      </c>
      <c r="BK152" s="204">
        <f>ROUND(I152*H152,2)</f>
        <v>0</v>
      </c>
      <c r="BL152" s="18" t="s">
        <v>110</v>
      </c>
      <c r="BM152" s="203" t="s">
        <v>351</v>
      </c>
    </row>
    <row r="153" spans="1:65" s="2" customFormat="1" ht="39">
      <c r="A153" s="35"/>
      <c r="B153" s="36"/>
      <c r="C153" s="37"/>
      <c r="D153" s="212" t="s">
        <v>294</v>
      </c>
      <c r="E153" s="37"/>
      <c r="F153" s="221" t="s">
        <v>3662</v>
      </c>
      <c r="G153" s="37"/>
      <c r="H153" s="37"/>
      <c r="I153" s="207"/>
      <c r="J153" s="37"/>
      <c r="K153" s="37"/>
      <c r="L153" s="40"/>
      <c r="M153" s="208"/>
      <c r="N153" s="209"/>
      <c r="O153" s="72"/>
      <c r="P153" s="72"/>
      <c r="Q153" s="72"/>
      <c r="R153" s="72"/>
      <c r="S153" s="72"/>
      <c r="T153" s="73"/>
      <c r="U153" s="35"/>
      <c r="V153" s="35"/>
      <c r="W153" s="35"/>
      <c r="X153" s="35"/>
      <c r="Y153" s="35"/>
      <c r="Z153" s="35"/>
      <c r="AA153" s="35"/>
      <c r="AB153" s="35"/>
      <c r="AC153" s="35"/>
      <c r="AD153" s="35"/>
      <c r="AE153" s="35"/>
      <c r="AT153" s="18" t="s">
        <v>294</v>
      </c>
      <c r="AU153" s="18" t="s">
        <v>84</v>
      </c>
    </row>
    <row r="154" spans="1:65" s="2" customFormat="1" ht="21.75" customHeight="1">
      <c r="A154" s="35"/>
      <c r="B154" s="36"/>
      <c r="C154" s="192" t="s">
        <v>8</v>
      </c>
      <c r="D154" s="192" t="s">
        <v>241</v>
      </c>
      <c r="E154" s="193" t="s">
        <v>3663</v>
      </c>
      <c r="F154" s="194" t="s">
        <v>3664</v>
      </c>
      <c r="G154" s="195" t="s">
        <v>319</v>
      </c>
      <c r="H154" s="196">
        <v>139.94999999999999</v>
      </c>
      <c r="I154" s="197"/>
      <c r="J154" s="198">
        <f>ROUND(I154*H154,2)</f>
        <v>0</v>
      </c>
      <c r="K154" s="194" t="s">
        <v>3299</v>
      </c>
      <c r="L154" s="40"/>
      <c r="M154" s="199" t="s">
        <v>1</v>
      </c>
      <c r="N154" s="200" t="s">
        <v>41</v>
      </c>
      <c r="O154" s="72"/>
      <c r="P154" s="201">
        <f>O154*H154</f>
        <v>0</v>
      </c>
      <c r="Q154" s="201">
        <v>0</v>
      </c>
      <c r="R154" s="201">
        <f>Q154*H154</f>
        <v>0</v>
      </c>
      <c r="S154" s="201">
        <v>0</v>
      </c>
      <c r="T154" s="202">
        <f>S154*H154</f>
        <v>0</v>
      </c>
      <c r="U154" s="35"/>
      <c r="V154" s="35"/>
      <c r="W154" s="35"/>
      <c r="X154" s="35"/>
      <c r="Y154" s="35"/>
      <c r="Z154" s="35"/>
      <c r="AA154" s="35"/>
      <c r="AB154" s="35"/>
      <c r="AC154" s="35"/>
      <c r="AD154" s="35"/>
      <c r="AE154" s="35"/>
      <c r="AR154" s="203" t="s">
        <v>110</v>
      </c>
      <c r="AT154" s="203" t="s">
        <v>241</v>
      </c>
      <c r="AU154" s="203" t="s">
        <v>84</v>
      </c>
      <c r="AY154" s="18" t="s">
        <v>239</v>
      </c>
      <c r="BE154" s="204">
        <f>IF(N154="základní",J154,0)</f>
        <v>0</v>
      </c>
      <c r="BF154" s="204">
        <f>IF(N154="snížená",J154,0)</f>
        <v>0</v>
      </c>
      <c r="BG154" s="204">
        <f>IF(N154="zákl. přenesená",J154,0)</f>
        <v>0</v>
      </c>
      <c r="BH154" s="204">
        <f>IF(N154="sníž. přenesená",J154,0)</f>
        <v>0</v>
      </c>
      <c r="BI154" s="204">
        <f>IF(N154="nulová",J154,0)</f>
        <v>0</v>
      </c>
      <c r="BJ154" s="18" t="s">
        <v>84</v>
      </c>
      <c r="BK154" s="204">
        <f>ROUND(I154*H154,2)</f>
        <v>0</v>
      </c>
      <c r="BL154" s="18" t="s">
        <v>110</v>
      </c>
      <c r="BM154" s="203" t="s">
        <v>499</v>
      </c>
    </row>
    <row r="155" spans="1:65" s="2" customFormat="1" ht="21.75" customHeight="1">
      <c r="A155" s="35"/>
      <c r="B155" s="36"/>
      <c r="C155" s="192" t="s">
        <v>302</v>
      </c>
      <c r="D155" s="192" t="s">
        <v>241</v>
      </c>
      <c r="E155" s="193" t="s">
        <v>3152</v>
      </c>
      <c r="F155" s="194" t="s">
        <v>3153</v>
      </c>
      <c r="G155" s="195" t="s">
        <v>319</v>
      </c>
      <c r="H155" s="196">
        <v>139.94999999999999</v>
      </c>
      <c r="I155" s="197"/>
      <c r="J155" s="198">
        <f>ROUND(I155*H155,2)</f>
        <v>0</v>
      </c>
      <c r="K155" s="194" t="s">
        <v>3299</v>
      </c>
      <c r="L155" s="40"/>
      <c r="M155" s="199" t="s">
        <v>1</v>
      </c>
      <c r="N155" s="200" t="s">
        <v>41</v>
      </c>
      <c r="O155" s="72"/>
      <c r="P155" s="201">
        <f>O155*H155</f>
        <v>0</v>
      </c>
      <c r="Q155" s="201">
        <v>0</v>
      </c>
      <c r="R155" s="201">
        <f>Q155*H155</f>
        <v>0</v>
      </c>
      <c r="S155" s="201">
        <v>0</v>
      </c>
      <c r="T155" s="202">
        <f>S155*H155</f>
        <v>0</v>
      </c>
      <c r="U155" s="35"/>
      <c r="V155" s="35"/>
      <c r="W155" s="35"/>
      <c r="X155" s="35"/>
      <c r="Y155" s="35"/>
      <c r="Z155" s="35"/>
      <c r="AA155" s="35"/>
      <c r="AB155" s="35"/>
      <c r="AC155" s="35"/>
      <c r="AD155" s="35"/>
      <c r="AE155" s="35"/>
      <c r="AR155" s="203" t="s">
        <v>110</v>
      </c>
      <c r="AT155" s="203" t="s">
        <v>241</v>
      </c>
      <c r="AU155" s="203" t="s">
        <v>84</v>
      </c>
      <c r="AY155" s="18" t="s">
        <v>239</v>
      </c>
      <c r="BE155" s="204">
        <f>IF(N155="základní",J155,0)</f>
        <v>0</v>
      </c>
      <c r="BF155" s="204">
        <f>IF(N155="snížená",J155,0)</f>
        <v>0</v>
      </c>
      <c r="BG155" s="204">
        <f>IF(N155="zákl. přenesená",J155,0)</f>
        <v>0</v>
      </c>
      <c r="BH155" s="204">
        <f>IF(N155="sníž. přenesená",J155,0)</f>
        <v>0</v>
      </c>
      <c r="BI155" s="204">
        <f>IF(N155="nulová",J155,0)</f>
        <v>0</v>
      </c>
      <c r="BJ155" s="18" t="s">
        <v>84</v>
      </c>
      <c r="BK155" s="204">
        <f>ROUND(I155*H155,2)</f>
        <v>0</v>
      </c>
      <c r="BL155" s="18" t="s">
        <v>110</v>
      </c>
      <c r="BM155" s="203" t="s">
        <v>510</v>
      </c>
    </row>
    <row r="156" spans="1:65" s="2" customFormat="1" ht="16.5" customHeight="1">
      <c r="A156" s="35"/>
      <c r="B156" s="36"/>
      <c r="C156" s="192" t="s">
        <v>306</v>
      </c>
      <c r="D156" s="192" t="s">
        <v>241</v>
      </c>
      <c r="E156" s="193" t="s">
        <v>3154</v>
      </c>
      <c r="F156" s="194" t="s">
        <v>3155</v>
      </c>
      <c r="G156" s="195" t="s">
        <v>319</v>
      </c>
      <c r="H156" s="196">
        <v>791.55</v>
      </c>
      <c r="I156" s="197"/>
      <c r="J156" s="198">
        <f>ROUND(I156*H156,2)</f>
        <v>0</v>
      </c>
      <c r="K156" s="194" t="s">
        <v>3299</v>
      </c>
      <c r="L156" s="40"/>
      <c r="M156" s="199" t="s">
        <v>1</v>
      </c>
      <c r="N156" s="200" t="s">
        <v>41</v>
      </c>
      <c r="O156" s="72"/>
      <c r="P156" s="201">
        <f>O156*H156</f>
        <v>0</v>
      </c>
      <c r="Q156" s="201">
        <v>0</v>
      </c>
      <c r="R156" s="201">
        <f>Q156*H156</f>
        <v>0</v>
      </c>
      <c r="S156" s="201">
        <v>0</v>
      </c>
      <c r="T156" s="202">
        <f>S156*H156</f>
        <v>0</v>
      </c>
      <c r="U156" s="35"/>
      <c r="V156" s="35"/>
      <c r="W156" s="35"/>
      <c r="X156" s="35"/>
      <c r="Y156" s="35"/>
      <c r="Z156" s="35"/>
      <c r="AA156" s="35"/>
      <c r="AB156" s="35"/>
      <c r="AC156" s="35"/>
      <c r="AD156" s="35"/>
      <c r="AE156" s="35"/>
      <c r="AR156" s="203" t="s">
        <v>110</v>
      </c>
      <c r="AT156" s="203" t="s">
        <v>241</v>
      </c>
      <c r="AU156" s="203" t="s">
        <v>84</v>
      </c>
      <c r="AY156" s="18" t="s">
        <v>239</v>
      </c>
      <c r="BE156" s="204">
        <f>IF(N156="základní",J156,0)</f>
        <v>0</v>
      </c>
      <c r="BF156" s="204">
        <f>IF(N156="snížená",J156,0)</f>
        <v>0</v>
      </c>
      <c r="BG156" s="204">
        <f>IF(N156="zákl. přenesená",J156,0)</f>
        <v>0</v>
      </c>
      <c r="BH156" s="204">
        <f>IF(N156="sníž. přenesená",J156,0)</f>
        <v>0</v>
      </c>
      <c r="BI156" s="204">
        <f>IF(N156="nulová",J156,0)</f>
        <v>0</v>
      </c>
      <c r="BJ156" s="18" t="s">
        <v>84</v>
      </c>
      <c r="BK156" s="204">
        <f>ROUND(I156*H156,2)</f>
        <v>0</v>
      </c>
      <c r="BL156" s="18" t="s">
        <v>110</v>
      </c>
      <c r="BM156" s="203" t="s">
        <v>523</v>
      </c>
    </row>
    <row r="157" spans="1:65" s="2" customFormat="1" ht="58.5">
      <c r="A157" s="35"/>
      <c r="B157" s="36"/>
      <c r="C157" s="37"/>
      <c r="D157" s="212" t="s">
        <v>294</v>
      </c>
      <c r="E157" s="37"/>
      <c r="F157" s="221" t="s">
        <v>3665</v>
      </c>
      <c r="G157" s="37"/>
      <c r="H157" s="37"/>
      <c r="I157" s="207"/>
      <c r="J157" s="37"/>
      <c r="K157" s="37"/>
      <c r="L157" s="40"/>
      <c r="M157" s="208"/>
      <c r="N157" s="209"/>
      <c r="O157" s="72"/>
      <c r="P157" s="72"/>
      <c r="Q157" s="72"/>
      <c r="R157" s="72"/>
      <c r="S157" s="72"/>
      <c r="T157" s="73"/>
      <c r="U157" s="35"/>
      <c r="V157" s="35"/>
      <c r="W157" s="35"/>
      <c r="X157" s="35"/>
      <c r="Y157" s="35"/>
      <c r="Z157" s="35"/>
      <c r="AA157" s="35"/>
      <c r="AB157" s="35"/>
      <c r="AC157" s="35"/>
      <c r="AD157" s="35"/>
      <c r="AE157" s="35"/>
      <c r="AT157" s="18" t="s">
        <v>294</v>
      </c>
      <c r="AU157" s="18" t="s">
        <v>84</v>
      </c>
    </row>
    <row r="158" spans="1:65" s="2" customFormat="1" ht="16.5" customHeight="1">
      <c r="A158" s="35"/>
      <c r="B158" s="36"/>
      <c r="C158" s="192" t="s">
        <v>311</v>
      </c>
      <c r="D158" s="192" t="s">
        <v>241</v>
      </c>
      <c r="E158" s="193" t="s">
        <v>3157</v>
      </c>
      <c r="F158" s="194" t="s">
        <v>3666</v>
      </c>
      <c r="G158" s="195" t="s">
        <v>319</v>
      </c>
      <c r="H158" s="196">
        <v>113.85</v>
      </c>
      <c r="I158" s="197"/>
      <c r="J158" s="198">
        <f>ROUND(I158*H158,2)</f>
        <v>0</v>
      </c>
      <c r="K158" s="194" t="s">
        <v>3299</v>
      </c>
      <c r="L158" s="40"/>
      <c r="M158" s="199" t="s">
        <v>1</v>
      </c>
      <c r="N158" s="200" t="s">
        <v>41</v>
      </c>
      <c r="O158" s="72"/>
      <c r="P158" s="201">
        <f>O158*H158</f>
        <v>0</v>
      </c>
      <c r="Q158" s="201">
        <v>0</v>
      </c>
      <c r="R158" s="201">
        <f>Q158*H158</f>
        <v>0</v>
      </c>
      <c r="S158" s="201">
        <v>0</v>
      </c>
      <c r="T158" s="202">
        <f>S158*H158</f>
        <v>0</v>
      </c>
      <c r="U158" s="35"/>
      <c r="V158" s="35"/>
      <c r="W158" s="35"/>
      <c r="X158" s="35"/>
      <c r="Y158" s="35"/>
      <c r="Z158" s="35"/>
      <c r="AA158" s="35"/>
      <c r="AB158" s="35"/>
      <c r="AC158" s="35"/>
      <c r="AD158" s="35"/>
      <c r="AE158" s="35"/>
      <c r="AR158" s="203" t="s">
        <v>110</v>
      </c>
      <c r="AT158" s="203" t="s">
        <v>241</v>
      </c>
      <c r="AU158" s="203" t="s">
        <v>84</v>
      </c>
      <c r="AY158" s="18" t="s">
        <v>239</v>
      </c>
      <c r="BE158" s="204">
        <f>IF(N158="základní",J158,0)</f>
        <v>0</v>
      </c>
      <c r="BF158" s="204">
        <f>IF(N158="snížená",J158,0)</f>
        <v>0</v>
      </c>
      <c r="BG158" s="204">
        <f>IF(N158="zákl. přenesená",J158,0)</f>
        <v>0</v>
      </c>
      <c r="BH158" s="204">
        <f>IF(N158="sníž. přenesená",J158,0)</f>
        <v>0</v>
      </c>
      <c r="BI158" s="204">
        <f>IF(N158="nulová",J158,0)</f>
        <v>0</v>
      </c>
      <c r="BJ158" s="18" t="s">
        <v>84</v>
      </c>
      <c r="BK158" s="204">
        <f>ROUND(I158*H158,2)</f>
        <v>0</v>
      </c>
      <c r="BL158" s="18" t="s">
        <v>110</v>
      </c>
      <c r="BM158" s="203" t="s">
        <v>536</v>
      </c>
    </row>
    <row r="159" spans="1:65" s="2" customFormat="1" ht="58.5">
      <c r="A159" s="35"/>
      <c r="B159" s="36"/>
      <c r="C159" s="37"/>
      <c r="D159" s="212" t="s">
        <v>294</v>
      </c>
      <c r="E159" s="37"/>
      <c r="F159" s="221" t="s">
        <v>3667</v>
      </c>
      <c r="G159" s="37"/>
      <c r="H159" s="37"/>
      <c r="I159" s="207"/>
      <c r="J159" s="37"/>
      <c r="K159" s="37"/>
      <c r="L159" s="40"/>
      <c r="M159" s="208"/>
      <c r="N159" s="209"/>
      <c r="O159" s="72"/>
      <c r="P159" s="72"/>
      <c r="Q159" s="72"/>
      <c r="R159" s="72"/>
      <c r="S159" s="72"/>
      <c r="T159" s="73"/>
      <c r="U159" s="35"/>
      <c r="V159" s="35"/>
      <c r="W159" s="35"/>
      <c r="X159" s="35"/>
      <c r="Y159" s="35"/>
      <c r="Z159" s="35"/>
      <c r="AA159" s="35"/>
      <c r="AB159" s="35"/>
      <c r="AC159" s="35"/>
      <c r="AD159" s="35"/>
      <c r="AE159" s="35"/>
      <c r="AT159" s="18" t="s">
        <v>294</v>
      </c>
      <c r="AU159" s="18" t="s">
        <v>84</v>
      </c>
    </row>
    <row r="160" spans="1:65" s="2" customFormat="1" ht="16.5" customHeight="1">
      <c r="A160" s="35"/>
      <c r="B160" s="36"/>
      <c r="C160" s="192" t="s">
        <v>316</v>
      </c>
      <c r="D160" s="192" t="s">
        <v>241</v>
      </c>
      <c r="E160" s="193" t="s">
        <v>3160</v>
      </c>
      <c r="F160" s="194" t="s">
        <v>3161</v>
      </c>
      <c r="G160" s="195" t="s">
        <v>319</v>
      </c>
      <c r="H160" s="196">
        <v>139.94999999999999</v>
      </c>
      <c r="I160" s="197"/>
      <c r="J160" s="198">
        <f>ROUND(I160*H160,2)</f>
        <v>0</v>
      </c>
      <c r="K160" s="194" t="s">
        <v>3299</v>
      </c>
      <c r="L160" s="40"/>
      <c r="M160" s="199" t="s">
        <v>1</v>
      </c>
      <c r="N160" s="200" t="s">
        <v>41</v>
      </c>
      <c r="O160" s="72"/>
      <c r="P160" s="201">
        <f>O160*H160</f>
        <v>0</v>
      </c>
      <c r="Q160" s="201">
        <v>0</v>
      </c>
      <c r="R160" s="201">
        <f>Q160*H160</f>
        <v>0</v>
      </c>
      <c r="S160" s="201">
        <v>0</v>
      </c>
      <c r="T160" s="202">
        <f>S160*H160</f>
        <v>0</v>
      </c>
      <c r="U160" s="35"/>
      <c r="V160" s="35"/>
      <c r="W160" s="35"/>
      <c r="X160" s="35"/>
      <c r="Y160" s="35"/>
      <c r="Z160" s="35"/>
      <c r="AA160" s="35"/>
      <c r="AB160" s="35"/>
      <c r="AC160" s="35"/>
      <c r="AD160" s="35"/>
      <c r="AE160" s="35"/>
      <c r="AR160" s="203" t="s">
        <v>110</v>
      </c>
      <c r="AT160" s="203" t="s">
        <v>241</v>
      </c>
      <c r="AU160" s="203" t="s">
        <v>84</v>
      </c>
      <c r="AY160" s="18" t="s">
        <v>239</v>
      </c>
      <c r="BE160" s="204">
        <f>IF(N160="základní",J160,0)</f>
        <v>0</v>
      </c>
      <c r="BF160" s="204">
        <f>IF(N160="snížená",J160,0)</f>
        <v>0</v>
      </c>
      <c r="BG160" s="204">
        <f>IF(N160="zákl. přenesená",J160,0)</f>
        <v>0</v>
      </c>
      <c r="BH160" s="204">
        <f>IF(N160="sníž. přenesená",J160,0)</f>
        <v>0</v>
      </c>
      <c r="BI160" s="204">
        <f>IF(N160="nulová",J160,0)</f>
        <v>0</v>
      </c>
      <c r="BJ160" s="18" t="s">
        <v>84</v>
      </c>
      <c r="BK160" s="204">
        <f>ROUND(I160*H160,2)</f>
        <v>0</v>
      </c>
      <c r="BL160" s="18" t="s">
        <v>110</v>
      </c>
      <c r="BM160" s="203" t="s">
        <v>549</v>
      </c>
    </row>
    <row r="161" spans="1:65" s="2" customFormat="1" ht="16.5" customHeight="1">
      <c r="A161" s="35"/>
      <c r="B161" s="36"/>
      <c r="C161" s="192" t="s">
        <v>323</v>
      </c>
      <c r="D161" s="192" t="s">
        <v>241</v>
      </c>
      <c r="E161" s="193" t="s">
        <v>3668</v>
      </c>
      <c r="F161" s="194" t="s">
        <v>3669</v>
      </c>
      <c r="G161" s="195" t="s">
        <v>513</v>
      </c>
      <c r="H161" s="196">
        <v>100</v>
      </c>
      <c r="I161" s="197"/>
      <c r="J161" s="198">
        <f>ROUND(I161*H161,2)</f>
        <v>0</v>
      </c>
      <c r="K161" s="194" t="s">
        <v>3174</v>
      </c>
      <c r="L161" s="40"/>
      <c r="M161" s="199" t="s">
        <v>1</v>
      </c>
      <c r="N161" s="200" t="s">
        <v>41</v>
      </c>
      <c r="O161" s="72"/>
      <c r="P161" s="201">
        <f>O161*H161</f>
        <v>0</v>
      </c>
      <c r="Q161" s="201">
        <v>0</v>
      </c>
      <c r="R161" s="201">
        <f>Q161*H161</f>
        <v>0</v>
      </c>
      <c r="S161" s="201">
        <v>0</v>
      </c>
      <c r="T161" s="202">
        <f>S161*H161</f>
        <v>0</v>
      </c>
      <c r="U161" s="35"/>
      <c r="V161" s="35"/>
      <c r="W161" s="35"/>
      <c r="X161" s="35"/>
      <c r="Y161" s="35"/>
      <c r="Z161" s="35"/>
      <c r="AA161" s="35"/>
      <c r="AB161" s="35"/>
      <c r="AC161" s="35"/>
      <c r="AD161" s="35"/>
      <c r="AE161" s="35"/>
      <c r="AR161" s="203" t="s">
        <v>110</v>
      </c>
      <c r="AT161" s="203" t="s">
        <v>241</v>
      </c>
      <c r="AU161" s="203" t="s">
        <v>84</v>
      </c>
      <c r="AY161" s="18" t="s">
        <v>239</v>
      </c>
      <c r="BE161" s="204">
        <f>IF(N161="základní",J161,0)</f>
        <v>0</v>
      </c>
      <c r="BF161" s="204">
        <f>IF(N161="snížená",J161,0)</f>
        <v>0</v>
      </c>
      <c r="BG161" s="204">
        <f>IF(N161="zákl. přenesená",J161,0)</f>
        <v>0</v>
      </c>
      <c r="BH161" s="204">
        <f>IF(N161="sníž. přenesená",J161,0)</f>
        <v>0</v>
      </c>
      <c r="BI161" s="204">
        <f>IF(N161="nulová",J161,0)</f>
        <v>0</v>
      </c>
      <c r="BJ161" s="18" t="s">
        <v>84</v>
      </c>
      <c r="BK161" s="204">
        <f>ROUND(I161*H161,2)</f>
        <v>0</v>
      </c>
      <c r="BL161" s="18" t="s">
        <v>110</v>
      </c>
      <c r="BM161" s="203" t="s">
        <v>562</v>
      </c>
    </row>
    <row r="162" spans="1:65" s="2" customFormat="1" ht="16.5" customHeight="1">
      <c r="A162" s="35"/>
      <c r="B162" s="36"/>
      <c r="C162" s="192" t="s">
        <v>289</v>
      </c>
      <c r="D162" s="192" t="s">
        <v>241</v>
      </c>
      <c r="E162" s="193" t="s">
        <v>3670</v>
      </c>
      <c r="F162" s="194" t="s">
        <v>3671</v>
      </c>
      <c r="G162" s="195" t="s">
        <v>2089</v>
      </c>
      <c r="H162" s="196">
        <v>3</v>
      </c>
      <c r="I162" s="197"/>
      <c r="J162" s="198">
        <f>ROUND(I162*H162,2)</f>
        <v>0</v>
      </c>
      <c r="K162" s="194" t="s">
        <v>3174</v>
      </c>
      <c r="L162" s="40"/>
      <c r="M162" s="199" t="s">
        <v>1</v>
      </c>
      <c r="N162" s="200" t="s">
        <v>41</v>
      </c>
      <c r="O162" s="72"/>
      <c r="P162" s="201">
        <f>O162*H162</f>
        <v>0</v>
      </c>
      <c r="Q162" s="201">
        <v>0</v>
      </c>
      <c r="R162" s="201">
        <f>Q162*H162</f>
        <v>0</v>
      </c>
      <c r="S162" s="201">
        <v>0</v>
      </c>
      <c r="T162" s="202">
        <f>S162*H162</f>
        <v>0</v>
      </c>
      <c r="U162" s="35"/>
      <c r="V162" s="35"/>
      <c r="W162" s="35"/>
      <c r="X162" s="35"/>
      <c r="Y162" s="35"/>
      <c r="Z162" s="35"/>
      <c r="AA162" s="35"/>
      <c r="AB162" s="35"/>
      <c r="AC162" s="35"/>
      <c r="AD162" s="35"/>
      <c r="AE162" s="35"/>
      <c r="AR162" s="203" t="s">
        <v>110</v>
      </c>
      <c r="AT162" s="203" t="s">
        <v>241</v>
      </c>
      <c r="AU162" s="203" t="s">
        <v>84</v>
      </c>
      <c r="AY162" s="18" t="s">
        <v>239</v>
      </c>
      <c r="BE162" s="204">
        <f>IF(N162="základní",J162,0)</f>
        <v>0</v>
      </c>
      <c r="BF162" s="204">
        <f>IF(N162="snížená",J162,0)</f>
        <v>0</v>
      </c>
      <c r="BG162" s="204">
        <f>IF(N162="zákl. přenesená",J162,0)</f>
        <v>0</v>
      </c>
      <c r="BH162" s="204">
        <f>IF(N162="sníž. přenesená",J162,0)</f>
        <v>0</v>
      </c>
      <c r="BI162" s="204">
        <f>IF(N162="nulová",J162,0)</f>
        <v>0</v>
      </c>
      <c r="BJ162" s="18" t="s">
        <v>84</v>
      </c>
      <c r="BK162" s="204">
        <f>ROUND(I162*H162,2)</f>
        <v>0</v>
      </c>
      <c r="BL162" s="18" t="s">
        <v>110</v>
      </c>
      <c r="BM162" s="203" t="s">
        <v>572</v>
      </c>
    </row>
    <row r="163" spans="1:65" s="2" customFormat="1" ht="16.5" customHeight="1">
      <c r="A163" s="35"/>
      <c r="B163" s="36"/>
      <c r="C163" s="192" t="s">
        <v>334</v>
      </c>
      <c r="D163" s="192" t="s">
        <v>241</v>
      </c>
      <c r="E163" s="193" t="s">
        <v>3672</v>
      </c>
      <c r="F163" s="194" t="s">
        <v>3673</v>
      </c>
      <c r="G163" s="195" t="s">
        <v>513</v>
      </c>
      <c r="H163" s="196">
        <v>10</v>
      </c>
      <c r="I163" s="197"/>
      <c r="J163" s="198">
        <f>ROUND(I163*H163,2)</f>
        <v>0</v>
      </c>
      <c r="K163" s="194" t="s">
        <v>3299</v>
      </c>
      <c r="L163" s="40"/>
      <c r="M163" s="199" t="s">
        <v>1</v>
      </c>
      <c r="N163" s="200" t="s">
        <v>41</v>
      </c>
      <c r="O163" s="72"/>
      <c r="P163" s="201">
        <f>O163*H163</f>
        <v>0</v>
      </c>
      <c r="Q163" s="201">
        <v>0</v>
      </c>
      <c r="R163" s="201">
        <f>Q163*H163</f>
        <v>0</v>
      </c>
      <c r="S163" s="201">
        <v>0</v>
      </c>
      <c r="T163" s="202">
        <f>S163*H163</f>
        <v>0</v>
      </c>
      <c r="U163" s="35"/>
      <c r="V163" s="35"/>
      <c r="W163" s="35"/>
      <c r="X163" s="35"/>
      <c r="Y163" s="35"/>
      <c r="Z163" s="35"/>
      <c r="AA163" s="35"/>
      <c r="AB163" s="35"/>
      <c r="AC163" s="35"/>
      <c r="AD163" s="35"/>
      <c r="AE163" s="35"/>
      <c r="AR163" s="203" t="s">
        <v>110</v>
      </c>
      <c r="AT163" s="203" t="s">
        <v>241</v>
      </c>
      <c r="AU163" s="203" t="s">
        <v>84</v>
      </c>
      <c r="AY163" s="18" t="s">
        <v>239</v>
      </c>
      <c r="BE163" s="204">
        <f>IF(N163="základní",J163,0)</f>
        <v>0</v>
      </c>
      <c r="BF163" s="204">
        <f>IF(N163="snížená",J163,0)</f>
        <v>0</v>
      </c>
      <c r="BG163" s="204">
        <f>IF(N163="zákl. přenesená",J163,0)</f>
        <v>0</v>
      </c>
      <c r="BH163" s="204">
        <f>IF(N163="sníž. přenesená",J163,0)</f>
        <v>0</v>
      </c>
      <c r="BI163" s="204">
        <f>IF(N163="nulová",J163,0)</f>
        <v>0</v>
      </c>
      <c r="BJ163" s="18" t="s">
        <v>84</v>
      </c>
      <c r="BK163" s="204">
        <f>ROUND(I163*H163,2)</f>
        <v>0</v>
      </c>
      <c r="BL163" s="18" t="s">
        <v>110</v>
      </c>
      <c r="BM163" s="203" t="s">
        <v>582</v>
      </c>
    </row>
    <row r="164" spans="1:65" s="12" customFormat="1" ht="25.9" customHeight="1">
      <c r="B164" s="176"/>
      <c r="C164" s="177"/>
      <c r="D164" s="178" t="s">
        <v>75</v>
      </c>
      <c r="E164" s="179" t="s">
        <v>110</v>
      </c>
      <c r="F164" s="179" t="s">
        <v>638</v>
      </c>
      <c r="G164" s="177"/>
      <c r="H164" s="177"/>
      <c r="I164" s="180"/>
      <c r="J164" s="181">
        <f>BK164</f>
        <v>0</v>
      </c>
      <c r="K164" s="177"/>
      <c r="L164" s="182"/>
      <c r="M164" s="183"/>
      <c r="N164" s="184"/>
      <c r="O164" s="184"/>
      <c r="P164" s="185">
        <f>SUM(P165:P166)</f>
        <v>0</v>
      </c>
      <c r="Q164" s="184"/>
      <c r="R164" s="185">
        <f>SUM(R165:R166)</f>
        <v>0</v>
      </c>
      <c r="S164" s="184"/>
      <c r="T164" s="186">
        <f>SUM(T165:T166)</f>
        <v>0</v>
      </c>
      <c r="AR164" s="187" t="s">
        <v>84</v>
      </c>
      <c r="AT164" s="188" t="s">
        <v>75</v>
      </c>
      <c r="AU164" s="188" t="s">
        <v>76</v>
      </c>
      <c r="AY164" s="187" t="s">
        <v>239</v>
      </c>
      <c r="BK164" s="189">
        <f>SUM(BK165:BK166)</f>
        <v>0</v>
      </c>
    </row>
    <row r="165" spans="1:65" s="2" customFormat="1" ht="16.5" customHeight="1">
      <c r="A165" s="35"/>
      <c r="B165" s="36"/>
      <c r="C165" s="192" t="s">
        <v>341</v>
      </c>
      <c r="D165" s="192" t="s">
        <v>241</v>
      </c>
      <c r="E165" s="193" t="s">
        <v>3162</v>
      </c>
      <c r="F165" s="194" t="s">
        <v>3674</v>
      </c>
      <c r="G165" s="195" t="s">
        <v>319</v>
      </c>
      <c r="H165" s="196">
        <v>26.1</v>
      </c>
      <c r="I165" s="197"/>
      <c r="J165" s="198">
        <f>ROUND(I165*H165,2)</f>
        <v>0</v>
      </c>
      <c r="K165" s="194" t="s">
        <v>3299</v>
      </c>
      <c r="L165" s="40"/>
      <c r="M165" s="199" t="s">
        <v>1</v>
      </c>
      <c r="N165" s="200" t="s">
        <v>41</v>
      </c>
      <c r="O165" s="72"/>
      <c r="P165" s="201">
        <f>O165*H165</f>
        <v>0</v>
      </c>
      <c r="Q165" s="201">
        <v>0</v>
      </c>
      <c r="R165" s="201">
        <f>Q165*H165</f>
        <v>0</v>
      </c>
      <c r="S165" s="201">
        <v>0</v>
      </c>
      <c r="T165" s="202">
        <f>S165*H165</f>
        <v>0</v>
      </c>
      <c r="U165" s="35"/>
      <c r="V165" s="35"/>
      <c r="W165" s="35"/>
      <c r="X165" s="35"/>
      <c r="Y165" s="35"/>
      <c r="Z165" s="35"/>
      <c r="AA165" s="35"/>
      <c r="AB165" s="35"/>
      <c r="AC165" s="35"/>
      <c r="AD165" s="35"/>
      <c r="AE165" s="35"/>
      <c r="AR165" s="203" t="s">
        <v>110</v>
      </c>
      <c r="AT165" s="203" t="s">
        <v>241</v>
      </c>
      <c r="AU165" s="203" t="s">
        <v>84</v>
      </c>
      <c r="AY165" s="18" t="s">
        <v>239</v>
      </c>
      <c r="BE165" s="204">
        <f>IF(N165="základní",J165,0)</f>
        <v>0</v>
      </c>
      <c r="BF165" s="204">
        <f>IF(N165="snížená",J165,0)</f>
        <v>0</v>
      </c>
      <c r="BG165" s="204">
        <f>IF(N165="zákl. přenesená",J165,0)</f>
        <v>0</v>
      </c>
      <c r="BH165" s="204">
        <f>IF(N165="sníž. přenesená",J165,0)</f>
        <v>0</v>
      </c>
      <c r="BI165" s="204">
        <f>IF(N165="nulová",J165,0)</f>
        <v>0</v>
      </c>
      <c r="BJ165" s="18" t="s">
        <v>84</v>
      </c>
      <c r="BK165" s="204">
        <f>ROUND(I165*H165,2)</f>
        <v>0</v>
      </c>
      <c r="BL165" s="18" t="s">
        <v>110</v>
      </c>
      <c r="BM165" s="203" t="s">
        <v>592</v>
      </c>
    </row>
    <row r="166" spans="1:65" s="2" customFormat="1" ht="48.75">
      <c r="A166" s="35"/>
      <c r="B166" s="36"/>
      <c r="C166" s="37"/>
      <c r="D166" s="212" t="s">
        <v>294</v>
      </c>
      <c r="E166" s="37"/>
      <c r="F166" s="221" t="s">
        <v>3675</v>
      </c>
      <c r="G166" s="37"/>
      <c r="H166" s="37"/>
      <c r="I166" s="207"/>
      <c r="J166" s="37"/>
      <c r="K166" s="37"/>
      <c r="L166" s="40"/>
      <c r="M166" s="208"/>
      <c r="N166" s="209"/>
      <c r="O166" s="72"/>
      <c r="P166" s="72"/>
      <c r="Q166" s="72"/>
      <c r="R166" s="72"/>
      <c r="S166" s="72"/>
      <c r="T166" s="73"/>
      <c r="U166" s="35"/>
      <c r="V166" s="35"/>
      <c r="W166" s="35"/>
      <c r="X166" s="35"/>
      <c r="Y166" s="35"/>
      <c r="Z166" s="35"/>
      <c r="AA166" s="35"/>
      <c r="AB166" s="35"/>
      <c r="AC166" s="35"/>
      <c r="AD166" s="35"/>
      <c r="AE166" s="35"/>
      <c r="AT166" s="18" t="s">
        <v>294</v>
      </c>
      <c r="AU166" s="18" t="s">
        <v>84</v>
      </c>
    </row>
    <row r="167" spans="1:65" s="12" customFormat="1" ht="25.9" customHeight="1">
      <c r="B167" s="176"/>
      <c r="C167" s="177"/>
      <c r="D167" s="178" t="s">
        <v>75</v>
      </c>
      <c r="E167" s="179" t="s">
        <v>818</v>
      </c>
      <c r="F167" s="179" t="s">
        <v>3676</v>
      </c>
      <c r="G167" s="177"/>
      <c r="H167" s="177"/>
      <c r="I167" s="180"/>
      <c r="J167" s="181">
        <f>BK167</f>
        <v>0</v>
      </c>
      <c r="K167" s="177"/>
      <c r="L167" s="182"/>
      <c r="M167" s="183"/>
      <c r="N167" s="184"/>
      <c r="O167" s="184"/>
      <c r="P167" s="185">
        <f>SUM(P168:P179)</f>
        <v>0</v>
      </c>
      <c r="Q167" s="184"/>
      <c r="R167" s="185">
        <f>SUM(R168:R179)</f>
        <v>0</v>
      </c>
      <c r="S167" s="184"/>
      <c r="T167" s="186">
        <f>SUM(T168:T179)</f>
        <v>0</v>
      </c>
      <c r="AR167" s="187" t="s">
        <v>84</v>
      </c>
      <c r="AT167" s="188" t="s">
        <v>75</v>
      </c>
      <c r="AU167" s="188" t="s">
        <v>76</v>
      </c>
      <c r="AY167" s="187" t="s">
        <v>239</v>
      </c>
      <c r="BK167" s="189">
        <f>SUM(BK168:BK179)</f>
        <v>0</v>
      </c>
    </row>
    <row r="168" spans="1:65" s="2" customFormat="1" ht="21.75" customHeight="1">
      <c r="A168" s="35"/>
      <c r="B168" s="36"/>
      <c r="C168" s="192" t="s">
        <v>7</v>
      </c>
      <c r="D168" s="192" t="s">
        <v>241</v>
      </c>
      <c r="E168" s="193" t="s">
        <v>3677</v>
      </c>
      <c r="F168" s="194" t="s">
        <v>3678</v>
      </c>
      <c r="G168" s="195" t="s">
        <v>513</v>
      </c>
      <c r="H168" s="196">
        <v>1</v>
      </c>
      <c r="I168" s="197"/>
      <c r="J168" s="198">
        <f>ROUND(I168*H168,2)</f>
        <v>0</v>
      </c>
      <c r="K168" s="194" t="s">
        <v>3299</v>
      </c>
      <c r="L168" s="40"/>
      <c r="M168" s="199" t="s">
        <v>1</v>
      </c>
      <c r="N168" s="200" t="s">
        <v>41</v>
      </c>
      <c r="O168" s="72"/>
      <c r="P168" s="201">
        <f>O168*H168</f>
        <v>0</v>
      </c>
      <c r="Q168" s="201">
        <v>0</v>
      </c>
      <c r="R168" s="201">
        <f>Q168*H168</f>
        <v>0</v>
      </c>
      <c r="S168" s="201">
        <v>0</v>
      </c>
      <c r="T168" s="202">
        <f>S168*H168</f>
        <v>0</v>
      </c>
      <c r="U168" s="35"/>
      <c r="V168" s="35"/>
      <c r="W168" s="35"/>
      <c r="X168" s="35"/>
      <c r="Y168" s="35"/>
      <c r="Z168" s="35"/>
      <c r="AA168" s="35"/>
      <c r="AB168" s="35"/>
      <c r="AC168" s="35"/>
      <c r="AD168" s="35"/>
      <c r="AE168" s="35"/>
      <c r="AR168" s="203" t="s">
        <v>110</v>
      </c>
      <c r="AT168" s="203" t="s">
        <v>241</v>
      </c>
      <c r="AU168" s="203" t="s">
        <v>84</v>
      </c>
      <c r="AY168" s="18" t="s">
        <v>239</v>
      </c>
      <c r="BE168" s="204">
        <f>IF(N168="základní",J168,0)</f>
        <v>0</v>
      </c>
      <c r="BF168" s="204">
        <f>IF(N168="snížená",J168,0)</f>
        <v>0</v>
      </c>
      <c r="BG168" s="204">
        <f>IF(N168="zákl. přenesená",J168,0)</f>
        <v>0</v>
      </c>
      <c r="BH168" s="204">
        <f>IF(N168="sníž. přenesená",J168,0)</f>
        <v>0</v>
      </c>
      <c r="BI168" s="204">
        <f>IF(N168="nulová",J168,0)</f>
        <v>0</v>
      </c>
      <c r="BJ168" s="18" t="s">
        <v>84</v>
      </c>
      <c r="BK168" s="204">
        <f>ROUND(I168*H168,2)</f>
        <v>0</v>
      </c>
      <c r="BL168" s="18" t="s">
        <v>110</v>
      </c>
      <c r="BM168" s="203" t="s">
        <v>604</v>
      </c>
    </row>
    <row r="169" spans="1:65" s="2" customFormat="1" ht="19.5">
      <c r="A169" s="35"/>
      <c r="B169" s="36"/>
      <c r="C169" s="37"/>
      <c r="D169" s="212" t="s">
        <v>294</v>
      </c>
      <c r="E169" s="37"/>
      <c r="F169" s="221" t="s">
        <v>3679</v>
      </c>
      <c r="G169" s="37"/>
      <c r="H169" s="37"/>
      <c r="I169" s="207"/>
      <c r="J169" s="37"/>
      <c r="K169" s="37"/>
      <c r="L169" s="40"/>
      <c r="M169" s="208"/>
      <c r="N169" s="209"/>
      <c r="O169" s="72"/>
      <c r="P169" s="72"/>
      <c r="Q169" s="72"/>
      <c r="R169" s="72"/>
      <c r="S169" s="72"/>
      <c r="T169" s="73"/>
      <c r="U169" s="35"/>
      <c r="V169" s="35"/>
      <c r="W169" s="35"/>
      <c r="X169" s="35"/>
      <c r="Y169" s="35"/>
      <c r="Z169" s="35"/>
      <c r="AA169" s="35"/>
      <c r="AB169" s="35"/>
      <c r="AC169" s="35"/>
      <c r="AD169" s="35"/>
      <c r="AE169" s="35"/>
      <c r="AT169" s="18" t="s">
        <v>294</v>
      </c>
      <c r="AU169" s="18" t="s">
        <v>84</v>
      </c>
    </row>
    <row r="170" spans="1:65" s="2" customFormat="1" ht="16.5" customHeight="1">
      <c r="A170" s="35"/>
      <c r="B170" s="36"/>
      <c r="C170" s="192" t="s">
        <v>351</v>
      </c>
      <c r="D170" s="192" t="s">
        <v>241</v>
      </c>
      <c r="E170" s="193" t="s">
        <v>3680</v>
      </c>
      <c r="F170" s="194" t="s">
        <v>3681</v>
      </c>
      <c r="G170" s="195" t="s">
        <v>513</v>
      </c>
      <c r="H170" s="196">
        <v>40</v>
      </c>
      <c r="I170" s="197"/>
      <c r="J170" s="198">
        <f>ROUND(I170*H170,2)</f>
        <v>0</v>
      </c>
      <c r="K170" s="194" t="s">
        <v>3299</v>
      </c>
      <c r="L170" s="40"/>
      <c r="M170" s="199" t="s">
        <v>1</v>
      </c>
      <c r="N170" s="200" t="s">
        <v>41</v>
      </c>
      <c r="O170" s="72"/>
      <c r="P170" s="201">
        <f>O170*H170</f>
        <v>0</v>
      </c>
      <c r="Q170" s="201">
        <v>0</v>
      </c>
      <c r="R170" s="201">
        <f>Q170*H170</f>
        <v>0</v>
      </c>
      <c r="S170" s="201">
        <v>0</v>
      </c>
      <c r="T170" s="202">
        <f>S170*H170</f>
        <v>0</v>
      </c>
      <c r="U170" s="35"/>
      <c r="V170" s="35"/>
      <c r="W170" s="35"/>
      <c r="X170" s="35"/>
      <c r="Y170" s="35"/>
      <c r="Z170" s="35"/>
      <c r="AA170" s="35"/>
      <c r="AB170" s="35"/>
      <c r="AC170" s="35"/>
      <c r="AD170" s="35"/>
      <c r="AE170" s="35"/>
      <c r="AR170" s="203" t="s">
        <v>110</v>
      </c>
      <c r="AT170" s="203" t="s">
        <v>241</v>
      </c>
      <c r="AU170" s="203" t="s">
        <v>84</v>
      </c>
      <c r="AY170" s="18" t="s">
        <v>239</v>
      </c>
      <c r="BE170" s="204">
        <f>IF(N170="základní",J170,0)</f>
        <v>0</v>
      </c>
      <c r="BF170" s="204">
        <f>IF(N170="snížená",J170,0)</f>
        <v>0</v>
      </c>
      <c r="BG170" s="204">
        <f>IF(N170="zákl. přenesená",J170,0)</f>
        <v>0</v>
      </c>
      <c r="BH170" s="204">
        <f>IF(N170="sníž. přenesená",J170,0)</f>
        <v>0</v>
      </c>
      <c r="BI170" s="204">
        <f>IF(N170="nulová",J170,0)</f>
        <v>0</v>
      </c>
      <c r="BJ170" s="18" t="s">
        <v>84</v>
      </c>
      <c r="BK170" s="204">
        <f>ROUND(I170*H170,2)</f>
        <v>0</v>
      </c>
      <c r="BL170" s="18" t="s">
        <v>110</v>
      </c>
      <c r="BM170" s="203" t="s">
        <v>616</v>
      </c>
    </row>
    <row r="171" spans="1:65" s="2" customFormat="1" ht="19.5">
      <c r="A171" s="35"/>
      <c r="B171" s="36"/>
      <c r="C171" s="37"/>
      <c r="D171" s="212" t="s">
        <v>294</v>
      </c>
      <c r="E171" s="37"/>
      <c r="F171" s="221" t="s">
        <v>3682</v>
      </c>
      <c r="G171" s="37"/>
      <c r="H171" s="37"/>
      <c r="I171" s="207"/>
      <c r="J171" s="37"/>
      <c r="K171" s="37"/>
      <c r="L171" s="40"/>
      <c r="M171" s="208"/>
      <c r="N171" s="209"/>
      <c r="O171" s="72"/>
      <c r="P171" s="72"/>
      <c r="Q171" s="72"/>
      <c r="R171" s="72"/>
      <c r="S171" s="72"/>
      <c r="T171" s="73"/>
      <c r="U171" s="35"/>
      <c r="V171" s="35"/>
      <c r="W171" s="35"/>
      <c r="X171" s="35"/>
      <c r="Y171" s="35"/>
      <c r="Z171" s="35"/>
      <c r="AA171" s="35"/>
      <c r="AB171" s="35"/>
      <c r="AC171" s="35"/>
      <c r="AD171" s="35"/>
      <c r="AE171" s="35"/>
      <c r="AT171" s="18" t="s">
        <v>294</v>
      </c>
      <c r="AU171" s="18" t="s">
        <v>84</v>
      </c>
    </row>
    <row r="172" spans="1:65" s="2" customFormat="1" ht="16.5" customHeight="1">
      <c r="A172" s="35"/>
      <c r="B172" s="36"/>
      <c r="C172" s="192" t="s">
        <v>357</v>
      </c>
      <c r="D172" s="192" t="s">
        <v>241</v>
      </c>
      <c r="E172" s="193" t="s">
        <v>3683</v>
      </c>
      <c r="F172" s="194" t="s">
        <v>3684</v>
      </c>
      <c r="G172" s="195" t="s">
        <v>251</v>
      </c>
      <c r="H172" s="196">
        <v>1</v>
      </c>
      <c r="I172" s="197"/>
      <c r="J172" s="198">
        <f>ROUND(I172*H172,2)</f>
        <v>0</v>
      </c>
      <c r="K172" s="194" t="s">
        <v>3299</v>
      </c>
      <c r="L172" s="40"/>
      <c r="M172" s="199" t="s">
        <v>1</v>
      </c>
      <c r="N172" s="200" t="s">
        <v>41</v>
      </c>
      <c r="O172" s="72"/>
      <c r="P172" s="201">
        <f>O172*H172</f>
        <v>0</v>
      </c>
      <c r="Q172" s="201">
        <v>0</v>
      </c>
      <c r="R172" s="201">
        <f>Q172*H172</f>
        <v>0</v>
      </c>
      <c r="S172" s="201">
        <v>0</v>
      </c>
      <c r="T172" s="202">
        <f>S172*H172</f>
        <v>0</v>
      </c>
      <c r="U172" s="35"/>
      <c r="V172" s="35"/>
      <c r="W172" s="35"/>
      <c r="X172" s="35"/>
      <c r="Y172" s="35"/>
      <c r="Z172" s="35"/>
      <c r="AA172" s="35"/>
      <c r="AB172" s="35"/>
      <c r="AC172" s="35"/>
      <c r="AD172" s="35"/>
      <c r="AE172" s="35"/>
      <c r="AR172" s="203" t="s">
        <v>110</v>
      </c>
      <c r="AT172" s="203" t="s">
        <v>241</v>
      </c>
      <c r="AU172" s="203" t="s">
        <v>84</v>
      </c>
      <c r="AY172" s="18" t="s">
        <v>239</v>
      </c>
      <c r="BE172" s="204">
        <f>IF(N172="základní",J172,0)</f>
        <v>0</v>
      </c>
      <c r="BF172" s="204">
        <f>IF(N172="snížená",J172,0)</f>
        <v>0</v>
      </c>
      <c r="BG172" s="204">
        <f>IF(N172="zákl. přenesená",J172,0)</f>
        <v>0</v>
      </c>
      <c r="BH172" s="204">
        <f>IF(N172="sníž. přenesená",J172,0)</f>
        <v>0</v>
      </c>
      <c r="BI172" s="204">
        <f>IF(N172="nulová",J172,0)</f>
        <v>0</v>
      </c>
      <c r="BJ172" s="18" t="s">
        <v>84</v>
      </c>
      <c r="BK172" s="204">
        <f>ROUND(I172*H172,2)</f>
        <v>0</v>
      </c>
      <c r="BL172" s="18" t="s">
        <v>110</v>
      </c>
      <c r="BM172" s="203" t="s">
        <v>627</v>
      </c>
    </row>
    <row r="173" spans="1:65" s="2" customFormat="1" ht="19.5">
      <c r="A173" s="35"/>
      <c r="B173" s="36"/>
      <c r="C173" s="37"/>
      <c r="D173" s="212" t="s">
        <v>294</v>
      </c>
      <c r="E173" s="37"/>
      <c r="F173" s="221" t="s">
        <v>3682</v>
      </c>
      <c r="G173" s="37"/>
      <c r="H173" s="37"/>
      <c r="I173" s="207"/>
      <c r="J173" s="37"/>
      <c r="K173" s="37"/>
      <c r="L173" s="40"/>
      <c r="M173" s="208"/>
      <c r="N173" s="209"/>
      <c r="O173" s="72"/>
      <c r="P173" s="72"/>
      <c r="Q173" s="72"/>
      <c r="R173" s="72"/>
      <c r="S173" s="72"/>
      <c r="T173" s="73"/>
      <c r="U173" s="35"/>
      <c r="V173" s="35"/>
      <c r="W173" s="35"/>
      <c r="X173" s="35"/>
      <c r="Y173" s="35"/>
      <c r="Z173" s="35"/>
      <c r="AA173" s="35"/>
      <c r="AB173" s="35"/>
      <c r="AC173" s="35"/>
      <c r="AD173" s="35"/>
      <c r="AE173" s="35"/>
      <c r="AT173" s="18" t="s">
        <v>294</v>
      </c>
      <c r="AU173" s="18" t="s">
        <v>84</v>
      </c>
    </row>
    <row r="174" spans="1:65" s="2" customFormat="1" ht="16.5" customHeight="1">
      <c r="A174" s="35"/>
      <c r="B174" s="36"/>
      <c r="C174" s="192" t="s">
        <v>499</v>
      </c>
      <c r="D174" s="192" t="s">
        <v>241</v>
      </c>
      <c r="E174" s="193" t="s">
        <v>3685</v>
      </c>
      <c r="F174" s="194" t="s">
        <v>3686</v>
      </c>
      <c r="G174" s="195" t="s">
        <v>251</v>
      </c>
      <c r="H174" s="196">
        <v>2</v>
      </c>
      <c r="I174" s="197"/>
      <c r="J174" s="198">
        <f>ROUND(I174*H174,2)</f>
        <v>0</v>
      </c>
      <c r="K174" s="194" t="s">
        <v>3299</v>
      </c>
      <c r="L174" s="40"/>
      <c r="M174" s="199" t="s">
        <v>1</v>
      </c>
      <c r="N174" s="200" t="s">
        <v>41</v>
      </c>
      <c r="O174" s="72"/>
      <c r="P174" s="201">
        <f>O174*H174</f>
        <v>0</v>
      </c>
      <c r="Q174" s="201">
        <v>0</v>
      </c>
      <c r="R174" s="201">
        <f>Q174*H174</f>
        <v>0</v>
      </c>
      <c r="S174" s="201">
        <v>0</v>
      </c>
      <c r="T174" s="202">
        <f>S174*H174</f>
        <v>0</v>
      </c>
      <c r="U174" s="35"/>
      <c r="V174" s="35"/>
      <c r="W174" s="35"/>
      <c r="X174" s="35"/>
      <c r="Y174" s="35"/>
      <c r="Z174" s="35"/>
      <c r="AA174" s="35"/>
      <c r="AB174" s="35"/>
      <c r="AC174" s="35"/>
      <c r="AD174" s="35"/>
      <c r="AE174" s="35"/>
      <c r="AR174" s="203" t="s">
        <v>110</v>
      </c>
      <c r="AT174" s="203" t="s">
        <v>241</v>
      </c>
      <c r="AU174" s="203" t="s">
        <v>84</v>
      </c>
      <c r="AY174" s="18" t="s">
        <v>239</v>
      </c>
      <c r="BE174" s="204">
        <f>IF(N174="základní",J174,0)</f>
        <v>0</v>
      </c>
      <c r="BF174" s="204">
        <f>IF(N174="snížená",J174,0)</f>
        <v>0</v>
      </c>
      <c r="BG174" s="204">
        <f>IF(N174="zákl. přenesená",J174,0)</f>
        <v>0</v>
      </c>
      <c r="BH174" s="204">
        <f>IF(N174="sníž. přenesená",J174,0)</f>
        <v>0</v>
      </c>
      <c r="BI174" s="204">
        <f>IF(N174="nulová",J174,0)</f>
        <v>0</v>
      </c>
      <c r="BJ174" s="18" t="s">
        <v>84</v>
      </c>
      <c r="BK174" s="204">
        <f>ROUND(I174*H174,2)</f>
        <v>0</v>
      </c>
      <c r="BL174" s="18" t="s">
        <v>110</v>
      </c>
      <c r="BM174" s="203" t="s">
        <v>639</v>
      </c>
    </row>
    <row r="175" spans="1:65" s="2" customFormat="1" ht="19.5">
      <c r="A175" s="35"/>
      <c r="B175" s="36"/>
      <c r="C175" s="37"/>
      <c r="D175" s="212" t="s">
        <v>294</v>
      </c>
      <c r="E175" s="37"/>
      <c r="F175" s="221" t="s">
        <v>3682</v>
      </c>
      <c r="G175" s="37"/>
      <c r="H175" s="37"/>
      <c r="I175" s="207"/>
      <c r="J175" s="37"/>
      <c r="K175" s="37"/>
      <c r="L175" s="40"/>
      <c r="M175" s="208"/>
      <c r="N175" s="209"/>
      <c r="O175" s="72"/>
      <c r="P175" s="72"/>
      <c r="Q175" s="72"/>
      <c r="R175" s="72"/>
      <c r="S175" s="72"/>
      <c r="T175" s="73"/>
      <c r="U175" s="35"/>
      <c r="V175" s="35"/>
      <c r="W175" s="35"/>
      <c r="X175" s="35"/>
      <c r="Y175" s="35"/>
      <c r="Z175" s="35"/>
      <c r="AA175" s="35"/>
      <c r="AB175" s="35"/>
      <c r="AC175" s="35"/>
      <c r="AD175" s="35"/>
      <c r="AE175" s="35"/>
      <c r="AT175" s="18" t="s">
        <v>294</v>
      </c>
      <c r="AU175" s="18" t="s">
        <v>84</v>
      </c>
    </row>
    <row r="176" spans="1:65" s="2" customFormat="1" ht="16.5" customHeight="1">
      <c r="A176" s="35"/>
      <c r="B176" s="36"/>
      <c r="C176" s="192" t="s">
        <v>505</v>
      </c>
      <c r="D176" s="192" t="s">
        <v>241</v>
      </c>
      <c r="E176" s="193" t="s">
        <v>3687</v>
      </c>
      <c r="F176" s="194" t="s">
        <v>3688</v>
      </c>
      <c r="G176" s="195" t="s">
        <v>251</v>
      </c>
      <c r="H176" s="196">
        <v>1</v>
      </c>
      <c r="I176" s="197"/>
      <c r="J176" s="198">
        <f>ROUND(I176*H176,2)</f>
        <v>0</v>
      </c>
      <c r="K176" s="194" t="s">
        <v>3299</v>
      </c>
      <c r="L176" s="40"/>
      <c r="M176" s="199" t="s">
        <v>1</v>
      </c>
      <c r="N176" s="200" t="s">
        <v>41</v>
      </c>
      <c r="O176" s="72"/>
      <c r="P176" s="201">
        <f>O176*H176</f>
        <v>0</v>
      </c>
      <c r="Q176" s="201">
        <v>0</v>
      </c>
      <c r="R176" s="201">
        <f>Q176*H176</f>
        <v>0</v>
      </c>
      <c r="S176" s="201">
        <v>0</v>
      </c>
      <c r="T176" s="202">
        <f>S176*H176</f>
        <v>0</v>
      </c>
      <c r="U176" s="35"/>
      <c r="V176" s="35"/>
      <c r="W176" s="35"/>
      <c r="X176" s="35"/>
      <c r="Y176" s="35"/>
      <c r="Z176" s="35"/>
      <c r="AA176" s="35"/>
      <c r="AB176" s="35"/>
      <c r="AC176" s="35"/>
      <c r="AD176" s="35"/>
      <c r="AE176" s="35"/>
      <c r="AR176" s="203" t="s">
        <v>110</v>
      </c>
      <c r="AT176" s="203" t="s">
        <v>241</v>
      </c>
      <c r="AU176" s="203" t="s">
        <v>84</v>
      </c>
      <c r="AY176" s="18" t="s">
        <v>239</v>
      </c>
      <c r="BE176" s="204">
        <f>IF(N176="základní",J176,0)</f>
        <v>0</v>
      </c>
      <c r="BF176" s="204">
        <f>IF(N176="snížená",J176,0)</f>
        <v>0</v>
      </c>
      <c r="BG176" s="204">
        <f>IF(N176="zákl. přenesená",J176,0)</f>
        <v>0</v>
      </c>
      <c r="BH176" s="204">
        <f>IF(N176="sníž. přenesená",J176,0)</f>
        <v>0</v>
      </c>
      <c r="BI176" s="204">
        <f>IF(N176="nulová",J176,0)</f>
        <v>0</v>
      </c>
      <c r="BJ176" s="18" t="s">
        <v>84</v>
      </c>
      <c r="BK176" s="204">
        <f>ROUND(I176*H176,2)</f>
        <v>0</v>
      </c>
      <c r="BL176" s="18" t="s">
        <v>110</v>
      </c>
      <c r="BM176" s="203" t="s">
        <v>652</v>
      </c>
    </row>
    <row r="177" spans="1:65" s="2" customFormat="1" ht="21.75" customHeight="1">
      <c r="A177" s="35"/>
      <c r="B177" s="36"/>
      <c r="C177" s="192" t="s">
        <v>510</v>
      </c>
      <c r="D177" s="192" t="s">
        <v>241</v>
      </c>
      <c r="E177" s="193" t="s">
        <v>3689</v>
      </c>
      <c r="F177" s="194" t="s">
        <v>3690</v>
      </c>
      <c r="G177" s="195" t="s">
        <v>513</v>
      </c>
      <c r="H177" s="196">
        <v>40.6</v>
      </c>
      <c r="I177" s="197"/>
      <c r="J177" s="198">
        <f>ROUND(I177*H177,2)</f>
        <v>0</v>
      </c>
      <c r="K177" s="194" t="s">
        <v>3548</v>
      </c>
      <c r="L177" s="40"/>
      <c r="M177" s="199" t="s">
        <v>1</v>
      </c>
      <c r="N177" s="200" t="s">
        <v>41</v>
      </c>
      <c r="O177" s="72"/>
      <c r="P177" s="201">
        <f>O177*H177</f>
        <v>0</v>
      </c>
      <c r="Q177" s="201">
        <v>0</v>
      </c>
      <c r="R177" s="201">
        <f>Q177*H177</f>
        <v>0</v>
      </c>
      <c r="S177" s="201">
        <v>0</v>
      </c>
      <c r="T177" s="202">
        <f>S177*H177</f>
        <v>0</v>
      </c>
      <c r="U177" s="35"/>
      <c r="V177" s="35"/>
      <c r="W177" s="35"/>
      <c r="X177" s="35"/>
      <c r="Y177" s="35"/>
      <c r="Z177" s="35"/>
      <c r="AA177" s="35"/>
      <c r="AB177" s="35"/>
      <c r="AC177" s="35"/>
      <c r="AD177" s="35"/>
      <c r="AE177" s="35"/>
      <c r="AR177" s="203" t="s">
        <v>110</v>
      </c>
      <c r="AT177" s="203" t="s">
        <v>241</v>
      </c>
      <c r="AU177" s="203" t="s">
        <v>84</v>
      </c>
      <c r="AY177" s="18" t="s">
        <v>239</v>
      </c>
      <c r="BE177" s="204">
        <f>IF(N177="základní",J177,0)</f>
        <v>0</v>
      </c>
      <c r="BF177" s="204">
        <f>IF(N177="snížená",J177,0)</f>
        <v>0</v>
      </c>
      <c r="BG177" s="204">
        <f>IF(N177="zákl. přenesená",J177,0)</f>
        <v>0</v>
      </c>
      <c r="BH177" s="204">
        <f>IF(N177="sníž. přenesená",J177,0)</f>
        <v>0</v>
      </c>
      <c r="BI177" s="204">
        <f>IF(N177="nulová",J177,0)</f>
        <v>0</v>
      </c>
      <c r="BJ177" s="18" t="s">
        <v>84</v>
      </c>
      <c r="BK177" s="204">
        <f>ROUND(I177*H177,2)</f>
        <v>0</v>
      </c>
      <c r="BL177" s="18" t="s">
        <v>110</v>
      </c>
      <c r="BM177" s="203" t="s">
        <v>665</v>
      </c>
    </row>
    <row r="178" spans="1:65" s="2" customFormat="1" ht="19.5">
      <c r="A178" s="35"/>
      <c r="B178" s="36"/>
      <c r="C178" s="37"/>
      <c r="D178" s="212" t="s">
        <v>294</v>
      </c>
      <c r="E178" s="37"/>
      <c r="F178" s="221" t="s">
        <v>3691</v>
      </c>
      <c r="G178" s="37"/>
      <c r="H178" s="37"/>
      <c r="I178" s="207"/>
      <c r="J178" s="37"/>
      <c r="K178" s="37"/>
      <c r="L178" s="40"/>
      <c r="M178" s="208"/>
      <c r="N178" s="209"/>
      <c r="O178" s="72"/>
      <c r="P178" s="72"/>
      <c r="Q178" s="72"/>
      <c r="R178" s="72"/>
      <c r="S178" s="72"/>
      <c r="T178" s="73"/>
      <c r="U178" s="35"/>
      <c r="V178" s="35"/>
      <c r="W178" s="35"/>
      <c r="X178" s="35"/>
      <c r="Y178" s="35"/>
      <c r="Z178" s="35"/>
      <c r="AA178" s="35"/>
      <c r="AB178" s="35"/>
      <c r="AC178" s="35"/>
      <c r="AD178" s="35"/>
      <c r="AE178" s="35"/>
      <c r="AT178" s="18" t="s">
        <v>294</v>
      </c>
      <c r="AU178" s="18" t="s">
        <v>84</v>
      </c>
    </row>
    <row r="179" spans="1:65" s="2" customFormat="1" ht="24.2" customHeight="1">
      <c r="A179" s="35"/>
      <c r="B179" s="36"/>
      <c r="C179" s="192" t="s">
        <v>517</v>
      </c>
      <c r="D179" s="192" t="s">
        <v>241</v>
      </c>
      <c r="E179" s="193" t="s">
        <v>3692</v>
      </c>
      <c r="F179" s="194" t="s">
        <v>3693</v>
      </c>
      <c r="G179" s="195" t="s">
        <v>251</v>
      </c>
      <c r="H179" s="196">
        <v>1</v>
      </c>
      <c r="I179" s="197"/>
      <c r="J179" s="198">
        <f>ROUND(I179*H179,2)</f>
        <v>0</v>
      </c>
      <c r="K179" s="194" t="s">
        <v>3299</v>
      </c>
      <c r="L179" s="40"/>
      <c r="M179" s="199" t="s">
        <v>1</v>
      </c>
      <c r="N179" s="200" t="s">
        <v>41</v>
      </c>
      <c r="O179" s="72"/>
      <c r="P179" s="201">
        <f>O179*H179</f>
        <v>0</v>
      </c>
      <c r="Q179" s="201">
        <v>0</v>
      </c>
      <c r="R179" s="201">
        <f>Q179*H179</f>
        <v>0</v>
      </c>
      <c r="S179" s="201">
        <v>0</v>
      </c>
      <c r="T179" s="202">
        <f>S179*H179</f>
        <v>0</v>
      </c>
      <c r="U179" s="35"/>
      <c r="V179" s="35"/>
      <c r="W179" s="35"/>
      <c r="X179" s="35"/>
      <c r="Y179" s="35"/>
      <c r="Z179" s="35"/>
      <c r="AA179" s="35"/>
      <c r="AB179" s="35"/>
      <c r="AC179" s="35"/>
      <c r="AD179" s="35"/>
      <c r="AE179" s="35"/>
      <c r="AR179" s="203" t="s">
        <v>110</v>
      </c>
      <c r="AT179" s="203" t="s">
        <v>241</v>
      </c>
      <c r="AU179" s="203" t="s">
        <v>84</v>
      </c>
      <c r="AY179" s="18" t="s">
        <v>239</v>
      </c>
      <c r="BE179" s="204">
        <f>IF(N179="základní",J179,0)</f>
        <v>0</v>
      </c>
      <c r="BF179" s="204">
        <f>IF(N179="snížená",J179,0)</f>
        <v>0</v>
      </c>
      <c r="BG179" s="204">
        <f>IF(N179="zákl. přenesená",J179,0)</f>
        <v>0</v>
      </c>
      <c r="BH179" s="204">
        <f>IF(N179="sníž. přenesená",J179,0)</f>
        <v>0</v>
      </c>
      <c r="BI179" s="204">
        <f>IF(N179="nulová",J179,0)</f>
        <v>0</v>
      </c>
      <c r="BJ179" s="18" t="s">
        <v>84</v>
      </c>
      <c r="BK179" s="204">
        <f>ROUND(I179*H179,2)</f>
        <v>0</v>
      </c>
      <c r="BL179" s="18" t="s">
        <v>110</v>
      </c>
      <c r="BM179" s="203" t="s">
        <v>676</v>
      </c>
    </row>
    <row r="180" spans="1:65" s="12" customFormat="1" ht="25.9" customHeight="1">
      <c r="B180" s="176"/>
      <c r="C180" s="177"/>
      <c r="D180" s="178" t="s">
        <v>75</v>
      </c>
      <c r="E180" s="179" t="s">
        <v>829</v>
      </c>
      <c r="F180" s="179" t="s">
        <v>3694</v>
      </c>
      <c r="G180" s="177"/>
      <c r="H180" s="177"/>
      <c r="I180" s="180"/>
      <c r="J180" s="181">
        <f>BK180</f>
        <v>0</v>
      </c>
      <c r="K180" s="177"/>
      <c r="L180" s="182"/>
      <c r="M180" s="183"/>
      <c r="N180" s="184"/>
      <c r="O180" s="184"/>
      <c r="P180" s="185">
        <f>SUM(P181:P198)</f>
        <v>0</v>
      </c>
      <c r="Q180" s="184"/>
      <c r="R180" s="185">
        <f>SUM(R181:R198)</f>
        <v>0</v>
      </c>
      <c r="S180" s="184"/>
      <c r="T180" s="186">
        <f>SUM(T181:T198)</f>
        <v>0</v>
      </c>
      <c r="AR180" s="187" t="s">
        <v>84</v>
      </c>
      <c r="AT180" s="188" t="s">
        <v>75</v>
      </c>
      <c r="AU180" s="188" t="s">
        <v>76</v>
      </c>
      <c r="AY180" s="187" t="s">
        <v>239</v>
      </c>
      <c r="BK180" s="189">
        <f>SUM(BK181:BK198)</f>
        <v>0</v>
      </c>
    </row>
    <row r="181" spans="1:65" s="2" customFormat="1" ht="16.5" customHeight="1">
      <c r="A181" s="35"/>
      <c r="B181" s="36"/>
      <c r="C181" s="192" t="s">
        <v>523</v>
      </c>
      <c r="D181" s="192" t="s">
        <v>241</v>
      </c>
      <c r="E181" s="193" t="s">
        <v>3695</v>
      </c>
      <c r="F181" s="194" t="s">
        <v>3696</v>
      </c>
      <c r="G181" s="195" t="s">
        <v>513</v>
      </c>
      <c r="H181" s="196">
        <v>40</v>
      </c>
      <c r="I181" s="197"/>
      <c r="J181" s="198">
        <f>ROUND(I181*H181,2)</f>
        <v>0</v>
      </c>
      <c r="K181" s="194" t="s">
        <v>3299</v>
      </c>
      <c r="L181" s="40"/>
      <c r="M181" s="199" t="s">
        <v>1</v>
      </c>
      <c r="N181" s="200" t="s">
        <v>41</v>
      </c>
      <c r="O181" s="72"/>
      <c r="P181" s="201">
        <f>O181*H181</f>
        <v>0</v>
      </c>
      <c r="Q181" s="201">
        <v>0</v>
      </c>
      <c r="R181" s="201">
        <f>Q181*H181</f>
        <v>0</v>
      </c>
      <c r="S181" s="201">
        <v>0</v>
      </c>
      <c r="T181" s="202">
        <f>S181*H181</f>
        <v>0</v>
      </c>
      <c r="U181" s="35"/>
      <c r="V181" s="35"/>
      <c r="W181" s="35"/>
      <c r="X181" s="35"/>
      <c r="Y181" s="35"/>
      <c r="Z181" s="35"/>
      <c r="AA181" s="35"/>
      <c r="AB181" s="35"/>
      <c r="AC181" s="35"/>
      <c r="AD181" s="35"/>
      <c r="AE181" s="35"/>
      <c r="AR181" s="203" t="s">
        <v>110</v>
      </c>
      <c r="AT181" s="203" t="s">
        <v>241</v>
      </c>
      <c r="AU181" s="203" t="s">
        <v>84</v>
      </c>
      <c r="AY181" s="18" t="s">
        <v>239</v>
      </c>
      <c r="BE181" s="204">
        <f>IF(N181="základní",J181,0)</f>
        <v>0</v>
      </c>
      <c r="BF181" s="204">
        <f>IF(N181="snížená",J181,0)</f>
        <v>0</v>
      </c>
      <c r="BG181" s="204">
        <f>IF(N181="zákl. přenesená",J181,0)</f>
        <v>0</v>
      </c>
      <c r="BH181" s="204">
        <f>IF(N181="sníž. přenesená",J181,0)</f>
        <v>0</v>
      </c>
      <c r="BI181" s="204">
        <f>IF(N181="nulová",J181,0)</f>
        <v>0</v>
      </c>
      <c r="BJ181" s="18" t="s">
        <v>84</v>
      </c>
      <c r="BK181" s="204">
        <f>ROUND(I181*H181,2)</f>
        <v>0</v>
      </c>
      <c r="BL181" s="18" t="s">
        <v>110</v>
      </c>
      <c r="BM181" s="203" t="s">
        <v>681</v>
      </c>
    </row>
    <row r="182" spans="1:65" s="2" customFormat="1" ht="19.5">
      <c r="A182" s="35"/>
      <c r="B182" s="36"/>
      <c r="C182" s="37"/>
      <c r="D182" s="212" t="s">
        <v>294</v>
      </c>
      <c r="E182" s="37"/>
      <c r="F182" s="221" t="s">
        <v>3697</v>
      </c>
      <c r="G182" s="37"/>
      <c r="H182" s="37"/>
      <c r="I182" s="207"/>
      <c r="J182" s="37"/>
      <c r="K182" s="37"/>
      <c r="L182" s="40"/>
      <c r="M182" s="208"/>
      <c r="N182" s="209"/>
      <c r="O182" s="72"/>
      <c r="P182" s="72"/>
      <c r="Q182" s="72"/>
      <c r="R182" s="72"/>
      <c r="S182" s="72"/>
      <c r="T182" s="73"/>
      <c r="U182" s="35"/>
      <c r="V182" s="35"/>
      <c r="W182" s="35"/>
      <c r="X182" s="35"/>
      <c r="Y182" s="35"/>
      <c r="Z182" s="35"/>
      <c r="AA182" s="35"/>
      <c r="AB182" s="35"/>
      <c r="AC182" s="35"/>
      <c r="AD182" s="35"/>
      <c r="AE182" s="35"/>
      <c r="AT182" s="18" t="s">
        <v>294</v>
      </c>
      <c r="AU182" s="18" t="s">
        <v>84</v>
      </c>
    </row>
    <row r="183" spans="1:65" s="2" customFormat="1" ht="16.5" customHeight="1">
      <c r="A183" s="35"/>
      <c r="B183" s="36"/>
      <c r="C183" s="192" t="s">
        <v>530</v>
      </c>
      <c r="D183" s="192" t="s">
        <v>241</v>
      </c>
      <c r="E183" s="193" t="s">
        <v>3698</v>
      </c>
      <c r="F183" s="194" t="s">
        <v>3699</v>
      </c>
      <c r="G183" s="195" t="s">
        <v>513</v>
      </c>
      <c r="H183" s="196">
        <v>40</v>
      </c>
      <c r="I183" s="197"/>
      <c r="J183" s="198">
        <f>ROUND(I183*H183,2)</f>
        <v>0</v>
      </c>
      <c r="K183" s="194" t="s">
        <v>3299</v>
      </c>
      <c r="L183" s="40"/>
      <c r="M183" s="199" t="s">
        <v>1</v>
      </c>
      <c r="N183" s="200" t="s">
        <v>41</v>
      </c>
      <c r="O183" s="72"/>
      <c r="P183" s="201">
        <f>O183*H183</f>
        <v>0</v>
      </c>
      <c r="Q183" s="201">
        <v>0</v>
      </c>
      <c r="R183" s="201">
        <f>Q183*H183</f>
        <v>0</v>
      </c>
      <c r="S183" s="201">
        <v>0</v>
      </c>
      <c r="T183" s="202">
        <f>S183*H183</f>
        <v>0</v>
      </c>
      <c r="U183" s="35"/>
      <c r="V183" s="35"/>
      <c r="W183" s="35"/>
      <c r="X183" s="35"/>
      <c r="Y183" s="35"/>
      <c r="Z183" s="35"/>
      <c r="AA183" s="35"/>
      <c r="AB183" s="35"/>
      <c r="AC183" s="35"/>
      <c r="AD183" s="35"/>
      <c r="AE183" s="35"/>
      <c r="AR183" s="203" t="s">
        <v>110</v>
      </c>
      <c r="AT183" s="203" t="s">
        <v>241</v>
      </c>
      <c r="AU183" s="203" t="s">
        <v>84</v>
      </c>
      <c r="AY183" s="18" t="s">
        <v>239</v>
      </c>
      <c r="BE183" s="204">
        <f>IF(N183="základní",J183,0)</f>
        <v>0</v>
      </c>
      <c r="BF183" s="204">
        <f>IF(N183="snížená",J183,0)</f>
        <v>0</v>
      </c>
      <c r="BG183" s="204">
        <f>IF(N183="zákl. přenesená",J183,0)</f>
        <v>0</v>
      </c>
      <c r="BH183" s="204">
        <f>IF(N183="sníž. přenesená",J183,0)</f>
        <v>0</v>
      </c>
      <c r="BI183" s="204">
        <f>IF(N183="nulová",J183,0)</f>
        <v>0</v>
      </c>
      <c r="BJ183" s="18" t="s">
        <v>84</v>
      </c>
      <c r="BK183" s="204">
        <f>ROUND(I183*H183,2)</f>
        <v>0</v>
      </c>
      <c r="BL183" s="18" t="s">
        <v>110</v>
      </c>
      <c r="BM183" s="203" t="s">
        <v>686</v>
      </c>
    </row>
    <row r="184" spans="1:65" s="2" customFormat="1" ht="19.5">
      <c r="A184" s="35"/>
      <c r="B184" s="36"/>
      <c r="C184" s="37"/>
      <c r="D184" s="212" t="s">
        <v>294</v>
      </c>
      <c r="E184" s="37"/>
      <c r="F184" s="221" t="s">
        <v>3700</v>
      </c>
      <c r="G184" s="37"/>
      <c r="H184" s="37"/>
      <c r="I184" s="207"/>
      <c r="J184" s="37"/>
      <c r="K184" s="37"/>
      <c r="L184" s="40"/>
      <c r="M184" s="208"/>
      <c r="N184" s="209"/>
      <c r="O184" s="72"/>
      <c r="P184" s="72"/>
      <c r="Q184" s="72"/>
      <c r="R184" s="72"/>
      <c r="S184" s="72"/>
      <c r="T184" s="73"/>
      <c r="U184" s="35"/>
      <c r="V184" s="35"/>
      <c r="W184" s="35"/>
      <c r="X184" s="35"/>
      <c r="Y184" s="35"/>
      <c r="Z184" s="35"/>
      <c r="AA184" s="35"/>
      <c r="AB184" s="35"/>
      <c r="AC184" s="35"/>
      <c r="AD184" s="35"/>
      <c r="AE184" s="35"/>
      <c r="AT184" s="18" t="s">
        <v>294</v>
      </c>
      <c r="AU184" s="18" t="s">
        <v>84</v>
      </c>
    </row>
    <row r="185" spans="1:65" s="2" customFormat="1" ht="24.2" customHeight="1">
      <c r="A185" s="35"/>
      <c r="B185" s="36"/>
      <c r="C185" s="192" t="s">
        <v>536</v>
      </c>
      <c r="D185" s="192" t="s">
        <v>241</v>
      </c>
      <c r="E185" s="193" t="s">
        <v>3701</v>
      </c>
      <c r="F185" s="194" t="s">
        <v>3702</v>
      </c>
      <c r="G185" s="195" t="s">
        <v>3703</v>
      </c>
      <c r="H185" s="196">
        <v>1</v>
      </c>
      <c r="I185" s="197"/>
      <c r="J185" s="198">
        <f>ROUND(I185*H185,2)</f>
        <v>0</v>
      </c>
      <c r="K185" s="194" t="s">
        <v>3299</v>
      </c>
      <c r="L185" s="40"/>
      <c r="M185" s="199" t="s">
        <v>1</v>
      </c>
      <c r="N185" s="200" t="s">
        <v>41</v>
      </c>
      <c r="O185" s="72"/>
      <c r="P185" s="201">
        <f>O185*H185</f>
        <v>0</v>
      </c>
      <c r="Q185" s="201">
        <v>0</v>
      </c>
      <c r="R185" s="201">
        <f>Q185*H185</f>
        <v>0</v>
      </c>
      <c r="S185" s="201">
        <v>0</v>
      </c>
      <c r="T185" s="202">
        <f>S185*H185</f>
        <v>0</v>
      </c>
      <c r="U185" s="35"/>
      <c r="V185" s="35"/>
      <c r="W185" s="35"/>
      <c r="X185" s="35"/>
      <c r="Y185" s="35"/>
      <c r="Z185" s="35"/>
      <c r="AA185" s="35"/>
      <c r="AB185" s="35"/>
      <c r="AC185" s="35"/>
      <c r="AD185" s="35"/>
      <c r="AE185" s="35"/>
      <c r="AR185" s="203" t="s">
        <v>110</v>
      </c>
      <c r="AT185" s="203" t="s">
        <v>241</v>
      </c>
      <c r="AU185" s="203" t="s">
        <v>84</v>
      </c>
      <c r="AY185" s="18" t="s">
        <v>239</v>
      </c>
      <c r="BE185" s="204">
        <f>IF(N185="základní",J185,0)</f>
        <v>0</v>
      </c>
      <c r="BF185" s="204">
        <f>IF(N185="snížená",J185,0)</f>
        <v>0</v>
      </c>
      <c r="BG185" s="204">
        <f>IF(N185="zákl. přenesená",J185,0)</f>
        <v>0</v>
      </c>
      <c r="BH185" s="204">
        <f>IF(N185="sníž. přenesená",J185,0)</f>
        <v>0</v>
      </c>
      <c r="BI185" s="204">
        <f>IF(N185="nulová",J185,0)</f>
        <v>0</v>
      </c>
      <c r="BJ185" s="18" t="s">
        <v>84</v>
      </c>
      <c r="BK185" s="204">
        <f>ROUND(I185*H185,2)</f>
        <v>0</v>
      </c>
      <c r="BL185" s="18" t="s">
        <v>110</v>
      </c>
      <c r="BM185" s="203" t="s">
        <v>691</v>
      </c>
    </row>
    <row r="186" spans="1:65" s="2" customFormat="1" ht="19.5">
      <c r="A186" s="35"/>
      <c r="B186" s="36"/>
      <c r="C186" s="37"/>
      <c r="D186" s="212" t="s">
        <v>294</v>
      </c>
      <c r="E186" s="37"/>
      <c r="F186" s="221" t="s">
        <v>3704</v>
      </c>
      <c r="G186" s="37"/>
      <c r="H186" s="37"/>
      <c r="I186" s="207"/>
      <c r="J186" s="37"/>
      <c r="K186" s="37"/>
      <c r="L186" s="40"/>
      <c r="M186" s="208"/>
      <c r="N186" s="209"/>
      <c r="O186" s="72"/>
      <c r="P186" s="72"/>
      <c r="Q186" s="72"/>
      <c r="R186" s="72"/>
      <c r="S186" s="72"/>
      <c r="T186" s="73"/>
      <c r="U186" s="35"/>
      <c r="V186" s="35"/>
      <c r="W186" s="35"/>
      <c r="X186" s="35"/>
      <c r="Y186" s="35"/>
      <c r="Z186" s="35"/>
      <c r="AA186" s="35"/>
      <c r="AB186" s="35"/>
      <c r="AC186" s="35"/>
      <c r="AD186" s="35"/>
      <c r="AE186" s="35"/>
      <c r="AT186" s="18" t="s">
        <v>294</v>
      </c>
      <c r="AU186" s="18" t="s">
        <v>84</v>
      </c>
    </row>
    <row r="187" spans="1:65" s="2" customFormat="1" ht="24.2" customHeight="1">
      <c r="A187" s="35"/>
      <c r="B187" s="36"/>
      <c r="C187" s="192" t="s">
        <v>541</v>
      </c>
      <c r="D187" s="192" t="s">
        <v>241</v>
      </c>
      <c r="E187" s="193" t="s">
        <v>3705</v>
      </c>
      <c r="F187" s="194" t="s">
        <v>3706</v>
      </c>
      <c r="G187" s="195" t="s">
        <v>3707</v>
      </c>
      <c r="H187" s="196">
        <v>1</v>
      </c>
      <c r="I187" s="197"/>
      <c r="J187" s="198">
        <f>ROUND(I187*H187,2)</f>
        <v>0</v>
      </c>
      <c r="K187" s="194" t="s">
        <v>3299</v>
      </c>
      <c r="L187" s="40"/>
      <c r="M187" s="199" t="s">
        <v>1</v>
      </c>
      <c r="N187" s="200" t="s">
        <v>41</v>
      </c>
      <c r="O187" s="72"/>
      <c r="P187" s="201">
        <f>O187*H187</f>
        <v>0</v>
      </c>
      <c r="Q187" s="201">
        <v>0</v>
      </c>
      <c r="R187" s="201">
        <f>Q187*H187</f>
        <v>0</v>
      </c>
      <c r="S187" s="201">
        <v>0</v>
      </c>
      <c r="T187" s="202">
        <f>S187*H187</f>
        <v>0</v>
      </c>
      <c r="U187" s="35"/>
      <c r="V187" s="35"/>
      <c r="W187" s="35"/>
      <c r="X187" s="35"/>
      <c r="Y187" s="35"/>
      <c r="Z187" s="35"/>
      <c r="AA187" s="35"/>
      <c r="AB187" s="35"/>
      <c r="AC187" s="35"/>
      <c r="AD187" s="35"/>
      <c r="AE187" s="35"/>
      <c r="AR187" s="203" t="s">
        <v>110</v>
      </c>
      <c r="AT187" s="203" t="s">
        <v>241</v>
      </c>
      <c r="AU187" s="203" t="s">
        <v>84</v>
      </c>
      <c r="AY187" s="18" t="s">
        <v>239</v>
      </c>
      <c r="BE187" s="204">
        <f>IF(N187="základní",J187,0)</f>
        <v>0</v>
      </c>
      <c r="BF187" s="204">
        <f>IF(N187="snížená",J187,0)</f>
        <v>0</v>
      </c>
      <c r="BG187" s="204">
        <f>IF(N187="zákl. přenesená",J187,0)</f>
        <v>0</v>
      </c>
      <c r="BH187" s="204">
        <f>IF(N187="sníž. přenesená",J187,0)</f>
        <v>0</v>
      </c>
      <c r="BI187" s="204">
        <f>IF(N187="nulová",J187,0)</f>
        <v>0</v>
      </c>
      <c r="BJ187" s="18" t="s">
        <v>84</v>
      </c>
      <c r="BK187" s="204">
        <f>ROUND(I187*H187,2)</f>
        <v>0</v>
      </c>
      <c r="BL187" s="18" t="s">
        <v>110</v>
      </c>
      <c r="BM187" s="203" t="s">
        <v>698</v>
      </c>
    </row>
    <row r="188" spans="1:65" s="2" customFormat="1" ht="19.5">
      <c r="A188" s="35"/>
      <c r="B188" s="36"/>
      <c r="C188" s="37"/>
      <c r="D188" s="212" t="s">
        <v>294</v>
      </c>
      <c r="E188" s="37"/>
      <c r="F188" s="221" t="s">
        <v>3704</v>
      </c>
      <c r="G188" s="37"/>
      <c r="H188" s="37"/>
      <c r="I188" s="207"/>
      <c r="J188" s="37"/>
      <c r="K188" s="37"/>
      <c r="L188" s="40"/>
      <c r="M188" s="208"/>
      <c r="N188" s="209"/>
      <c r="O188" s="72"/>
      <c r="P188" s="72"/>
      <c r="Q188" s="72"/>
      <c r="R188" s="72"/>
      <c r="S188" s="72"/>
      <c r="T188" s="73"/>
      <c r="U188" s="35"/>
      <c r="V188" s="35"/>
      <c r="W188" s="35"/>
      <c r="X188" s="35"/>
      <c r="Y188" s="35"/>
      <c r="Z188" s="35"/>
      <c r="AA188" s="35"/>
      <c r="AB188" s="35"/>
      <c r="AC188" s="35"/>
      <c r="AD188" s="35"/>
      <c r="AE188" s="35"/>
      <c r="AT188" s="18" t="s">
        <v>294</v>
      </c>
      <c r="AU188" s="18" t="s">
        <v>84</v>
      </c>
    </row>
    <row r="189" spans="1:65" s="2" customFormat="1" ht="16.5" customHeight="1">
      <c r="A189" s="35"/>
      <c r="B189" s="36"/>
      <c r="C189" s="192" t="s">
        <v>549</v>
      </c>
      <c r="D189" s="192" t="s">
        <v>241</v>
      </c>
      <c r="E189" s="193" t="s">
        <v>3708</v>
      </c>
      <c r="F189" s="194" t="s">
        <v>3709</v>
      </c>
      <c r="G189" s="195" t="s">
        <v>251</v>
      </c>
      <c r="H189" s="196">
        <v>8</v>
      </c>
      <c r="I189" s="197"/>
      <c r="J189" s="198">
        <f>ROUND(I189*H189,2)</f>
        <v>0</v>
      </c>
      <c r="K189" s="194" t="s">
        <v>3299</v>
      </c>
      <c r="L189" s="40"/>
      <c r="M189" s="199" t="s">
        <v>1</v>
      </c>
      <c r="N189" s="200" t="s">
        <v>41</v>
      </c>
      <c r="O189" s="72"/>
      <c r="P189" s="201">
        <f>O189*H189</f>
        <v>0</v>
      </c>
      <c r="Q189" s="201">
        <v>0</v>
      </c>
      <c r="R189" s="201">
        <f>Q189*H189</f>
        <v>0</v>
      </c>
      <c r="S189" s="201">
        <v>0</v>
      </c>
      <c r="T189" s="202">
        <f>S189*H189</f>
        <v>0</v>
      </c>
      <c r="U189" s="35"/>
      <c r="V189" s="35"/>
      <c r="W189" s="35"/>
      <c r="X189" s="35"/>
      <c r="Y189" s="35"/>
      <c r="Z189" s="35"/>
      <c r="AA189" s="35"/>
      <c r="AB189" s="35"/>
      <c r="AC189" s="35"/>
      <c r="AD189" s="35"/>
      <c r="AE189" s="35"/>
      <c r="AR189" s="203" t="s">
        <v>110</v>
      </c>
      <c r="AT189" s="203" t="s">
        <v>241</v>
      </c>
      <c r="AU189" s="203" t="s">
        <v>84</v>
      </c>
      <c r="AY189" s="18" t="s">
        <v>239</v>
      </c>
      <c r="BE189" s="204">
        <f>IF(N189="základní",J189,0)</f>
        <v>0</v>
      </c>
      <c r="BF189" s="204">
        <f>IF(N189="snížená",J189,0)</f>
        <v>0</v>
      </c>
      <c r="BG189" s="204">
        <f>IF(N189="zákl. přenesená",J189,0)</f>
        <v>0</v>
      </c>
      <c r="BH189" s="204">
        <f>IF(N189="sníž. přenesená",J189,0)</f>
        <v>0</v>
      </c>
      <c r="BI189" s="204">
        <f>IF(N189="nulová",J189,0)</f>
        <v>0</v>
      </c>
      <c r="BJ189" s="18" t="s">
        <v>84</v>
      </c>
      <c r="BK189" s="204">
        <f>ROUND(I189*H189,2)</f>
        <v>0</v>
      </c>
      <c r="BL189" s="18" t="s">
        <v>110</v>
      </c>
      <c r="BM189" s="203" t="s">
        <v>708</v>
      </c>
    </row>
    <row r="190" spans="1:65" s="2" customFormat="1" ht="16.5" customHeight="1">
      <c r="A190" s="35"/>
      <c r="B190" s="36"/>
      <c r="C190" s="192" t="s">
        <v>557</v>
      </c>
      <c r="D190" s="192" t="s">
        <v>241</v>
      </c>
      <c r="E190" s="193" t="s">
        <v>3710</v>
      </c>
      <c r="F190" s="194" t="s">
        <v>3711</v>
      </c>
      <c r="G190" s="195" t="s">
        <v>513</v>
      </c>
      <c r="H190" s="196">
        <v>43</v>
      </c>
      <c r="I190" s="197"/>
      <c r="J190" s="198">
        <f>ROUND(I190*H190,2)</f>
        <v>0</v>
      </c>
      <c r="K190" s="194" t="s">
        <v>3299</v>
      </c>
      <c r="L190" s="40"/>
      <c r="M190" s="199" t="s">
        <v>1</v>
      </c>
      <c r="N190" s="200" t="s">
        <v>41</v>
      </c>
      <c r="O190" s="72"/>
      <c r="P190" s="201">
        <f>O190*H190</f>
        <v>0</v>
      </c>
      <c r="Q190" s="201">
        <v>0</v>
      </c>
      <c r="R190" s="201">
        <f>Q190*H190</f>
        <v>0</v>
      </c>
      <c r="S190" s="201">
        <v>0</v>
      </c>
      <c r="T190" s="202">
        <f>S190*H190</f>
        <v>0</v>
      </c>
      <c r="U190" s="35"/>
      <c r="V190" s="35"/>
      <c r="W190" s="35"/>
      <c r="X190" s="35"/>
      <c r="Y190" s="35"/>
      <c r="Z190" s="35"/>
      <c r="AA190" s="35"/>
      <c r="AB190" s="35"/>
      <c r="AC190" s="35"/>
      <c r="AD190" s="35"/>
      <c r="AE190" s="35"/>
      <c r="AR190" s="203" t="s">
        <v>110</v>
      </c>
      <c r="AT190" s="203" t="s">
        <v>241</v>
      </c>
      <c r="AU190" s="203" t="s">
        <v>84</v>
      </c>
      <c r="AY190" s="18" t="s">
        <v>239</v>
      </c>
      <c r="BE190" s="204">
        <f>IF(N190="základní",J190,0)</f>
        <v>0</v>
      </c>
      <c r="BF190" s="204">
        <f>IF(N190="snížená",J190,0)</f>
        <v>0</v>
      </c>
      <c r="BG190" s="204">
        <f>IF(N190="zákl. přenesená",J190,0)</f>
        <v>0</v>
      </c>
      <c r="BH190" s="204">
        <f>IF(N190="sníž. přenesená",J190,0)</f>
        <v>0</v>
      </c>
      <c r="BI190" s="204">
        <f>IF(N190="nulová",J190,0)</f>
        <v>0</v>
      </c>
      <c r="BJ190" s="18" t="s">
        <v>84</v>
      </c>
      <c r="BK190" s="204">
        <f>ROUND(I190*H190,2)</f>
        <v>0</v>
      </c>
      <c r="BL190" s="18" t="s">
        <v>110</v>
      </c>
      <c r="BM190" s="203" t="s">
        <v>718</v>
      </c>
    </row>
    <row r="191" spans="1:65" s="2" customFormat="1" ht="16.5" customHeight="1">
      <c r="A191" s="35"/>
      <c r="B191" s="36"/>
      <c r="C191" s="192" t="s">
        <v>562</v>
      </c>
      <c r="D191" s="192" t="s">
        <v>241</v>
      </c>
      <c r="E191" s="193" t="s">
        <v>3712</v>
      </c>
      <c r="F191" s="194" t="s">
        <v>3713</v>
      </c>
      <c r="G191" s="195" t="s">
        <v>513</v>
      </c>
      <c r="H191" s="196">
        <v>40</v>
      </c>
      <c r="I191" s="197"/>
      <c r="J191" s="198">
        <f>ROUND(I191*H191,2)</f>
        <v>0</v>
      </c>
      <c r="K191" s="194" t="s">
        <v>3299</v>
      </c>
      <c r="L191" s="40"/>
      <c r="M191" s="199" t="s">
        <v>1</v>
      </c>
      <c r="N191" s="200" t="s">
        <v>41</v>
      </c>
      <c r="O191" s="72"/>
      <c r="P191" s="201">
        <f>O191*H191</f>
        <v>0</v>
      </c>
      <c r="Q191" s="201">
        <v>0</v>
      </c>
      <c r="R191" s="201">
        <f>Q191*H191</f>
        <v>0</v>
      </c>
      <c r="S191" s="201">
        <v>0</v>
      </c>
      <c r="T191" s="202">
        <f>S191*H191</f>
        <v>0</v>
      </c>
      <c r="U191" s="35"/>
      <c r="V191" s="35"/>
      <c r="W191" s="35"/>
      <c r="X191" s="35"/>
      <c r="Y191" s="35"/>
      <c r="Z191" s="35"/>
      <c r="AA191" s="35"/>
      <c r="AB191" s="35"/>
      <c r="AC191" s="35"/>
      <c r="AD191" s="35"/>
      <c r="AE191" s="35"/>
      <c r="AR191" s="203" t="s">
        <v>110</v>
      </c>
      <c r="AT191" s="203" t="s">
        <v>241</v>
      </c>
      <c r="AU191" s="203" t="s">
        <v>84</v>
      </c>
      <c r="AY191" s="18" t="s">
        <v>239</v>
      </c>
      <c r="BE191" s="204">
        <f>IF(N191="základní",J191,0)</f>
        <v>0</v>
      </c>
      <c r="BF191" s="204">
        <f>IF(N191="snížená",J191,0)</f>
        <v>0</v>
      </c>
      <c r="BG191" s="204">
        <f>IF(N191="zákl. přenesená",J191,0)</f>
        <v>0</v>
      </c>
      <c r="BH191" s="204">
        <f>IF(N191="sníž. přenesená",J191,0)</f>
        <v>0</v>
      </c>
      <c r="BI191" s="204">
        <f>IF(N191="nulová",J191,0)</f>
        <v>0</v>
      </c>
      <c r="BJ191" s="18" t="s">
        <v>84</v>
      </c>
      <c r="BK191" s="204">
        <f>ROUND(I191*H191,2)</f>
        <v>0</v>
      </c>
      <c r="BL191" s="18" t="s">
        <v>110</v>
      </c>
      <c r="BM191" s="203" t="s">
        <v>729</v>
      </c>
    </row>
    <row r="192" spans="1:65" s="2" customFormat="1" ht="16.5" customHeight="1">
      <c r="A192" s="35"/>
      <c r="B192" s="36"/>
      <c r="C192" s="192" t="s">
        <v>567</v>
      </c>
      <c r="D192" s="192" t="s">
        <v>241</v>
      </c>
      <c r="E192" s="193" t="s">
        <v>3714</v>
      </c>
      <c r="F192" s="194" t="s">
        <v>3290</v>
      </c>
      <c r="G192" s="195" t="s">
        <v>2349</v>
      </c>
      <c r="H192" s="196">
        <v>2</v>
      </c>
      <c r="I192" s="197"/>
      <c r="J192" s="198">
        <f>ROUND(I192*H192,2)</f>
        <v>0</v>
      </c>
      <c r="K192" s="194" t="s">
        <v>3174</v>
      </c>
      <c r="L192" s="40"/>
      <c r="M192" s="199" t="s">
        <v>1</v>
      </c>
      <c r="N192" s="200" t="s">
        <v>41</v>
      </c>
      <c r="O192" s="72"/>
      <c r="P192" s="201">
        <f>O192*H192</f>
        <v>0</v>
      </c>
      <c r="Q192" s="201">
        <v>0</v>
      </c>
      <c r="R192" s="201">
        <f>Q192*H192</f>
        <v>0</v>
      </c>
      <c r="S192" s="201">
        <v>0</v>
      </c>
      <c r="T192" s="202">
        <f>S192*H192</f>
        <v>0</v>
      </c>
      <c r="U192" s="35"/>
      <c r="V192" s="35"/>
      <c r="W192" s="35"/>
      <c r="X192" s="35"/>
      <c r="Y192" s="35"/>
      <c r="Z192" s="35"/>
      <c r="AA192" s="35"/>
      <c r="AB192" s="35"/>
      <c r="AC192" s="35"/>
      <c r="AD192" s="35"/>
      <c r="AE192" s="35"/>
      <c r="AR192" s="203" t="s">
        <v>110</v>
      </c>
      <c r="AT192" s="203" t="s">
        <v>241</v>
      </c>
      <c r="AU192" s="203" t="s">
        <v>84</v>
      </c>
      <c r="AY192" s="18" t="s">
        <v>239</v>
      </c>
      <c r="BE192" s="204">
        <f>IF(N192="základní",J192,0)</f>
        <v>0</v>
      </c>
      <c r="BF192" s="204">
        <f>IF(N192="snížená",J192,0)</f>
        <v>0</v>
      </c>
      <c r="BG192" s="204">
        <f>IF(N192="zákl. přenesená",J192,0)</f>
        <v>0</v>
      </c>
      <c r="BH192" s="204">
        <f>IF(N192="sníž. přenesená",J192,0)</f>
        <v>0</v>
      </c>
      <c r="BI192" s="204">
        <f>IF(N192="nulová",J192,0)</f>
        <v>0</v>
      </c>
      <c r="BJ192" s="18" t="s">
        <v>84</v>
      </c>
      <c r="BK192" s="204">
        <f>ROUND(I192*H192,2)</f>
        <v>0</v>
      </c>
      <c r="BL192" s="18" t="s">
        <v>110</v>
      </c>
      <c r="BM192" s="203" t="s">
        <v>739</v>
      </c>
    </row>
    <row r="193" spans="1:65" s="2" customFormat="1" ht="16.5" customHeight="1">
      <c r="A193" s="35"/>
      <c r="B193" s="36"/>
      <c r="C193" s="192" t="s">
        <v>572</v>
      </c>
      <c r="D193" s="192" t="s">
        <v>241</v>
      </c>
      <c r="E193" s="193" t="s">
        <v>3715</v>
      </c>
      <c r="F193" s="194" t="s">
        <v>3716</v>
      </c>
      <c r="G193" s="195" t="s">
        <v>251</v>
      </c>
      <c r="H193" s="196">
        <v>6</v>
      </c>
      <c r="I193" s="197"/>
      <c r="J193" s="198">
        <f>ROUND(I193*H193,2)</f>
        <v>0</v>
      </c>
      <c r="K193" s="194" t="s">
        <v>3174</v>
      </c>
      <c r="L193" s="40"/>
      <c r="M193" s="199" t="s">
        <v>1</v>
      </c>
      <c r="N193" s="200" t="s">
        <v>41</v>
      </c>
      <c r="O193" s="72"/>
      <c r="P193" s="201">
        <f>O193*H193</f>
        <v>0</v>
      </c>
      <c r="Q193" s="201">
        <v>0</v>
      </c>
      <c r="R193" s="201">
        <f>Q193*H193</f>
        <v>0</v>
      </c>
      <c r="S193" s="201">
        <v>0</v>
      </c>
      <c r="T193" s="202">
        <f>S193*H193</f>
        <v>0</v>
      </c>
      <c r="U193" s="35"/>
      <c r="V193" s="35"/>
      <c r="W193" s="35"/>
      <c r="X193" s="35"/>
      <c r="Y193" s="35"/>
      <c r="Z193" s="35"/>
      <c r="AA193" s="35"/>
      <c r="AB193" s="35"/>
      <c r="AC193" s="35"/>
      <c r="AD193" s="35"/>
      <c r="AE193" s="35"/>
      <c r="AR193" s="203" t="s">
        <v>110</v>
      </c>
      <c r="AT193" s="203" t="s">
        <v>241</v>
      </c>
      <c r="AU193" s="203" t="s">
        <v>84</v>
      </c>
      <c r="AY193" s="18" t="s">
        <v>239</v>
      </c>
      <c r="BE193" s="204">
        <f>IF(N193="základní",J193,0)</f>
        <v>0</v>
      </c>
      <c r="BF193" s="204">
        <f>IF(N193="snížená",J193,0)</f>
        <v>0</v>
      </c>
      <c r="BG193" s="204">
        <f>IF(N193="zákl. přenesená",J193,0)</f>
        <v>0</v>
      </c>
      <c r="BH193" s="204">
        <f>IF(N193="sníž. přenesená",J193,0)</f>
        <v>0</v>
      </c>
      <c r="BI193" s="204">
        <f>IF(N193="nulová",J193,0)</f>
        <v>0</v>
      </c>
      <c r="BJ193" s="18" t="s">
        <v>84</v>
      </c>
      <c r="BK193" s="204">
        <f>ROUND(I193*H193,2)</f>
        <v>0</v>
      </c>
      <c r="BL193" s="18" t="s">
        <v>110</v>
      </c>
      <c r="BM193" s="203" t="s">
        <v>746</v>
      </c>
    </row>
    <row r="194" spans="1:65" s="2" customFormat="1" ht="19.5">
      <c r="A194" s="35"/>
      <c r="B194" s="36"/>
      <c r="C194" s="37"/>
      <c r="D194" s="212" t="s">
        <v>294</v>
      </c>
      <c r="E194" s="37"/>
      <c r="F194" s="221" t="s">
        <v>3717</v>
      </c>
      <c r="G194" s="37"/>
      <c r="H194" s="37"/>
      <c r="I194" s="207"/>
      <c r="J194" s="37"/>
      <c r="K194" s="37"/>
      <c r="L194" s="40"/>
      <c r="M194" s="208"/>
      <c r="N194" s="209"/>
      <c r="O194" s="72"/>
      <c r="P194" s="72"/>
      <c r="Q194" s="72"/>
      <c r="R194" s="72"/>
      <c r="S194" s="72"/>
      <c r="T194" s="73"/>
      <c r="U194" s="35"/>
      <c r="V194" s="35"/>
      <c r="W194" s="35"/>
      <c r="X194" s="35"/>
      <c r="Y194" s="35"/>
      <c r="Z194" s="35"/>
      <c r="AA194" s="35"/>
      <c r="AB194" s="35"/>
      <c r="AC194" s="35"/>
      <c r="AD194" s="35"/>
      <c r="AE194" s="35"/>
      <c r="AT194" s="18" t="s">
        <v>294</v>
      </c>
      <c r="AU194" s="18" t="s">
        <v>84</v>
      </c>
    </row>
    <row r="195" spans="1:65" s="2" customFormat="1" ht="16.5" customHeight="1">
      <c r="A195" s="35"/>
      <c r="B195" s="36"/>
      <c r="C195" s="192" t="s">
        <v>577</v>
      </c>
      <c r="D195" s="192" t="s">
        <v>241</v>
      </c>
      <c r="E195" s="193" t="s">
        <v>3718</v>
      </c>
      <c r="F195" s="194" t="s">
        <v>3719</v>
      </c>
      <c r="G195" s="195" t="s">
        <v>251</v>
      </c>
      <c r="H195" s="196">
        <v>2</v>
      </c>
      <c r="I195" s="197"/>
      <c r="J195" s="198">
        <f>ROUND(I195*H195,2)</f>
        <v>0</v>
      </c>
      <c r="K195" s="194" t="s">
        <v>3174</v>
      </c>
      <c r="L195" s="40"/>
      <c r="M195" s="199" t="s">
        <v>1</v>
      </c>
      <c r="N195" s="200" t="s">
        <v>41</v>
      </c>
      <c r="O195" s="72"/>
      <c r="P195" s="201">
        <f>O195*H195</f>
        <v>0</v>
      </c>
      <c r="Q195" s="201">
        <v>0</v>
      </c>
      <c r="R195" s="201">
        <f>Q195*H195</f>
        <v>0</v>
      </c>
      <c r="S195" s="201">
        <v>0</v>
      </c>
      <c r="T195" s="202">
        <f>S195*H195</f>
        <v>0</v>
      </c>
      <c r="U195" s="35"/>
      <c r="V195" s="35"/>
      <c r="W195" s="35"/>
      <c r="X195" s="35"/>
      <c r="Y195" s="35"/>
      <c r="Z195" s="35"/>
      <c r="AA195" s="35"/>
      <c r="AB195" s="35"/>
      <c r="AC195" s="35"/>
      <c r="AD195" s="35"/>
      <c r="AE195" s="35"/>
      <c r="AR195" s="203" t="s">
        <v>110</v>
      </c>
      <c r="AT195" s="203" t="s">
        <v>241</v>
      </c>
      <c r="AU195" s="203" t="s">
        <v>84</v>
      </c>
      <c r="AY195" s="18" t="s">
        <v>239</v>
      </c>
      <c r="BE195" s="204">
        <f>IF(N195="základní",J195,0)</f>
        <v>0</v>
      </c>
      <c r="BF195" s="204">
        <f>IF(N195="snížená",J195,0)</f>
        <v>0</v>
      </c>
      <c r="BG195" s="204">
        <f>IF(N195="zákl. přenesená",J195,0)</f>
        <v>0</v>
      </c>
      <c r="BH195" s="204">
        <f>IF(N195="sníž. přenesená",J195,0)</f>
        <v>0</v>
      </c>
      <c r="BI195" s="204">
        <f>IF(N195="nulová",J195,0)</f>
        <v>0</v>
      </c>
      <c r="BJ195" s="18" t="s">
        <v>84</v>
      </c>
      <c r="BK195" s="204">
        <f>ROUND(I195*H195,2)</f>
        <v>0</v>
      </c>
      <c r="BL195" s="18" t="s">
        <v>110</v>
      </c>
      <c r="BM195" s="203" t="s">
        <v>754</v>
      </c>
    </row>
    <row r="196" spans="1:65" s="2" customFormat="1" ht="19.5">
      <c r="A196" s="35"/>
      <c r="B196" s="36"/>
      <c r="C196" s="37"/>
      <c r="D196" s="212" t="s">
        <v>294</v>
      </c>
      <c r="E196" s="37"/>
      <c r="F196" s="221" t="s">
        <v>3717</v>
      </c>
      <c r="G196" s="37"/>
      <c r="H196" s="37"/>
      <c r="I196" s="207"/>
      <c r="J196" s="37"/>
      <c r="K196" s="37"/>
      <c r="L196" s="40"/>
      <c r="M196" s="208"/>
      <c r="N196" s="209"/>
      <c r="O196" s="72"/>
      <c r="P196" s="72"/>
      <c r="Q196" s="72"/>
      <c r="R196" s="72"/>
      <c r="S196" s="72"/>
      <c r="T196" s="73"/>
      <c r="U196" s="35"/>
      <c r="V196" s="35"/>
      <c r="W196" s="35"/>
      <c r="X196" s="35"/>
      <c r="Y196" s="35"/>
      <c r="Z196" s="35"/>
      <c r="AA196" s="35"/>
      <c r="AB196" s="35"/>
      <c r="AC196" s="35"/>
      <c r="AD196" s="35"/>
      <c r="AE196" s="35"/>
      <c r="AT196" s="18" t="s">
        <v>294</v>
      </c>
      <c r="AU196" s="18" t="s">
        <v>84</v>
      </c>
    </row>
    <row r="197" spans="1:65" s="2" customFormat="1" ht="16.5" customHeight="1">
      <c r="A197" s="35"/>
      <c r="B197" s="36"/>
      <c r="C197" s="192" t="s">
        <v>582</v>
      </c>
      <c r="D197" s="192" t="s">
        <v>241</v>
      </c>
      <c r="E197" s="193" t="s">
        <v>3720</v>
      </c>
      <c r="F197" s="194" t="s">
        <v>3721</v>
      </c>
      <c r="G197" s="195" t="s">
        <v>251</v>
      </c>
      <c r="H197" s="196">
        <v>3</v>
      </c>
      <c r="I197" s="197"/>
      <c r="J197" s="198">
        <f>ROUND(I197*H197,2)</f>
        <v>0</v>
      </c>
      <c r="K197" s="194" t="s">
        <v>3299</v>
      </c>
      <c r="L197" s="40"/>
      <c r="M197" s="199" t="s">
        <v>1</v>
      </c>
      <c r="N197" s="200" t="s">
        <v>41</v>
      </c>
      <c r="O197" s="72"/>
      <c r="P197" s="201">
        <f>O197*H197</f>
        <v>0</v>
      </c>
      <c r="Q197" s="201">
        <v>0</v>
      </c>
      <c r="R197" s="201">
        <f>Q197*H197</f>
        <v>0</v>
      </c>
      <c r="S197" s="201">
        <v>0</v>
      </c>
      <c r="T197" s="202">
        <f>S197*H197</f>
        <v>0</v>
      </c>
      <c r="U197" s="35"/>
      <c r="V197" s="35"/>
      <c r="W197" s="35"/>
      <c r="X197" s="35"/>
      <c r="Y197" s="35"/>
      <c r="Z197" s="35"/>
      <c r="AA197" s="35"/>
      <c r="AB197" s="35"/>
      <c r="AC197" s="35"/>
      <c r="AD197" s="35"/>
      <c r="AE197" s="35"/>
      <c r="AR197" s="203" t="s">
        <v>110</v>
      </c>
      <c r="AT197" s="203" t="s">
        <v>241</v>
      </c>
      <c r="AU197" s="203" t="s">
        <v>84</v>
      </c>
      <c r="AY197" s="18" t="s">
        <v>239</v>
      </c>
      <c r="BE197" s="204">
        <f>IF(N197="základní",J197,0)</f>
        <v>0</v>
      </c>
      <c r="BF197" s="204">
        <f>IF(N197="snížená",J197,0)</f>
        <v>0</v>
      </c>
      <c r="BG197" s="204">
        <f>IF(N197="zákl. přenesená",J197,0)</f>
        <v>0</v>
      </c>
      <c r="BH197" s="204">
        <f>IF(N197="sníž. přenesená",J197,0)</f>
        <v>0</v>
      </c>
      <c r="BI197" s="204">
        <f>IF(N197="nulová",J197,0)</f>
        <v>0</v>
      </c>
      <c r="BJ197" s="18" t="s">
        <v>84</v>
      </c>
      <c r="BK197" s="204">
        <f>ROUND(I197*H197,2)</f>
        <v>0</v>
      </c>
      <c r="BL197" s="18" t="s">
        <v>110</v>
      </c>
      <c r="BM197" s="203" t="s">
        <v>762</v>
      </c>
    </row>
    <row r="198" spans="1:65" s="2" customFormat="1" ht="16.5" customHeight="1">
      <c r="A198" s="35"/>
      <c r="B198" s="36"/>
      <c r="C198" s="192" t="s">
        <v>587</v>
      </c>
      <c r="D198" s="192" t="s">
        <v>241</v>
      </c>
      <c r="E198" s="193" t="s">
        <v>3722</v>
      </c>
      <c r="F198" s="194" t="s">
        <v>3723</v>
      </c>
      <c r="G198" s="195" t="s">
        <v>251</v>
      </c>
      <c r="H198" s="196">
        <v>3</v>
      </c>
      <c r="I198" s="197"/>
      <c r="J198" s="198">
        <f>ROUND(I198*H198,2)</f>
        <v>0</v>
      </c>
      <c r="K198" s="194" t="s">
        <v>3299</v>
      </c>
      <c r="L198" s="40"/>
      <c r="M198" s="199" t="s">
        <v>1</v>
      </c>
      <c r="N198" s="200" t="s">
        <v>41</v>
      </c>
      <c r="O198" s="72"/>
      <c r="P198" s="201">
        <f>O198*H198</f>
        <v>0</v>
      </c>
      <c r="Q198" s="201">
        <v>0</v>
      </c>
      <c r="R198" s="201">
        <f>Q198*H198</f>
        <v>0</v>
      </c>
      <c r="S198" s="201">
        <v>0</v>
      </c>
      <c r="T198" s="202">
        <f>S198*H198</f>
        <v>0</v>
      </c>
      <c r="U198" s="35"/>
      <c r="V198" s="35"/>
      <c r="W198" s="35"/>
      <c r="X198" s="35"/>
      <c r="Y198" s="35"/>
      <c r="Z198" s="35"/>
      <c r="AA198" s="35"/>
      <c r="AB198" s="35"/>
      <c r="AC198" s="35"/>
      <c r="AD198" s="35"/>
      <c r="AE198" s="35"/>
      <c r="AR198" s="203" t="s">
        <v>110</v>
      </c>
      <c r="AT198" s="203" t="s">
        <v>241</v>
      </c>
      <c r="AU198" s="203" t="s">
        <v>84</v>
      </c>
      <c r="AY198" s="18" t="s">
        <v>239</v>
      </c>
      <c r="BE198" s="204">
        <f>IF(N198="základní",J198,0)</f>
        <v>0</v>
      </c>
      <c r="BF198" s="204">
        <f>IF(N198="snížená",J198,0)</f>
        <v>0</v>
      </c>
      <c r="BG198" s="204">
        <f>IF(N198="zákl. přenesená",J198,0)</f>
        <v>0</v>
      </c>
      <c r="BH198" s="204">
        <f>IF(N198="sníž. přenesená",J198,0)</f>
        <v>0</v>
      </c>
      <c r="BI198" s="204">
        <f>IF(N198="nulová",J198,0)</f>
        <v>0</v>
      </c>
      <c r="BJ198" s="18" t="s">
        <v>84</v>
      </c>
      <c r="BK198" s="204">
        <f>ROUND(I198*H198,2)</f>
        <v>0</v>
      </c>
      <c r="BL198" s="18" t="s">
        <v>110</v>
      </c>
      <c r="BM198" s="203" t="s">
        <v>772</v>
      </c>
    </row>
    <row r="199" spans="1:65" s="12" customFormat="1" ht="25.9" customHeight="1">
      <c r="B199" s="176"/>
      <c r="C199" s="177"/>
      <c r="D199" s="178" t="s">
        <v>75</v>
      </c>
      <c r="E199" s="179" t="s">
        <v>883</v>
      </c>
      <c r="F199" s="179" t="s">
        <v>3724</v>
      </c>
      <c r="G199" s="177"/>
      <c r="H199" s="177"/>
      <c r="I199" s="180"/>
      <c r="J199" s="181">
        <f>BK199</f>
        <v>0</v>
      </c>
      <c r="K199" s="177"/>
      <c r="L199" s="182"/>
      <c r="M199" s="183"/>
      <c r="N199" s="184"/>
      <c r="O199" s="184"/>
      <c r="P199" s="185">
        <f>SUM(P200:P201)</f>
        <v>0</v>
      </c>
      <c r="Q199" s="184"/>
      <c r="R199" s="185">
        <f>SUM(R200:R201)</f>
        <v>0</v>
      </c>
      <c r="S199" s="184"/>
      <c r="T199" s="186">
        <f>SUM(T200:T201)</f>
        <v>0</v>
      </c>
      <c r="AR199" s="187" t="s">
        <v>84</v>
      </c>
      <c r="AT199" s="188" t="s">
        <v>75</v>
      </c>
      <c r="AU199" s="188" t="s">
        <v>76</v>
      </c>
      <c r="AY199" s="187" t="s">
        <v>239</v>
      </c>
      <c r="BK199" s="189">
        <f>SUM(BK200:BK201)</f>
        <v>0</v>
      </c>
    </row>
    <row r="200" spans="1:65" s="2" customFormat="1" ht="16.5" customHeight="1">
      <c r="A200" s="35"/>
      <c r="B200" s="36"/>
      <c r="C200" s="192" t="s">
        <v>592</v>
      </c>
      <c r="D200" s="192" t="s">
        <v>241</v>
      </c>
      <c r="E200" s="193" t="s">
        <v>3725</v>
      </c>
      <c r="F200" s="194" t="s">
        <v>3726</v>
      </c>
      <c r="G200" s="195" t="s">
        <v>344</v>
      </c>
      <c r="H200" s="196">
        <v>244.828</v>
      </c>
      <c r="I200" s="197"/>
      <c r="J200" s="198">
        <f>ROUND(I200*H200,2)</f>
        <v>0</v>
      </c>
      <c r="K200" s="194" t="s">
        <v>3299</v>
      </c>
      <c r="L200" s="40"/>
      <c r="M200" s="199" t="s">
        <v>1</v>
      </c>
      <c r="N200" s="200" t="s">
        <v>41</v>
      </c>
      <c r="O200" s="72"/>
      <c r="P200" s="201">
        <f>O200*H200</f>
        <v>0</v>
      </c>
      <c r="Q200" s="201">
        <v>0</v>
      </c>
      <c r="R200" s="201">
        <f>Q200*H200</f>
        <v>0</v>
      </c>
      <c r="S200" s="201">
        <v>0</v>
      </c>
      <c r="T200" s="202">
        <f>S200*H200</f>
        <v>0</v>
      </c>
      <c r="U200" s="35"/>
      <c r="V200" s="35"/>
      <c r="W200" s="35"/>
      <c r="X200" s="35"/>
      <c r="Y200" s="35"/>
      <c r="Z200" s="35"/>
      <c r="AA200" s="35"/>
      <c r="AB200" s="35"/>
      <c r="AC200" s="35"/>
      <c r="AD200" s="35"/>
      <c r="AE200" s="35"/>
      <c r="AR200" s="203" t="s">
        <v>110</v>
      </c>
      <c r="AT200" s="203" t="s">
        <v>241</v>
      </c>
      <c r="AU200" s="203" t="s">
        <v>84</v>
      </c>
      <c r="AY200" s="18" t="s">
        <v>239</v>
      </c>
      <c r="BE200" s="204">
        <f>IF(N200="základní",J200,0)</f>
        <v>0</v>
      </c>
      <c r="BF200" s="204">
        <f>IF(N200="snížená",J200,0)</f>
        <v>0</v>
      </c>
      <c r="BG200" s="204">
        <f>IF(N200="zákl. přenesená",J200,0)</f>
        <v>0</v>
      </c>
      <c r="BH200" s="204">
        <f>IF(N200="sníž. přenesená",J200,0)</f>
        <v>0</v>
      </c>
      <c r="BI200" s="204">
        <f>IF(N200="nulová",J200,0)</f>
        <v>0</v>
      </c>
      <c r="BJ200" s="18" t="s">
        <v>84</v>
      </c>
      <c r="BK200" s="204">
        <f>ROUND(I200*H200,2)</f>
        <v>0</v>
      </c>
      <c r="BL200" s="18" t="s">
        <v>110</v>
      </c>
      <c r="BM200" s="203" t="s">
        <v>780</v>
      </c>
    </row>
    <row r="201" spans="1:65" s="2" customFormat="1" ht="19.5">
      <c r="A201" s="35"/>
      <c r="B201" s="36"/>
      <c r="C201" s="37"/>
      <c r="D201" s="212" t="s">
        <v>294</v>
      </c>
      <c r="E201" s="37"/>
      <c r="F201" s="221" t="s">
        <v>3727</v>
      </c>
      <c r="G201" s="37"/>
      <c r="H201" s="37"/>
      <c r="I201" s="207"/>
      <c r="J201" s="37"/>
      <c r="K201" s="37"/>
      <c r="L201" s="40"/>
      <c r="M201" s="208"/>
      <c r="N201" s="209"/>
      <c r="O201" s="72"/>
      <c r="P201" s="72"/>
      <c r="Q201" s="72"/>
      <c r="R201" s="72"/>
      <c r="S201" s="72"/>
      <c r="T201" s="73"/>
      <c r="U201" s="35"/>
      <c r="V201" s="35"/>
      <c r="W201" s="35"/>
      <c r="X201" s="35"/>
      <c r="Y201" s="35"/>
      <c r="Z201" s="35"/>
      <c r="AA201" s="35"/>
      <c r="AB201" s="35"/>
      <c r="AC201" s="35"/>
      <c r="AD201" s="35"/>
      <c r="AE201" s="35"/>
      <c r="AT201" s="18" t="s">
        <v>294</v>
      </c>
      <c r="AU201" s="18" t="s">
        <v>84</v>
      </c>
    </row>
    <row r="202" spans="1:65" s="12" customFormat="1" ht="25.9" customHeight="1">
      <c r="B202" s="176"/>
      <c r="C202" s="177"/>
      <c r="D202" s="178" t="s">
        <v>75</v>
      </c>
      <c r="E202" s="179" t="s">
        <v>3636</v>
      </c>
      <c r="F202" s="179" t="s">
        <v>3637</v>
      </c>
      <c r="G202" s="177"/>
      <c r="H202" s="177"/>
      <c r="I202" s="180"/>
      <c r="J202" s="181">
        <f>BK202</f>
        <v>0</v>
      </c>
      <c r="K202" s="177"/>
      <c r="L202" s="182"/>
      <c r="M202" s="183"/>
      <c r="N202" s="184"/>
      <c r="O202" s="184"/>
      <c r="P202" s="185">
        <f>SUM(P203:P206)</f>
        <v>0</v>
      </c>
      <c r="Q202" s="184"/>
      <c r="R202" s="185">
        <f>SUM(R203:R206)</f>
        <v>0</v>
      </c>
      <c r="S202" s="184"/>
      <c r="T202" s="186">
        <f>SUM(T203:T206)</f>
        <v>0</v>
      </c>
      <c r="AR202" s="187" t="s">
        <v>84</v>
      </c>
      <c r="AT202" s="188" t="s">
        <v>75</v>
      </c>
      <c r="AU202" s="188" t="s">
        <v>76</v>
      </c>
      <c r="AY202" s="187" t="s">
        <v>239</v>
      </c>
      <c r="BK202" s="189">
        <f>SUM(BK203:BK206)</f>
        <v>0</v>
      </c>
    </row>
    <row r="203" spans="1:65" s="2" customFormat="1" ht="24.2" customHeight="1">
      <c r="A203" s="35"/>
      <c r="B203" s="36"/>
      <c r="C203" s="192" t="s">
        <v>598</v>
      </c>
      <c r="D203" s="192" t="s">
        <v>241</v>
      </c>
      <c r="E203" s="193" t="s">
        <v>3728</v>
      </c>
      <c r="F203" s="194" t="s">
        <v>3729</v>
      </c>
      <c r="G203" s="195" t="s">
        <v>3640</v>
      </c>
      <c r="H203" s="196">
        <v>1</v>
      </c>
      <c r="I203" s="197"/>
      <c r="J203" s="198">
        <f>ROUND(I203*H203,2)</f>
        <v>0</v>
      </c>
      <c r="K203" s="194" t="s">
        <v>3299</v>
      </c>
      <c r="L203" s="40"/>
      <c r="M203" s="199" t="s">
        <v>1</v>
      </c>
      <c r="N203" s="200" t="s">
        <v>41</v>
      </c>
      <c r="O203" s="72"/>
      <c r="P203" s="201">
        <f>O203*H203</f>
        <v>0</v>
      </c>
      <c r="Q203" s="201">
        <v>0</v>
      </c>
      <c r="R203" s="201">
        <f>Q203*H203</f>
        <v>0</v>
      </c>
      <c r="S203" s="201">
        <v>0</v>
      </c>
      <c r="T203" s="202">
        <f>S203*H203</f>
        <v>0</v>
      </c>
      <c r="U203" s="35"/>
      <c r="V203" s="35"/>
      <c r="W203" s="35"/>
      <c r="X203" s="35"/>
      <c r="Y203" s="35"/>
      <c r="Z203" s="35"/>
      <c r="AA203" s="35"/>
      <c r="AB203" s="35"/>
      <c r="AC203" s="35"/>
      <c r="AD203" s="35"/>
      <c r="AE203" s="35"/>
      <c r="AR203" s="203" t="s">
        <v>110</v>
      </c>
      <c r="AT203" s="203" t="s">
        <v>241</v>
      </c>
      <c r="AU203" s="203" t="s">
        <v>84</v>
      </c>
      <c r="AY203" s="18" t="s">
        <v>239</v>
      </c>
      <c r="BE203" s="204">
        <f>IF(N203="základní",J203,0)</f>
        <v>0</v>
      </c>
      <c r="BF203" s="204">
        <f>IF(N203="snížená",J203,0)</f>
        <v>0</v>
      </c>
      <c r="BG203" s="204">
        <f>IF(N203="zákl. přenesená",J203,0)</f>
        <v>0</v>
      </c>
      <c r="BH203" s="204">
        <f>IF(N203="sníž. přenesená",J203,0)</f>
        <v>0</v>
      </c>
      <c r="BI203" s="204">
        <f>IF(N203="nulová",J203,0)</f>
        <v>0</v>
      </c>
      <c r="BJ203" s="18" t="s">
        <v>84</v>
      </c>
      <c r="BK203" s="204">
        <f>ROUND(I203*H203,2)</f>
        <v>0</v>
      </c>
      <c r="BL203" s="18" t="s">
        <v>110</v>
      </c>
      <c r="BM203" s="203" t="s">
        <v>791</v>
      </c>
    </row>
    <row r="204" spans="1:65" s="2" customFormat="1" ht="19.5">
      <c r="A204" s="35"/>
      <c r="B204" s="36"/>
      <c r="C204" s="37"/>
      <c r="D204" s="212" t="s">
        <v>294</v>
      </c>
      <c r="E204" s="37"/>
      <c r="F204" s="221" t="s">
        <v>3730</v>
      </c>
      <c r="G204" s="37"/>
      <c r="H204" s="37"/>
      <c r="I204" s="207"/>
      <c r="J204" s="37"/>
      <c r="K204" s="37"/>
      <c r="L204" s="40"/>
      <c r="M204" s="208"/>
      <c r="N204" s="209"/>
      <c r="O204" s="72"/>
      <c r="P204" s="72"/>
      <c r="Q204" s="72"/>
      <c r="R204" s="72"/>
      <c r="S204" s="72"/>
      <c r="T204" s="73"/>
      <c r="U204" s="35"/>
      <c r="V204" s="35"/>
      <c r="W204" s="35"/>
      <c r="X204" s="35"/>
      <c r="Y204" s="35"/>
      <c r="Z204" s="35"/>
      <c r="AA204" s="35"/>
      <c r="AB204" s="35"/>
      <c r="AC204" s="35"/>
      <c r="AD204" s="35"/>
      <c r="AE204" s="35"/>
      <c r="AT204" s="18" t="s">
        <v>294</v>
      </c>
      <c r="AU204" s="18" t="s">
        <v>84</v>
      </c>
    </row>
    <row r="205" spans="1:65" s="2" customFormat="1" ht="24.2" customHeight="1">
      <c r="A205" s="35"/>
      <c r="B205" s="36"/>
      <c r="C205" s="192" t="s">
        <v>604</v>
      </c>
      <c r="D205" s="192" t="s">
        <v>241</v>
      </c>
      <c r="E205" s="193" t="s">
        <v>3638</v>
      </c>
      <c r="F205" s="194" t="s">
        <v>3639</v>
      </c>
      <c r="G205" s="195" t="s">
        <v>3640</v>
      </c>
      <c r="H205" s="196">
        <v>1</v>
      </c>
      <c r="I205" s="197"/>
      <c r="J205" s="198">
        <f>ROUND(I205*H205,2)</f>
        <v>0</v>
      </c>
      <c r="K205" s="194" t="s">
        <v>3299</v>
      </c>
      <c r="L205" s="40"/>
      <c r="M205" s="199" t="s">
        <v>1</v>
      </c>
      <c r="N205" s="200" t="s">
        <v>41</v>
      </c>
      <c r="O205" s="72"/>
      <c r="P205" s="201">
        <f>O205*H205</f>
        <v>0</v>
      </c>
      <c r="Q205" s="201">
        <v>0</v>
      </c>
      <c r="R205" s="201">
        <f>Q205*H205</f>
        <v>0</v>
      </c>
      <c r="S205" s="201">
        <v>0</v>
      </c>
      <c r="T205" s="202">
        <f>S205*H205</f>
        <v>0</v>
      </c>
      <c r="U205" s="35"/>
      <c r="V205" s="35"/>
      <c r="W205" s="35"/>
      <c r="X205" s="35"/>
      <c r="Y205" s="35"/>
      <c r="Z205" s="35"/>
      <c r="AA205" s="35"/>
      <c r="AB205" s="35"/>
      <c r="AC205" s="35"/>
      <c r="AD205" s="35"/>
      <c r="AE205" s="35"/>
      <c r="AR205" s="203" t="s">
        <v>110</v>
      </c>
      <c r="AT205" s="203" t="s">
        <v>241</v>
      </c>
      <c r="AU205" s="203" t="s">
        <v>84</v>
      </c>
      <c r="AY205" s="18" t="s">
        <v>239</v>
      </c>
      <c r="BE205" s="204">
        <f>IF(N205="základní",J205,0)</f>
        <v>0</v>
      </c>
      <c r="BF205" s="204">
        <f>IF(N205="snížená",J205,0)</f>
        <v>0</v>
      </c>
      <c r="BG205" s="204">
        <f>IF(N205="zákl. přenesená",J205,0)</f>
        <v>0</v>
      </c>
      <c r="BH205" s="204">
        <f>IF(N205="sníž. přenesená",J205,0)</f>
        <v>0</v>
      </c>
      <c r="BI205" s="204">
        <f>IF(N205="nulová",J205,0)</f>
        <v>0</v>
      </c>
      <c r="BJ205" s="18" t="s">
        <v>84</v>
      </c>
      <c r="BK205" s="204">
        <f>ROUND(I205*H205,2)</f>
        <v>0</v>
      </c>
      <c r="BL205" s="18" t="s">
        <v>110</v>
      </c>
      <c r="BM205" s="203" t="s">
        <v>803</v>
      </c>
    </row>
    <row r="206" spans="1:65" s="2" customFormat="1" ht="19.5">
      <c r="A206" s="35"/>
      <c r="B206" s="36"/>
      <c r="C206" s="37"/>
      <c r="D206" s="212" t="s">
        <v>294</v>
      </c>
      <c r="E206" s="37"/>
      <c r="F206" s="221" t="s">
        <v>3641</v>
      </c>
      <c r="G206" s="37"/>
      <c r="H206" s="37"/>
      <c r="I206" s="207"/>
      <c r="J206" s="37"/>
      <c r="K206" s="37"/>
      <c r="L206" s="40"/>
      <c r="M206" s="222"/>
      <c r="N206" s="223"/>
      <c r="O206" s="224"/>
      <c r="P206" s="224"/>
      <c r="Q206" s="224"/>
      <c r="R206" s="224"/>
      <c r="S206" s="224"/>
      <c r="T206" s="225"/>
      <c r="U206" s="35"/>
      <c r="V206" s="35"/>
      <c r="W206" s="35"/>
      <c r="X206" s="35"/>
      <c r="Y206" s="35"/>
      <c r="Z206" s="35"/>
      <c r="AA206" s="35"/>
      <c r="AB206" s="35"/>
      <c r="AC206" s="35"/>
      <c r="AD206" s="35"/>
      <c r="AE206" s="35"/>
      <c r="AT206" s="18" t="s">
        <v>294</v>
      </c>
      <c r="AU206" s="18" t="s">
        <v>84</v>
      </c>
    </row>
    <row r="207" spans="1:65" s="2" customFormat="1" ht="6.95" customHeight="1">
      <c r="A207" s="35"/>
      <c r="B207" s="55"/>
      <c r="C207" s="56"/>
      <c r="D207" s="56"/>
      <c r="E207" s="56"/>
      <c r="F207" s="56"/>
      <c r="G207" s="56"/>
      <c r="H207" s="56"/>
      <c r="I207" s="56"/>
      <c r="J207" s="56"/>
      <c r="K207" s="56"/>
      <c r="L207" s="40"/>
      <c r="M207" s="35"/>
      <c r="O207" s="35"/>
      <c r="P207" s="35"/>
      <c r="Q207" s="35"/>
      <c r="R207" s="35"/>
      <c r="S207" s="35"/>
      <c r="T207" s="35"/>
      <c r="U207" s="35"/>
      <c r="V207" s="35"/>
      <c r="W207" s="35"/>
      <c r="X207" s="35"/>
      <c r="Y207" s="35"/>
      <c r="Z207" s="35"/>
      <c r="AA207" s="35"/>
      <c r="AB207" s="35"/>
      <c r="AC207" s="35"/>
      <c r="AD207" s="35"/>
      <c r="AE207" s="35"/>
    </row>
  </sheetData>
  <sheetProtection algorithmName="SHA-512" hashValue="ct1X9N5t4vaqPCCgXkhcLkpjmm3PGFqou/o3oaRed4TijzmY188PLij9v2dMfVnA69dEvFGVDqjpGYUg47B9vQ==" saltValue="NKkxBRPo96VwAQgIFhs9plL9ruC6iiP1Hi+kF10jBtfcGU+hNNtdHfjnY5IOBaScmOgm2OQupOgsn5cOWCF2XQ==" spinCount="100000" sheet="1" objects="1" scenarios="1" formatColumns="0" formatRows="0" autoFilter="0"/>
  <autoFilter ref="C129:K206" xr:uid="{00000000-0009-0000-0000-000007000000}"/>
  <mergeCells count="15">
    <mergeCell ref="E116:H116"/>
    <mergeCell ref="E120:H120"/>
    <mergeCell ref="E118:H118"/>
    <mergeCell ref="E122:H122"/>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BM414"/>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298"/>
      <c r="M2" s="298"/>
      <c r="N2" s="298"/>
      <c r="O2" s="298"/>
      <c r="P2" s="298"/>
      <c r="Q2" s="298"/>
      <c r="R2" s="298"/>
      <c r="S2" s="298"/>
      <c r="T2" s="298"/>
      <c r="U2" s="298"/>
      <c r="V2" s="298"/>
      <c r="AT2" s="18" t="s">
        <v>116</v>
      </c>
    </row>
    <row r="3" spans="1:46" s="1" customFormat="1" ht="6.95" customHeight="1">
      <c r="B3" s="116"/>
      <c r="C3" s="117"/>
      <c r="D3" s="117"/>
      <c r="E3" s="117"/>
      <c r="F3" s="117"/>
      <c r="G3" s="117"/>
      <c r="H3" s="117"/>
      <c r="I3" s="117"/>
      <c r="J3" s="117"/>
      <c r="K3" s="117"/>
      <c r="L3" s="21"/>
      <c r="AT3" s="18" t="s">
        <v>86</v>
      </c>
    </row>
    <row r="4" spans="1:46" s="1" customFormat="1" ht="24.95" customHeight="1">
      <c r="B4" s="21"/>
      <c r="D4" s="118" t="s">
        <v>209</v>
      </c>
      <c r="L4" s="21"/>
      <c r="M4" s="119" t="s">
        <v>10</v>
      </c>
      <c r="AT4" s="18" t="s">
        <v>4</v>
      </c>
    </row>
    <row r="5" spans="1:46" s="1" customFormat="1" ht="6.95" customHeight="1">
      <c r="B5" s="21"/>
      <c r="L5" s="21"/>
    </row>
    <row r="6" spans="1:46" s="1" customFormat="1" ht="12" customHeight="1">
      <c r="B6" s="21"/>
      <c r="D6" s="120" t="s">
        <v>16</v>
      </c>
      <c r="L6" s="21"/>
    </row>
    <row r="7" spans="1:46" s="1" customFormat="1" ht="16.5" customHeight="1">
      <c r="B7" s="21"/>
      <c r="E7" s="325" t="str">
        <f>'Rekapitulace stavby'!K6</f>
        <v>NEMOCNICE TGM HODONÍN – VÝSTAVBA PAVILONU URGENTNÍHO PŘÍJMU ETAPA II.</v>
      </c>
      <c r="F7" s="326"/>
      <c r="G7" s="326"/>
      <c r="H7" s="326"/>
      <c r="L7" s="21"/>
    </row>
    <row r="8" spans="1:46" ht="12.75">
      <c r="B8" s="21"/>
      <c r="D8" s="120" t="s">
        <v>210</v>
      </c>
      <c r="L8" s="21"/>
    </row>
    <row r="9" spans="1:46" s="1" customFormat="1" ht="16.5" customHeight="1">
      <c r="B9" s="21"/>
      <c r="E9" s="325" t="s">
        <v>362</v>
      </c>
      <c r="F9" s="298"/>
      <c r="G9" s="298"/>
      <c r="H9" s="298"/>
      <c r="L9" s="21"/>
    </row>
    <row r="10" spans="1:46" s="1" customFormat="1" ht="12" customHeight="1">
      <c r="B10" s="21"/>
      <c r="D10" s="120" t="s">
        <v>363</v>
      </c>
      <c r="L10" s="21"/>
    </row>
    <row r="11" spans="1:46" s="2" customFormat="1" ht="16.5" customHeight="1">
      <c r="A11" s="35"/>
      <c r="B11" s="40"/>
      <c r="C11" s="35"/>
      <c r="D11" s="35"/>
      <c r="E11" s="335" t="s">
        <v>3106</v>
      </c>
      <c r="F11" s="328"/>
      <c r="G11" s="328"/>
      <c r="H11" s="328"/>
      <c r="I11" s="35"/>
      <c r="J11" s="35"/>
      <c r="K11" s="35"/>
      <c r="L11" s="52"/>
      <c r="S11" s="35"/>
      <c r="T11" s="35"/>
      <c r="U11" s="35"/>
      <c r="V11" s="35"/>
      <c r="W11" s="35"/>
      <c r="X11" s="35"/>
      <c r="Y11" s="35"/>
      <c r="Z11" s="35"/>
      <c r="AA11" s="35"/>
      <c r="AB11" s="35"/>
      <c r="AC11" s="35"/>
      <c r="AD11" s="35"/>
      <c r="AE11" s="35"/>
    </row>
    <row r="12" spans="1:46" s="2" customFormat="1" ht="12" customHeight="1">
      <c r="A12" s="35"/>
      <c r="B12" s="40"/>
      <c r="C12" s="35"/>
      <c r="D12" s="120" t="s">
        <v>3731</v>
      </c>
      <c r="E12" s="35"/>
      <c r="F12" s="35"/>
      <c r="G12" s="35"/>
      <c r="H12" s="35"/>
      <c r="I12" s="35"/>
      <c r="J12" s="35"/>
      <c r="K12" s="35"/>
      <c r="L12" s="52"/>
      <c r="S12" s="35"/>
      <c r="T12" s="35"/>
      <c r="U12" s="35"/>
      <c r="V12" s="35"/>
      <c r="W12" s="35"/>
      <c r="X12" s="35"/>
      <c r="Y12" s="35"/>
      <c r="Z12" s="35"/>
      <c r="AA12" s="35"/>
      <c r="AB12" s="35"/>
      <c r="AC12" s="35"/>
      <c r="AD12" s="35"/>
      <c r="AE12" s="35"/>
    </row>
    <row r="13" spans="1:46" s="2" customFormat="1" ht="16.5" customHeight="1">
      <c r="A13" s="35"/>
      <c r="B13" s="40"/>
      <c r="C13" s="35"/>
      <c r="D13" s="35"/>
      <c r="E13" s="327" t="s">
        <v>3732</v>
      </c>
      <c r="F13" s="328"/>
      <c r="G13" s="328"/>
      <c r="H13" s="328"/>
      <c r="I13" s="35"/>
      <c r="J13" s="35"/>
      <c r="K13" s="35"/>
      <c r="L13" s="52"/>
      <c r="S13" s="35"/>
      <c r="T13" s="35"/>
      <c r="U13" s="35"/>
      <c r="V13" s="35"/>
      <c r="W13" s="35"/>
      <c r="X13" s="35"/>
      <c r="Y13" s="35"/>
      <c r="Z13" s="35"/>
      <c r="AA13" s="35"/>
      <c r="AB13" s="35"/>
      <c r="AC13" s="35"/>
      <c r="AD13" s="35"/>
      <c r="AE13" s="35"/>
    </row>
    <row r="14" spans="1:46" s="2" customFormat="1" ht="11.25">
      <c r="A14" s="35"/>
      <c r="B14" s="40"/>
      <c r="C14" s="35"/>
      <c r="D14" s="35"/>
      <c r="E14" s="35"/>
      <c r="F14" s="35"/>
      <c r="G14" s="35"/>
      <c r="H14" s="35"/>
      <c r="I14" s="35"/>
      <c r="J14" s="35"/>
      <c r="K14" s="35"/>
      <c r="L14" s="52"/>
      <c r="S14" s="35"/>
      <c r="T14" s="35"/>
      <c r="U14" s="35"/>
      <c r="V14" s="35"/>
      <c r="W14" s="35"/>
      <c r="X14" s="35"/>
      <c r="Y14" s="35"/>
      <c r="Z14" s="35"/>
      <c r="AA14" s="35"/>
      <c r="AB14" s="35"/>
      <c r="AC14" s="35"/>
      <c r="AD14" s="35"/>
      <c r="AE14" s="35"/>
    </row>
    <row r="15" spans="1:46" s="2" customFormat="1" ht="12" customHeight="1">
      <c r="A15" s="35"/>
      <c r="B15" s="40"/>
      <c r="C15" s="35"/>
      <c r="D15" s="120" t="s">
        <v>18</v>
      </c>
      <c r="E15" s="35"/>
      <c r="F15" s="111" t="s">
        <v>1</v>
      </c>
      <c r="G15" s="35"/>
      <c r="H15" s="35"/>
      <c r="I15" s="120" t="s">
        <v>19</v>
      </c>
      <c r="J15" s="111" t="s">
        <v>1</v>
      </c>
      <c r="K15" s="35"/>
      <c r="L15" s="52"/>
      <c r="S15" s="35"/>
      <c r="T15" s="35"/>
      <c r="U15" s="35"/>
      <c r="V15" s="35"/>
      <c r="W15" s="35"/>
      <c r="X15" s="35"/>
      <c r="Y15" s="35"/>
      <c r="Z15" s="35"/>
      <c r="AA15" s="35"/>
      <c r="AB15" s="35"/>
      <c r="AC15" s="35"/>
      <c r="AD15" s="35"/>
      <c r="AE15" s="35"/>
    </row>
    <row r="16" spans="1:46" s="2" customFormat="1" ht="12" customHeight="1">
      <c r="A16" s="35"/>
      <c r="B16" s="40"/>
      <c r="C16" s="35"/>
      <c r="D16" s="120" t="s">
        <v>20</v>
      </c>
      <c r="E16" s="35"/>
      <c r="F16" s="111" t="s">
        <v>21</v>
      </c>
      <c r="G16" s="35"/>
      <c r="H16" s="35"/>
      <c r="I16" s="120" t="s">
        <v>22</v>
      </c>
      <c r="J16" s="121" t="str">
        <f>'Rekapitulace stavby'!AN8</f>
        <v>23. 6. 2025</v>
      </c>
      <c r="K16" s="35"/>
      <c r="L16" s="52"/>
      <c r="S16" s="35"/>
      <c r="T16" s="35"/>
      <c r="U16" s="35"/>
      <c r="V16" s="35"/>
      <c r="W16" s="35"/>
      <c r="X16" s="35"/>
      <c r="Y16" s="35"/>
      <c r="Z16" s="35"/>
      <c r="AA16" s="35"/>
      <c r="AB16" s="35"/>
      <c r="AC16" s="35"/>
      <c r="AD16" s="35"/>
      <c r="AE16" s="35"/>
    </row>
    <row r="17" spans="1:31" s="2" customFormat="1" ht="10.9" customHeight="1">
      <c r="A17" s="35"/>
      <c r="B17" s="40"/>
      <c r="C17" s="35"/>
      <c r="D17" s="35"/>
      <c r="E17" s="35"/>
      <c r="F17" s="35"/>
      <c r="G17" s="35"/>
      <c r="H17" s="35"/>
      <c r="I17" s="35"/>
      <c r="J17" s="35"/>
      <c r="K17" s="35"/>
      <c r="L17" s="52"/>
      <c r="S17" s="35"/>
      <c r="T17" s="35"/>
      <c r="U17" s="35"/>
      <c r="V17" s="35"/>
      <c r="W17" s="35"/>
      <c r="X17" s="35"/>
      <c r="Y17" s="35"/>
      <c r="Z17" s="35"/>
      <c r="AA17" s="35"/>
      <c r="AB17" s="35"/>
      <c r="AC17" s="35"/>
      <c r="AD17" s="35"/>
      <c r="AE17" s="35"/>
    </row>
    <row r="18" spans="1:31" s="2" customFormat="1" ht="12" customHeight="1">
      <c r="A18" s="35"/>
      <c r="B18" s="40"/>
      <c r="C18" s="35"/>
      <c r="D18" s="120" t="s">
        <v>24</v>
      </c>
      <c r="E18" s="35"/>
      <c r="F18" s="35"/>
      <c r="G18" s="35"/>
      <c r="H18" s="35"/>
      <c r="I18" s="120" t="s">
        <v>25</v>
      </c>
      <c r="J18" s="111" t="str">
        <f>IF('Rekapitulace stavby'!AN10="","",'Rekapitulace stavby'!AN10)</f>
        <v/>
      </c>
      <c r="K18" s="35"/>
      <c r="L18" s="52"/>
      <c r="S18" s="35"/>
      <c r="T18" s="35"/>
      <c r="U18" s="35"/>
      <c r="V18" s="35"/>
      <c r="W18" s="35"/>
      <c r="X18" s="35"/>
      <c r="Y18" s="35"/>
      <c r="Z18" s="35"/>
      <c r="AA18" s="35"/>
      <c r="AB18" s="35"/>
      <c r="AC18" s="35"/>
      <c r="AD18" s="35"/>
      <c r="AE18" s="35"/>
    </row>
    <row r="19" spans="1:31" s="2" customFormat="1" ht="18" customHeight="1">
      <c r="A19" s="35"/>
      <c r="B19" s="40"/>
      <c r="C19" s="35"/>
      <c r="D19" s="35"/>
      <c r="E19" s="111" t="str">
        <f>IF('Rekapitulace stavby'!E11="","",'Rekapitulace stavby'!E11)</f>
        <v>NEMOCNICE TGM HODONÍN, p.o.</v>
      </c>
      <c r="F19" s="35"/>
      <c r="G19" s="35"/>
      <c r="H19" s="35"/>
      <c r="I19" s="120" t="s">
        <v>27</v>
      </c>
      <c r="J19" s="111" t="str">
        <f>IF('Rekapitulace stavby'!AN11="","",'Rekapitulace stavby'!AN11)</f>
        <v/>
      </c>
      <c r="K19" s="35"/>
      <c r="L19" s="52"/>
      <c r="S19" s="35"/>
      <c r="T19" s="35"/>
      <c r="U19" s="35"/>
      <c r="V19" s="35"/>
      <c r="W19" s="35"/>
      <c r="X19" s="35"/>
      <c r="Y19" s="35"/>
      <c r="Z19" s="35"/>
      <c r="AA19" s="35"/>
      <c r="AB19" s="35"/>
      <c r="AC19" s="35"/>
      <c r="AD19" s="35"/>
      <c r="AE19" s="35"/>
    </row>
    <row r="20" spans="1:31" s="2" customFormat="1" ht="6.95" customHeight="1">
      <c r="A20" s="35"/>
      <c r="B20" s="40"/>
      <c r="C20" s="35"/>
      <c r="D20" s="35"/>
      <c r="E20" s="35"/>
      <c r="F20" s="35"/>
      <c r="G20" s="35"/>
      <c r="H20" s="35"/>
      <c r="I20" s="35"/>
      <c r="J20" s="35"/>
      <c r="K20" s="35"/>
      <c r="L20" s="52"/>
      <c r="S20" s="35"/>
      <c r="T20" s="35"/>
      <c r="U20" s="35"/>
      <c r="V20" s="35"/>
      <c r="W20" s="35"/>
      <c r="X20" s="35"/>
      <c r="Y20" s="35"/>
      <c r="Z20" s="35"/>
      <c r="AA20" s="35"/>
      <c r="AB20" s="35"/>
      <c r="AC20" s="35"/>
      <c r="AD20" s="35"/>
      <c r="AE20" s="35"/>
    </row>
    <row r="21" spans="1:31" s="2" customFormat="1" ht="12" customHeight="1">
      <c r="A21" s="35"/>
      <c r="B21" s="40"/>
      <c r="C21" s="35"/>
      <c r="D21" s="120" t="s">
        <v>28</v>
      </c>
      <c r="E21" s="35"/>
      <c r="F21" s="35"/>
      <c r="G21" s="35"/>
      <c r="H21" s="35"/>
      <c r="I21" s="120" t="s">
        <v>25</v>
      </c>
      <c r="J21" s="31" t="str">
        <f>'Rekapitulace stavby'!AN13</f>
        <v>Vyplň údaj</v>
      </c>
      <c r="K21" s="35"/>
      <c r="L21" s="52"/>
      <c r="S21" s="35"/>
      <c r="T21" s="35"/>
      <c r="U21" s="35"/>
      <c r="V21" s="35"/>
      <c r="W21" s="35"/>
      <c r="X21" s="35"/>
      <c r="Y21" s="35"/>
      <c r="Z21" s="35"/>
      <c r="AA21" s="35"/>
      <c r="AB21" s="35"/>
      <c r="AC21" s="35"/>
      <c r="AD21" s="35"/>
      <c r="AE21" s="35"/>
    </row>
    <row r="22" spans="1:31" s="2" customFormat="1" ht="18" customHeight="1">
      <c r="A22" s="35"/>
      <c r="B22" s="40"/>
      <c r="C22" s="35"/>
      <c r="D22" s="35"/>
      <c r="E22" s="329" t="str">
        <f>'Rekapitulace stavby'!E14</f>
        <v>Vyplň údaj</v>
      </c>
      <c r="F22" s="330"/>
      <c r="G22" s="330"/>
      <c r="H22" s="330"/>
      <c r="I22" s="120" t="s">
        <v>27</v>
      </c>
      <c r="J22" s="31" t="str">
        <f>'Rekapitulace stavby'!AN14</f>
        <v>Vyplň údaj</v>
      </c>
      <c r="K22" s="35"/>
      <c r="L22" s="52"/>
      <c r="S22" s="35"/>
      <c r="T22" s="35"/>
      <c r="U22" s="35"/>
      <c r="V22" s="35"/>
      <c r="W22" s="35"/>
      <c r="X22" s="35"/>
      <c r="Y22" s="35"/>
      <c r="Z22" s="35"/>
      <c r="AA22" s="35"/>
      <c r="AB22" s="35"/>
      <c r="AC22" s="35"/>
      <c r="AD22" s="35"/>
      <c r="AE22" s="35"/>
    </row>
    <row r="23" spans="1:31" s="2" customFormat="1" ht="6.95" customHeight="1">
      <c r="A23" s="35"/>
      <c r="B23" s="40"/>
      <c r="C23" s="35"/>
      <c r="D23" s="35"/>
      <c r="E23" s="35"/>
      <c r="F23" s="35"/>
      <c r="G23" s="35"/>
      <c r="H23" s="35"/>
      <c r="I23" s="35"/>
      <c r="J23" s="35"/>
      <c r="K23" s="35"/>
      <c r="L23" s="52"/>
      <c r="S23" s="35"/>
      <c r="T23" s="35"/>
      <c r="U23" s="35"/>
      <c r="V23" s="35"/>
      <c r="W23" s="35"/>
      <c r="X23" s="35"/>
      <c r="Y23" s="35"/>
      <c r="Z23" s="35"/>
      <c r="AA23" s="35"/>
      <c r="AB23" s="35"/>
      <c r="AC23" s="35"/>
      <c r="AD23" s="35"/>
      <c r="AE23" s="35"/>
    </row>
    <row r="24" spans="1:31" s="2" customFormat="1" ht="12" customHeight="1">
      <c r="A24" s="35"/>
      <c r="B24" s="40"/>
      <c r="C24" s="35"/>
      <c r="D24" s="120" t="s">
        <v>30</v>
      </c>
      <c r="E24" s="35"/>
      <c r="F24" s="35"/>
      <c r="G24" s="35"/>
      <c r="H24" s="35"/>
      <c r="I24" s="120" t="s">
        <v>25</v>
      </c>
      <c r="J24" s="111" t="str">
        <f>IF('Rekapitulace stavby'!AN16="","",'Rekapitulace stavby'!AN16)</f>
        <v/>
      </c>
      <c r="K24" s="35"/>
      <c r="L24" s="52"/>
      <c r="S24" s="35"/>
      <c r="T24" s="35"/>
      <c r="U24" s="35"/>
      <c r="V24" s="35"/>
      <c r="W24" s="35"/>
      <c r="X24" s="35"/>
      <c r="Y24" s="35"/>
      <c r="Z24" s="35"/>
      <c r="AA24" s="35"/>
      <c r="AB24" s="35"/>
      <c r="AC24" s="35"/>
      <c r="AD24" s="35"/>
      <c r="AE24" s="35"/>
    </row>
    <row r="25" spans="1:31" s="2" customFormat="1" ht="18" customHeight="1">
      <c r="A25" s="35"/>
      <c r="B25" s="40"/>
      <c r="C25" s="35"/>
      <c r="D25" s="35"/>
      <c r="E25" s="111" t="str">
        <f>IF('Rekapitulace stavby'!E17="","",'Rekapitulace stavby'!E17)</f>
        <v>KANIA a.s.</v>
      </c>
      <c r="F25" s="35"/>
      <c r="G25" s="35"/>
      <c r="H25" s="35"/>
      <c r="I25" s="120" t="s">
        <v>27</v>
      </c>
      <c r="J25" s="111" t="str">
        <f>IF('Rekapitulace stavby'!AN17="","",'Rekapitulace stavby'!AN17)</f>
        <v/>
      </c>
      <c r="K25" s="35"/>
      <c r="L25" s="52"/>
      <c r="S25" s="35"/>
      <c r="T25" s="35"/>
      <c r="U25" s="35"/>
      <c r="V25" s="35"/>
      <c r="W25" s="35"/>
      <c r="X25" s="35"/>
      <c r="Y25" s="35"/>
      <c r="Z25" s="35"/>
      <c r="AA25" s="35"/>
      <c r="AB25" s="35"/>
      <c r="AC25" s="35"/>
      <c r="AD25" s="35"/>
      <c r="AE25" s="35"/>
    </row>
    <row r="26" spans="1:31" s="2" customFormat="1" ht="6.95" customHeight="1">
      <c r="A26" s="35"/>
      <c r="B26" s="40"/>
      <c r="C26" s="35"/>
      <c r="D26" s="35"/>
      <c r="E26" s="35"/>
      <c r="F26" s="35"/>
      <c r="G26" s="35"/>
      <c r="H26" s="35"/>
      <c r="I26" s="35"/>
      <c r="J26" s="35"/>
      <c r="K26" s="35"/>
      <c r="L26" s="52"/>
      <c r="S26" s="35"/>
      <c r="T26" s="35"/>
      <c r="U26" s="35"/>
      <c r="V26" s="35"/>
      <c r="W26" s="35"/>
      <c r="X26" s="35"/>
      <c r="Y26" s="35"/>
      <c r="Z26" s="35"/>
      <c r="AA26" s="35"/>
      <c r="AB26" s="35"/>
      <c r="AC26" s="35"/>
      <c r="AD26" s="35"/>
      <c r="AE26" s="35"/>
    </row>
    <row r="27" spans="1:31" s="2" customFormat="1" ht="12" customHeight="1">
      <c r="A27" s="35"/>
      <c r="B27" s="40"/>
      <c r="C27" s="35"/>
      <c r="D27" s="120" t="s">
        <v>33</v>
      </c>
      <c r="E27" s="35"/>
      <c r="F27" s="35"/>
      <c r="G27" s="35"/>
      <c r="H27" s="35"/>
      <c r="I27" s="120" t="s">
        <v>25</v>
      </c>
      <c r="J27" s="111" t="str">
        <f>IF('Rekapitulace stavby'!AN19="","",'Rekapitulace stavby'!AN19)</f>
        <v/>
      </c>
      <c r="K27" s="35"/>
      <c r="L27" s="52"/>
      <c r="S27" s="35"/>
      <c r="T27" s="35"/>
      <c r="U27" s="35"/>
      <c r="V27" s="35"/>
      <c r="W27" s="35"/>
      <c r="X27" s="35"/>
      <c r="Y27" s="35"/>
      <c r="Z27" s="35"/>
      <c r="AA27" s="35"/>
      <c r="AB27" s="35"/>
      <c r="AC27" s="35"/>
      <c r="AD27" s="35"/>
      <c r="AE27" s="35"/>
    </row>
    <row r="28" spans="1:31" s="2" customFormat="1" ht="18" customHeight="1">
      <c r="A28" s="35"/>
      <c r="B28" s="40"/>
      <c r="C28" s="35"/>
      <c r="D28" s="35"/>
      <c r="E28" s="111" t="str">
        <f>IF('Rekapitulace stavby'!E20="","",'Rekapitulace stavby'!E20)</f>
        <v xml:space="preserve"> </v>
      </c>
      <c r="F28" s="35"/>
      <c r="G28" s="35"/>
      <c r="H28" s="35"/>
      <c r="I28" s="120" t="s">
        <v>27</v>
      </c>
      <c r="J28" s="111" t="str">
        <f>IF('Rekapitulace stavby'!AN20="","",'Rekapitulace stavby'!AN20)</f>
        <v/>
      </c>
      <c r="K28" s="35"/>
      <c r="L28" s="52"/>
      <c r="S28" s="35"/>
      <c r="T28" s="35"/>
      <c r="U28" s="35"/>
      <c r="V28" s="35"/>
      <c r="W28" s="35"/>
      <c r="X28" s="35"/>
      <c r="Y28" s="35"/>
      <c r="Z28" s="35"/>
      <c r="AA28" s="35"/>
      <c r="AB28" s="35"/>
      <c r="AC28" s="35"/>
      <c r="AD28" s="35"/>
      <c r="AE28" s="35"/>
    </row>
    <row r="29" spans="1:31" s="2" customFormat="1" ht="6.95" customHeight="1">
      <c r="A29" s="35"/>
      <c r="B29" s="40"/>
      <c r="C29" s="35"/>
      <c r="D29" s="35"/>
      <c r="E29" s="35"/>
      <c r="F29" s="35"/>
      <c r="G29" s="35"/>
      <c r="H29" s="35"/>
      <c r="I29" s="35"/>
      <c r="J29" s="35"/>
      <c r="K29" s="35"/>
      <c r="L29" s="52"/>
      <c r="S29" s="35"/>
      <c r="T29" s="35"/>
      <c r="U29" s="35"/>
      <c r="V29" s="35"/>
      <c r="W29" s="35"/>
      <c r="X29" s="35"/>
      <c r="Y29" s="35"/>
      <c r="Z29" s="35"/>
      <c r="AA29" s="35"/>
      <c r="AB29" s="35"/>
      <c r="AC29" s="35"/>
      <c r="AD29" s="35"/>
      <c r="AE29" s="35"/>
    </row>
    <row r="30" spans="1:31" s="2" customFormat="1" ht="12" customHeight="1">
      <c r="A30" s="35"/>
      <c r="B30" s="40"/>
      <c r="C30" s="35"/>
      <c r="D30" s="120" t="s">
        <v>34</v>
      </c>
      <c r="E30" s="35"/>
      <c r="F30" s="35"/>
      <c r="G30" s="35"/>
      <c r="H30" s="35"/>
      <c r="I30" s="35"/>
      <c r="J30" s="35"/>
      <c r="K30" s="35"/>
      <c r="L30" s="52"/>
      <c r="S30" s="35"/>
      <c r="T30" s="35"/>
      <c r="U30" s="35"/>
      <c r="V30" s="35"/>
      <c r="W30" s="35"/>
      <c r="X30" s="35"/>
      <c r="Y30" s="35"/>
      <c r="Z30" s="35"/>
      <c r="AA30" s="35"/>
      <c r="AB30" s="35"/>
      <c r="AC30" s="35"/>
      <c r="AD30" s="35"/>
      <c r="AE30" s="35"/>
    </row>
    <row r="31" spans="1:31" s="8" customFormat="1" ht="16.5" customHeight="1">
      <c r="A31" s="122"/>
      <c r="B31" s="123"/>
      <c r="C31" s="122"/>
      <c r="D31" s="122"/>
      <c r="E31" s="331" t="s">
        <v>1</v>
      </c>
      <c r="F31" s="331"/>
      <c r="G31" s="331"/>
      <c r="H31" s="331"/>
      <c r="I31" s="122"/>
      <c r="J31" s="122"/>
      <c r="K31" s="122"/>
      <c r="L31" s="124"/>
      <c r="S31" s="122"/>
      <c r="T31" s="122"/>
      <c r="U31" s="122"/>
      <c r="V31" s="122"/>
      <c r="W31" s="122"/>
      <c r="X31" s="122"/>
      <c r="Y31" s="122"/>
      <c r="Z31" s="122"/>
      <c r="AA31" s="122"/>
      <c r="AB31" s="122"/>
      <c r="AC31" s="122"/>
      <c r="AD31" s="122"/>
      <c r="AE31" s="122"/>
    </row>
    <row r="32" spans="1:31" s="2" customFormat="1" ht="6.95" customHeight="1">
      <c r="A32" s="35"/>
      <c r="B32" s="40"/>
      <c r="C32" s="35"/>
      <c r="D32" s="35"/>
      <c r="E32" s="35"/>
      <c r="F32" s="35"/>
      <c r="G32" s="35"/>
      <c r="H32" s="35"/>
      <c r="I32" s="35"/>
      <c r="J32" s="35"/>
      <c r="K32" s="35"/>
      <c r="L32" s="52"/>
      <c r="S32" s="35"/>
      <c r="T32" s="35"/>
      <c r="U32" s="35"/>
      <c r="V32" s="35"/>
      <c r="W32" s="35"/>
      <c r="X32" s="35"/>
      <c r="Y32" s="35"/>
      <c r="Z32" s="35"/>
      <c r="AA32" s="35"/>
      <c r="AB32" s="35"/>
      <c r="AC32" s="35"/>
      <c r="AD32" s="35"/>
      <c r="AE32" s="35"/>
    </row>
    <row r="33" spans="1:31" s="2" customFormat="1" ht="6.95" customHeight="1">
      <c r="A33" s="35"/>
      <c r="B33" s="40"/>
      <c r="C33" s="35"/>
      <c r="D33" s="125"/>
      <c r="E33" s="125"/>
      <c r="F33" s="125"/>
      <c r="G33" s="125"/>
      <c r="H33" s="125"/>
      <c r="I33" s="125"/>
      <c r="J33" s="125"/>
      <c r="K33" s="125"/>
      <c r="L33" s="52"/>
      <c r="S33" s="35"/>
      <c r="T33" s="35"/>
      <c r="U33" s="35"/>
      <c r="V33" s="35"/>
      <c r="W33" s="35"/>
      <c r="X33" s="35"/>
      <c r="Y33" s="35"/>
      <c r="Z33" s="35"/>
      <c r="AA33" s="35"/>
      <c r="AB33" s="35"/>
      <c r="AC33" s="35"/>
      <c r="AD33" s="35"/>
      <c r="AE33" s="35"/>
    </row>
    <row r="34" spans="1:31" s="2" customFormat="1" ht="25.35" customHeight="1">
      <c r="A34" s="35"/>
      <c r="B34" s="40"/>
      <c r="C34" s="35"/>
      <c r="D34" s="126" t="s">
        <v>36</v>
      </c>
      <c r="E34" s="35"/>
      <c r="F34" s="35"/>
      <c r="G34" s="35"/>
      <c r="H34" s="35"/>
      <c r="I34" s="35"/>
      <c r="J34" s="127">
        <f>ROUND(J134, 2)</f>
        <v>0</v>
      </c>
      <c r="K34" s="35"/>
      <c r="L34" s="52"/>
      <c r="S34" s="35"/>
      <c r="T34" s="35"/>
      <c r="U34" s="35"/>
      <c r="V34" s="35"/>
      <c r="W34" s="35"/>
      <c r="X34" s="35"/>
      <c r="Y34" s="35"/>
      <c r="Z34" s="35"/>
      <c r="AA34" s="35"/>
      <c r="AB34" s="35"/>
      <c r="AC34" s="35"/>
      <c r="AD34" s="35"/>
      <c r="AE34" s="35"/>
    </row>
    <row r="35" spans="1:31" s="2" customFormat="1" ht="6.95" customHeight="1">
      <c r="A35" s="35"/>
      <c r="B35" s="40"/>
      <c r="C35" s="35"/>
      <c r="D35" s="125"/>
      <c r="E35" s="125"/>
      <c r="F35" s="125"/>
      <c r="G35" s="125"/>
      <c r="H35" s="125"/>
      <c r="I35" s="125"/>
      <c r="J35" s="125"/>
      <c r="K35" s="125"/>
      <c r="L35" s="52"/>
      <c r="S35" s="35"/>
      <c r="T35" s="35"/>
      <c r="U35" s="35"/>
      <c r="V35" s="35"/>
      <c r="W35" s="35"/>
      <c r="X35" s="35"/>
      <c r="Y35" s="35"/>
      <c r="Z35" s="35"/>
      <c r="AA35" s="35"/>
      <c r="AB35" s="35"/>
      <c r="AC35" s="35"/>
      <c r="AD35" s="35"/>
      <c r="AE35" s="35"/>
    </row>
    <row r="36" spans="1:31" s="2" customFormat="1" ht="14.45" customHeight="1">
      <c r="A36" s="35"/>
      <c r="B36" s="40"/>
      <c r="C36" s="35"/>
      <c r="D36" s="35"/>
      <c r="E36" s="35"/>
      <c r="F36" s="128" t="s">
        <v>38</v>
      </c>
      <c r="G36" s="35"/>
      <c r="H36" s="35"/>
      <c r="I36" s="128" t="s">
        <v>37</v>
      </c>
      <c r="J36" s="128" t="s">
        <v>39</v>
      </c>
      <c r="K36" s="35"/>
      <c r="L36" s="52"/>
      <c r="S36" s="35"/>
      <c r="T36" s="35"/>
      <c r="U36" s="35"/>
      <c r="V36" s="35"/>
      <c r="W36" s="35"/>
      <c r="X36" s="35"/>
      <c r="Y36" s="35"/>
      <c r="Z36" s="35"/>
      <c r="AA36" s="35"/>
      <c r="AB36" s="35"/>
      <c r="AC36" s="35"/>
      <c r="AD36" s="35"/>
      <c r="AE36" s="35"/>
    </row>
    <row r="37" spans="1:31" s="2" customFormat="1" ht="14.45" customHeight="1">
      <c r="A37" s="35"/>
      <c r="B37" s="40"/>
      <c r="C37" s="35"/>
      <c r="D37" s="129" t="s">
        <v>40</v>
      </c>
      <c r="E37" s="120" t="s">
        <v>41</v>
      </c>
      <c r="F37" s="130">
        <f>ROUND((SUM(BE134:BE413)),  2)</f>
        <v>0</v>
      </c>
      <c r="G37" s="35"/>
      <c r="H37" s="35"/>
      <c r="I37" s="131">
        <v>0.21</v>
      </c>
      <c r="J37" s="130">
        <f>ROUND(((SUM(BE134:BE413))*I37),  2)</f>
        <v>0</v>
      </c>
      <c r="K37" s="35"/>
      <c r="L37" s="52"/>
      <c r="S37" s="35"/>
      <c r="T37" s="35"/>
      <c r="U37" s="35"/>
      <c r="V37" s="35"/>
      <c r="W37" s="35"/>
      <c r="X37" s="35"/>
      <c r="Y37" s="35"/>
      <c r="Z37" s="35"/>
      <c r="AA37" s="35"/>
      <c r="AB37" s="35"/>
      <c r="AC37" s="35"/>
      <c r="AD37" s="35"/>
      <c r="AE37" s="35"/>
    </row>
    <row r="38" spans="1:31" s="2" customFormat="1" ht="14.45" customHeight="1">
      <c r="A38" s="35"/>
      <c r="B38" s="40"/>
      <c r="C38" s="35"/>
      <c r="D38" s="35"/>
      <c r="E38" s="120" t="s">
        <v>42</v>
      </c>
      <c r="F38" s="130">
        <f>ROUND((SUM(BF134:BF413)),  2)</f>
        <v>0</v>
      </c>
      <c r="G38" s="35"/>
      <c r="H38" s="35"/>
      <c r="I38" s="131">
        <v>0.12</v>
      </c>
      <c r="J38" s="130">
        <f>ROUND(((SUM(BF134:BF413))*I38),  2)</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20" t="s">
        <v>43</v>
      </c>
      <c r="F39" s="130">
        <f>ROUND((SUM(BG134:BG413)),  2)</f>
        <v>0</v>
      </c>
      <c r="G39" s="35"/>
      <c r="H39" s="35"/>
      <c r="I39" s="131">
        <v>0.21</v>
      </c>
      <c r="J39" s="130">
        <f>0</f>
        <v>0</v>
      </c>
      <c r="K39" s="35"/>
      <c r="L39" s="52"/>
      <c r="S39" s="35"/>
      <c r="T39" s="35"/>
      <c r="U39" s="35"/>
      <c r="V39" s="35"/>
      <c r="W39" s="35"/>
      <c r="X39" s="35"/>
      <c r="Y39" s="35"/>
      <c r="Z39" s="35"/>
      <c r="AA39" s="35"/>
      <c r="AB39" s="35"/>
      <c r="AC39" s="35"/>
      <c r="AD39" s="35"/>
      <c r="AE39" s="35"/>
    </row>
    <row r="40" spans="1:31" s="2" customFormat="1" ht="14.45" hidden="1" customHeight="1">
      <c r="A40" s="35"/>
      <c r="B40" s="40"/>
      <c r="C40" s="35"/>
      <c r="D40" s="35"/>
      <c r="E40" s="120" t="s">
        <v>44</v>
      </c>
      <c r="F40" s="130">
        <f>ROUND((SUM(BH134:BH413)),  2)</f>
        <v>0</v>
      </c>
      <c r="G40" s="35"/>
      <c r="H40" s="35"/>
      <c r="I40" s="131">
        <v>0.12</v>
      </c>
      <c r="J40" s="130">
        <f>0</f>
        <v>0</v>
      </c>
      <c r="K40" s="35"/>
      <c r="L40" s="52"/>
      <c r="S40" s="35"/>
      <c r="T40" s="35"/>
      <c r="U40" s="35"/>
      <c r="V40" s="35"/>
      <c r="W40" s="35"/>
      <c r="X40" s="35"/>
      <c r="Y40" s="35"/>
      <c r="Z40" s="35"/>
      <c r="AA40" s="35"/>
      <c r="AB40" s="35"/>
      <c r="AC40" s="35"/>
      <c r="AD40" s="35"/>
      <c r="AE40" s="35"/>
    </row>
    <row r="41" spans="1:31" s="2" customFormat="1" ht="14.45" hidden="1" customHeight="1">
      <c r="A41" s="35"/>
      <c r="B41" s="40"/>
      <c r="C41" s="35"/>
      <c r="D41" s="35"/>
      <c r="E41" s="120" t="s">
        <v>45</v>
      </c>
      <c r="F41" s="130">
        <f>ROUND((SUM(BI134:BI413)),  2)</f>
        <v>0</v>
      </c>
      <c r="G41" s="35"/>
      <c r="H41" s="35"/>
      <c r="I41" s="131">
        <v>0</v>
      </c>
      <c r="J41" s="130">
        <f>0</f>
        <v>0</v>
      </c>
      <c r="K41" s="35"/>
      <c r="L41" s="52"/>
      <c r="S41" s="35"/>
      <c r="T41" s="35"/>
      <c r="U41" s="35"/>
      <c r="V41" s="35"/>
      <c r="W41" s="35"/>
      <c r="X41" s="35"/>
      <c r="Y41" s="35"/>
      <c r="Z41" s="35"/>
      <c r="AA41" s="35"/>
      <c r="AB41" s="35"/>
      <c r="AC41" s="35"/>
      <c r="AD41" s="35"/>
      <c r="AE41" s="35"/>
    </row>
    <row r="42" spans="1:31" s="2" customFormat="1" ht="6.9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2" customFormat="1" ht="25.35" customHeight="1">
      <c r="A43" s="35"/>
      <c r="B43" s="40"/>
      <c r="C43" s="132"/>
      <c r="D43" s="133" t="s">
        <v>46</v>
      </c>
      <c r="E43" s="134"/>
      <c r="F43" s="134"/>
      <c r="G43" s="135" t="s">
        <v>47</v>
      </c>
      <c r="H43" s="136" t="s">
        <v>48</v>
      </c>
      <c r="I43" s="134"/>
      <c r="J43" s="137">
        <f>SUM(J34:J41)</f>
        <v>0</v>
      </c>
      <c r="K43" s="138"/>
      <c r="L43" s="52"/>
      <c r="S43" s="35"/>
      <c r="T43" s="35"/>
      <c r="U43" s="35"/>
      <c r="V43" s="35"/>
      <c r="W43" s="35"/>
      <c r="X43" s="35"/>
      <c r="Y43" s="35"/>
      <c r="Z43" s="35"/>
      <c r="AA43" s="35"/>
      <c r="AB43" s="35"/>
      <c r="AC43" s="35"/>
      <c r="AD43" s="35"/>
      <c r="AE43" s="35"/>
    </row>
    <row r="44" spans="1:31" s="2" customFormat="1" ht="14.45" customHeight="1">
      <c r="A44" s="35"/>
      <c r="B44" s="40"/>
      <c r="C44" s="35"/>
      <c r="D44" s="35"/>
      <c r="E44" s="35"/>
      <c r="F44" s="35"/>
      <c r="G44" s="35"/>
      <c r="H44" s="35"/>
      <c r="I44" s="35"/>
      <c r="J44" s="35"/>
      <c r="K44" s="35"/>
      <c r="L44" s="52"/>
      <c r="S44" s="35"/>
      <c r="T44" s="35"/>
      <c r="U44" s="35"/>
      <c r="V44" s="35"/>
      <c r="W44" s="35"/>
      <c r="X44" s="35"/>
      <c r="Y44" s="35"/>
      <c r="Z44" s="35"/>
      <c r="AA44" s="35"/>
      <c r="AB44" s="35"/>
      <c r="AC44" s="35"/>
      <c r="AD44" s="35"/>
      <c r="AE44" s="35"/>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9" t="s">
        <v>49</v>
      </c>
      <c r="E50" s="140"/>
      <c r="F50" s="140"/>
      <c r="G50" s="139" t="s">
        <v>50</v>
      </c>
      <c r="H50" s="140"/>
      <c r="I50" s="140"/>
      <c r="J50" s="140"/>
      <c r="K50" s="140"/>
      <c r="L50" s="52"/>
    </row>
    <row r="51" spans="1:31" ht="11.25">
      <c r="B51" s="21"/>
      <c r="L51" s="21"/>
    </row>
    <row r="52" spans="1:31" ht="11.25">
      <c r="B52" s="21"/>
      <c r="L52" s="21"/>
    </row>
    <row r="53" spans="1:31" ht="11.25">
      <c r="B53" s="21"/>
      <c r="L53" s="21"/>
    </row>
    <row r="54" spans="1:31" ht="11.25">
      <c r="B54" s="21"/>
      <c r="L54" s="21"/>
    </row>
    <row r="55" spans="1:31" ht="11.25">
      <c r="B55" s="21"/>
      <c r="L55" s="21"/>
    </row>
    <row r="56" spans="1:31" ht="11.25">
      <c r="B56" s="21"/>
      <c r="L56" s="21"/>
    </row>
    <row r="57" spans="1:31" ht="11.25">
      <c r="B57" s="21"/>
      <c r="L57" s="21"/>
    </row>
    <row r="58" spans="1:31" ht="11.25">
      <c r="B58" s="21"/>
      <c r="L58" s="21"/>
    </row>
    <row r="59" spans="1:31" ht="11.25">
      <c r="B59" s="21"/>
      <c r="L59" s="21"/>
    </row>
    <row r="60" spans="1:31" ht="11.25">
      <c r="B60" s="21"/>
      <c r="L60" s="21"/>
    </row>
    <row r="61" spans="1:31" s="2" customFormat="1" ht="12.75">
      <c r="A61" s="35"/>
      <c r="B61" s="40"/>
      <c r="C61" s="35"/>
      <c r="D61" s="141" t="s">
        <v>51</v>
      </c>
      <c r="E61" s="142"/>
      <c r="F61" s="143" t="s">
        <v>52</v>
      </c>
      <c r="G61" s="141" t="s">
        <v>51</v>
      </c>
      <c r="H61" s="142"/>
      <c r="I61" s="142"/>
      <c r="J61" s="144" t="s">
        <v>52</v>
      </c>
      <c r="K61" s="142"/>
      <c r="L61" s="52"/>
      <c r="S61" s="35"/>
      <c r="T61" s="35"/>
      <c r="U61" s="35"/>
      <c r="V61" s="35"/>
      <c r="W61" s="35"/>
      <c r="X61" s="35"/>
      <c r="Y61" s="35"/>
      <c r="Z61" s="35"/>
      <c r="AA61" s="35"/>
      <c r="AB61" s="35"/>
      <c r="AC61" s="35"/>
      <c r="AD61" s="35"/>
      <c r="AE61" s="35"/>
    </row>
    <row r="62" spans="1:31" ht="11.25">
      <c r="B62" s="21"/>
      <c r="L62" s="21"/>
    </row>
    <row r="63" spans="1:31" ht="11.25">
      <c r="B63" s="21"/>
      <c r="L63" s="21"/>
    </row>
    <row r="64" spans="1:31" ht="11.25">
      <c r="B64" s="21"/>
      <c r="L64" s="21"/>
    </row>
    <row r="65" spans="1:31" s="2" customFormat="1" ht="12.75">
      <c r="A65" s="35"/>
      <c r="B65" s="40"/>
      <c r="C65" s="35"/>
      <c r="D65" s="139" t="s">
        <v>53</v>
      </c>
      <c r="E65" s="145"/>
      <c r="F65" s="145"/>
      <c r="G65" s="139" t="s">
        <v>54</v>
      </c>
      <c r="H65" s="145"/>
      <c r="I65" s="145"/>
      <c r="J65" s="145"/>
      <c r="K65" s="145"/>
      <c r="L65" s="52"/>
      <c r="S65" s="35"/>
      <c r="T65" s="35"/>
      <c r="U65" s="35"/>
      <c r="V65" s="35"/>
      <c r="W65" s="35"/>
      <c r="X65" s="35"/>
      <c r="Y65" s="35"/>
      <c r="Z65" s="35"/>
      <c r="AA65" s="35"/>
      <c r="AB65" s="35"/>
      <c r="AC65" s="35"/>
      <c r="AD65" s="35"/>
      <c r="AE65" s="35"/>
    </row>
    <row r="66" spans="1:31" ht="11.25">
      <c r="B66" s="21"/>
      <c r="L66" s="21"/>
    </row>
    <row r="67" spans="1:31" ht="11.25">
      <c r="B67" s="21"/>
      <c r="L67" s="21"/>
    </row>
    <row r="68" spans="1:31" ht="11.25">
      <c r="B68" s="21"/>
      <c r="L68" s="21"/>
    </row>
    <row r="69" spans="1:31" ht="11.25">
      <c r="B69" s="21"/>
      <c r="L69" s="21"/>
    </row>
    <row r="70" spans="1:31" ht="11.25">
      <c r="B70" s="21"/>
      <c r="L70" s="21"/>
    </row>
    <row r="71" spans="1:31" ht="11.25">
      <c r="B71" s="21"/>
      <c r="L71" s="21"/>
    </row>
    <row r="72" spans="1:31" ht="11.25">
      <c r="B72" s="21"/>
      <c r="L72" s="21"/>
    </row>
    <row r="73" spans="1:31" ht="11.25">
      <c r="B73" s="21"/>
      <c r="L73" s="21"/>
    </row>
    <row r="74" spans="1:31" ht="11.25">
      <c r="B74" s="21"/>
      <c r="L74" s="21"/>
    </row>
    <row r="75" spans="1:31" ht="11.25">
      <c r="B75" s="21"/>
      <c r="L75" s="21"/>
    </row>
    <row r="76" spans="1:31" s="2" customFormat="1" ht="12.75">
      <c r="A76" s="35"/>
      <c r="B76" s="40"/>
      <c r="C76" s="35"/>
      <c r="D76" s="141" t="s">
        <v>51</v>
      </c>
      <c r="E76" s="142"/>
      <c r="F76" s="143" t="s">
        <v>52</v>
      </c>
      <c r="G76" s="141" t="s">
        <v>51</v>
      </c>
      <c r="H76" s="142"/>
      <c r="I76" s="142"/>
      <c r="J76" s="144" t="s">
        <v>52</v>
      </c>
      <c r="K76" s="142"/>
      <c r="L76" s="52"/>
      <c r="S76" s="35"/>
      <c r="T76" s="35"/>
      <c r="U76" s="35"/>
      <c r="V76" s="35"/>
      <c r="W76" s="35"/>
      <c r="X76" s="35"/>
      <c r="Y76" s="35"/>
      <c r="Z76" s="35"/>
      <c r="AA76" s="35"/>
      <c r="AB76" s="35"/>
      <c r="AC76" s="35"/>
      <c r="AD76" s="35"/>
      <c r="AE76" s="35"/>
    </row>
    <row r="77" spans="1:31" s="2" customFormat="1" ht="14.45" customHeight="1">
      <c r="A77" s="35"/>
      <c r="B77" s="146"/>
      <c r="C77" s="147"/>
      <c r="D77" s="147"/>
      <c r="E77" s="147"/>
      <c r="F77" s="147"/>
      <c r="G77" s="147"/>
      <c r="H77" s="147"/>
      <c r="I77" s="147"/>
      <c r="J77" s="147"/>
      <c r="K77" s="147"/>
      <c r="L77" s="52"/>
      <c r="S77" s="35"/>
      <c r="T77" s="35"/>
      <c r="U77" s="35"/>
      <c r="V77" s="35"/>
      <c r="W77" s="35"/>
      <c r="X77" s="35"/>
      <c r="Y77" s="35"/>
      <c r="Z77" s="35"/>
      <c r="AA77" s="35"/>
      <c r="AB77" s="35"/>
      <c r="AC77" s="35"/>
      <c r="AD77" s="35"/>
      <c r="AE77" s="35"/>
    </row>
    <row r="81" spans="1:31" s="2" customFormat="1" ht="6.95" customHeight="1">
      <c r="A81" s="35"/>
      <c r="B81" s="148"/>
      <c r="C81" s="149"/>
      <c r="D81" s="149"/>
      <c r="E81" s="149"/>
      <c r="F81" s="149"/>
      <c r="G81" s="149"/>
      <c r="H81" s="149"/>
      <c r="I81" s="149"/>
      <c r="J81" s="149"/>
      <c r="K81" s="149"/>
      <c r="L81" s="52"/>
      <c r="S81" s="35"/>
      <c r="T81" s="35"/>
      <c r="U81" s="35"/>
      <c r="V81" s="35"/>
      <c r="W81" s="35"/>
      <c r="X81" s="35"/>
      <c r="Y81" s="35"/>
      <c r="Z81" s="35"/>
      <c r="AA81" s="35"/>
      <c r="AB81" s="35"/>
      <c r="AC81" s="35"/>
      <c r="AD81" s="35"/>
      <c r="AE81" s="35"/>
    </row>
    <row r="82" spans="1:31" s="2" customFormat="1" ht="24.95" customHeight="1">
      <c r="A82" s="35"/>
      <c r="B82" s="36"/>
      <c r="C82" s="24" t="s">
        <v>212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16</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332" t="str">
        <f>E7</f>
        <v>NEMOCNICE TGM HODONÍN – VÝSTAVBA PAVILONU URGENTNÍHO PŘÍJMU ETAPA II.</v>
      </c>
      <c r="F85" s="333"/>
      <c r="G85" s="333"/>
      <c r="H85" s="333"/>
      <c r="I85" s="37"/>
      <c r="J85" s="37"/>
      <c r="K85" s="37"/>
      <c r="L85" s="52"/>
      <c r="S85" s="35"/>
      <c r="T85" s="35"/>
      <c r="U85" s="35"/>
      <c r="V85" s="35"/>
      <c r="W85" s="35"/>
      <c r="X85" s="35"/>
      <c r="Y85" s="35"/>
      <c r="Z85" s="35"/>
      <c r="AA85" s="35"/>
      <c r="AB85" s="35"/>
      <c r="AC85" s="35"/>
      <c r="AD85" s="35"/>
      <c r="AE85" s="35"/>
    </row>
    <row r="86" spans="1:31" s="1" customFormat="1" ht="12" customHeight="1">
      <c r="B86" s="22"/>
      <c r="C86" s="30" t="s">
        <v>210</v>
      </c>
      <c r="D86" s="23"/>
      <c r="E86" s="23"/>
      <c r="F86" s="23"/>
      <c r="G86" s="23"/>
      <c r="H86" s="23"/>
      <c r="I86" s="23"/>
      <c r="J86" s="23"/>
      <c r="K86" s="23"/>
      <c r="L86" s="21"/>
    </row>
    <row r="87" spans="1:31" s="1" customFormat="1" ht="16.5" customHeight="1">
      <c r="B87" s="22"/>
      <c r="C87" s="23"/>
      <c r="D87" s="23"/>
      <c r="E87" s="332" t="s">
        <v>362</v>
      </c>
      <c r="F87" s="283"/>
      <c r="G87" s="283"/>
      <c r="H87" s="283"/>
      <c r="I87" s="23"/>
      <c r="J87" s="23"/>
      <c r="K87" s="23"/>
      <c r="L87" s="21"/>
    </row>
    <row r="88" spans="1:31" s="1" customFormat="1" ht="12" customHeight="1">
      <c r="B88" s="22"/>
      <c r="C88" s="30" t="s">
        <v>363</v>
      </c>
      <c r="D88" s="23"/>
      <c r="E88" s="23"/>
      <c r="F88" s="23"/>
      <c r="G88" s="23"/>
      <c r="H88" s="23"/>
      <c r="I88" s="23"/>
      <c r="J88" s="23"/>
      <c r="K88" s="23"/>
      <c r="L88" s="21"/>
    </row>
    <row r="89" spans="1:31" s="2" customFormat="1" ht="16.5" customHeight="1">
      <c r="A89" s="35"/>
      <c r="B89" s="36"/>
      <c r="C89" s="37"/>
      <c r="D89" s="37"/>
      <c r="E89" s="336" t="s">
        <v>3106</v>
      </c>
      <c r="F89" s="334"/>
      <c r="G89" s="334"/>
      <c r="H89" s="334"/>
      <c r="I89" s="37"/>
      <c r="J89" s="37"/>
      <c r="K89" s="37"/>
      <c r="L89" s="52"/>
      <c r="S89" s="35"/>
      <c r="T89" s="35"/>
      <c r="U89" s="35"/>
      <c r="V89" s="35"/>
      <c r="W89" s="35"/>
      <c r="X89" s="35"/>
      <c r="Y89" s="35"/>
      <c r="Z89" s="35"/>
      <c r="AA89" s="35"/>
      <c r="AB89" s="35"/>
      <c r="AC89" s="35"/>
      <c r="AD89" s="35"/>
      <c r="AE89" s="35"/>
    </row>
    <row r="90" spans="1:31" s="2" customFormat="1" ht="12" customHeight="1">
      <c r="A90" s="35"/>
      <c r="B90" s="36"/>
      <c r="C90" s="30" t="s">
        <v>3731</v>
      </c>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6.5" customHeight="1">
      <c r="A91" s="35"/>
      <c r="B91" s="36"/>
      <c r="C91" s="37"/>
      <c r="D91" s="37"/>
      <c r="E91" s="305" t="str">
        <f>E13</f>
        <v>D.1.4.2 - Vzduchotechnika</v>
      </c>
      <c r="F91" s="334"/>
      <c r="G91" s="334"/>
      <c r="H91" s="334"/>
      <c r="I91" s="37"/>
      <c r="J91" s="37"/>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2" customHeight="1">
      <c r="A93" s="35"/>
      <c r="B93" s="36"/>
      <c r="C93" s="30" t="s">
        <v>20</v>
      </c>
      <c r="D93" s="37"/>
      <c r="E93" s="37"/>
      <c r="F93" s="28" t="str">
        <f>F16</f>
        <v xml:space="preserve"> </v>
      </c>
      <c r="G93" s="37"/>
      <c r="H93" s="37"/>
      <c r="I93" s="30" t="s">
        <v>22</v>
      </c>
      <c r="J93" s="67" t="str">
        <f>IF(J16="","",J16)</f>
        <v>23. 6. 2025</v>
      </c>
      <c r="K93" s="37"/>
      <c r="L93" s="52"/>
      <c r="S93" s="35"/>
      <c r="T93" s="35"/>
      <c r="U93" s="35"/>
      <c r="V93" s="35"/>
      <c r="W93" s="35"/>
      <c r="X93" s="35"/>
      <c r="Y93" s="35"/>
      <c r="Z93" s="35"/>
      <c r="AA93" s="35"/>
      <c r="AB93" s="35"/>
      <c r="AC93" s="35"/>
      <c r="AD93" s="35"/>
      <c r="AE93" s="35"/>
    </row>
    <row r="94" spans="1:31" s="2" customFormat="1" ht="6.95" customHeight="1">
      <c r="A94" s="35"/>
      <c r="B94" s="36"/>
      <c r="C94" s="37"/>
      <c r="D94" s="37"/>
      <c r="E94" s="37"/>
      <c r="F94" s="37"/>
      <c r="G94" s="37"/>
      <c r="H94" s="37"/>
      <c r="I94" s="37"/>
      <c r="J94" s="37"/>
      <c r="K94" s="37"/>
      <c r="L94" s="52"/>
      <c r="S94" s="35"/>
      <c r="T94" s="35"/>
      <c r="U94" s="35"/>
      <c r="V94" s="35"/>
      <c r="W94" s="35"/>
      <c r="X94" s="35"/>
      <c r="Y94" s="35"/>
      <c r="Z94" s="35"/>
      <c r="AA94" s="35"/>
      <c r="AB94" s="35"/>
      <c r="AC94" s="35"/>
      <c r="AD94" s="35"/>
      <c r="AE94" s="35"/>
    </row>
    <row r="95" spans="1:31" s="2" customFormat="1" ht="15.2" customHeight="1">
      <c r="A95" s="35"/>
      <c r="B95" s="36"/>
      <c r="C95" s="30" t="s">
        <v>24</v>
      </c>
      <c r="D95" s="37"/>
      <c r="E95" s="37"/>
      <c r="F95" s="28" t="str">
        <f>E19</f>
        <v>NEMOCNICE TGM HODONÍN, p.o.</v>
      </c>
      <c r="G95" s="37"/>
      <c r="H95" s="37"/>
      <c r="I95" s="30" t="s">
        <v>30</v>
      </c>
      <c r="J95" s="33" t="str">
        <f>E25</f>
        <v>KANIA a.s.</v>
      </c>
      <c r="K95" s="37"/>
      <c r="L95" s="52"/>
      <c r="S95" s="35"/>
      <c r="T95" s="35"/>
      <c r="U95" s="35"/>
      <c r="V95" s="35"/>
      <c r="W95" s="35"/>
      <c r="X95" s="35"/>
      <c r="Y95" s="35"/>
      <c r="Z95" s="35"/>
      <c r="AA95" s="35"/>
      <c r="AB95" s="35"/>
      <c r="AC95" s="35"/>
      <c r="AD95" s="35"/>
      <c r="AE95" s="35"/>
    </row>
    <row r="96" spans="1:31" s="2" customFormat="1" ht="15.2" customHeight="1">
      <c r="A96" s="35"/>
      <c r="B96" s="36"/>
      <c r="C96" s="30" t="s">
        <v>28</v>
      </c>
      <c r="D96" s="37"/>
      <c r="E96" s="37"/>
      <c r="F96" s="28" t="str">
        <f>IF(E22="","",E22)</f>
        <v>Vyplň údaj</v>
      </c>
      <c r="G96" s="37"/>
      <c r="H96" s="37"/>
      <c r="I96" s="30" t="s">
        <v>33</v>
      </c>
      <c r="J96" s="33" t="str">
        <f>E28</f>
        <v xml:space="preserve"> </v>
      </c>
      <c r="K96" s="37"/>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9.25" customHeight="1">
      <c r="A98" s="35"/>
      <c r="B98" s="36"/>
      <c r="C98" s="150" t="s">
        <v>213</v>
      </c>
      <c r="D98" s="151"/>
      <c r="E98" s="151"/>
      <c r="F98" s="151"/>
      <c r="G98" s="151"/>
      <c r="H98" s="151"/>
      <c r="I98" s="151"/>
      <c r="J98" s="152" t="s">
        <v>214</v>
      </c>
      <c r="K98" s="151"/>
      <c r="L98" s="52"/>
      <c r="S98" s="35"/>
      <c r="T98" s="35"/>
      <c r="U98" s="35"/>
      <c r="V98" s="35"/>
      <c r="W98" s="35"/>
      <c r="X98" s="35"/>
      <c r="Y98" s="35"/>
      <c r="Z98" s="35"/>
      <c r="AA98" s="35"/>
      <c r="AB98" s="35"/>
      <c r="AC98" s="35"/>
      <c r="AD98" s="35"/>
      <c r="AE98" s="35"/>
    </row>
    <row r="99" spans="1:47" s="2" customFormat="1" ht="10.3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47" s="2" customFormat="1" ht="22.9" customHeight="1">
      <c r="A100" s="35"/>
      <c r="B100" s="36"/>
      <c r="C100" s="153" t="s">
        <v>215</v>
      </c>
      <c r="D100" s="37"/>
      <c r="E100" s="37"/>
      <c r="F100" s="37"/>
      <c r="G100" s="37"/>
      <c r="H100" s="37"/>
      <c r="I100" s="37"/>
      <c r="J100" s="85">
        <f>J134</f>
        <v>0</v>
      </c>
      <c r="K100" s="37"/>
      <c r="L100" s="52"/>
      <c r="S100" s="35"/>
      <c r="T100" s="35"/>
      <c r="U100" s="35"/>
      <c r="V100" s="35"/>
      <c r="W100" s="35"/>
      <c r="X100" s="35"/>
      <c r="Y100" s="35"/>
      <c r="Z100" s="35"/>
      <c r="AA100" s="35"/>
      <c r="AB100" s="35"/>
      <c r="AC100" s="35"/>
      <c r="AD100" s="35"/>
      <c r="AE100" s="35"/>
      <c r="AU100" s="18" t="s">
        <v>216</v>
      </c>
    </row>
    <row r="101" spans="1:47" s="9" customFormat="1" ht="24.95" customHeight="1">
      <c r="B101" s="154"/>
      <c r="C101" s="155"/>
      <c r="D101" s="156" t="s">
        <v>3733</v>
      </c>
      <c r="E101" s="157"/>
      <c r="F101" s="157"/>
      <c r="G101" s="157"/>
      <c r="H101" s="157"/>
      <c r="I101" s="157"/>
      <c r="J101" s="158">
        <f>J135</f>
        <v>0</v>
      </c>
      <c r="K101" s="155"/>
      <c r="L101" s="159"/>
    </row>
    <row r="102" spans="1:47" s="9" customFormat="1" ht="24.95" customHeight="1">
      <c r="B102" s="154"/>
      <c r="C102" s="155"/>
      <c r="D102" s="156" t="s">
        <v>3734</v>
      </c>
      <c r="E102" s="157"/>
      <c r="F102" s="157"/>
      <c r="G102" s="157"/>
      <c r="H102" s="157"/>
      <c r="I102" s="157"/>
      <c r="J102" s="158">
        <f>J198</f>
        <v>0</v>
      </c>
      <c r="K102" s="155"/>
      <c r="L102" s="159"/>
    </row>
    <row r="103" spans="1:47" s="9" customFormat="1" ht="24.95" customHeight="1">
      <c r="B103" s="154"/>
      <c r="C103" s="155"/>
      <c r="D103" s="156" t="s">
        <v>3735</v>
      </c>
      <c r="E103" s="157"/>
      <c r="F103" s="157"/>
      <c r="G103" s="157"/>
      <c r="H103" s="157"/>
      <c r="I103" s="157"/>
      <c r="J103" s="158">
        <f>J257</f>
        <v>0</v>
      </c>
      <c r="K103" s="155"/>
      <c r="L103" s="159"/>
    </row>
    <row r="104" spans="1:47" s="9" customFormat="1" ht="24.95" customHeight="1">
      <c r="B104" s="154"/>
      <c r="C104" s="155"/>
      <c r="D104" s="156" t="s">
        <v>3736</v>
      </c>
      <c r="E104" s="157"/>
      <c r="F104" s="157"/>
      <c r="G104" s="157"/>
      <c r="H104" s="157"/>
      <c r="I104" s="157"/>
      <c r="J104" s="158">
        <f>J276</f>
        <v>0</v>
      </c>
      <c r="K104" s="155"/>
      <c r="L104" s="159"/>
    </row>
    <row r="105" spans="1:47" s="9" customFormat="1" ht="24.95" customHeight="1">
      <c r="B105" s="154"/>
      <c r="C105" s="155"/>
      <c r="D105" s="156" t="s">
        <v>3737</v>
      </c>
      <c r="E105" s="157"/>
      <c r="F105" s="157"/>
      <c r="G105" s="157"/>
      <c r="H105" s="157"/>
      <c r="I105" s="157"/>
      <c r="J105" s="158">
        <f>J295</f>
        <v>0</v>
      </c>
      <c r="K105" s="155"/>
      <c r="L105" s="159"/>
    </row>
    <row r="106" spans="1:47" s="9" customFormat="1" ht="24.95" customHeight="1">
      <c r="B106" s="154"/>
      <c r="C106" s="155"/>
      <c r="D106" s="156" t="s">
        <v>3738</v>
      </c>
      <c r="E106" s="157"/>
      <c r="F106" s="157"/>
      <c r="G106" s="157"/>
      <c r="H106" s="157"/>
      <c r="I106" s="157"/>
      <c r="J106" s="158">
        <f>J328</f>
        <v>0</v>
      </c>
      <c r="K106" s="155"/>
      <c r="L106" s="159"/>
    </row>
    <row r="107" spans="1:47" s="9" customFormat="1" ht="24.95" customHeight="1">
      <c r="B107" s="154"/>
      <c r="C107" s="155"/>
      <c r="D107" s="156" t="s">
        <v>3739</v>
      </c>
      <c r="E107" s="157"/>
      <c r="F107" s="157"/>
      <c r="G107" s="157"/>
      <c r="H107" s="157"/>
      <c r="I107" s="157"/>
      <c r="J107" s="158">
        <f>J344</f>
        <v>0</v>
      </c>
      <c r="K107" s="155"/>
      <c r="L107" s="159"/>
    </row>
    <row r="108" spans="1:47" s="9" customFormat="1" ht="24.95" customHeight="1">
      <c r="B108" s="154"/>
      <c r="C108" s="155"/>
      <c r="D108" s="156" t="s">
        <v>3740</v>
      </c>
      <c r="E108" s="157"/>
      <c r="F108" s="157"/>
      <c r="G108" s="157"/>
      <c r="H108" s="157"/>
      <c r="I108" s="157"/>
      <c r="J108" s="158">
        <f>J368</f>
        <v>0</v>
      </c>
      <c r="K108" s="155"/>
      <c r="L108" s="159"/>
    </row>
    <row r="109" spans="1:47" s="9" customFormat="1" ht="24.95" customHeight="1">
      <c r="B109" s="154"/>
      <c r="C109" s="155"/>
      <c r="D109" s="156" t="s">
        <v>3741</v>
      </c>
      <c r="E109" s="157"/>
      <c r="F109" s="157"/>
      <c r="G109" s="157"/>
      <c r="H109" s="157"/>
      <c r="I109" s="157"/>
      <c r="J109" s="158">
        <f>J384</f>
        <v>0</v>
      </c>
      <c r="K109" s="155"/>
      <c r="L109" s="159"/>
    </row>
    <row r="110" spans="1:47" s="9" customFormat="1" ht="24.95" customHeight="1">
      <c r="B110" s="154"/>
      <c r="C110" s="155"/>
      <c r="D110" s="156" t="s">
        <v>3122</v>
      </c>
      <c r="E110" s="157"/>
      <c r="F110" s="157"/>
      <c r="G110" s="157"/>
      <c r="H110" s="157"/>
      <c r="I110" s="157"/>
      <c r="J110" s="158">
        <f>J400</f>
        <v>0</v>
      </c>
      <c r="K110" s="155"/>
      <c r="L110" s="159"/>
    </row>
    <row r="111" spans="1:47" s="2" customFormat="1" ht="21.7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6.95" customHeight="1">
      <c r="A112" s="35"/>
      <c r="B112" s="55"/>
      <c r="C112" s="56"/>
      <c r="D112" s="56"/>
      <c r="E112" s="56"/>
      <c r="F112" s="56"/>
      <c r="G112" s="56"/>
      <c r="H112" s="56"/>
      <c r="I112" s="56"/>
      <c r="J112" s="56"/>
      <c r="K112" s="56"/>
      <c r="L112" s="52"/>
      <c r="S112" s="35"/>
      <c r="T112" s="35"/>
      <c r="U112" s="35"/>
      <c r="V112" s="35"/>
      <c r="W112" s="35"/>
      <c r="X112" s="35"/>
      <c r="Y112" s="35"/>
      <c r="Z112" s="35"/>
      <c r="AA112" s="35"/>
      <c r="AB112" s="35"/>
      <c r="AC112" s="35"/>
      <c r="AD112" s="35"/>
      <c r="AE112" s="35"/>
    </row>
    <row r="116" spans="1:31" s="2" customFormat="1" ht="6.95" customHeight="1">
      <c r="A116" s="35"/>
      <c r="B116" s="57"/>
      <c r="C116" s="58"/>
      <c r="D116" s="58"/>
      <c r="E116" s="58"/>
      <c r="F116" s="58"/>
      <c r="G116" s="58"/>
      <c r="H116" s="58"/>
      <c r="I116" s="58"/>
      <c r="J116" s="58"/>
      <c r="K116" s="58"/>
      <c r="L116" s="52"/>
      <c r="S116" s="35"/>
      <c r="T116" s="35"/>
      <c r="U116" s="35"/>
      <c r="V116" s="35"/>
      <c r="W116" s="35"/>
      <c r="X116" s="35"/>
      <c r="Y116" s="35"/>
      <c r="Z116" s="35"/>
      <c r="AA116" s="35"/>
      <c r="AB116" s="35"/>
      <c r="AC116" s="35"/>
      <c r="AD116" s="35"/>
      <c r="AE116" s="35"/>
    </row>
    <row r="117" spans="1:31" s="2" customFormat="1" ht="24.95" customHeight="1">
      <c r="A117" s="35"/>
      <c r="B117" s="36"/>
      <c r="C117" s="24" t="s">
        <v>224</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31" s="2" customFormat="1" ht="6.95"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31" s="2" customFormat="1" ht="12" customHeight="1">
      <c r="A119" s="35"/>
      <c r="B119" s="36"/>
      <c r="C119" s="30" t="s">
        <v>16</v>
      </c>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31" s="2" customFormat="1" ht="16.5" customHeight="1">
      <c r="A120" s="35"/>
      <c r="B120" s="36"/>
      <c r="C120" s="37"/>
      <c r="D120" s="37"/>
      <c r="E120" s="332" t="str">
        <f>E7</f>
        <v>NEMOCNICE TGM HODONÍN – VÝSTAVBA PAVILONU URGENTNÍHO PŘÍJMU ETAPA II.</v>
      </c>
      <c r="F120" s="333"/>
      <c r="G120" s="333"/>
      <c r="H120" s="333"/>
      <c r="I120" s="37"/>
      <c r="J120" s="37"/>
      <c r="K120" s="37"/>
      <c r="L120" s="52"/>
      <c r="S120" s="35"/>
      <c r="T120" s="35"/>
      <c r="U120" s="35"/>
      <c r="V120" s="35"/>
      <c r="W120" s="35"/>
      <c r="X120" s="35"/>
      <c r="Y120" s="35"/>
      <c r="Z120" s="35"/>
      <c r="AA120" s="35"/>
      <c r="AB120" s="35"/>
      <c r="AC120" s="35"/>
      <c r="AD120" s="35"/>
      <c r="AE120" s="35"/>
    </row>
    <row r="121" spans="1:31" s="1" customFormat="1" ht="12" customHeight="1">
      <c r="B121" s="22"/>
      <c r="C121" s="30" t="s">
        <v>210</v>
      </c>
      <c r="D121" s="23"/>
      <c r="E121" s="23"/>
      <c r="F121" s="23"/>
      <c r="G121" s="23"/>
      <c r="H121" s="23"/>
      <c r="I121" s="23"/>
      <c r="J121" s="23"/>
      <c r="K121" s="23"/>
      <c r="L121" s="21"/>
    </row>
    <row r="122" spans="1:31" s="1" customFormat="1" ht="16.5" customHeight="1">
      <c r="B122" s="22"/>
      <c r="C122" s="23"/>
      <c r="D122" s="23"/>
      <c r="E122" s="332" t="s">
        <v>362</v>
      </c>
      <c r="F122" s="283"/>
      <c r="G122" s="283"/>
      <c r="H122" s="283"/>
      <c r="I122" s="23"/>
      <c r="J122" s="23"/>
      <c r="K122" s="23"/>
      <c r="L122" s="21"/>
    </row>
    <row r="123" spans="1:31" s="1" customFormat="1" ht="12" customHeight="1">
      <c r="B123" s="22"/>
      <c r="C123" s="30" t="s">
        <v>363</v>
      </c>
      <c r="D123" s="23"/>
      <c r="E123" s="23"/>
      <c r="F123" s="23"/>
      <c r="G123" s="23"/>
      <c r="H123" s="23"/>
      <c r="I123" s="23"/>
      <c r="J123" s="23"/>
      <c r="K123" s="23"/>
      <c r="L123" s="21"/>
    </row>
    <row r="124" spans="1:31" s="2" customFormat="1" ht="16.5" customHeight="1">
      <c r="A124" s="35"/>
      <c r="B124" s="36"/>
      <c r="C124" s="37"/>
      <c r="D124" s="37"/>
      <c r="E124" s="336" t="s">
        <v>3106</v>
      </c>
      <c r="F124" s="334"/>
      <c r="G124" s="334"/>
      <c r="H124" s="334"/>
      <c r="I124" s="37"/>
      <c r="J124" s="37"/>
      <c r="K124" s="37"/>
      <c r="L124" s="52"/>
      <c r="S124" s="35"/>
      <c r="T124" s="35"/>
      <c r="U124" s="35"/>
      <c r="V124" s="35"/>
      <c r="W124" s="35"/>
      <c r="X124" s="35"/>
      <c r="Y124" s="35"/>
      <c r="Z124" s="35"/>
      <c r="AA124" s="35"/>
      <c r="AB124" s="35"/>
      <c r="AC124" s="35"/>
      <c r="AD124" s="35"/>
      <c r="AE124" s="35"/>
    </row>
    <row r="125" spans="1:31" s="2" customFormat="1" ht="12" customHeight="1">
      <c r="A125" s="35"/>
      <c r="B125" s="36"/>
      <c r="C125" s="30" t="s">
        <v>3731</v>
      </c>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31" s="2" customFormat="1" ht="16.5" customHeight="1">
      <c r="A126" s="35"/>
      <c r="B126" s="36"/>
      <c r="C126" s="37"/>
      <c r="D126" s="37"/>
      <c r="E126" s="305" t="str">
        <f>E13</f>
        <v>D.1.4.2 - Vzduchotechnika</v>
      </c>
      <c r="F126" s="334"/>
      <c r="G126" s="334"/>
      <c r="H126" s="334"/>
      <c r="I126" s="37"/>
      <c r="J126" s="37"/>
      <c r="K126" s="37"/>
      <c r="L126" s="52"/>
      <c r="S126" s="35"/>
      <c r="T126" s="35"/>
      <c r="U126" s="35"/>
      <c r="V126" s="35"/>
      <c r="W126" s="35"/>
      <c r="X126" s="35"/>
      <c r="Y126" s="35"/>
      <c r="Z126" s="35"/>
      <c r="AA126" s="35"/>
      <c r="AB126" s="35"/>
      <c r="AC126" s="35"/>
      <c r="AD126" s="35"/>
      <c r="AE126" s="35"/>
    </row>
    <row r="127" spans="1:31" s="2" customFormat="1" ht="6.95" customHeight="1">
      <c r="A127" s="35"/>
      <c r="B127" s="36"/>
      <c r="C127" s="37"/>
      <c r="D127" s="37"/>
      <c r="E127" s="37"/>
      <c r="F127" s="37"/>
      <c r="G127" s="37"/>
      <c r="H127" s="37"/>
      <c r="I127" s="37"/>
      <c r="J127" s="37"/>
      <c r="K127" s="37"/>
      <c r="L127" s="52"/>
      <c r="S127" s="35"/>
      <c r="T127" s="35"/>
      <c r="U127" s="35"/>
      <c r="V127" s="35"/>
      <c r="W127" s="35"/>
      <c r="X127" s="35"/>
      <c r="Y127" s="35"/>
      <c r="Z127" s="35"/>
      <c r="AA127" s="35"/>
      <c r="AB127" s="35"/>
      <c r="AC127" s="35"/>
      <c r="AD127" s="35"/>
      <c r="AE127" s="35"/>
    </row>
    <row r="128" spans="1:31" s="2" customFormat="1" ht="12" customHeight="1">
      <c r="A128" s="35"/>
      <c r="B128" s="36"/>
      <c r="C128" s="30" t="s">
        <v>20</v>
      </c>
      <c r="D128" s="37"/>
      <c r="E128" s="37"/>
      <c r="F128" s="28" t="str">
        <f>F16</f>
        <v xml:space="preserve"> </v>
      </c>
      <c r="G128" s="37"/>
      <c r="H128" s="37"/>
      <c r="I128" s="30" t="s">
        <v>22</v>
      </c>
      <c r="J128" s="67" t="str">
        <f>IF(J16="","",J16)</f>
        <v>23. 6. 2025</v>
      </c>
      <c r="K128" s="37"/>
      <c r="L128" s="52"/>
      <c r="S128" s="35"/>
      <c r="T128" s="35"/>
      <c r="U128" s="35"/>
      <c r="V128" s="35"/>
      <c r="W128" s="35"/>
      <c r="X128" s="35"/>
      <c r="Y128" s="35"/>
      <c r="Z128" s="35"/>
      <c r="AA128" s="35"/>
      <c r="AB128" s="35"/>
      <c r="AC128" s="35"/>
      <c r="AD128" s="35"/>
      <c r="AE128" s="35"/>
    </row>
    <row r="129" spans="1:65" s="2" customFormat="1" ht="6.95" customHeight="1">
      <c r="A129" s="35"/>
      <c r="B129" s="36"/>
      <c r="C129" s="37"/>
      <c r="D129" s="37"/>
      <c r="E129" s="37"/>
      <c r="F129" s="37"/>
      <c r="G129" s="37"/>
      <c r="H129" s="37"/>
      <c r="I129" s="37"/>
      <c r="J129" s="37"/>
      <c r="K129" s="37"/>
      <c r="L129" s="52"/>
      <c r="S129" s="35"/>
      <c r="T129" s="35"/>
      <c r="U129" s="35"/>
      <c r="V129" s="35"/>
      <c r="W129" s="35"/>
      <c r="X129" s="35"/>
      <c r="Y129" s="35"/>
      <c r="Z129" s="35"/>
      <c r="AA129" s="35"/>
      <c r="AB129" s="35"/>
      <c r="AC129" s="35"/>
      <c r="AD129" s="35"/>
      <c r="AE129" s="35"/>
    </row>
    <row r="130" spans="1:65" s="2" customFormat="1" ht="15.2" customHeight="1">
      <c r="A130" s="35"/>
      <c r="B130" s="36"/>
      <c r="C130" s="30" t="s">
        <v>24</v>
      </c>
      <c r="D130" s="37"/>
      <c r="E130" s="37"/>
      <c r="F130" s="28" t="str">
        <f>E19</f>
        <v>NEMOCNICE TGM HODONÍN, p.o.</v>
      </c>
      <c r="G130" s="37"/>
      <c r="H130" s="37"/>
      <c r="I130" s="30" t="s">
        <v>30</v>
      </c>
      <c r="J130" s="33" t="str">
        <f>E25</f>
        <v>KANIA a.s.</v>
      </c>
      <c r="K130" s="37"/>
      <c r="L130" s="52"/>
      <c r="S130" s="35"/>
      <c r="T130" s="35"/>
      <c r="U130" s="35"/>
      <c r="V130" s="35"/>
      <c r="W130" s="35"/>
      <c r="X130" s="35"/>
      <c r="Y130" s="35"/>
      <c r="Z130" s="35"/>
      <c r="AA130" s="35"/>
      <c r="AB130" s="35"/>
      <c r="AC130" s="35"/>
      <c r="AD130" s="35"/>
      <c r="AE130" s="35"/>
    </row>
    <row r="131" spans="1:65" s="2" customFormat="1" ht="15.2" customHeight="1">
      <c r="A131" s="35"/>
      <c r="B131" s="36"/>
      <c r="C131" s="30" t="s">
        <v>28</v>
      </c>
      <c r="D131" s="37"/>
      <c r="E131" s="37"/>
      <c r="F131" s="28" t="str">
        <f>IF(E22="","",E22)</f>
        <v>Vyplň údaj</v>
      </c>
      <c r="G131" s="37"/>
      <c r="H131" s="37"/>
      <c r="I131" s="30" t="s">
        <v>33</v>
      </c>
      <c r="J131" s="33" t="str">
        <f>E28</f>
        <v xml:space="preserve"> </v>
      </c>
      <c r="K131" s="37"/>
      <c r="L131" s="52"/>
      <c r="S131" s="35"/>
      <c r="T131" s="35"/>
      <c r="U131" s="35"/>
      <c r="V131" s="35"/>
      <c r="W131" s="35"/>
      <c r="X131" s="35"/>
      <c r="Y131" s="35"/>
      <c r="Z131" s="35"/>
      <c r="AA131" s="35"/>
      <c r="AB131" s="35"/>
      <c r="AC131" s="35"/>
      <c r="AD131" s="35"/>
      <c r="AE131" s="35"/>
    </row>
    <row r="132" spans="1:65" s="2" customFormat="1" ht="10.35" customHeight="1">
      <c r="A132" s="35"/>
      <c r="B132" s="36"/>
      <c r="C132" s="37"/>
      <c r="D132" s="37"/>
      <c r="E132" s="37"/>
      <c r="F132" s="37"/>
      <c r="G132" s="37"/>
      <c r="H132" s="37"/>
      <c r="I132" s="37"/>
      <c r="J132" s="37"/>
      <c r="K132" s="37"/>
      <c r="L132" s="52"/>
      <c r="S132" s="35"/>
      <c r="T132" s="35"/>
      <c r="U132" s="35"/>
      <c r="V132" s="35"/>
      <c r="W132" s="35"/>
      <c r="X132" s="35"/>
      <c r="Y132" s="35"/>
      <c r="Z132" s="35"/>
      <c r="AA132" s="35"/>
      <c r="AB132" s="35"/>
      <c r="AC132" s="35"/>
      <c r="AD132" s="35"/>
      <c r="AE132" s="35"/>
    </row>
    <row r="133" spans="1:65" s="11" customFormat="1" ht="29.25" customHeight="1">
      <c r="A133" s="165"/>
      <c r="B133" s="166"/>
      <c r="C133" s="167" t="s">
        <v>225</v>
      </c>
      <c r="D133" s="168" t="s">
        <v>61</v>
      </c>
      <c r="E133" s="168" t="s">
        <v>57</v>
      </c>
      <c r="F133" s="168" t="s">
        <v>58</v>
      </c>
      <c r="G133" s="168" t="s">
        <v>226</v>
      </c>
      <c r="H133" s="168" t="s">
        <v>227</v>
      </c>
      <c r="I133" s="168" t="s">
        <v>228</v>
      </c>
      <c r="J133" s="168" t="s">
        <v>214</v>
      </c>
      <c r="K133" s="169" t="s">
        <v>229</v>
      </c>
      <c r="L133" s="170"/>
      <c r="M133" s="76" t="s">
        <v>1</v>
      </c>
      <c r="N133" s="77" t="s">
        <v>40</v>
      </c>
      <c r="O133" s="77" t="s">
        <v>230</v>
      </c>
      <c r="P133" s="77" t="s">
        <v>231</v>
      </c>
      <c r="Q133" s="77" t="s">
        <v>232</v>
      </c>
      <c r="R133" s="77" t="s">
        <v>233</v>
      </c>
      <c r="S133" s="77" t="s">
        <v>234</v>
      </c>
      <c r="T133" s="78" t="s">
        <v>235</v>
      </c>
      <c r="U133" s="165"/>
      <c r="V133" s="165"/>
      <c r="W133" s="165"/>
      <c r="X133" s="165"/>
      <c r="Y133" s="165"/>
      <c r="Z133" s="165"/>
      <c r="AA133" s="165"/>
      <c r="AB133" s="165"/>
      <c r="AC133" s="165"/>
      <c r="AD133" s="165"/>
      <c r="AE133" s="165"/>
    </row>
    <row r="134" spans="1:65" s="2" customFormat="1" ht="22.9" customHeight="1">
      <c r="A134" s="35"/>
      <c r="B134" s="36"/>
      <c r="C134" s="83" t="s">
        <v>236</v>
      </c>
      <c r="D134" s="37"/>
      <c r="E134" s="37"/>
      <c r="F134" s="37"/>
      <c r="G134" s="37"/>
      <c r="H134" s="37"/>
      <c r="I134" s="37"/>
      <c r="J134" s="171">
        <f>BK134</f>
        <v>0</v>
      </c>
      <c r="K134" s="37"/>
      <c r="L134" s="40"/>
      <c r="M134" s="79"/>
      <c r="N134" s="172"/>
      <c r="O134" s="80"/>
      <c r="P134" s="173">
        <f>P135+P198+P257+P276+P295+P328+P344+P368+P384+P400</f>
        <v>0</v>
      </c>
      <c r="Q134" s="80"/>
      <c r="R134" s="173">
        <f>R135+R198+R257+R276+R295+R328+R344+R368+R384+R400</f>
        <v>0</v>
      </c>
      <c r="S134" s="80"/>
      <c r="T134" s="174">
        <f>T135+T198+T257+T276+T295+T328+T344+T368+T384+T400</f>
        <v>0</v>
      </c>
      <c r="U134" s="35"/>
      <c r="V134" s="35"/>
      <c r="W134" s="35"/>
      <c r="X134" s="35"/>
      <c r="Y134" s="35"/>
      <c r="Z134" s="35"/>
      <c r="AA134" s="35"/>
      <c r="AB134" s="35"/>
      <c r="AC134" s="35"/>
      <c r="AD134" s="35"/>
      <c r="AE134" s="35"/>
      <c r="AT134" s="18" t="s">
        <v>75</v>
      </c>
      <c r="AU134" s="18" t="s">
        <v>216</v>
      </c>
      <c r="BK134" s="175">
        <f>BK135+BK198+BK257+BK276+BK295+BK328+BK344+BK368+BK384+BK400</f>
        <v>0</v>
      </c>
    </row>
    <row r="135" spans="1:65" s="12" customFormat="1" ht="25.9" customHeight="1">
      <c r="B135" s="176"/>
      <c r="C135" s="177"/>
      <c r="D135" s="178" t="s">
        <v>75</v>
      </c>
      <c r="E135" s="179" t="s">
        <v>3742</v>
      </c>
      <c r="F135" s="179" t="s">
        <v>3743</v>
      </c>
      <c r="G135" s="177"/>
      <c r="H135" s="177"/>
      <c r="I135" s="180"/>
      <c r="J135" s="181">
        <f>BK135</f>
        <v>0</v>
      </c>
      <c r="K135" s="177"/>
      <c r="L135" s="182"/>
      <c r="M135" s="183"/>
      <c r="N135" s="184"/>
      <c r="O135" s="184"/>
      <c r="P135" s="185">
        <f>SUM(P136:P197)</f>
        <v>0</v>
      </c>
      <c r="Q135" s="184"/>
      <c r="R135" s="185">
        <f>SUM(R136:R197)</f>
        <v>0</v>
      </c>
      <c r="S135" s="184"/>
      <c r="T135" s="186">
        <f>SUM(T136:T197)</f>
        <v>0</v>
      </c>
      <c r="AR135" s="187" t="s">
        <v>84</v>
      </c>
      <c r="AT135" s="188" t="s">
        <v>75</v>
      </c>
      <c r="AU135" s="188" t="s">
        <v>76</v>
      </c>
      <c r="AY135" s="187" t="s">
        <v>239</v>
      </c>
      <c r="BK135" s="189">
        <f>SUM(BK136:BK197)</f>
        <v>0</v>
      </c>
    </row>
    <row r="136" spans="1:65" s="2" customFormat="1" ht="16.5" customHeight="1">
      <c r="A136" s="35"/>
      <c r="B136" s="36"/>
      <c r="C136" s="192" t="s">
        <v>84</v>
      </c>
      <c r="D136" s="192" t="s">
        <v>241</v>
      </c>
      <c r="E136" s="193" t="s">
        <v>3744</v>
      </c>
      <c r="F136" s="194" t="s">
        <v>3745</v>
      </c>
      <c r="G136" s="195" t="s">
        <v>2089</v>
      </c>
      <c r="H136" s="196">
        <v>1</v>
      </c>
      <c r="I136" s="197"/>
      <c r="J136" s="198">
        <f>ROUND(I136*H136,2)</f>
        <v>0</v>
      </c>
      <c r="K136" s="194" t="s">
        <v>3174</v>
      </c>
      <c r="L136" s="40"/>
      <c r="M136" s="199" t="s">
        <v>1</v>
      </c>
      <c r="N136" s="200" t="s">
        <v>41</v>
      </c>
      <c r="O136" s="72"/>
      <c r="P136" s="201">
        <f>O136*H136</f>
        <v>0</v>
      </c>
      <c r="Q136" s="201">
        <v>0</v>
      </c>
      <c r="R136" s="201">
        <f>Q136*H136</f>
        <v>0</v>
      </c>
      <c r="S136" s="201">
        <v>0</v>
      </c>
      <c r="T136" s="202">
        <f>S136*H136</f>
        <v>0</v>
      </c>
      <c r="U136" s="35"/>
      <c r="V136" s="35"/>
      <c r="W136" s="35"/>
      <c r="X136" s="35"/>
      <c r="Y136" s="35"/>
      <c r="Z136" s="35"/>
      <c r="AA136" s="35"/>
      <c r="AB136" s="35"/>
      <c r="AC136" s="35"/>
      <c r="AD136" s="35"/>
      <c r="AE136" s="35"/>
      <c r="AR136" s="203" t="s">
        <v>110</v>
      </c>
      <c r="AT136" s="203" t="s">
        <v>241</v>
      </c>
      <c r="AU136" s="203" t="s">
        <v>84</v>
      </c>
      <c r="AY136" s="18" t="s">
        <v>239</v>
      </c>
      <c r="BE136" s="204">
        <f>IF(N136="základní",J136,0)</f>
        <v>0</v>
      </c>
      <c r="BF136" s="204">
        <f>IF(N136="snížená",J136,0)</f>
        <v>0</v>
      </c>
      <c r="BG136" s="204">
        <f>IF(N136="zákl. přenesená",J136,0)</f>
        <v>0</v>
      </c>
      <c r="BH136" s="204">
        <f>IF(N136="sníž. přenesená",J136,0)</f>
        <v>0</v>
      </c>
      <c r="BI136" s="204">
        <f>IF(N136="nulová",J136,0)</f>
        <v>0</v>
      </c>
      <c r="BJ136" s="18" t="s">
        <v>84</v>
      </c>
      <c r="BK136" s="204">
        <f>ROUND(I136*H136,2)</f>
        <v>0</v>
      </c>
      <c r="BL136" s="18" t="s">
        <v>110</v>
      </c>
      <c r="BM136" s="203" t="s">
        <v>86</v>
      </c>
    </row>
    <row r="137" spans="1:65" s="2" customFormat="1" ht="39">
      <c r="A137" s="35"/>
      <c r="B137" s="36"/>
      <c r="C137" s="37"/>
      <c r="D137" s="212" t="s">
        <v>294</v>
      </c>
      <c r="E137" s="37"/>
      <c r="F137" s="221" t="s">
        <v>3746</v>
      </c>
      <c r="G137" s="37"/>
      <c r="H137" s="37"/>
      <c r="I137" s="207"/>
      <c r="J137" s="37"/>
      <c r="K137" s="37"/>
      <c r="L137" s="40"/>
      <c r="M137" s="208"/>
      <c r="N137" s="209"/>
      <c r="O137" s="72"/>
      <c r="P137" s="72"/>
      <c r="Q137" s="72"/>
      <c r="R137" s="72"/>
      <c r="S137" s="72"/>
      <c r="T137" s="73"/>
      <c r="U137" s="35"/>
      <c r="V137" s="35"/>
      <c r="W137" s="35"/>
      <c r="X137" s="35"/>
      <c r="Y137" s="35"/>
      <c r="Z137" s="35"/>
      <c r="AA137" s="35"/>
      <c r="AB137" s="35"/>
      <c r="AC137" s="35"/>
      <c r="AD137" s="35"/>
      <c r="AE137" s="35"/>
      <c r="AT137" s="18" t="s">
        <v>294</v>
      </c>
      <c r="AU137" s="18" t="s">
        <v>84</v>
      </c>
    </row>
    <row r="138" spans="1:65" s="2" customFormat="1" ht="16.5" customHeight="1">
      <c r="A138" s="35"/>
      <c r="B138" s="36"/>
      <c r="C138" s="192" t="s">
        <v>86</v>
      </c>
      <c r="D138" s="192" t="s">
        <v>241</v>
      </c>
      <c r="E138" s="193" t="s">
        <v>3747</v>
      </c>
      <c r="F138" s="194" t="s">
        <v>3748</v>
      </c>
      <c r="G138" s="195" t="s">
        <v>2089</v>
      </c>
      <c r="H138" s="196">
        <v>1</v>
      </c>
      <c r="I138" s="197"/>
      <c r="J138" s="198">
        <f>ROUND(I138*H138,2)</f>
        <v>0</v>
      </c>
      <c r="K138" s="194" t="s">
        <v>3174</v>
      </c>
      <c r="L138" s="40"/>
      <c r="M138" s="199" t="s">
        <v>1</v>
      </c>
      <c r="N138" s="200" t="s">
        <v>41</v>
      </c>
      <c r="O138" s="72"/>
      <c r="P138" s="201">
        <f>O138*H138</f>
        <v>0</v>
      </c>
      <c r="Q138" s="201">
        <v>0</v>
      </c>
      <c r="R138" s="201">
        <f>Q138*H138</f>
        <v>0</v>
      </c>
      <c r="S138" s="201">
        <v>0</v>
      </c>
      <c r="T138" s="202">
        <f>S138*H138</f>
        <v>0</v>
      </c>
      <c r="U138" s="35"/>
      <c r="V138" s="35"/>
      <c r="W138" s="35"/>
      <c r="X138" s="35"/>
      <c r="Y138" s="35"/>
      <c r="Z138" s="35"/>
      <c r="AA138" s="35"/>
      <c r="AB138" s="35"/>
      <c r="AC138" s="35"/>
      <c r="AD138" s="35"/>
      <c r="AE138" s="35"/>
      <c r="AR138" s="203" t="s">
        <v>110</v>
      </c>
      <c r="AT138" s="203" t="s">
        <v>241</v>
      </c>
      <c r="AU138" s="203" t="s">
        <v>84</v>
      </c>
      <c r="AY138" s="18" t="s">
        <v>239</v>
      </c>
      <c r="BE138" s="204">
        <f>IF(N138="základní",J138,0)</f>
        <v>0</v>
      </c>
      <c r="BF138" s="204">
        <f>IF(N138="snížená",J138,0)</f>
        <v>0</v>
      </c>
      <c r="BG138" s="204">
        <f>IF(N138="zákl. přenesená",J138,0)</f>
        <v>0</v>
      </c>
      <c r="BH138" s="204">
        <f>IF(N138="sníž. přenesená",J138,0)</f>
        <v>0</v>
      </c>
      <c r="BI138" s="204">
        <f>IF(N138="nulová",J138,0)</f>
        <v>0</v>
      </c>
      <c r="BJ138" s="18" t="s">
        <v>84</v>
      </c>
      <c r="BK138" s="204">
        <f>ROUND(I138*H138,2)</f>
        <v>0</v>
      </c>
      <c r="BL138" s="18" t="s">
        <v>110</v>
      </c>
      <c r="BM138" s="203" t="s">
        <v>110</v>
      </c>
    </row>
    <row r="139" spans="1:65" s="2" customFormat="1" ht="19.5">
      <c r="A139" s="35"/>
      <c r="B139" s="36"/>
      <c r="C139" s="37"/>
      <c r="D139" s="212" t="s">
        <v>294</v>
      </c>
      <c r="E139" s="37"/>
      <c r="F139" s="221" t="s">
        <v>3749</v>
      </c>
      <c r="G139" s="37"/>
      <c r="H139" s="37"/>
      <c r="I139" s="207"/>
      <c r="J139" s="37"/>
      <c r="K139" s="37"/>
      <c r="L139" s="40"/>
      <c r="M139" s="208"/>
      <c r="N139" s="209"/>
      <c r="O139" s="72"/>
      <c r="P139" s="72"/>
      <c r="Q139" s="72"/>
      <c r="R139" s="72"/>
      <c r="S139" s="72"/>
      <c r="T139" s="73"/>
      <c r="U139" s="35"/>
      <c r="V139" s="35"/>
      <c r="W139" s="35"/>
      <c r="X139" s="35"/>
      <c r="Y139" s="35"/>
      <c r="Z139" s="35"/>
      <c r="AA139" s="35"/>
      <c r="AB139" s="35"/>
      <c r="AC139" s="35"/>
      <c r="AD139" s="35"/>
      <c r="AE139" s="35"/>
      <c r="AT139" s="18" t="s">
        <v>294</v>
      </c>
      <c r="AU139" s="18" t="s">
        <v>84</v>
      </c>
    </row>
    <row r="140" spans="1:65" s="2" customFormat="1" ht="16.5" customHeight="1">
      <c r="A140" s="35"/>
      <c r="B140" s="36"/>
      <c r="C140" s="192" t="s">
        <v>108</v>
      </c>
      <c r="D140" s="192" t="s">
        <v>241</v>
      </c>
      <c r="E140" s="193" t="s">
        <v>3750</v>
      </c>
      <c r="F140" s="194" t="s">
        <v>3751</v>
      </c>
      <c r="G140" s="195" t="s">
        <v>2089</v>
      </c>
      <c r="H140" s="196">
        <v>1</v>
      </c>
      <c r="I140" s="197"/>
      <c r="J140" s="198">
        <f>ROUND(I140*H140,2)</f>
        <v>0</v>
      </c>
      <c r="K140" s="194" t="s">
        <v>3174</v>
      </c>
      <c r="L140" s="40"/>
      <c r="M140" s="199" t="s">
        <v>1</v>
      </c>
      <c r="N140" s="200" t="s">
        <v>41</v>
      </c>
      <c r="O140" s="72"/>
      <c r="P140" s="201">
        <f>O140*H140</f>
        <v>0</v>
      </c>
      <c r="Q140" s="201">
        <v>0</v>
      </c>
      <c r="R140" s="201">
        <f>Q140*H140</f>
        <v>0</v>
      </c>
      <c r="S140" s="201">
        <v>0</v>
      </c>
      <c r="T140" s="202">
        <f>S140*H140</f>
        <v>0</v>
      </c>
      <c r="U140" s="35"/>
      <c r="V140" s="35"/>
      <c r="W140" s="35"/>
      <c r="X140" s="35"/>
      <c r="Y140" s="35"/>
      <c r="Z140" s="35"/>
      <c r="AA140" s="35"/>
      <c r="AB140" s="35"/>
      <c r="AC140" s="35"/>
      <c r="AD140" s="35"/>
      <c r="AE140" s="35"/>
      <c r="AR140" s="203" t="s">
        <v>110</v>
      </c>
      <c r="AT140" s="203" t="s">
        <v>241</v>
      </c>
      <c r="AU140" s="203" t="s">
        <v>84</v>
      </c>
      <c r="AY140" s="18" t="s">
        <v>239</v>
      </c>
      <c r="BE140" s="204">
        <f>IF(N140="základní",J140,0)</f>
        <v>0</v>
      </c>
      <c r="BF140" s="204">
        <f>IF(N140="snížená",J140,0)</f>
        <v>0</v>
      </c>
      <c r="BG140" s="204">
        <f>IF(N140="zákl. přenesená",J140,0)</f>
        <v>0</v>
      </c>
      <c r="BH140" s="204">
        <f>IF(N140="sníž. přenesená",J140,0)</f>
        <v>0</v>
      </c>
      <c r="BI140" s="204">
        <f>IF(N140="nulová",J140,0)</f>
        <v>0</v>
      </c>
      <c r="BJ140" s="18" t="s">
        <v>84</v>
      </c>
      <c r="BK140" s="204">
        <f>ROUND(I140*H140,2)</f>
        <v>0</v>
      </c>
      <c r="BL140" s="18" t="s">
        <v>110</v>
      </c>
      <c r="BM140" s="203" t="s">
        <v>150</v>
      </c>
    </row>
    <row r="141" spans="1:65" s="2" customFormat="1" ht="19.5">
      <c r="A141" s="35"/>
      <c r="B141" s="36"/>
      <c r="C141" s="37"/>
      <c r="D141" s="212" t="s">
        <v>294</v>
      </c>
      <c r="E141" s="37"/>
      <c r="F141" s="221" t="s">
        <v>3752</v>
      </c>
      <c r="G141" s="37"/>
      <c r="H141" s="37"/>
      <c r="I141" s="207"/>
      <c r="J141" s="37"/>
      <c r="K141" s="37"/>
      <c r="L141" s="40"/>
      <c r="M141" s="208"/>
      <c r="N141" s="209"/>
      <c r="O141" s="72"/>
      <c r="P141" s="72"/>
      <c r="Q141" s="72"/>
      <c r="R141" s="72"/>
      <c r="S141" s="72"/>
      <c r="T141" s="73"/>
      <c r="U141" s="35"/>
      <c r="V141" s="35"/>
      <c r="W141" s="35"/>
      <c r="X141" s="35"/>
      <c r="Y141" s="35"/>
      <c r="Z141" s="35"/>
      <c r="AA141" s="35"/>
      <c r="AB141" s="35"/>
      <c r="AC141" s="35"/>
      <c r="AD141" s="35"/>
      <c r="AE141" s="35"/>
      <c r="AT141" s="18" t="s">
        <v>294</v>
      </c>
      <c r="AU141" s="18" t="s">
        <v>84</v>
      </c>
    </row>
    <row r="142" spans="1:65" s="2" customFormat="1" ht="16.5" customHeight="1">
      <c r="A142" s="35"/>
      <c r="B142" s="36"/>
      <c r="C142" s="192" t="s">
        <v>110</v>
      </c>
      <c r="D142" s="192" t="s">
        <v>241</v>
      </c>
      <c r="E142" s="193" t="s">
        <v>3753</v>
      </c>
      <c r="F142" s="194" t="s">
        <v>3754</v>
      </c>
      <c r="G142" s="195" t="s">
        <v>2089</v>
      </c>
      <c r="H142" s="196">
        <v>1</v>
      </c>
      <c r="I142" s="197"/>
      <c r="J142" s="198">
        <f>ROUND(I142*H142,2)</f>
        <v>0</v>
      </c>
      <c r="K142" s="194" t="s">
        <v>3174</v>
      </c>
      <c r="L142" s="40"/>
      <c r="M142" s="199" t="s">
        <v>1</v>
      </c>
      <c r="N142" s="200" t="s">
        <v>41</v>
      </c>
      <c r="O142" s="72"/>
      <c r="P142" s="201">
        <f>O142*H142</f>
        <v>0</v>
      </c>
      <c r="Q142" s="201">
        <v>0</v>
      </c>
      <c r="R142" s="201">
        <f>Q142*H142</f>
        <v>0</v>
      </c>
      <c r="S142" s="201">
        <v>0</v>
      </c>
      <c r="T142" s="202">
        <f>S142*H142</f>
        <v>0</v>
      </c>
      <c r="U142" s="35"/>
      <c r="V142" s="35"/>
      <c r="W142" s="35"/>
      <c r="X142" s="35"/>
      <c r="Y142" s="35"/>
      <c r="Z142" s="35"/>
      <c r="AA142" s="35"/>
      <c r="AB142" s="35"/>
      <c r="AC142" s="35"/>
      <c r="AD142" s="35"/>
      <c r="AE142" s="35"/>
      <c r="AR142" s="203" t="s">
        <v>110</v>
      </c>
      <c r="AT142" s="203" t="s">
        <v>241</v>
      </c>
      <c r="AU142" s="203" t="s">
        <v>84</v>
      </c>
      <c r="AY142" s="18" t="s">
        <v>239</v>
      </c>
      <c r="BE142" s="204">
        <f>IF(N142="základní",J142,0)</f>
        <v>0</v>
      </c>
      <c r="BF142" s="204">
        <f>IF(N142="snížená",J142,0)</f>
        <v>0</v>
      </c>
      <c r="BG142" s="204">
        <f>IF(N142="zákl. přenesená",J142,0)</f>
        <v>0</v>
      </c>
      <c r="BH142" s="204">
        <f>IF(N142="sníž. přenesená",J142,0)</f>
        <v>0</v>
      </c>
      <c r="BI142" s="204">
        <f>IF(N142="nulová",J142,0)</f>
        <v>0</v>
      </c>
      <c r="BJ142" s="18" t="s">
        <v>84</v>
      </c>
      <c r="BK142" s="204">
        <f>ROUND(I142*H142,2)</f>
        <v>0</v>
      </c>
      <c r="BL142" s="18" t="s">
        <v>110</v>
      </c>
      <c r="BM142" s="203" t="s">
        <v>156</v>
      </c>
    </row>
    <row r="143" spans="1:65" s="2" customFormat="1" ht="19.5">
      <c r="A143" s="35"/>
      <c r="B143" s="36"/>
      <c r="C143" s="37"/>
      <c r="D143" s="212" t="s">
        <v>294</v>
      </c>
      <c r="E143" s="37"/>
      <c r="F143" s="221" t="s">
        <v>3752</v>
      </c>
      <c r="G143" s="37"/>
      <c r="H143" s="37"/>
      <c r="I143" s="207"/>
      <c r="J143" s="37"/>
      <c r="K143" s="37"/>
      <c r="L143" s="40"/>
      <c r="M143" s="208"/>
      <c r="N143" s="209"/>
      <c r="O143" s="72"/>
      <c r="P143" s="72"/>
      <c r="Q143" s="72"/>
      <c r="R143" s="72"/>
      <c r="S143" s="72"/>
      <c r="T143" s="73"/>
      <c r="U143" s="35"/>
      <c r="V143" s="35"/>
      <c r="W143" s="35"/>
      <c r="X143" s="35"/>
      <c r="Y143" s="35"/>
      <c r="Z143" s="35"/>
      <c r="AA143" s="35"/>
      <c r="AB143" s="35"/>
      <c r="AC143" s="35"/>
      <c r="AD143" s="35"/>
      <c r="AE143" s="35"/>
      <c r="AT143" s="18" t="s">
        <v>294</v>
      </c>
      <c r="AU143" s="18" t="s">
        <v>84</v>
      </c>
    </row>
    <row r="144" spans="1:65" s="2" customFormat="1" ht="16.5" customHeight="1">
      <c r="A144" s="35"/>
      <c r="B144" s="36"/>
      <c r="C144" s="192" t="s">
        <v>134</v>
      </c>
      <c r="D144" s="192" t="s">
        <v>241</v>
      </c>
      <c r="E144" s="193" t="s">
        <v>3755</v>
      </c>
      <c r="F144" s="194" t="s">
        <v>3756</v>
      </c>
      <c r="G144" s="195" t="s">
        <v>2089</v>
      </c>
      <c r="H144" s="196">
        <v>1</v>
      </c>
      <c r="I144" s="197"/>
      <c r="J144" s="198">
        <f>ROUND(I144*H144,2)</f>
        <v>0</v>
      </c>
      <c r="K144" s="194" t="s">
        <v>3174</v>
      </c>
      <c r="L144" s="40"/>
      <c r="M144" s="199" t="s">
        <v>1</v>
      </c>
      <c r="N144" s="200" t="s">
        <v>41</v>
      </c>
      <c r="O144" s="72"/>
      <c r="P144" s="201">
        <f>O144*H144</f>
        <v>0</v>
      </c>
      <c r="Q144" s="201">
        <v>0</v>
      </c>
      <c r="R144" s="201">
        <f>Q144*H144</f>
        <v>0</v>
      </c>
      <c r="S144" s="201">
        <v>0</v>
      </c>
      <c r="T144" s="202">
        <f>S144*H144</f>
        <v>0</v>
      </c>
      <c r="U144" s="35"/>
      <c r="V144" s="35"/>
      <c r="W144" s="35"/>
      <c r="X144" s="35"/>
      <c r="Y144" s="35"/>
      <c r="Z144" s="35"/>
      <c r="AA144" s="35"/>
      <c r="AB144" s="35"/>
      <c r="AC144" s="35"/>
      <c r="AD144" s="35"/>
      <c r="AE144" s="35"/>
      <c r="AR144" s="203" t="s">
        <v>110</v>
      </c>
      <c r="AT144" s="203" t="s">
        <v>241</v>
      </c>
      <c r="AU144" s="203" t="s">
        <v>84</v>
      </c>
      <c r="AY144" s="18" t="s">
        <v>239</v>
      </c>
      <c r="BE144" s="204">
        <f>IF(N144="základní",J144,0)</f>
        <v>0</v>
      </c>
      <c r="BF144" s="204">
        <f>IF(N144="snížená",J144,0)</f>
        <v>0</v>
      </c>
      <c r="BG144" s="204">
        <f>IF(N144="zákl. přenesená",J144,0)</f>
        <v>0</v>
      </c>
      <c r="BH144" s="204">
        <f>IF(N144="sníž. přenesená",J144,0)</f>
        <v>0</v>
      </c>
      <c r="BI144" s="204">
        <f>IF(N144="nulová",J144,0)</f>
        <v>0</v>
      </c>
      <c r="BJ144" s="18" t="s">
        <v>84</v>
      </c>
      <c r="BK144" s="204">
        <f>ROUND(I144*H144,2)</f>
        <v>0</v>
      </c>
      <c r="BL144" s="18" t="s">
        <v>110</v>
      </c>
      <c r="BM144" s="203" t="s">
        <v>162</v>
      </c>
    </row>
    <row r="145" spans="1:65" s="2" customFormat="1" ht="19.5">
      <c r="A145" s="35"/>
      <c r="B145" s="36"/>
      <c r="C145" s="37"/>
      <c r="D145" s="212" t="s">
        <v>294</v>
      </c>
      <c r="E145" s="37"/>
      <c r="F145" s="221" t="s">
        <v>3752</v>
      </c>
      <c r="G145" s="37"/>
      <c r="H145" s="37"/>
      <c r="I145" s="207"/>
      <c r="J145" s="37"/>
      <c r="K145" s="37"/>
      <c r="L145" s="40"/>
      <c r="M145" s="208"/>
      <c r="N145" s="209"/>
      <c r="O145" s="72"/>
      <c r="P145" s="72"/>
      <c r="Q145" s="72"/>
      <c r="R145" s="72"/>
      <c r="S145" s="72"/>
      <c r="T145" s="73"/>
      <c r="U145" s="35"/>
      <c r="V145" s="35"/>
      <c r="W145" s="35"/>
      <c r="X145" s="35"/>
      <c r="Y145" s="35"/>
      <c r="Z145" s="35"/>
      <c r="AA145" s="35"/>
      <c r="AB145" s="35"/>
      <c r="AC145" s="35"/>
      <c r="AD145" s="35"/>
      <c r="AE145" s="35"/>
      <c r="AT145" s="18" t="s">
        <v>294</v>
      </c>
      <c r="AU145" s="18" t="s">
        <v>84</v>
      </c>
    </row>
    <row r="146" spans="1:65" s="2" customFormat="1" ht="16.5" customHeight="1">
      <c r="A146" s="35"/>
      <c r="B146" s="36"/>
      <c r="C146" s="192" t="s">
        <v>150</v>
      </c>
      <c r="D146" s="192" t="s">
        <v>241</v>
      </c>
      <c r="E146" s="193" t="s">
        <v>3757</v>
      </c>
      <c r="F146" s="194" t="s">
        <v>3758</v>
      </c>
      <c r="G146" s="195" t="s">
        <v>2089</v>
      </c>
      <c r="H146" s="196">
        <v>3</v>
      </c>
      <c r="I146" s="197"/>
      <c r="J146" s="198">
        <f>ROUND(I146*H146,2)</f>
        <v>0</v>
      </c>
      <c r="K146" s="194" t="s">
        <v>3174</v>
      </c>
      <c r="L146" s="40"/>
      <c r="M146" s="199" t="s">
        <v>1</v>
      </c>
      <c r="N146" s="200" t="s">
        <v>41</v>
      </c>
      <c r="O146" s="72"/>
      <c r="P146" s="201">
        <f>O146*H146</f>
        <v>0</v>
      </c>
      <c r="Q146" s="201">
        <v>0</v>
      </c>
      <c r="R146" s="201">
        <f>Q146*H146</f>
        <v>0</v>
      </c>
      <c r="S146" s="201">
        <v>0</v>
      </c>
      <c r="T146" s="202">
        <f>S146*H146</f>
        <v>0</v>
      </c>
      <c r="U146" s="35"/>
      <c r="V146" s="35"/>
      <c r="W146" s="35"/>
      <c r="X146" s="35"/>
      <c r="Y146" s="35"/>
      <c r="Z146" s="35"/>
      <c r="AA146" s="35"/>
      <c r="AB146" s="35"/>
      <c r="AC146" s="35"/>
      <c r="AD146" s="35"/>
      <c r="AE146" s="35"/>
      <c r="AR146" s="203" t="s">
        <v>110</v>
      </c>
      <c r="AT146" s="203" t="s">
        <v>241</v>
      </c>
      <c r="AU146" s="203" t="s">
        <v>84</v>
      </c>
      <c r="AY146" s="18" t="s">
        <v>239</v>
      </c>
      <c r="BE146" s="204">
        <f>IF(N146="základní",J146,0)</f>
        <v>0</v>
      </c>
      <c r="BF146" s="204">
        <f>IF(N146="snížená",J146,0)</f>
        <v>0</v>
      </c>
      <c r="BG146" s="204">
        <f>IF(N146="zákl. přenesená",J146,0)</f>
        <v>0</v>
      </c>
      <c r="BH146" s="204">
        <f>IF(N146="sníž. přenesená",J146,0)</f>
        <v>0</v>
      </c>
      <c r="BI146" s="204">
        <f>IF(N146="nulová",J146,0)</f>
        <v>0</v>
      </c>
      <c r="BJ146" s="18" t="s">
        <v>84</v>
      </c>
      <c r="BK146" s="204">
        <f>ROUND(I146*H146,2)</f>
        <v>0</v>
      </c>
      <c r="BL146" s="18" t="s">
        <v>110</v>
      </c>
      <c r="BM146" s="203" t="s">
        <v>8</v>
      </c>
    </row>
    <row r="147" spans="1:65" s="2" customFormat="1" ht="19.5">
      <c r="A147" s="35"/>
      <c r="B147" s="36"/>
      <c r="C147" s="37"/>
      <c r="D147" s="212" t="s">
        <v>294</v>
      </c>
      <c r="E147" s="37"/>
      <c r="F147" s="221" t="s">
        <v>3752</v>
      </c>
      <c r="G147" s="37"/>
      <c r="H147" s="37"/>
      <c r="I147" s="207"/>
      <c r="J147" s="37"/>
      <c r="K147" s="37"/>
      <c r="L147" s="40"/>
      <c r="M147" s="208"/>
      <c r="N147" s="209"/>
      <c r="O147" s="72"/>
      <c r="P147" s="72"/>
      <c r="Q147" s="72"/>
      <c r="R147" s="72"/>
      <c r="S147" s="72"/>
      <c r="T147" s="73"/>
      <c r="U147" s="35"/>
      <c r="V147" s="35"/>
      <c r="W147" s="35"/>
      <c r="X147" s="35"/>
      <c r="Y147" s="35"/>
      <c r="Z147" s="35"/>
      <c r="AA147" s="35"/>
      <c r="AB147" s="35"/>
      <c r="AC147" s="35"/>
      <c r="AD147" s="35"/>
      <c r="AE147" s="35"/>
      <c r="AT147" s="18" t="s">
        <v>294</v>
      </c>
      <c r="AU147" s="18" t="s">
        <v>84</v>
      </c>
    </row>
    <row r="148" spans="1:65" s="2" customFormat="1" ht="16.5" customHeight="1">
      <c r="A148" s="35"/>
      <c r="B148" s="36"/>
      <c r="C148" s="192" t="s">
        <v>153</v>
      </c>
      <c r="D148" s="192" t="s">
        <v>241</v>
      </c>
      <c r="E148" s="193" t="s">
        <v>3759</v>
      </c>
      <c r="F148" s="194" t="s">
        <v>3760</v>
      </c>
      <c r="G148" s="195" t="s">
        <v>2089</v>
      </c>
      <c r="H148" s="196">
        <v>1</v>
      </c>
      <c r="I148" s="197"/>
      <c r="J148" s="198">
        <f>ROUND(I148*H148,2)</f>
        <v>0</v>
      </c>
      <c r="K148" s="194" t="s">
        <v>3174</v>
      </c>
      <c r="L148" s="40"/>
      <c r="M148" s="199" t="s">
        <v>1</v>
      </c>
      <c r="N148" s="200" t="s">
        <v>41</v>
      </c>
      <c r="O148" s="72"/>
      <c r="P148" s="201">
        <f>O148*H148</f>
        <v>0</v>
      </c>
      <c r="Q148" s="201">
        <v>0</v>
      </c>
      <c r="R148" s="201">
        <f>Q148*H148</f>
        <v>0</v>
      </c>
      <c r="S148" s="201">
        <v>0</v>
      </c>
      <c r="T148" s="202">
        <f>S148*H148</f>
        <v>0</v>
      </c>
      <c r="U148" s="35"/>
      <c r="V148" s="35"/>
      <c r="W148" s="35"/>
      <c r="X148" s="35"/>
      <c r="Y148" s="35"/>
      <c r="Z148" s="35"/>
      <c r="AA148" s="35"/>
      <c r="AB148" s="35"/>
      <c r="AC148" s="35"/>
      <c r="AD148" s="35"/>
      <c r="AE148" s="35"/>
      <c r="AR148" s="203" t="s">
        <v>110</v>
      </c>
      <c r="AT148" s="203" t="s">
        <v>241</v>
      </c>
      <c r="AU148" s="203" t="s">
        <v>84</v>
      </c>
      <c r="AY148" s="18" t="s">
        <v>239</v>
      </c>
      <c r="BE148" s="204">
        <f>IF(N148="základní",J148,0)</f>
        <v>0</v>
      </c>
      <c r="BF148" s="204">
        <f>IF(N148="snížená",J148,0)</f>
        <v>0</v>
      </c>
      <c r="BG148" s="204">
        <f>IF(N148="zákl. přenesená",J148,0)</f>
        <v>0</v>
      </c>
      <c r="BH148" s="204">
        <f>IF(N148="sníž. přenesená",J148,0)</f>
        <v>0</v>
      </c>
      <c r="BI148" s="204">
        <f>IF(N148="nulová",J148,0)</f>
        <v>0</v>
      </c>
      <c r="BJ148" s="18" t="s">
        <v>84</v>
      </c>
      <c r="BK148" s="204">
        <f>ROUND(I148*H148,2)</f>
        <v>0</v>
      </c>
      <c r="BL148" s="18" t="s">
        <v>110</v>
      </c>
      <c r="BM148" s="203" t="s">
        <v>306</v>
      </c>
    </row>
    <row r="149" spans="1:65" s="2" customFormat="1" ht="19.5">
      <c r="A149" s="35"/>
      <c r="B149" s="36"/>
      <c r="C149" s="37"/>
      <c r="D149" s="212" t="s">
        <v>294</v>
      </c>
      <c r="E149" s="37"/>
      <c r="F149" s="221" t="s">
        <v>3752</v>
      </c>
      <c r="G149" s="37"/>
      <c r="H149" s="37"/>
      <c r="I149" s="207"/>
      <c r="J149" s="37"/>
      <c r="K149" s="37"/>
      <c r="L149" s="40"/>
      <c r="M149" s="208"/>
      <c r="N149" s="209"/>
      <c r="O149" s="72"/>
      <c r="P149" s="72"/>
      <c r="Q149" s="72"/>
      <c r="R149" s="72"/>
      <c r="S149" s="72"/>
      <c r="T149" s="73"/>
      <c r="U149" s="35"/>
      <c r="V149" s="35"/>
      <c r="W149" s="35"/>
      <c r="X149" s="35"/>
      <c r="Y149" s="35"/>
      <c r="Z149" s="35"/>
      <c r="AA149" s="35"/>
      <c r="AB149" s="35"/>
      <c r="AC149" s="35"/>
      <c r="AD149" s="35"/>
      <c r="AE149" s="35"/>
      <c r="AT149" s="18" t="s">
        <v>294</v>
      </c>
      <c r="AU149" s="18" t="s">
        <v>84</v>
      </c>
    </row>
    <row r="150" spans="1:65" s="2" customFormat="1" ht="16.5" customHeight="1">
      <c r="A150" s="35"/>
      <c r="B150" s="36"/>
      <c r="C150" s="192" t="s">
        <v>156</v>
      </c>
      <c r="D150" s="192" t="s">
        <v>241</v>
      </c>
      <c r="E150" s="193" t="s">
        <v>3761</v>
      </c>
      <c r="F150" s="194" t="s">
        <v>3762</v>
      </c>
      <c r="G150" s="195" t="s">
        <v>2089</v>
      </c>
      <c r="H150" s="196">
        <v>1</v>
      </c>
      <c r="I150" s="197"/>
      <c r="J150" s="198">
        <f>ROUND(I150*H150,2)</f>
        <v>0</v>
      </c>
      <c r="K150" s="194" t="s">
        <v>3174</v>
      </c>
      <c r="L150" s="40"/>
      <c r="M150" s="199" t="s">
        <v>1</v>
      </c>
      <c r="N150" s="200" t="s">
        <v>41</v>
      </c>
      <c r="O150" s="72"/>
      <c r="P150" s="201">
        <f>O150*H150</f>
        <v>0</v>
      </c>
      <c r="Q150" s="201">
        <v>0</v>
      </c>
      <c r="R150" s="201">
        <f>Q150*H150</f>
        <v>0</v>
      </c>
      <c r="S150" s="201">
        <v>0</v>
      </c>
      <c r="T150" s="202">
        <f>S150*H150</f>
        <v>0</v>
      </c>
      <c r="U150" s="35"/>
      <c r="V150" s="35"/>
      <c r="W150" s="35"/>
      <c r="X150" s="35"/>
      <c r="Y150" s="35"/>
      <c r="Z150" s="35"/>
      <c r="AA150" s="35"/>
      <c r="AB150" s="35"/>
      <c r="AC150" s="35"/>
      <c r="AD150" s="35"/>
      <c r="AE150" s="35"/>
      <c r="AR150" s="203" t="s">
        <v>110</v>
      </c>
      <c r="AT150" s="203" t="s">
        <v>241</v>
      </c>
      <c r="AU150" s="203" t="s">
        <v>84</v>
      </c>
      <c r="AY150" s="18" t="s">
        <v>239</v>
      </c>
      <c r="BE150" s="204">
        <f>IF(N150="základní",J150,0)</f>
        <v>0</v>
      </c>
      <c r="BF150" s="204">
        <f>IF(N150="snížená",J150,0)</f>
        <v>0</v>
      </c>
      <c r="BG150" s="204">
        <f>IF(N150="zákl. přenesená",J150,0)</f>
        <v>0</v>
      </c>
      <c r="BH150" s="204">
        <f>IF(N150="sníž. přenesená",J150,0)</f>
        <v>0</v>
      </c>
      <c r="BI150" s="204">
        <f>IF(N150="nulová",J150,0)</f>
        <v>0</v>
      </c>
      <c r="BJ150" s="18" t="s">
        <v>84</v>
      </c>
      <c r="BK150" s="204">
        <f>ROUND(I150*H150,2)</f>
        <v>0</v>
      </c>
      <c r="BL150" s="18" t="s">
        <v>110</v>
      </c>
      <c r="BM150" s="203" t="s">
        <v>316</v>
      </c>
    </row>
    <row r="151" spans="1:65" s="2" customFormat="1" ht="19.5">
      <c r="A151" s="35"/>
      <c r="B151" s="36"/>
      <c r="C151" s="37"/>
      <c r="D151" s="212" t="s">
        <v>294</v>
      </c>
      <c r="E151" s="37"/>
      <c r="F151" s="221" t="s">
        <v>3752</v>
      </c>
      <c r="G151" s="37"/>
      <c r="H151" s="37"/>
      <c r="I151" s="207"/>
      <c r="J151" s="37"/>
      <c r="K151" s="37"/>
      <c r="L151" s="40"/>
      <c r="M151" s="208"/>
      <c r="N151" s="209"/>
      <c r="O151" s="72"/>
      <c r="P151" s="72"/>
      <c r="Q151" s="72"/>
      <c r="R151" s="72"/>
      <c r="S151" s="72"/>
      <c r="T151" s="73"/>
      <c r="U151" s="35"/>
      <c r="V151" s="35"/>
      <c r="W151" s="35"/>
      <c r="X151" s="35"/>
      <c r="Y151" s="35"/>
      <c r="Z151" s="35"/>
      <c r="AA151" s="35"/>
      <c r="AB151" s="35"/>
      <c r="AC151" s="35"/>
      <c r="AD151" s="35"/>
      <c r="AE151" s="35"/>
      <c r="AT151" s="18" t="s">
        <v>294</v>
      </c>
      <c r="AU151" s="18" t="s">
        <v>84</v>
      </c>
    </row>
    <row r="152" spans="1:65" s="2" customFormat="1" ht="16.5" customHeight="1">
      <c r="A152" s="35"/>
      <c r="B152" s="36"/>
      <c r="C152" s="192" t="s">
        <v>159</v>
      </c>
      <c r="D152" s="192" t="s">
        <v>241</v>
      </c>
      <c r="E152" s="193" t="s">
        <v>3763</v>
      </c>
      <c r="F152" s="194" t="s">
        <v>3764</v>
      </c>
      <c r="G152" s="195" t="s">
        <v>2089</v>
      </c>
      <c r="H152" s="196">
        <v>8</v>
      </c>
      <c r="I152" s="197"/>
      <c r="J152" s="198">
        <f t="shared" ref="J152:J160" si="0">ROUND(I152*H152,2)</f>
        <v>0</v>
      </c>
      <c r="K152" s="194" t="s">
        <v>3174</v>
      </c>
      <c r="L152" s="40"/>
      <c r="M152" s="199" t="s">
        <v>1</v>
      </c>
      <c r="N152" s="200" t="s">
        <v>41</v>
      </c>
      <c r="O152" s="72"/>
      <c r="P152" s="201">
        <f t="shared" ref="P152:P160" si="1">O152*H152</f>
        <v>0</v>
      </c>
      <c r="Q152" s="201">
        <v>0</v>
      </c>
      <c r="R152" s="201">
        <f t="shared" ref="R152:R160" si="2">Q152*H152</f>
        <v>0</v>
      </c>
      <c r="S152" s="201">
        <v>0</v>
      </c>
      <c r="T152" s="202">
        <f t="shared" ref="T152:T160" si="3">S152*H152</f>
        <v>0</v>
      </c>
      <c r="U152" s="35"/>
      <c r="V152" s="35"/>
      <c r="W152" s="35"/>
      <c r="X152" s="35"/>
      <c r="Y152" s="35"/>
      <c r="Z152" s="35"/>
      <c r="AA152" s="35"/>
      <c r="AB152" s="35"/>
      <c r="AC152" s="35"/>
      <c r="AD152" s="35"/>
      <c r="AE152" s="35"/>
      <c r="AR152" s="203" t="s">
        <v>110</v>
      </c>
      <c r="AT152" s="203" t="s">
        <v>241</v>
      </c>
      <c r="AU152" s="203" t="s">
        <v>84</v>
      </c>
      <c r="AY152" s="18" t="s">
        <v>239</v>
      </c>
      <c r="BE152" s="204">
        <f t="shared" ref="BE152:BE160" si="4">IF(N152="základní",J152,0)</f>
        <v>0</v>
      </c>
      <c r="BF152" s="204">
        <f t="shared" ref="BF152:BF160" si="5">IF(N152="snížená",J152,0)</f>
        <v>0</v>
      </c>
      <c r="BG152" s="204">
        <f t="shared" ref="BG152:BG160" si="6">IF(N152="zákl. přenesená",J152,0)</f>
        <v>0</v>
      </c>
      <c r="BH152" s="204">
        <f t="shared" ref="BH152:BH160" si="7">IF(N152="sníž. přenesená",J152,0)</f>
        <v>0</v>
      </c>
      <c r="BI152" s="204">
        <f t="shared" ref="BI152:BI160" si="8">IF(N152="nulová",J152,0)</f>
        <v>0</v>
      </c>
      <c r="BJ152" s="18" t="s">
        <v>84</v>
      </c>
      <c r="BK152" s="204">
        <f t="shared" ref="BK152:BK160" si="9">ROUND(I152*H152,2)</f>
        <v>0</v>
      </c>
      <c r="BL152" s="18" t="s">
        <v>110</v>
      </c>
      <c r="BM152" s="203" t="s">
        <v>289</v>
      </c>
    </row>
    <row r="153" spans="1:65" s="2" customFormat="1" ht="16.5" customHeight="1">
      <c r="A153" s="35"/>
      <c r="B153" s="36"/>
      <c r="C153" s="192" t="s">
        <v>162</v>
      </c>
      <c r="D153" s="192" t="s">
        <v>241</v>
      </c>
      <c r="E153" s="193" t="s">
        <v>3765</v>
      </c>
      <c r="F153" s="194" t="s">
        <v>3766</v>
      </c>
      <c r="G153" s="195" t="s">
        <v>2089</v>
      </c>
      <c r="H153" s="196">
        <v>61</v>
      </c>
      <c r="I153" s="197"/>
      <c r="J153" s="198">
        <f t="shared" si="0"/>
        <v>0</v>
      </c>
      <c r="K153" s="194" t="s">
        <v>3174</v>
      </c>
      <c r="L153" s="40"/>
      <c r="M153" s="199" t="s">
        <v>1</v>
      </c>
      <c r="N153" s="200" t="s">
        <v>41</v>
      </c>
      <c r="O153" s="72"/>
      <c r="P153" s="201">
        <f t="shared" si="1"/>
        <v>0</v>
      </c>
      <c r="Q153" s="201">
        <v>0</v>
      </c>
      <c r="R153" s="201">
        <f t="shared" si="2"/>
        <v>0</v>
      </c>
      <c r="S153" s="201">
        <v>0</v>
      </c>
      <c r="T153" s="202">
        <f t="shared" si="3"/>
        <v>0</v>
      </c>
      <c r="U153" s="35"/>
      <c r="V153" s="35"/>
      <c r="W153" s="35"/>
      <c r="X153" s="35"/>
      <c r="Y153" s="35"/>
      <c r="Z153" s="35"/>
      <c r="AA153" s="35"/>
      <c r="AB153" s="35"/>
      <c r="AC153" s="35"/>
      <c r="AD153" s="35"/>
      <c r="AE153" s="35"/>
      <c r="AR153" s="203" t="s">
        <v>110</v>
      </c>
      <c r="AT153" s="203" t="s">
        <v>241</v>
      </c>
      <c r="AU153" s="203" t="s">
        <v>84</v>
      </c>
      <c r="AY153" s="18" t="s">
        <v>239</v>
      </c>
      <c r="BE153" s="204">
        <f t="shared" si="4"/>
        <v>0</v>
      </c>
      <c r="BF153" s="204">
        <f t="shared" si="5"/>
        <v>0</v>
      </c>
      <c r="BG153" s="204">
        <f t="shared" si="6"/>
        <v>0</v>
      </c>
      <c r="BH153" s="204">
        <f t="shared" si="7"/>
        <v>0</v>
      </c>
      <c r="BI153" s="204">
        <f t="shared" si="8"/>
        <v>0</v>
      </c>
      <c r="BJ153" s="18" t="s">
        <v>84</v>
      </c>
      <c r="BK153" s="204">
        <f t="shared" si="9"/>
        <v>0</v>
      </c>
      <c r="BL153" s="18" t="s">
        <v>110</v>
      </c>
      <c r="BM153" s="203" t="s">
        <v>341</v>
      </c>
    </row>
    <row r="154" spans="1:65" s="2" customFormat="1" ht="16.5" customHeight="1">
      <c r="A154" s="35"/>
      <c r="B154" s="36"/>
      <c r="C154" s="192" t="s">
        <v>165</v>
      </c>
      <c r="D154" s="192" t="s">
        <v>241</v>
      </c>
      <c r="E154" s="193" t="s">
        <v>3767</v>
      </c>
      <c r="F154" s="194" t="s">
        <v>3768</v>
      </c>
      <c r="G154" s="195" t="s">
        <v>2089</v>
      </c>
      <c r="H154" s="196">
        <v>2</v>
      </c>
      <c r="I154" s="197"/>
      <c r="J154" s="198">
        <f t="shared" si="0"/>
        <v>0</v>
      </c>
      <c r="K154" s="194" t="s">
        <v>3174</v>
      </c>
      <c r="L154" s="40"/>
      <c r="M154" s="199" t="s">
        <v>1</v>
      </c>
      <c r="N154" s="200" t="s">
        <v>41</v>
      </c>
      <c r="O154" s="72"/>
      <c r="P154" s="201">
        <f t="shared" si="1"/>
        <v>0</v>
      </c>
      <c r="Q154" s="201">
        <v>0</v>
      </c>
      <c r="R154" s="201">
        <f t="shared" si="2"/>
        <v>0</v>
      </c>
      <c r="S154" s="201">
        <v>0</v>
      </c>
      <c r="T154" s="202">
        <f t="shared" si="3"/>
        <v>0</v>
      </c>
      <c r="U154" s="35"/>
      <c r="V154" s="35"/>
      <c r="W154" s="35"/>
      <c r="X154" s="35"/>
      <c r="Y154" s="35"/>
      <c r="Z154" s="35"/>
      <c r="AA154" s="35"/>
      <c r="AB154" s="35"/>
      <c r="AC154" s="35"/>
      <c r="AD154" s="35"/>
      <c r="AE154" s="35"/>
      <c r="AR154" s="203" t="s">
        <v>110</v>
      </c>
      <c r="AT154" s="203" t="s">
        <v>241</v>
      </c>
      <c r="AU154" s="203" t="s">
        <v>84</v>
      </c>
      <c r="AY154" s="18" t="s">
        <v>239</v>
      </c>
      <c r="BE154" s="204">
        <f t="shared" si="4"/>
        <v>0</v>
      </c>
      <c r="BF154" s="204">
        <f t="shared" si="5"/>
        <v>0</v>
      </c>
      <c r="BG154" s="204">
        <f t="shared" si="6"/>
        <v>0</v>
      </c>
      <c r="BH154" s="204">
        <f t="shared" si="7"/>
        <v>0</v>
      </c>
      <c r="BI154" s="204">
        <f t="shared" si="8"/>
        <v>0</v>
      </c>
      <c r="BJ154" s="18" t="s">
        <v>84</v>
      </c>
      <c r="BK154" s="204">
        <f t="shared" si="9"/>
        <v>0</v>
      </c>
      <c r="BL154" s="18" t="s">
        <v>110</v>
      </c>
      <c r="BM154" s="203" t="s">
        <v>351</v>
      </c>
    </row>
    <row r="155" spans="1:65" s="2" customFormat="1" ht="16.5" customHeight="1">
      <c r="A155" s="35"/>
      <c r="B155" s="36"/>
      <c r="C155" s="192" t="s">
        <v>8</v>
      </c>
      <c r="D155" s="192" t="s">
        <v>241</v>
      </c>
      <c r="E155" s="193" t="s">
        <v>3769</v>
      </c>
      <c r="F155" s="194" t="s">
        <v>3770</v>
      </c>
      <c r="G155" s="195" t="s">
        <v>2089</v>
      </c>
      <c r="H155" s="196">
        <v>2</v>
      </c>
      <c r="I155" s="197"/>
      <c r="J155" s="198">
        <f t="shared" si="0"/>
        <v>0</v>
      </c>
      <c r="K155" s="194" t="s">
        <v>3174</v>
      </c>
      <c r="L155" s="40"/>
      <c r="M155" s="199" t="s">
        <v>1</v>
      </c>
      <c r="N155" s="200" t="s">
        <v>41</v>
      </c>
      <c r="O155" s="72"/>
      <c r="P155" s="201">
        <f t="shared" si="1"/>
        <v>0</v>
      </c>
      <c r="Q155" s="201">
        <v>0</v>
      </c>
      <c r="R155" s="201">
        <f t="shared" si="2"/>
        <v>0</v>
      </c>
      <c r="S155" s="201">
        <v>0</v>
      </c>
      <c r="T155" s="202">
        <f t="shared" si="3"/>
        <v>0</v>
      </c>
      <c r="U155" s="35"/>
      <c r="V155" s="35"/>
      <c r="W155" s="35"/>
      <c r="X155" s="35"/>
      <c r="Y155" s="35"/>
      <c r="Z155" s="35"/>
      <c r="AA155" s="35"/>
      <c r="AB155" s="35"/>
      <c r="AC155" s="35"/>
      <c r="AD155" s="35"/>
      <c r="AE155" s="35"/>
      <c r="AR155" s="203" t="s">
        <v>110</v>
      </c>
      <c r="AT155" s="203" t="s">
        <v>241</v>
      </c>
      <c r="AU155" s="203" t="s">
        <v>84</v>
      </c>
      <c r="AY155" s="18" t="s">
        <v>239</v>
      </c>
      <c r="BE155" s="204">
        <f t="shared" si="4"/>
        <v>0</v>
      </c>
      <c r="BF155" s="204">
        <f t="shared" si="5"/>
        <v>0</v>
      </c>
      <c r="BG155" s="204">
        <f t="shared" si="6"/>
        <v>0</v>
      </c>
      <c r="BH155" s="204">
        <f t="shared" si="7"/>
        <v>0</v>
      </c>
      <c r="BI155" s="204">
        <f t="shared" si="8"/>
        <v>0</v>
      </c>
      <c r="BJ155" s="18" t="s">
        <v>84</v>
      </c>
      <c r="BK155" s="204">
        <f t="shared" si="9"/>
        <v>0</v>
      </c>
      <c r="BL155" s="18" t="s">
        <v>110</v>
      </c>
      <c r="BM155" s="203" t="s">
        <v>499</v>
      </c>
    </row>
    <row r="156" spans="1:65" s="2" customFormat="1" ht="16.5" customHeight="1">
      <c r="A156" s="35"/>
      <c r="B156" s="36"/>
      <c r="C156" s="192" t="s">
        <v>302</v>
      </c>
      <c r="D156" s="192" t="s">
        <v>241</v>
      </c>
      <c r="E156" s="193" t="s">
        <v>3771</v>
      </c>
      <c r="F156" s="194" t="s">
        <v>3772</v>
      </c>
      <c r="G156" s="195" t="s">
        <v>2089</v>
      </c>
      <c r="H156" s="196">
        <v>4</v>
      </c>
      <c r="I156" s="197"/>
      <c r="J156" s="198">
        <f t="shared" si="0"/>
        <v>0</v>
      </c>
      <c r="K156" s="194" t="s">
        <v>3174</v>
      </c>
      <c r="L156" s="40"/>
      <c r="M156" s="199" t="s">
        <v>1</v>
      </c>
      <c r="N156" s="200" t="s">
        <v>41</v>
      </c>
      <c r="O156" s="72"/>
      <c r="P156" s="201">
        <f t="shared" si="1"/>
        <v>0</v>
      </c>
      <c r="Q156" s="201">
        <v>0</v>
      </c>
      <c r="R156" s="201">
        <f t="shared" si="2"/>
        <v>0</v>
      </c>
      <c r="S156" s="201">
        <v>0</v>
      </c>
      <c r="T156" s="202">
        <f t="shared" si="3"/>
        <v>0</v>
      </c>
      <c r="U156" s="35"/>
      <c r="V156" s="35"/>
      <c r="W156" s="35"/>
      <c r="X156" s="35"/>
      <c r="Y156" s="35"/>
      <c r="Z156" s="35"/>
      <c r="AA156" s="35"/>
      <c r="AB156" s="35"/>
      <c r="AC156" s="35"/>
      <c r="AD156" s="35"/>
      <c r="AE156" s="35"/>
      <c r="AR156" s="203" t="s">
        <v>110</v>
      </c>
      <c r="AT156" s="203" t="s">
        <v>241</v>
      </c>
      <c r="AU156" s="203" t="s">
        <v>84</v>
      </c>
      <c r="AY156" s="18" t="s">
        <v>239</v>
      </c>
      <c r="BE156" s="204">
        <f t="shared" si="4"/>
        <v>0</v>
      </c>
      <c r="BF156" s="204">
        <f t="shared" si="5"/>
        <v>0</v>
      </c>
      <c r="BG156" s="204">
        <f t="shared" si="6"/>
        <v>0</v>
      </c>
      <c r="BH156" s="204">
        <f t="shared" si="7"/>
        <v>0</v>
      </c>
      <c r="BI156" s="204">
        <f t="shared" si="8"/>
        <v>0</v>
      </c>
      <c r="BJ156" s="18" t="s">
        <v>84</v>
      </c>
      <c r="BK156" s="204">
        <f t="shared" si="9"/>
        <v>0</v>
      </c>
      <c r="BL156" s="18" t="s">
        <v>110</v>
      </c>
      <c r="BM156" s="203" t="s">
        <v>510</v>
      </c>
    </row>
    <row r="157" spans="1:65" s="2" customFormat="1" ht="16.5" customHeight="1">
      <c r="A157" s="35"/>
      <c r="B157" s="36"/>
      <c r="C157" s="192" t="s">
        <v>306</v>
      </c>
      <c r="D157" s="192" t="s">
        <v>241</v>
      </c>
      <c r="E157" s="193" t="s">
        <v>3773</v>
      </c>
      <c r="F157" s="194" t="s">
        <v>3774</v>
      </c>
      <c r="G157" s="195" t="s">
        <v>2089</v>
      </c>
      <c r="H157" s="196">
        <v>1</v>
      </c>
      <c r="I157" s="197"/>
      <c r="J157" s="198">
        <f t="shared" si="0"/>
        <v>0</v>
      </c>
      <c r="K157" s="194" t="s">
        <v>3174</v>
      </c>
      <c r="L157" s="40"/>
      <c r="M157" s="199" t="s">
        <v>1</v>
      </c>
      <c r="N157" s="200" t="s">
        <v>41</v>
      </c>
      <c r="O157" s="72"/>
      <c r="P157" s="201">
        <f t="shared" si="1"/>
        <v>0</v>
      </c>
      <c r="Q157" s="201">
        <v>0</v>
      </c>
      <c r="R157" s="201">
        <f t="shared" si="2"/>
        <v>0</v>
      </c>
      <c r="S157" s="201">
        <v>0</v>
      </c>
      <c r="T157" s="202">
        <f t="shared" si="3"/>
        <v>0</v>
      </c>
      <c r="U157" s="35"/>
      <c r="V157" s="35"/>
      <c r="W157" s="35"/>
      <c r="X157" s="35"/>
      <c r="Y157" s="35"/>
      <c r="Z157" s="35"/>
      <c r="AA157" s="35"/>
      <c r="AB157" s="35"/>
      <c r="AC157" s="35"/>
      <c r="AD157" s="35"/>
      <c r="AE157" s="35"/>
      <c r="AR157" s="203" t="s">
        <v>110</v>
      </c>
      <c r="AT157" s="203" t="s">
        <v>241</v>
      </c>
      <c r="AU157" s="203" t="s">
        <v>84</v>
      </c>
      <c r="AY157" s="18" t="s">
        <v>239</v>
      </c>
      <c r="BE157" s="204">
        <f t="shared" si="4"/>
        <v>0</v>
      </c>
      <c r="BF157" s="204">
        <f t="shared" si="5"/>
        <v>0</v>
      </c>
      <c r="BG157" s="204">
        <f t="shared" si="6"/>
        <v>0</v>
      </c>
      <c r="BH157" s="204">
        <f t="shared" si="7"/>
        <v>0</v>
      </c>
      <c r="BI157" s="204">
        <f t="shared" si="8"/>
        <v>0</v>
      </c>
      <c r="BJ157" s="18" t="s">
        <v>84</v>
      </c>
      <c r="BK157" s="204">
        <f t="shared" si="9"/>
        <v>0</v>
      </c>
      <c r="BL157" s="18" t="s">
        <v>110</v>
      </c>
      <c r="BM157" s="203" t="s">
        <v>523</v>
      </c>
    </row>
    <row r="158" spans="1:65" s="2" customFormat="1" ht="16.5" customHeight="1">
      <c r="A158" s="35"/>
      <c r="B158" s="36"/>
      <c r="C158" s="192" t="s">
        <v>311</v>
      </c>
      <c r="D158" s="192" t="s">
        <v>241</v>
      </c>
      <c r="E158" s="193" t="s">
        <v>3775</v>
      </c>
      <c r="F158" s="194" t="s">
        <v>3776</v>
      </c>
      <c r="G158" s="195" t="s">
        <v>2089</v>
      </c>
      <c r="H158" s="196">
        <v>2</v>
      </c>
      <c r="I158" s="197"/>
      <c r="J158" s="198">
        <f t="shared" si="0"/>
        <v>0</v>
      </c>
      <c r="K158" s="194" t="s">
        <v>3174</v>
      </c>
      <c r="L158" s="40"/>
      <c r="M158" s="199" t="s">
        <v>1</v>
      </c>
      <c r="N158" s="200" t="s">
        <v>41</v>
      </c>
      <c r="O158" s="72"/>
      <c r="P158" s="201">
        <f t="shared" si="1"/>
        <v>0</v>
      </c>
      <c r="Q158" s="201">
        <v>0</v>
      </c>
      <c r="R158" s="201">
        <f t="shared" si="2"/>
        <v>0</v>
      </c>
      <c r="S158" s="201">
        <v>0</v>
      </c>
      <c r="T158" s="202">
        <f t="shared" si="3"/>
        <v>0</v>
      </c>
      <c r="U158" s="35"/>
      <c r="V158" s="35"/>
      <c r="W158" s="35"/>
      <c r="X158" s="35"/>
      <c r="Y158" s="35"/>
      <c r="Z158" s="35"/>
      <c r="AA158" s="35"/>
      <c r="AB158" s="35"/>
      <c r="AC158" s="35"/>
      <c r="AD158" s="35"/>
      <c r="AE158" s="35"/>
      <c r="AR158" s="203" t="s">
        <v>110</v>
      </c>
      <c r="AT158" s="203" t="s">
        <v>241</v>
      </c>
      <c r="AU158" s="203" t="s">
        <v>84</v>
      </c>
      <c r="AY158" s="18" t="s">
        <v>239</v>
      </c>
      <c r="BE158" s="204">
        <f t="shared" si="4"/>
        <v>0</v>
      </c>
      <c r="BF158" s="204">
        <f t="shared" si="5"/>
        <v>0</v>
      </c>
      <c r="BG158" s="204">
        <f t="shared" si="6"/>
        <v>0</v>
      </c>
      <c r="BH158" s="204">
        <f t="shared" si="7"/>
        <v>0</v>
      </c>
      <c r="BI158" s="204">
        <f t="shared" si="8"/>
        <v>0</v>
      </c>
      <c r="BJ158" s="18" t="s">
        <v>84</v>
      </c>
      <c r="BK158" s="204">
        <f t="shared" si="9"/>
        <v>0</v>
      </c>
      <c r="BL158" s="18" t="s">
        <v>110</v>
      </c>
      <c r="BM158" s="203" t="s">
        <v>536</v>
      </c>
    </row>
    <row r="159" spans="1:65" s="2" customFormat="1" ht="16.5" customHeight="1">
      <c r="A159" s="35"/>
      <c r="B159" s="36"/>
      <c r="C159" s="192" t="s">
        <v>316</v>
      </c>
      <c r="D159" s="192" t="s">
        <v>241</v>
      </c>
      <c r="E159" s="193" t="s">
        <v>3777</v>
      </c>
      <c r="F159" s="194" t="s">
        <v>3778</v>
      </c>
      <c r="G159" s="195" t="s">
        <v>2089</v>
      </c>
      <c r="H159" s="196">
        <v>8</v>
      </c>
      <c r="I159" s="197"/>
      <c r="J159" s="198">
        <f t="shared" si="0"/>
        <v>0</v>
      </c>
      <c r="K159" s="194" t="s">
        <v>3174</v>
      </c>
      <c r="L159" s="40"/>
      <c r="M159" s="199" t="s">
        <v>1</v>
      </c>
      <c r="N159" s="200" t="s">
        <v>41</v>
      </c>
      <c r="O159" s="72"/>
      <c r="P159" s="201">
        <f t="shared" si="1"/>
        <v>0</v>
      </c>
      <c r="Q159" s="201">
        <v>0</v>
      </c>
      <c r="R159" s="201">
        <f t="shared" si="2"/>
        <v>0</v>
      </c>
      <c r="S159" s="201">
        <v>0</v>
      </c>
      <c r="T159" s="202">
        <f t="shared" si="3"/>
        <v>0</v>
      </c>
      <c r="U159" s="35"/>
      <c r="V159" s="35"/>
      <c r="W159" s="35"/>
      <c r="X159" s="35"/>
      <c r="Y159" s="35"/>
      <c r="Z159" s="35"/>
      <c r="AA159" s="35"/>
      <c r="AB159" s="35"/>
      <c r="AC159" s="35"/>
      <c r="AD159" s="35"/>
      <c r="AE159" s="35"/>
      <c r="AR159" s="203" t="s">
        <v>110</v>
      </c>
      <c r="AT159" s="203" t="s">
        <v>241</v>
      </c>
      <c r="AU159" s="203" t="s">
        <v>84</v>
      </c>
      <c r="AY159" s="18" t="s">
        <v>239</v>
      </c>
      <c r="BE159" s="204">
        <f t="shared" si="4"/>
        <v>0</v>
      </c>
      <c r="BF159" s="204">
        <f t="shared" si="5"/>
        <v>0</v>
      </c>
      <c r="BG159" s="204">
        <f t="shared" si="6"/>
        <v>0</v>
      </c>
      <c r="BH159" s="204">
        <f t="shared" si="7"/>
        <v>0</v>
      </c>
      <c r="BI159" s="204">
        <f t="shared" si="8"/>
        <v>0</v>
      </c>
      <c r="BJ159" s="18" t="s">
        <v>84</v>
      </c>
      <c r="BK159" s="204">
        <f t="shared" si="9"/>
        <v>0</v>
      </c>
      <c r="BL159" s="18" t="s">
        <v>110</v>
      </c>
      <c r="BM159" s="203" t="s">
        <v>549</v>
      </c>
    </row>
    <row r="160" spans="1:65" s="2" customFormat="1" ht="16.5" customHeight="1">
      <c r="A160" s="35"/>
      <c r="B160" s="36"/>
      <c r="C160" s="192" t="s">
        <v>323</v>
      </c>
      <c r="D160" s="192" t="s">
        <v>241</v>
      </c>
      <c r="E160" s="193" t="s">
        <v>3779</v>
      </c>
      <c r="F160" s="194" t="s">
        <v>3780</v>
      </c>
      <c r="G160" s="195" t="s">
        <v>2089</v>
      </c>
      <c r="H160" s="196">
        <v>27</v>
      </c>
      <c r="I160" s="197"/>
      <c r="J160" s="198">
        <f t="shared" si="0"/>
        <v>0</v>
      </c>
      <c r="K160" s="194" t="s">
        <v>3174</v>
      </c>
      <c r="L160" s="40"/>
      <c r="M160" s="199" t="s">
        <v>1</v>
      </c>
      <c r="N160" s="200" t="s">
        <v>41</v>
      </c>
      <c r="O160" s="72"/>
      <c r="P160" s="201">
        <f t="shared" si="1"/>
        <v>0</v>
      </c>
      <c r="Q160" s="201">
        <v>0</v>
      </c>
      <c r="R160" s="201">
        <f t="shared" si="2"/>
        <v>0</v>
      </c>
      <c r="S160" s="201">
        <v>0</v>
      </c>
      <c r="T160" s="202">
        <f t="shared" si="3"/>
        <v>0</v>
      </c>
      <c r="U160" s="35"/>
      <c r="V160" s="35"/>
      <c r="W160" s="35"/>
      <c r="X160" s="35"/>
      <c r="Y160" s="35"/>
      <c r="Z160" s="35"/>
      <c r="AA160" s="35"/>
      <c r="AB160" s="35"/>
      <c r="AC160" s="35"/>
      <c r="AD160" s="35"/>
      <c r="AE160" s="35"/>
      <c r="AR160" s="203" t="s">
        <v>110</v>
      </c>
      <c r="AT160" s="203" t="s">
        <v>241</v>
      </c>
      <c r="AU160" s="203" t="s">
        <v>84</v>
      </c>
      <c r="AY160" s="18" t="s">
        <v>239</v>
      </c>
      <c r="BE160" s="204">
        <f t="shared" si="4"/>
        <v>0</v>
      </c>
      <c r="BF160" s="204">
        <f t="shared" si="5"/>
        <v>0</v>
      </c>
      <c r="BG160" s="204">
        <f t="shared" si="6"/>
        <v>0</v>
      </c>
      <c r="BH160" s="204">
        <f t="shared" si="7"/>
        <v>0</v>
      </c>
      <c r="BI160" s="204">
        <f t="shared" si="8"/>
        <v>0</v>
      </c>
      <c r="BJ160" s="18" t="s">
        <v>84</v>
      </c>
      <c r="BK160" s="204">
        <f t="shared" si="9"/>
        <v>0</v>
      </c>
      <c r="BL160" s="18" t="s">
        <v>110</v>
      </c>
      <c r="BM160" s="203" t="s">
        <v>562</v>
      </c>
    </row>
    <row r="161" spans="1:65" s="2" customFormat="1" ht="19.5">
      <c r="A161" s="35"/>
      <c r="B161" s="36"/>
      <c r="C161" s="37"/>
      <c r="D161" s="212" t="s">
        <v>294</v>
      </c>
      <c r="E161" s="37"/>
      <c r="F161" s="221" t="s">
        <v>3781</v>
      </c>
      <c r="G161" s="37"/>
      <c r="H161" s="37"/>
      <c r="I161" s="207"/>
      <c r="J161" s="37"/>
      <c r="K161" s="37"/>
      <c r="L161" s="40"/>
      <c r="M161" s="208"/>
      <c r="N161" s="209"/>
      <c r="O161" s="72"/>
      <c r="P161" s="72"/>
      <c r="Q161" s="72"/>
      <c r="R161" s="72"/>
      <c r="S161" s="72"/>
      <c r="T161" s="73"/>
      <c r="U161" s="35"/>
      <c r="V161" s="35"/>
      <c r="W161" s="35"/>
      <c r="X161" s="35"/>
      <c r="Y161" s="35"/>
      <c r="Z161" s="35"/>
      <c r="AA161" s="35"/>
      <c r="AB161" s="35"/>
      <c r="AC161" s="35"/>
      <c r="AD161" s="35"/>
      <c r="AE161" s="35"/>
      <c r="AT161" s="18" t="s">
        <v>294</v>
      </c>
      <c r="AU161" s="18" t="s">
        <v>84</v>
      </c>
    </row>
    <row r="162" spans="1:65" s="2" customFormat="1" ht="16.5" customHeight="1">
      <c r="A162" s="35"/>
      <c r="B162" s="36"/>
      <c r="C162" s="192" t="s">
        <v>289</v>
      </c>
      <c r="D162" s="192" t="s">
        <v>241</v>
      </c>
      <c r="E162" s="193" t="s">
        <v>3782</v>
      </c>
      <c r="F162" s="194" t="s">
        <v>3783</v>
      </c>
      <c r="G162" s="195" t="s">
        <v>2089</v>
      </c>
      <c r="H162" s="196">
        <v>4</v>
      </c>
      <c r="I162" s="197"/>
      <c r="J162" s="198">
        <f>ROUND(I162*H162,2)</f>
        <v>0</v>
      </c>
      <c r="K162" s="194" t="s">
        <v>3174</v>
      </c>
      <c r="L162" s="40"/>
      <c r="M162" s="199" t="s">
        <v>1</v>
      </c>
      <c r="N162" s="200" t="s">
        <v>41</v>
      </c>
      <c r="O162" s="72"/>
      <c r="P162" s="201">
        <f>O162*H162</f>
        <v>0</v>
      </c>
      <c r="Q162" s="201">
        <v>0</v>
      </c>
      <c r="R162" s="201">
        <f>Q162*H162</f>
        <v>0</v>
      </c>
      <c r="S162" s="201">
        <v>0</v>
      </c>
      <c r="T162" s="202">
        <f>S162*H162</f>
        <v>0</v>
      </c>
      <c r="U162" s="35"/>
      <c r="V162" s="35"/>
      <c r="W162" s="35"/>
      <c r="X162" s="35"/>
      <c r="Y162" s="35"/>
      <c r="Z162" s="35"/>
      <c r="AA162" s="35"/>
      <c r="AB162" s="35"/>
      <c r="AC162" s="35"/>
      <c r="AD162" s="35"/>
      <c r="AE162" s="35"/>
      <c r="AR162" s="203" t="s">
        <v>110</v>
      </c>
      <c r="AT162" s="203" t="s">
        <v>241</v>
      </c>
      <c r="AU162" s="203" t="s">
        <v>84</v>
      </c>
      <c r="AY162" s="18" t="s">
        <v>239</v>
      </c>
      <c r="BE162" s="204">
        <f>IF(N162="základní",J162,0)</f>
        <v>0</v>
      </c>
      <c r="BF162" s="204">
        <f>IF(N162="snížená",J162,0)</f>
        <v>0</v>
      </c>
      <c r="BG162" s="204">
        <f>IF(N162="zákl. přenesená",J162,0)</f>
        <v>0</v>
      </c>
      <c r="BH162" s="204">
        <f>IF(N162="sníž. přenesená",J162,0)</f>
        <v>0</v>
      </c>
      <c r="BI162" s="204">
        <f>IF(N162="nulová",J162,0)</f>
        <v>0</v>
      </c>
      <c r="BJ162" s="18" t="s">
        <v>84</v>
      </c>
      <c r="BK162" s="204">
        <f>ROUND(I162*H162,2)</f>
        <v>0</v>
      </c>
      <c r="BL162" s="18" t="s">
        <v>110</v>
      </c>
      <c r="BM162" s="203" t="s">
        <v>572</v>
      </c>
    </row>
    <row r="163" spans="1:65" s="2" customFormat="1" ht="16.5" customHeight="1">
      <c r="A163" s="35"/>
      <c r="B163" s="36"/>
      <c r="C163" s="192" t="s">
        <v>334</v>
      </c>
      <c r="D163" s="192" t="s">
        <v>241</v>
      </c>
      <c r="E163" s="193" t="s">
        <v>3784</v>
      </c>
      <c r="F163" s="194" t="s">
        <v>3785</v>
      </c>
      <c r="G163" s="195" t="s">
        <v>2089</v>
      </c>
      <c r="H163" s="196">
        <v>7</v>
      </c>
      <c r="I163" s="197"/>
      <c r="J163" s="198">
        <f>ROUND(I163*H163,2)</f>
        <v>0</v>
      </c>
      <c r="K163" s="194" t="s">
        <v>3174</v>
      </c>
      <c r="L163" s="40"/>
      <c r="M163" s="199" t="s">
        <v>1</v>
      </c>
      <c r="N163" s="200" t="s">
        <v>41</v>
      </c>
      <c r="O163" s="72"/>
      <c r="P163" s="201">
        <f>O163*H163</f>
        <v>0</v>
      </c>
      <c r="Q163" s="201">
        <v>0</v>
      </c>
      <c r="R163" s="201">
        <f>Q163*H163</f>
        <v>0</v>
      </c>
      <c r="S163" s="201">
        <v>0</v>
      </c>
      <c r="T163" s="202">
        <f>S163*H163</f>
        <v>0</v>
      </c>
      <c r="U163" s="35"/>
      <c r="V163" s="35"/>
      <c r="W163" s="35"/>
      <c r="X163" s="35"/>
      <c r="Y163" s="35"/>
      <c r="Z163" s="35"/>
      <c r="AA163" s="35"/>
      <c r="AB163" s="35"/>
      <c r="AC163" s="35"/>
      <c r="AD163" s="35"/>
      <c r="AE163" s="35"/>
      <c r="AR163" s="203" t="s">
        <v>110</v>
      </c>
      <c r="AT163" s="203" t="s">
        <v>241</v>
      </c>
      <c r="AU163" s="203" t="s">
        <v>84</v>
      </c>
      <c r="AY163" s="18" t="s">
        <v>239</v>
      </c>
      <c r="BE163" s="204">
        <f>IF(N163="základní",J163,0)</f>
        <v>0</v>
      </c>
      <c r="BF163" s="204">
        <f>IF(N163="snížená",J163,0)</f>
        <v>0</v>
      </c>
      <c r="BG163" s="204">
        <f>IF(N163="zákl. přenesená",J163,0)</f>
        <v>0</v>
      </c>
      <c r="BH163" s="204">
        <f>IF(N163="sníž. přenesená",J163,0)</f>
        <v>0</v>
      </c>
      <c r="BI163" s="204">
        <f>IF(N163="nulová",J163,0)</f>
        <v>0</v>
      </c>
      <c r="BJ163" s="18" t="s">
        <v>84</v>
      </c>
      <c r="BK163" s="204">
        <f>ROUND(I163*H163,2)</f>
        <v>0</v>
      </c>
      <c r="BL163" s="18" t="s">
        <v>110</v>
      </c>
      <c r="BM163" s="203" t="s">
        <v>582</v>
      </c>
    </row>
    <row r="164" spans="1:65" s="2" customFormat="1" ht="16.5" customHeight="1">
      <c r="A164" s="35"/>
      <c r="B164" s="36"/>
      <c r="C164" s="192" t="s">
        <v>341</v>
      </c>
      <c r="D164" s="192" t="s">
        <v>241</v>
      </c>
      <c r="E164" s="193" t="s">
        <v>3786</v>
      </c>
      <c r="F164" s="194" t="s">
        <v>3780</v>
      </c>
      <c r="G164" s="195" t="s">
        <v>2089</v>
      </c>
      <c r="H164" s="196">
        <v>21</v>
      </c>
      <c r="I164" s="197"/>
      <c r="J164" s="198">
        <f>ROUND(I164*H164,2)</f>
        <v>0</v>
      </c>
      <c r="K164" s="194" t="s">
        <v>3174</v>
      </c>
      <c r="L164" s="40"/>
      <c r="M164" s="199" t="s">
        <v>1</v>
      </c>
      <c r="N164" s="200" t="s">
        <v>41</v>
      </c>
      <c r="O164" s="72"/>
      <c r="P164" s="201">
        <f>O164*H164</f>
        <v>0</v>
      </c>
      <c r="Q164" s="201">
        <v>0</v>
      </c>
      <c r="R164" s="201">
        <f>Q164*H164</f>
        <v>0</v>
      </c>
      <c r="S164" s="201">
        <v>0</v>
      </c>
      <c r="T164" s="202">
        <f>S164*H164</f>
        <v>0</v>
      </c>
      <c r="U164" s="35"/>
      <c r="V164" s="35"/>
      <c r="W164" s="35"/>
      <c r="X164" s="35"/>
      <c r="Y164" s="35"/>
      <c r="Z164" s="35"/>
      <c r="AA164" s="35"/>
      <c r="AB164" s="35"/>
      <c r="AC164" s="35"/>
      <c r="AD164" s="35"/>
      <c r="AE164" s="35"/>
      <c r="AR164" s="203" t="s">
        <v>110</v>
      </c>
      <c r="AT164" s="203" t="s">
        <v>241</v>
      </c>
      <c r="AU164" s="203" t="s">
        <v>84</v>
      </c>
      <c r="AY164" s="18" t="s">
        <v>239</v>
      </c>
      <c r="BE164" s="204">
        <f>IF(N164="základní",J164,0)</f>
        <v>0</v>
      </c>
      <c r="BF164" s="204">
        <f>IF(N164="snížená",J164,0)</f>
        <v>0</v>
      </c>
      <c r="BG164" s="204">
        <f>IF(N164="zákl. přenesená",J164,0)</f>
        <v>0</v>
      </c>
      <c r="BH164" s="204">
        <f>IF(N164="sníž. přenesená",J164,0)</f>
        <v>0</v>
      </c>
      <c r="BI164" s="204">
        <f>IF(N164="nulová",J164,0)</f>
        <v>0</v>
      </c>
      <c r="BJ164" s="18" t="s">
        <v>84</v>
      </c>
      <c r="BK164" s="204">
        <f>ROUND(I164*H164,2)</f>
        <v>0</v>
      </c>
      <c r="BL164" s="18" t="s">
        <v>110</v>
      </c>
      <c r="BM164" s="203" t="s">
        <v>592</v>
      </c>
    </row>
    <row r="165" spans="1:65" s="2" customFormat="1" ht="19.5">
      <c r="A165" s="35"/>
      <c r="B165" s="36"/>
      <c r="C165" s="37"/>
      <c r="D165" s="212" t="s">
        <v>294</v>
      </c>
      <c r="E165" s="37"/>
      <c r="F165" s="221" t="s">
        <v>3787</v>
      </c>
      <c r="G165" s="37"/>
      <c r="H165" s="37"/>
      <c r="I165" s="207"/>
      <c r="J165" s="37"/>
      <c r="K165" s="37"/>
      <c r="L165" s="40"/>
      <c r="M165" s="208"/>
      <c r="N165" s="209"/>
      <c r="O165" s="72"/>
      <c r="P165" s="72"/>
      <c r="Q165" s="72"/>
      <c r="R165" s="72"/>
      <c r="S165" s="72"/>
      <c r="T165" s="73"/>
      <c r="U165" s="35"/>
      <c r="V165" s="35"/>
      <c r="W165" s="35"/>
      <c r="X165" s="35"/>
      <c r="Y165" s="35"/>
      <c r="Z165" s="35"/>
      <c r="AA165" s="35"/>
      <c r="AB165" s="35"/>
      <c r="AC165" s="35"/>
      <c r="AD165" s="35"/>
      <c r="AE165" s="35"/>
      <c r="AT165" s="18" t="s">
        <v>294</v>
      </c>
      <c r="AU165" s="18" t="s">
        <v>84</v>
      </c>
    </row>
    <row r="166" spans="1:65" s="2" customFormat="1" ht="16.5" customHeight="1">
      <c r="A166" s="35"/>
      <c r="B166" s="36"/>
      <c r="C166" s="192" t="s">
        <v>7</v>
      </c>
      <c r="D166" s="192" t="s">
        <v>241</v>
      </c>
      <c r="E166" s="193" t="s">
        <v>3788</v>
      </c>
      <c r="F166" s="194" t="s">
        <v>3789</v>
      </c>
      <c r="G166" s="195" t="s">
        <v>2089</v>
      </c>
      <c r="H166" s="196">
        <v>2</v>
      </c>
      <c r="I166" s="197"/>
      <c r="J166" s="198">
        <f>ROUND(I166*H166,2)</f>
        <v>0</v>
      </c>
      <c r="K166" s="194" t="s">
        <v>3174</v>
      </c>
      <c r="L166" s="40"/>
      <c r="M166" s="199" t="s">
        <v>1</v>
      </c>
      <c r="N166" s="200" t="s">
        <v>41</v>
      </c>
      <c r="O166" s="72"/>
      <c r="P166" s="201">
        <f>O166*H166</f>
        <v>0</v>
      </c>
      <c r="Q166" s="201">
        <v>0</v>
      </c>
      <c r="R166" s="201">
        <f>Q166*H166</f>
        <v>0</v>
      </c>
      <c r="S166" s="201">
        <v>0</v>
      </c>
      <c r="T166" s="202">
        <f>S166*H166</f>
        <v>0</v>
      </c>
      <c r="U166" s="35"/>
      <c r="V166" s="35"/>
      <c r="W166" s="35"/>
      <c r="X166" s="35"/>
      <c r="Y166" s="35"/>
      <c r="Z166" s="35"/>
      <c r="AA166" s="35"/>
      <c r="AB166" s="35"/>
      <c r="AC166" s="35"/>
      <c r="AD166" s="35"/>
      <c r="AE166" s="35"/>
      <c r="AR166" s="203" t="s">
        <v>110</v>
      </c>
      <c r="AT166" s="203" t="s">
        <v>241</v>
      </c>
      <c r="AU166" s="203" t="s">
        <v>84</v>
      </c>
      <c r="AY166" s="18" t="s">
        <v>239</v>
      </c>
      <c r="BE166" s="204">
        <f>IF(N166="základní",J166,0)</f>
        <v>0</v>
      </c>
      <c r="BF166" s="204">
        <f>IF(N166="snížená",J166,0)</f>
        <v>0</v>
      </c>
      <c r="BG166" s="204">
        <f>IF(N166="zákl. přenesená",J166,0)</f>
        <v>0</v>
      </c>
      <c r="BH166" s="204">
        <f>IF(N166="sníž. přenesená",J166,0)</f>
        <v>0</v>
      </c>
      <c r="BI166" s="204">
        <f>IF(N166="nulová",J166,0)</f>
        <v>0</v>
      </c>
      <c r="BJ166" s="18" t="s">
        <v>84</v>
      </c>
      <c r="BK166" s="204">
        <f>ROUND(I166*H166,2)</f>
        <v>0</v>
      </c>
      <c r="BL166" s="18" t="s">
        <v>110</v>
      </c>
      <c r="BM166" s="203" t="s">
        <v>604</v>
      </c>
    </row>
    <row r="167" spans="1:65" s="2" customFormat="1" ht="19.5">
      <c r="A167" s="35"/>
      <c r="B167" s="36"/>
      <c r="C167" s="37"/>
      <c r="D167" s="212" t="s">
        <v>294</v>
      </c>
      <c r="E167" s="37"/>
      <c r="F167" s="221" t="s">
        <v>3790</v>
      </c>
      <c r="G167" s="37"/>
      <c r="H167" s="37"/>
      <c r="I167" s="207"/>
      <c r="J167" s="37"/>
      <c r="K167" s="37"/>
      <c r="L167" s="40"/>
      <c r="M167" s="208"/>
      <c r="N167" s="209"/>
      <c r="O167" s="72"/>
      <c r="P167" s="72"/>
      <c r="Q167" s="72"/>
      <c r="R167" s="72"/>
      <c r="S167" s="72"/>
      <c r="T167" s="73"/>
      <c r="U167" s="35"/>
      <c r="V167" s="35"/>
      <c r="W167" s="35"/>
      <c r="X167" s="35"/>
      <c r="Y167" s="35"/>
      <c r="Z167" s="35"/>
      <c r="AA167" s="35"/>
      <c r="AB167" s="35"/>
      <c r="AC167" s="35"/>
      <c r="AD167" s="35"/>
      <c r="AE167" s="35"/>
      <c r="AT167" s="18" t="s">
        <v>294</v>
      </c>
      <c r="AU167" s="18" t="s">
        <v>84</v>
      </c>
    </row>
    <row r="168" spans="1:65" s="2" customFormat="1" ht="16.5" customHeight="1">
      <c r="A168" s="35"/>
      <c r="B168" s="36"/>
      <c r="C168" s="192" t="s">
        <v>351</v>
      </c>
      <c r="D168" s="192" t="s">
        <v>241</v>
      </c>
      <c r="E168" s="193" t="s">
        <v>3791</v>
      </c>
      <c r="F168" s="194" t="s">
        <v>3792</v>
      </c>
      <c r="G168" s="195" t="s">
        <v>2089</v>
      </c>
      <c r="H168" s="196">
        <v>2</v>
      </c>
      <c r="I168" s="197"/>
      <c r="J168" s="198">
        <f>ROUND(I168*H168,2)</f>
        <v>0</v>
      </c>
      <c r="K168" s="194" t="s">
        <v>3174</v>
      </c>
      <c r="L168" s="40"/>
      <c r="M168" s="199" t="s">
        <v>1</v>
      </c>
      <c r="N168" s="200" t="s">
        <v>41</v>
      </c>
      <c r="O168" s="72"/>
      <c r="P168" s="201">
        <f>O168*H168</f>
        <v>0</v>
      </c>
      <c r="Q168" s="201">
        <v>0</v>
      </c>
      <c r="R168" s="201">
        <f>Q168*H168</f>
        <v>0</v>
      </c>
      <c r="S168" s="201">
        <v>0</v>
      </c>
      <c r="T168" s="202">
        <f>S168*H168</f>
        <v>0</v>
      </c>
      <c r="U168" s="35"/>
      <c r="V168" s="35"/>
      <c r="W168" s="35"/>
      <c r="X168" s="35"/>
      <c r="Y168" s="35"/>
      <c r="Z168" s="35"/>
      <c r="AA168" s="35"/>
      <c r="AB168" s="35"/>
      <c r="AC168" s="35"/>
      <c r="AD168" s="35"/>
      <c r="AE168" s="35"/>
      <c r="AR168" s="203" t="s">
        <v>110</v>
      </c>
      <c r="AT168" s="203" t="s">
        <v>241</v>
      </c>
      <c r="AU168" s="203" t="s">
        <v>84</v>
      </c>
      <c r="AY168" s="18" t="s">
        <v>239</v>
      </c>
      <c r="BE168" s="204">
        <f>IF(N168="základní",J168,0)</f>
        <v>0</v>
      </c>
      <c r="BF168" s="204">
        <f>IF(N168="snížená",J168,0)</f>
        <v>0</v>
      </c>
      <c r="BG168" s="204">
        <f>IF(N168="zákl. přenesená",J168,0)</f>
        <v>0</v>
      </c>
      <c r="BH168" s="204">
        <f>IF(N168="sníž. přenesená",J168,0)</f>
        <v>0</v>
      </c>
      <c r="BI168" s="204">
        <f>IF(N168="nulová",J168,0)</f>
        <v>0</v>
      </c>
      <c r="BJ168" s="18" t="s">
        <v>84</v>
      </c>
      <c r="BK168" s="204">
        <f>ROUND(I168*H168,2)</f>
        <v>0</v>
      </c>
      <c r="BL168" s="18" t="s">
        <v>110</v>
      </c>
      <c r="BM168" s="203" t="s">
        <v>616</v>
      </c>
    </row>
    <row r="169" spans="1:65" s="2" customFormat="1" ht="29.25">
      <c r="A169" s="35"/>
      <c r="B169" s="36"/>
      <c r="C169" s="37"/>
      <c r="D169" s="212" t="s">
        <v>294</v>
      </c>
      <c r="E169" s="37"/>
      <c r="F169" s="221" t="s">
        <v>3793</v>
      </c>
      <c r="G169" s="37"/>
      <c r="H169" s="37"/>
      <c r="I169" s="207"/>
      <c r="J169" s="37"/>
      <c r="K169" s="37"/>
      <c r="L169" s="40"/>
      <c r="M169" s="208"/>
      <c r="N169" s="209"/>
      <c r="O169" s="72"/>
      <c r="P169" s="72"/>
      <c r="Q169" s="72"/>
      <c r="R169" s="72"/>
      <c r="S169" s="72"/>
      <c r="T169" s="73"/>
      <c r="U169" s="35"/>
      <c r="V169" s="35"/>
      <c r="W169" s="35"/>
      <c r="X169" s="35"/>
      <c r="Y169" s="35"/>
      <c r="Z169" s="35"/>
      <c r="AA169" s="35"/>
      <c r="AB169" s="35"/>
      <c r="AC169" s="35"/>
      <c r="AD169" s="35"/>
      <c r="AE169" s="35"/>
      <c r="AT169" s="18" t="s">
        <v>294</v>
      </c>
      <c r="AU169" s="18" t="s">
        <v>84</v>
      </c>
    </row>
    <row r="170" spans="1:65" s="2" customFormat="1" ht="16.5" customHeight="1">
      <c r="A170" s="35"/>
      <c r="B170" s="36"/>
      <c r="C170" s="192" t="s">
        <v>357</v>
      </c>
      <c r="D170" s="192" t="s">
        <v>241</v>
      </c>
      <c r="E170" s="193" t="s">
        <v>3794</v>
      </c>
      <c r="F170" s="194" t="s">
        <v>3795</v>
      </c>
      <c r="G170" s="195" t="s">
        <v>2089</v>
      </c>
      <c r="H170" s="196">
        <v>1</v>
      </c>
      <c r="I170" s="197"/>
      <c r="J170" s="198">
        <f>ROUND(I170*H170,2)</f>
        <v>0</v>
      </c>
      <c r="K170" s="194" t="s">
        <v>3174</v>
      </c>
      <c r="L170" s="40"/>
      <c r="M170" s="199" t="s">
        <v>1</v>
      </c>
      <c r="N170" s="200" t="s">
        <v>41</v>
      </c>
      <c r="O170" s="72"/>
      <c r="P170" s="201">
        <f>O170*H170</f>
        <v>0</v>
      </c>
      <c r="Q170" s="201">
        <v>0</v>
      </c>
      <c r="R170" s="201">
        <f>Q170*H170</f>
        <v>0</v>
      </c>
      <c r="S170" s="201">
        <v>0</v>
      </c>
      <c r="T170" s="202">
        <f>S170*H170</f>
        <v>0</v>
      </c>
      <c r="U170" s="35"/>
      <c r="V170" s="35"/>
      <c r="W170" s="35"/>
      <c r="X170" s="35"/>
      <c r="Y170" s="35"/>
      <c r="Z170" s="35"/>
      <c r="AA170" s="35"/>
      <c r="AB170" s="35"/>
      <c r="AC170" s="35"/>
      <c r="AD170" s="35"/>
      <c r="AE170" s="35"/>
      <c r="AR170" s="203" t="s">
        <v>110</v>
      </c>
      <c r="AT170" s="203" t="s">
        <v>241</v>
      </c>
      <c r="AU170" s="203" t="s">
        <v>84</v>
      </c>
      <c r="AY170" s="18" t="s">
        <v>239</v>
      </c>
      <c r="BE170" s="204">
        <f>IF(N170="základní",J170,0)</f>
        <v>0</v>
      </c>
      <c r="BF170" s="204">
        <f>IF(N170="snížená",J170,0)</f>
        <v>0</v>
      </c>
      <c r="BG170" s="204">
        <f>IF(N170="zákl. přenesená",J170,0)</f>
        <v>0</v>
      </c>
      <c r="BH170" s="204">
        <f>IF(N170="sníž. přenesená",J170,0)</f>
        <v>0</v>
      </c>
      <c r="BI170" s="204">
        <f>IF(N170="nulová",J170,0)</f>
        <v>0</v>
      </c>
      <c r="BJ170" s="18" t="s">
        <v>84</v>
      </c>
      <c r="BK170" s="204">
        <f>ROUND(I170*H170,2)</f>
        <v>0</v>
      </c>
      <c r="BL170" s="18" t="s">
        <v>110</v>
      </c>
      <c r="BM170" s="203" t="s">
        <v>627</v>
      </c>
    </row>
    <row r="171" spans="1:65" s="2" customFormat="1" ht="29.25">
      <c r="A171" s="35"/>
      <c r="B171" s="36"/>
      <c r="C171" s="37"/>
      <c r="D171" s="212" t="s">
        <v>294</v>
      </c>
      <c r="E171" s="37"/>
      <c r="F171" s="221" t="s">
        <v>3796</v>
      </c>
      <c r="G171" s="37"/>
      <c r="H171" s="37"/>
      <c r="I171" s="207"/>
      <c r="J171" s="37"/>
      <c r="K171" s="37"/>
      <c r="L171" s="40"/>
      <c r="M171" s="208"/>
      <c r="N171" s="209"/>
      <c r="O171" s="72"/>
      <c r="P171" s="72"/>
      <c r="Q171" s="72"/>
      <c r="R171" s="72"/>
      <c r="S171" s="72"/>
      <c r="T171" s="73"/>
      <c r="U171" s="35"/>
      <c r="V171" s="35"/>
      <c r="W171" s="35"/>
      <c r="X171" s="35"/>
      <c r="Y171" s="35"/>
      <c r="Z171" s="35"/>
      <c r="AA171" s="35"/>
      <c r="AB171" s="35"/>
      <c r="AC171" s="35"/>
      <c r="AD171" s="35"/>
      <c r="AE171" s="35"/>
      <c r="AT171" s="18" t="s">
        <v>294</v>
      </c>
      <c r="AU171" s="18" t="s">
        <v>84</v>
      </c>
    </row>
    <row r="172" spans="1:65" s="2" customFormat="1" ht="16.5" customHeight="1">
      <c r="A172" s="35"/>
      <c r="B172" s="36"/>
      <c r="C172" s="192" t="s">
        <v>499</v>
      </c>
      <c r="D172" s="192" t="s">
        <v>241</v>
      </c>
      <c r="E172" s="193" t="s">
        <v>3797</v>
      </c>
      <c r="F172" s="194" t="s">
        <v>3798</v>
      </c>
      <c r="G172" s="195" t="s">
        <v>2089</v>
      </c>
      <c r="H172" s="196">
        <v>1</v>
      </c>
      <c r="I172" s="197"/>
      <c r="J172" s="198">
        <f>ROUND(I172*H172,2)</f>
        <v>0</v>
      </c>
      <c r="K172" s="194" t="s">
        <v>3174</v>
      </c>
      <c r="L172" s="40"/>
      <c r="M172" s="199" t="s">
        <v>1</v>
      </c>
      <c r="N172" s="200" t="s">
        <v>41</v>
      </c>
      <c r="O172" s="72"/>
      <c r="P172" s="201">
        <f>O172*H172</f>
        <v>0</v>
      </c>
      <c r="Q172" s="201">
        <v>0</v>
      </c>
      <c r="R172" s="201">
        <f>Q172*H172</f>
        <v>0</v>
      </c>
      <c r="S172" s="201">
        <v>0</v>
      </c>
      <c r="T172" s="202">
        <f>S172*H172</f>
        <v>0</v>
      </c>
      <c r="U172" s="35"/>
      <c r="V172" s="35"/>
      <c r="W172" s="35"/>
      <c r="X172" s="35"/>
      <c r="Y172" s="35"/>
      <c r="Z172" s="35"/>
      <c r="AA172" s="35"/>
      <c r="AB172" s="35"/>
      <c r="AC172" s="35"/>
      <c r="AD172" s="35"/>
      <c r="AE172" s="35"/>
      <c r="AR172" s="203" t="s">
        <v>110</v>
      </c>
      <c r="AT172" s="203" t="s">
        <v>241</v>
      </c>
      <c r="AU172" s="203" t="s">
        <v>84</v>
      </c>
      <c r="AY172" s="18" t="s">
        <v>239</v>
      </c>
      <c r="BE172" s="204">
        <f>IF(N172="základní",J172,0)</f>
        <v>0</v>
      </c>
      <c r="BF172" s="204">
        <f>IF(N172="snížená",J172,0)</f>
        <v>0</v>
      </c>
      <c r="BG172" s="204">
        <f>IF(N172="zákl. přenesená",J172,0)</f>
        <v>0</v>
      </c>
      <c r="BH172" s="204">
        <f>IF(N172="sníž. přenesená",J172,0)</f>
        <v>0</v>
      </c>
      <c r="BI172" s="204">
        <f>IF(N172="nulová",J172,0)</f>
        <v>0</v>
      </c>
      <c r="BJ172" s="18" t="s">
        <v>84</v>
      </c>
      <c r="BK172" s="204">
        <f>ROUND(I172*H172,2)</f>
        <v>0</v>
      </c>
      <c r="BL172" s="18" t="s">
        <v>110</v>
      </c>
      <c r="BM172" s="203" t="s">
        <v>639</v>
      </c>
    </row>
    <row r="173" spans="1:65" s="2" customFormat="1" ht="29.25">
      <c r="A173" s="35"/>
      <c r="B173" s="36"/>
      <c r="C173" s="37"/>
      <c r="D173" s="212" t="s">
        <v>294</v>
      </c>
      <c r="E173" s="37"/>
      <c r="F173" s="221" t="s">
        <v>3799</v>
      </c>
      <c r="G173" s="37"/>
      <c r="H173" s="37"/>
      <c r="I173" s="207"/>
      <c r="J173" s="37"/>
      <c r="K173" s="37"/>
      <c r="L173" s="40"/>
      <c r="M173" s="208"/>
      <c r="N173" s="209"/>
      <c r="O173" s="72"/>
      <c r="P173" s="72"/>
      <c r="Q173" s="72"/>
      <c r="R173" s="72"/>
      <c r="S173" s="72"/>
      <c r="T173" s="73"/>
      <c r="U173" s="35"/>
      <c r="V173" s="35"/>
      <c r="W173" s="35"/>
      <c r="X173" s="35"/>
      <c r="Y173" s="35"/>
      <c r="Z173" s="35"/>
      <c r="AA173" s="35"/>
      <c r="AB173" s="35"/>
      <c r="AC173" s="35"/>
      <c r="AD173" s="35"/>
      <c r="AE173" s="35"/>
      <c r="AT173" s="18" t="s">
        <v>294</v>
      </c>
      <c r="AU173" s="18" t="s">
        <v>84</v>
      </c>
    </row>
    <row r="174" spans="1:65" s="2" customFormat="1" ht="16.5" customHeight="1">
      <c r="A174" s="35"/>
      <c r="B174" s="36"/>
      <c r="C174" s="192" t="s">
        <v>505</v>
      </c>
      <c r="D174" s="192" t="s">
        <v>241</v>
      </c>
      <c r="E174" s="193" t="s">
        <v>3800</v>
      </c>
      <c r="F174" s="194" t="s">
        <v>3801</v>
      </c>
      <c r="G174" s="195" t="s">
        <v>2089</v>
      </c>
      <c r="H174" s="196">
        <v>1</v>
      </c>
      <c r="I174" s="197"/>
      <c r="J174" s="198">
        <f>ROUND(I174*H174,2)</f>
        <v>0</v>
      </c>
      <c r="K174" s="194" t="s">
        <v>3174</v>
      </c>
      <c r="L174" s="40"/>
      <c r="M174" s="199" t="s">
        <v>1</v>
      </c>
      <c r="N174" s="200" t="s">
        <v>41</v>
      </c>
      <c r="O174" s="72"/>
      <c r="P174" s="201">
        <f>O174*H174</f>
        <v>0</v>
      </c>
      <c r="Q174" s="201">
        <v>0</v>
      </c>
      <c r="R174" s="201">
        <f>Q174*H174</f>
        <v>0</v>
      </c>
      <c r="S174" s="201">
        <v>0</v>
      </c>
      <c r="T174" s="202">
        <f>S174*H174</f>
        <v>0</v>
      </c>
      <c r="U174" s="35"/>
      <c r="V174" s="35"/>
      <c r="W174" s="35"/>
      <c r="X174" s="35"/>
      <c r="Y174" s="35"/>
      <c r="Z174" s="35"/>
      <c r="AA174" s="35"/>
      <c r="AB174" s="35"/>
      <c r="AC174" s="35"/>
      <c r="AD174" s="35"/>
      <c r="AE174" s="35"/>
      <c r="AR174" s="203" t="s">
        <v>110</v>
      </c>
      <c r="AT174" s="203" t="s">
        <v>241</v>
      </c>
      <c r="AU174" s="203" t="s">
        <v>84</v>
      </c>
      <c r="AY174" s="18" t="s">
        <v>239</v>
      </c>
      <c r="BE174" s="204">
        <f>IF(N174="základní",J174,0)</f>
        <v>0</v>
      </c>
      <c r="BF174" s="204">
        <f>IF(N174="snížená",J174,0)</f>
        <v>0</v>
      </c>
      <c r="BG174" s="204">
        <f>IF(N174="zákl. přenesená",J174,0)</f>
        <v>0</v>
      </c>
      <c r="BH174" s="204">
        <f>IF(N174="sníž. přenesená",J174,0)</f>
        <v>0</v>
      </c>
      <c r="BI174" s="204">
        <f>IF(N174="nulová",J174,0)</f>
        <v>0</v>
      </c>
      <c r="BJ174" s="18" t="s">
        <v>84</v>
      </c>
      <c r="BK174" s="204">
        <f>ROUND(I174*H174,2)</f>
        <v>0</v>
      </c>
      <c r="BL174" s="18" t="s">
        <v>110</v>
      </c>
      <c r="BM174" s="203" t="s">
        <v>652</v>
      </c>
    </row>
    <row r="175" spans="1:65" s="2" customFormat="1" ht="29.25">
      <c r="A175" s="35"/>
      <c r="B175" s="36"/>
      <c r="C175" s="37"/>
      <c r="D175" s="212" t="s">
        <v>294</v>
      </c>
      <c r="E175" s="37"/>
      <c r="F175" s="221" t="s">
        <v>3802</v>
      </c>
      <c r="G175" s="37"/>
      <c r="H175" s="37"/>
      <c r="I175" s="207"/>
      <c r="J175" s="37"/>
      <c r="K175" s="37"/>
      <c r="L175" s="40"/>
      <c r="M175" s="208"/>
      <c r="N175" s="209"/>
      <c r="O175" s="72"/>
      <c r="P175" s="72"/>
      <c r="Q175" s="72"/>
      <c r="R175" s="72"/>
      <c r="S175" s="72"/>
      <c r="T175" s="73"/>
      <c r="U175" s="35"/>
      <c r="V175" s="35"/>
      <c r="W175" s="35"/>
      <c r="X175" s="35"/>
      <c r="Y175" s="35"/>
      <c r="Z175" s="35"/>
      <c r="AA175" s="35"/>
      <c r="AB175" s="35"/>
      <c r="AC175" s="35"/>
      <c r="AD175" s="35"/>
      <c r="AE175" s="35"/>
      <c r="AT175" s="18" t="s">
        <v>294</v>
      </c>
      <c r="AU175" s="18" t="s">
        <v>84</v>
      </c>
    </row>
    <row r="176" spans="1:65" s="2" customFormat="1" ht="16.5" customHeight="1">
      <c r="A176" s="35"/>
      <c r="B176" s="36"/>
      <c r="C176" s="192" t="s">
        <v>510</v>
      </c>
      <c r="D176" s="192" t="s">
        <v>241</v>
      </c>
      <c r="E176" s="193" t="s">
        <v>3803</v>
      </c>
      <c r="F176" s="194" t="s">
        <v>3804</v>
      </c>
      <c r="G176" s="195" t="s">
        <v>513</v>
      </c>
      <c r="H176" s="196">
        <v>54</v>
      </c>
      <c r="I176" s="197"/>
      <c r="J176" s="198">
        <f t="shared" ref="J176:J187" si="10">ROUND(I176*H176,2)</f>
        <v>0</v>
      </c>
      <c r="K176" s="194" t="s">
        <v>3174</v>
      </c>
      <c r="L176" s="40"/>
      <c r="M176" s="199" t="s">
        <v>1</v>
      </c>
      <c r="N176" s="200" t="s">
        <v>41</v>
      </c>
      <c r="O176" s="72"/>
      <c r="P176" s="201">
        <f t="shared" ref="P176:P187" si="11">O176*H176</f>
        <v>0</v>
      </c>
      <c r="Q176" s="201">
        <v>0</v>
      </c>
      <c r="R176" s="201">
        <f t="shared" ref="R176:R187" si="12">Q176*H176</f>
        <v>0</v>
      </c>
      <c r="S176" s="201">
        <v>0</v>
      </c>
      <c r="T176" s="202">
        <f t="shared" ref="T176:T187" si="13">S176*H176</f>
        <v>0</v>
      </c>
      <c r="U176" s="35"/>
      <c r="V176" s="35"/>
      <c r="W176" s="35"/>
      <c r="X176" s="35"/>
      <c r="Y176" s="35"/>
      <c r="Z176" s="35"/>
      <c r="AA176" s="35"/>
      <c r="AB176" s="35"/>
      <c r="AC176" s="35"/>
      <c r="AD176" s="35"/>
      <c r="AE176" s="35"/>
      <c r="AR176" s="203" t="s">
        <v>110</v>
      </c>
      <c r="AT176" s="203" t="s">
        <v>241</v>
      </c>
      <c r="AU176" s="203" t="s">
        <v>84</v>
      </c>
      <c r="AY176" s="18" t="s">
        <v>239</v>
      </c>
      <c r="BE176" s="204">
        <f t="shared" ref="BE176:BE187" si="14">IF(N176="základní",J176,0)</f>
        <v>0</v>
      </c>
      <c r="BF176" s="204">
        <f t="shared" ref="BF176:BF187" si="15">IF(N176="snížená",J176,0)</f>
        <v>0</v>
      </c>
      <c r="BG176" s="204">
        <f t="shared" ref="BG176:BG187" si="16">IF(N176="zákl. přenesená",J176,0)</f>
        <v>0</v>
      </c>
      <c r="BH176" s="204">
        <f t="shared" ref="BH176:BH187" si="17">IF(N176="sníž. přenesená",J176,0)</f>
        <v>0</v>
      </c>
      <c r="BI176" s="204">
        <f t="shared" ref="BI176:BI187" si="18">IF(N176="nulová",J176,0)</f>
        <v>0</v>
      </c>
      <c r="BJ176" s="18" t="s">
        <v>84</v>
      </c>
      <c r="BK176" s="204">
        <f t="shared" ref="BK176:BK187" si="19">ROUND(I176*H176,2)</f>
        <v>0</v>
      </c>
      <c r="BL176" s="18" t="s">
        <v>110</v>
      </c>
      <c r="BM176" s="203" t="s">
        <v>665</v>
      </c>
    </row>
    <row r="177" spans="1:65" s="2" customFormat="1" ht="16.5" customHeight="1">
      <c r="A177" s="35"/>
      <c r="B177" s="36"/>
      <c r="C177" s="192" t="s">
        <v>517</v>
      </c>
      <c r="D177" s="192" t="s">
        <v>241</v>
      </c>
      <c r="E177" s="193" t="s">
        <v>3805</v>
      </c>
      <c r="F177" s="194" t="s">
        <v>3806</v>
      </c>
      <c r="G177" s="195" t="s">
        <v>513</v>
      </c>
      <c r="H177" s="196">
        <v>90.5</v>
      </c>
      <c r="I177" s="197"/>
      <c r="J177" s="198">
        <f t="shared" si="10"/>
        <v>0</v>
      </c>
      <c r="K177" s="194" t="s">
        <v>3174</v>
      </c>
      <c r="L177" s="40"/>
      <c r="M177" s="199" t="s">
        <v>1</v>
      </c>
      <c r="N177" s="200" t="s">
        <v>41</v>
      </c>
      <c r="O177" s="72"/>
      <c r="P177" s="201">
        <f t="shared" si="11"/>
        <v>0</v>
      </c>
      <c r="Q177" s="201">
        <v>0</v>
      </c>
      <c r="R177" s="201">
        <f t="shared" si="12"/>
        <v>0</v>
      </c>
      <c r="S177" s="201">
        <v>0</v>
      </c>
      <c r="T177" s="202">
        <f t="shared" si="13"/>
        <v>0</v>
      </c>
      <c r="U177" s="35"/>
      <c r="V177" s="35"/>
      <c r="W177" s="35"/>
      <c r="X177" s="35"/>
      <c r="Y177" s="35"/>
      <c r="Z177" s="35"/>
      <c r="AA177" s="35"/>
      <c r="AB177" s="35"/>
      <c r="AC177" s="35"/>
      <c r="AD177" s="35"/>
      <c r="AE177" s="35"/>
      <c r="AR177" s="203" t="s">
        <v>110</v>
      </c>
      <c r="AT177" s="203" t="s">
        <v>241</v>
      </c>
      <c r="AU177" s="203" t="s">
        <v>84</v>
      </c>
      <c r="AY177" s="18" t="s">
        <v>239</v>
      </c>
      <c r="BE177" s="204">
        <f t="shared" si="14"/>
        <v>0</v>
      </c>
      <c r="BF177" s="204">
        <f t="shared" si="15"/>
        <v>0</v>
      </c>
      <c r="BG177" s="204">
        <f t="shared" si="16"/>
        <v>0</v>
      </c>
      <c r="BH177" s="204">
        <f t="shared" si="17"/>
        <v>0</v>
      </c>
      <c r="BI177" s="204">
        <f t="shared" si="18"/>
        <v>0</v>
      </c>
      <c r="BJ177" s="18" t="s">
        <v>84</v>
      </c>
      <c r="BK177" s="204">
        <f t="shared" si="19"/>
        <v>0</v>
      </c>
      <c r="BL177" s="18" t="s">
        <v>110</v>
      </c>
      <c r="BM177" s="203" t="s">
        <v>676</v>
      </c>
    </row>
    <row r="178" spans="1:65" s="2" customFormat="1" ht="16.5" customHeight="1">
      <c r="A178" s="35"/>
      <c r="B178" s="36"/>
      <c r="C178" s="192" t="s">
        <v>523</v>
      </c>
      <c r="D178" s="192" t="s">
        <v>241</v>
      </c>
      <c r="E178" s="193" t="s">
        <v>3807</v>
      </c>
      <c r="F178" s="194" t="s">
        <v>3808</v>
      </c>
      <c r="G178" s="195" t="s">
        <v>513</v>
      </c>
      <c r="H178" s="196">
        <v>3</v>
      </c>
      <c r="I178" s="197"/>
      <c r="J178" s="198">
        <f t="shared" si="10"/>
        <v>0</v>
      </c>
      <c r="K178" s="194" t="s">
        <v>3174</v>
      </c>
      <c r="L178" s="40"/>
      <c r="M178" s="199" t="s">
        <v>1</v>
      </c>
      <c r="N178" s="200" t="s">
        <v>41</v>
      </c>
      <c r="O178" s="72"/>
      <c r="P178" s="201">
        <f t="shared" si="11"/>
        <v>0</v>
      </c>
      <c r="Q178" s="201">
        <v>0</v>
      </c>
      <c r="R178" s="201">
        <f t="shared" si="12"/>
        <v>0</v>
      </c>
      <c r="S178" s="201">
        <v>0</v>
      </c>
      <c r="T178" s="202">
        <f t="shared" si="13"/>
        <v>0</v>
      </c>
      <c r="U178" s="35"/>
      <c r="V178" s="35"/>
      <c r="W178" s="35"/>
      <c r="X178" s="35"/>
      <c r="Y178" s="35"/>
      <c r="Z178" s="35"/>
      <c r="AA178" s="35"/>
      <c r="AB178" s="35"/>
      <c r="AC178" s="35"/>
      <c r="AD178" s="35"/>
      <c r="AE178" s="35"/>
      <c r="AR178" s="203" t="s">
        <v>110</v>
      </c>
      <c r="AT178" s="203" t="s">
        <v>241</v>
      </c>
      <c r="AU178" s="203" t="s">
        <v>84</v>
      </c>
      <c r="AY178" s="18" t="s">
        <v>239</v>
      </c>
      <c r="BE178" s="204">
        <f t="shared" si="14"/>
        <v>0</v>
      </c>
      <c r="BF178" s="204">
        <f t="shared" si="15"/>
        <v>0</v>
      </c>
      <c r="BG178" s="204">
        <f t="shared" si="16"/>
        <v>0</v>
      </c>
      <c r="BH178" s="204">
        <f t="shared" si="17"/>
        <v>0</v>
      </c>
      <c r="BI178" s="204">
        <f t="shared" si="18"/>
        <v>0</v>
      </c>
      <c r="BJ178" s="18" t="s">
        <v>84</v>
      </c>
      <c r="BK178" s="204">
        <f t="shared" si="19"/>
        <v>0</v>
      </c>
      <c r="BL178" s="18" t="s">
        <v>110</v>
      </c>
      <c r="BM178" s="203" t="s">
        <v>681</v>
      </c>
    </row>
    <row r="179" spans="1:65" s="2" customFormat="1" ht="16.5" customHeight="1">
      <c r="A179" s="35"/>
      <c r="B179" s="36"/>
      <c r="C179" s="192" t="s">
        <v>530</v>
      </c>
      <c r="D179" s="192" t="s">
        <v>241</v>
      </c>
      <c r="E179" s="193" t="s">
        <v>3809</v>
      </c>
      <c r="F179" s="194" t="s">
        <v>3810</v>
      </c>
      <c r="G179" s="195" t="s">
        <v>513</v>
      </c>
      <c r="H179" s="196">
        <v>7.5</v>
      </c>
      <c r="I179" s="197"/>
      <c r="J179" s="198">
        <f t="shared" si="10"/>
        <v>0</v>
      </c>
      <c r="K179" s="194" t="s">
        <v>3174</v>
      </c>
      <c r="L179" s="40"/>
      <c r="M179" s="199" t="s">
        <v>1</v>
      </c>
      <c r="N179" s="200" t="s">
        <v>41</v>
      </c>
      <c r="O179" s="72"/>
      <c r="P179" s="201">
        <f t="shared" si="11"/>
        <v>0</v>
      </c>
      <c r="Q179" s="201">
        <v>0</v>
      </c>
      <c r="R179" s="201">
        <f t="shared" si="12"/>
        <v>0</v>
      </c>
      <c r="S179" s="201">
        <v>0</v>
      </c>
      <c r="T179" s="202">
        <f t="shared" si="13"/>
        <v>0</v>
      </c>
      <c r="U179" s="35"/>
      <c r="V179" s="35"/>
      <c r="W179" s="35"/>
      <c r="X179" s="35"/>
      <c r="Y179" s="35"/>
      <c r="Z179" s="35"/>
      <c r="AA179" s="35"/>
      <c r="AB179" s="35"/>
      <c r="AC179" s="35"/>
      <c r="AD179" s="35"/>
      <c r="AE179" s="35"/>
      <c r="AR179" s="203" t="s">
        <v>110</v>
      </c>
      <c r="AT179" s="203" t="s">
        <v>241</v>
      </c>
      <c r="AU179" s="203" t="s">
        <v>84</v>
      </c>
      <c r="AY179" s="18" t="s">
        <v>239</v>
      </c>
      <c r="BE179" s="204">
        <f t="shared" si="14"/>
        <v>0</v>
      </c>
      <c r="BF179" s="204">
        <f t="shared" si="15"/>
        <v>0</v>
      </c>
      <c r="BG179" s="204">
        <f t="shared" si="16"/>
        <v>0</v>
      </c>
      <c r="BH179" s="204">
        <f t="shared" si="17"/>
        <v>0</v>
      </c>
      <c r="BI179" s="204">
        <f t="shared" si="18"/>
        <v>0</v>
      </c>
      <c r="BJ179" s="18" t="s">
        <v>84</v>
      </c>
      <c r="BK179" s="204">
        <f t="shared" si="19"/>
        <v>0</v>
      </c>
      <c r="BL179" s="18" t="s">
        <v>110</v>
      </c>
      <c r="BM179" s="203" t="s">
        <v>686</v>
      </c>
    </row>
    <row r="180" spans="1:65" s="2" customFormat="1" ht="16.5" customHeight="1">
      <c r="A180" s="35"/>
      <c r="B180" s="36"/>
      <c r="C180" s="192" t="s">
        <v>536</v>
      </c>
      <c r="D180" s="192" t="s">
        <v>241</v>
      </c>
      <c r="E180" s="193" t="s">
        <v>3811</v>
      </c>
      <c r="F180" s="194" t="s">
        <v>3812</v>
      </c>
      <c r="G180" s="195" t="s">
        <v>513</v>
      </c>
      <c r="H180" s="196">
        <v>101</v>
      </c>
      <c r="I180" s="197"/>
      <c r="J180" s="198">
        <f t="shared" si="10"/>
        <v>0</v>
      </c>
      <c r="K180" s="194" t="s">
        <v>3174</v>
      </c>
      <c r="L180" s="40"/>
      <c r="M180" s="199" t="s">
        <v>1</v>
      </c>
      <c r="N180" s="200" t="s">
        <v>41</v>
      </c>
      <c r="O180" s="72"/>
      <c r="P180" s="201">
        <f t="shared" si="11"/>
        <v>0</v>
      </c>
      <c r="Q180" s="201">
        <v>0</v>
      </c>
      <c r="R180" s="201">
        <f t="shared" si="12"/>
        <v>0</v>
      </c>
      <c r="S180" s="201">
        <v>0</v>
      </c>
      <c r="T180" s="202">
        <f t="shared" si="13"/>
        <v>0</v>
      </c>
      <c r="U180" s="35"/>
      <c r="V180" s="35"/>
      <c r="W180" s="35"/>
      <c r="X180" s="35"/>
      <c r="Y180" s="35"/>
      <c r="Z180" s="35"/>
      <c r="AA180" s="35"/>
      <c r="AB180" s="35"/>
      <c r="AC180" s="35"/>
      <c r="AD180" s="35"/>
      <c r="AE180" s="35"/>
      <c r="AR180" s="203" t="s">
        <v>110</v>
      </c>
      <c r="AT180" s="203" t="s">
        <v>241</v>
      </c>
      <c r="AU180" s="203" t="s">
        <v>84</v>
      </c>
      <c r="AY180" s="18" t="s">
        <v>239</v>
      </c>
      <c r="BE180" s="204">
        <f t="shared" si="14"/>
        <v>0</v>
      </c>
      <c r="BF180" s="204">
        <f t="shared" si="15"/>
        <v>0</v>
      </c>
      <c r="BG180" s="204">
        <f t="shared" si="16"/>
        <v>0</v>
      </c>
      <c r="BH180" s="204">
        <f t="shared" si="17"/>
        <v>0</v>
      </c>
      <c r="BI180" s="204">
        <f t="shared" si="18"/>
        <v>0</v>
      </c>
      <c r="BJ180" s="18" t="s">
        <v>84</v>
      </c>
      <c r="BK180" s="204">
        <f t="shared" si="19"/>
        <v>0</v>
      </c>
      <c r="BL180" s="18" t="s">
        <v>110</v>
      </c>
      <c r="BM180" s="203" t="s">
        <v>691</v>
      </c>
    </row>
    <row r="181" spans="1:65" s="2" customFormat="1" ht="16.5" customHeight="1">
      <c r="A181" s="35"/>
      <c r="B181" s="36"/>
      <c r="C181" s="192" t="s">
        <v>541</v>
      </c>
      <c r="D181" s="192" t="s">
        <v>241</v>
      </c>
      <c r="E181" s="193" t="s">
        <v>3813</v>
      </c>
      <c r="F181" s="194" t="s">
        <v>3814</v>
      </c>
      <c r="G181" s="195" t="s">
        <v>513</v>
      </c>
      <c r="H181" s="196">
        <v>4</v>
      </c>
      <c r="I181" s="197"/>
      <c r="J181" s="198">
        <f t="shared" si="10"/>
        <v>0</v>
      </c>
      <c r="K181" s="194" t="s">
        <v>3174</v>
      </c>
      <c r="L181" s="40"/>
      <c r="M181" s="199" t="s">
        <v>1</v>
      </c>
      <c r="N181" s="200" t="s">
        <v>41</v>
      </c>
      <c r="O181" s="72"/>
      <c r="P181" s="201">
        <f t="shared" si="11"/>
        <v>0</v>
      </c>
      <c r="Q181" s="201">
        <v>0</v>
      </c>
      <c r="R181" s="201">
        <f t="shared" si="12"/>
        <v>0</v>
      </c>
      <c r="S181" s="201">
        <v>0</v>
      </c>
      <c r="T181" s="202">
        <f t="shared" si="13"/>
        <v>0</v>
      </c>
      <c r="U181" s="35"/>
      <c r="V181" s="35"/>
      <c r="W181" s="35"/>
      <c r="X181" s="35"/>
      <c r="Y181" s="35"/>
      <c r="Z181" s="35"/>
      <c r="AA181" s="35"/>
      <c r="AB181" s="35"/>
      <c r="AC181" s="35"/>
      <c r="AD181" s="35"/>
      <c r="AE181" s="35"/>
      <c r="AR181" s="203" t="s">
        <v>110</v>
      </c>
      <c r="AT181" s="203" t="s">
        <v>241</v>
      </c>
      <c r="AU181" s="203" t="s">
        <v>84</v>
      </c>
      <c r="AY181" s="18" t="s">
        <v>239</v>
      </c>
      <c r="BE181" s="204">
        <f t="shared" si="14"/>
        <v>0</v>
      </c>
      <c r="BF181" s="204">
        <f t="shared" si="15"/>
        <v>0</v>
      </c>
      <c r="BG181" s="204">
        <f t="shared" si="16"/>
        <v>0</v>
      </c>
      <c r="BH181" s="204">
        <f t="shared" si="17"/>
        <v>0</v>
      </c>
      <c r="BI181" s="204">
        <f t="shared" si="18"/>
        <v>0</v>
      </c>
      <c r="BJ181" s="18" t="s">
        <v>84</v>
      </c>
      <c r="BK181" s="204">
        <f t="shared" si="19"/>
        <v>0</v>
      </c>
      <c r="BL181" s="18" t="s">
        <v>110</v>
      </c>
      <c r="BM181" s="203" t="s">
        <v>698</v>
      </c>
    </row>
    <row r="182" spans="1:65" s="2" customFormat="1" ht="21.75" customHeight="1">
      <c r="A182" s="35"/>
      <c r="B182" s="36"/>
      <c r="C182" s="192" t="s">
        <v>549</v>
      </c>
      <c r="D182" s="192" t="s">
        <v>241</v>
      </c>
      <c r="E182" s="193" t="s">
        <v>3815</v>
      </c>
      <c r="F182" s="194" t="s">
        <v>3816</v>
      </c>
      <c r="G182" s="195" t="s">
        <v>244</v>
      </c>
      <c r="H182" s="196">
        <v>625</v>
      </c>
      <c r="I182" s="197"/>
      <c r="J182" s="198">
        <f t="shared" si="10"/>
        <v>0</v>
      </c>
      <c r="K182" s="194" t="s">
        <v>3174</v>
      </c>
      <c r="L182" s="40"/>
      <c r="M182" s="199" t="s">
        <v>1</v>
      </c>
      <c r="N182" s="200" t="s">
        <v>41</v>
      </c>
      <c r="O182" s="72"/>
      <c r="P182" s="201">
        <f t="shared" si="11"/>
        <v>0</v>
      </c>
      <c r="Q182" s="201">
        <v>0</v>
      </c>
      <c r="R182" s="201">
        <f t="shared" si="12"/>
        <v>0</v>
      </c>
      <c r="S182" s="201">
        <v>0</v>
      </c>
      <c r="T182" s="202">
        <f t="shared" si="13"/>
        <v>0</v>
      </c>
      <c r="U182" s="35"/>
      <c r="V182" s="35"/>
      <c r="W182" s="35"/>
      <c r="X182" s="35"/>
      <c r="Y182" s="35"/>
      <c r="Z182" s="35"/>
      <c r="AA182" s="35"/>
      <c r="AB182" s="35"/>
      <c r="AC182" s="35"/>
      <c r="AD182" s="35"/>
      <c r="AE182" s="35"/>
      <c r="AR182" s="203" t="s">
        <v>110</v>
      </c>
      <c r="AT182" s="203" t="s">
        <v>241</v>
      </c>
      <c r="AU182" s="203" t="s">
        <v>84</v>
      </c>
      <c r="AY182" s="18" t="s">
        <v>239</v>
      </c>
      <c r="BE182" s="204">
        <f t="shared" si="14"/>
        <v>0</v>
      </c>
      <c r="BF182" s="204">
        <f t="shared" si="15"/>
        <v>0</v>
      </c>
      <c r="BG182" s="204">
        <f t="shared" si="16"/>
        <v>0</v>
      </c>
      <c r="BH182" s="204">
        <f t="shared" si="17"/>
        <v>0</v>
      </c>
      <c r="BI182" s="204">
        <f t="shared" si="18"/>
        <v>0</v>
      </c>
      <c r="BJ182" s="18" t="s">
        <v>84</v>
      </c>
      <c r="BK182" s="204">
        <f t="shared" si="19"/>
        <v>0</v>
      </c>
      <c r="BL182" s="18" t="s">
        <v>110</v>
      </c>
      <c r="BM182" s="203" t="s">
        <v>708</v>
      </c>
    </row>
    <row r="183" spans="1:65" s="2" customFormat="1" ht="21.75" customHeight="1">
      <c r="A183" s="35"/>
      <c r="B183" s="36"/>
      <c r="C183" s="192" t="s">
        <v>557</v>
      </c>
      <c r="D183" s="192" t="s">
        <v>241</v>
      </c>
      <c r="E183" s="193" t="s">
        <v>3817</v>
      </c>
      <c r="F183" s="194" t="s">
        <v>3818</v>
      </c>
      <c r="G183" s="195" t="s">
        <v>244</v>
      </c>
      <c r="H183" s="196">
        <v>464</v>
      </c>
      <c r="I183" s="197"/>
      <c r="J183" s="198">
        <f t="shared" si="10"/>
        <v>0</v>
      </c>
      <c r="K183" s="194" t="s">
        <v>3174</v>
      </c>
      <c r="L183" s="40"/>
      <c r="M183" s="199" t="s">
        <v>1</v>
      </c>
      <c r="N183" s="200" t="s">
        <v>41</v>
      </c>
      <c r="O183" s="72"/>
      <c r="P183" s="201">
        <f t="shared" si="11"/>
        <v>0</v>
      </c>
      <c r="Q183" s="201">
        <v>0</v>
      </c>
      <c r="R183" s="201">
        <f t="shared" si="12"/>
        <v>0</v>
      </c>
      <c r="S183" s="201">
        <v>0</v>
      </c>
      <c r="T183" s="202">
        <f t="shared" si="13"/>
        <v>0</v>
      </c>
      <c r="U183" s="35"/>
      <c r="V183" s="35"/>
      <c r="W183" s="35"/>
      <c r="X183" s="35"/>
      <c r="Y183" s="35"/>
      <c r="Z183" s="35"/>
      <c r="AA183" s="35"/>
      <c r="AB183" s="35"/>
      <c r="AC183" s="35"/>
      <c r="AD183" s="35"/>
      <c r="AE183" s="35"/>
      <c r="AR183" s="203" t="s">
        <v>110</v>
      </c>
      <c r="AT183" s="203" t="s">
        <v>241</v>
      </c>
      <c r="AU183" s="203" t="s">
        <v>84</v>
      </c>
      <c r="AY183" s="18" t="s">
        <v>239</v>
      </c>
      <c r="BE183" s="204">
        <f t="shared" si="14"/>
        <v>0</v>
      </c>
      <c r="BF183" s="204">
        <f t="shared" si="15"/>
        <v>0</v>
      </c>
      <c r="BG183" s="204">
        <f t="shared" si="16"/>
        <v>0</v>
      </c>
      <c r="BH183" s="204">
        <f t="shared" si="17"/>
        <v>0</v>
      </c>
      <c r="BI183" s="204">
        <f t="shared" si="18"/>
        <v>0</v>
      </c>
      <c r="BJ183" s="18" t="s">
        <v>84</v>
      </c>
      <c r="BK183" s="204">
        <f t="shared" si="19"/>
        <v>0</v>
      </c>
      <c r="BL183" s="18" t="s">
        <v>110</v>
      </c>
      <c r="BM183" s="203" t="s">
        <v>718</v>
      </c>
    </row>
    <row r="184" spans="1:65" s="2" customFormat="1" ht="21.75" customHeight="1">
      <c r="A184" s="35"/>
      <c r="B184" s="36"/>
      <c r="C184" s="192" t="s">
        <v>562</v>
      </c>
      <c r="D184" s="192" t="s">
        <v>241</v>
      </c>
      <c r="E184" s="193" t="s">
        <v>3819</v>
      </c>
      <c r="F184" s="194" t="s">
        <v>3820</v>
      </c>
      <c r="G184" s="195" t="s">
        <v>244</v>
      </c>
      <c r="H184" s="196">
        <v>44</v>
      </c>
      <c r="I184" s="197"/>
      <c r="J184" s="198">
        <f t="shared" si="10"/>
        <v>0</v>
      </c>
      <c r="K184" s="194" t="s">
        <v>3174</v>
      </c>
      <c r="L184" s="40"/>
      <c r="M184" s="199" t="s">
        <v>1</v>
      </c>
      <c r="N184" s="200" t="s">
        <v>41</v>
      </c>
      <c r="O184" s="72"/>
      <c r="P184" s="201">
        <f t="shared" si="11"/>
        <v>0</v>
      </c>
      <c r="Q184" s="201">
        <v>0</v>
      </c>
      <c r="R184" s="201">
        <f t="shared" si="12"/>
        <v>0</v>
      </c>
      <c r="S184" s="201">
        <v>0</v>
      </c>
      <c r="T184" s="202">
        <f t="shared" si="13"/>
        <v>0</v>
      </c>
      <c r="U184" s="35"/>
      <c r="V184" s="35"/>
      <c r="W184" s="35"/>
      <c r="X184" s="35"/>
      <c r="Y184" s="35"/>
      <c r="Z184" s="35"/>
      <c r="AA184" s="35"/>
      <c r="AB184" s="35"/>
      <c r="AC184" s="35"/>
      <c r="AD184" s="35"/>
      <c r="AE184" s="35"/>
      <c r="AR184" s="203" t="s">
        <v>110</v>
      </c>
      <c r="AT184" s="203" t="s">
        <v>241</v>
      </c>
      <c r="AU184" s="203" t="s">
        <v>84</v>
      </c>
      <c r="AY184" s="18" t="s">
        <v>239</v>
      </c>
      <c r="BE184" s="204">
        <f t="shared" si="14"/>
        <v>0</v>
      </c>
      <c r="BF184" s="204">
        <f t="shared" si="15"/>
        <v>0</v>
      </c>
      <c r="BG184" s="204">
        <f t="shared" si="16"/>
        <v>0</v>
      </c>
      <c r="BH184" s="204">
        <f t="shared" si="17"/>
        <v>0</v>
      </c>
      <c r="BI184" s="204">
        <f t="shared" si="18"/>
        <v>0</v>
      </c>
      <c r="BJ184" s="18" t="s">
        <v>84</v>
      </c>
      <c r="BK184" s="204">
        <f t="shared" si="19"/>
        <v>0</v>
      </c>
      <c r="BL184" s="18" t="s">
        <v>110</v>
      </c>
      <c r="BM184" s="203" t="s">
        <v>729</v>
      </c>
    </row>
    <row r="185" spans="1:65" s="2" customFormat="1" ht="16.5" customHeight="1">
      <c r="A185" s="35"/>
      <c r="B185" s="36"/>
      <c r="C185" s="192" t="s">
        <v>567</v>
      </c>
      <c r="D185" s="192" t="s">
        <v>241</v>
      </c>
      <c r="E185" s="193" t="s">
        <v>3821</v>
      </c>
      <c r="F185" s="194" t="s">
        <v>3822</v>
      </c>
      <c r="G185" s="195" t="s">
        <v>244</v>
      </c>
      <c r="H185" s="196">
        <v>44</v>
      </c>
      <c r="I185" s="197"/>
      <c r="J185" s="198">
        <f t="shared" si="10"/>
        <v>0</v>
      </c>
      <c r="K185" s="194" t="s">
        <v>3174</v>
      </c>
      <c r="L185" s="40"/>
      <c r="M185" s="199" t="s">
        <v>1</v>
      </c>
      <c r="N185" s="200" t="s">
        <v>41</v>
      </c>
      <c r="O185" s="72"/>
      <c r="P185" s="201">
        <f t="shared" si="11"/>
        <v>0</v>
      </c>
      <c r="Q185" s="201">
        <v>0</v>
      </c>
      <c r="R185" s="201">
        <f t="shared" si="12"/>
        <v>0</v>
      </c>
      <c r="S185" s="201">
        <v>0</v>
      </c>
      <c r="T185" s="202">
        <f t="shared" si="13"/>
        <v>0</v>
      </c>
      <c r="U185" s="35"/>
      <c r="V185" s="35"/>
      <c r="W185" s="35"/>
      <c r="X185" s="35"/>
      <c r="Y185" s="35"/>
      <c r="Z185" s="35"/>
      <c r="AA185" s="35"/>
      <c r="AB185" s="35"/>
      <c r="AC185" s="35"/>
      <c r="AD185" s="35"/>
      <c r="AE185" s="35"/>
      <c r="AR185" s="203" t="s">
        <v>110</v>
      </c>
      <c r="AT185" s="203" t="s">
        <v>241</v>
      </c>
      <c r="AU185" s="203" t="s">
        <v>84</v>
      </c>
      <c r="AY185" s="18" t="s">
        <v>239</v>
      </c>
      <c r="BE185" s="204">
        <f t="shared" si="14"/>
        <v>0</v>
      </c>
      <c r="BF185" s="204">
        <f t="shared" si="15"/>
        <v>0</v>
      </c>
      <c r="BG185" s="204">
        <f t="shared" si="16"/>
        <v>0</v>
      </c>
      <c r="BH185" s="204">
        <f t="shared" si="17"/>
        <v>0</v>
      </c>
      <c r="BI185" s="204">
        <f t="shared" si="18"/>
        <v>0</v>
      </c>
      <c r="BJ185" s="18" t="s">
        <v>84</v>
      </c>
      <c r="BK185" s="204">
        <f t="shared" si="19"/>
        <v>0</v>
      </c>
      <c r="BL185" s="18" t="s">
        <v>110</v>
      </c>
      <c r="BM185" s="203" t="s">
        <v>739</v>
      </c>
    </row>
    <row r="186" spans="1:65" s="2" customFormat="1" ht="16.5" customHeight="1">
      <c r="A186" s="35"/>
      <c r="B186" s="36"/>
      <c r="C186" s="192" t="s">
        <v>572</v>
      </c>
      <c r="D186" s="192" t="s">
        <v>241</v>
      </c>
      <c r="E186" s="193" t="s">
        <v>3823</v>
      </c>
      <c r="F186" s="194" t="s">
        <v>3824</v>
      </c>
      <c r="G186" s="195" t="s">
        <v>2089</v>
      </c>
      <c r="H186" s="196">
        <v>2</v>
      </c>
      <c r="I186" s="197"/>
      <c r="J186" s="198">
        <f t="shared" si="10"/>
        <v>0</v>
      </c>
      <c r="K186" s="194" t="s">
        <v>3174</v>
      </c>
      <c r="L186" s="40"/>
      <c r="M186" s="199" t="s">
        <v>1</v>
      </c>
      <c r="N186" s="200" t="s">
        <v>41</v>
      </c>
      <c r="O186" s="72"/>
      <c r="P186" s="201">
        <f t="shared" si="11"/>
        <v>0</v>
      </c>
      <c r="Q186" s="201">
        <v>0</v>
      </c>
      <c r="R186" s="201">
        <f t="shared" si="12"/>
        <v>0</v>
      </c>
      <c r="S186" s="201">
        <v>0</v>
      </c>
      <c r="T186" s="202">
        <f t="shared" si="13"/>
        <v>0</v>
      </c>
      <c r="U186" s="35"/>
      <c r="V186" s="35"/>
      <c r="W186" s="35"/>
      <c r="X186" s="35"/>
      <c r="Y186" s="35"/>
      <c r="Z186" s="35"/>
      <c r="AA186" s="35"/>
      <c r="AB186" s="35"/>
      <c r="AC186" s="35"/>
      <c r="AD186" s="35"/>
      <c r="AE186" s="35"/>
      <c r="AR186" s="203" t="s">
        <v>110</v>
      </c>
      <c r="AT186" s="203" t="s">
        <v>241</v>
      </c>
      <c r="AU186" s="203" t="s">
        <v>84</v>
      </c>
      <c r="AY186" s="18" t="s">
        <v>239</v>
      </c>
      <c r="BE186" s="204">
        <f t="shared" si="14"/>
        <v>0</v>
      </c>
      <c r="BF186" s="204">
        <f t="shared" si="15"/>
        <v>0</v>
      </c>
      <c r="BG186" s="204">
        <f t="shared" si="16"/>
        <v>0</v>
      </c>
      <c r="BH186" s="204">
        <f t="shared" si="17"/>
        <v>0</v>
      </c>
      <c r="BI186" s="204">
        <f t="shared" si="18"/>
        <v>0</v>
      </c>
      <c r="BJ186" s="18" t="s">
        <v>84</v>
      </c>
      <c r="BK186" s="204">
        <f t="shared" si="19"/>
        <v>0</v>
      </c>
      <c r="BL186" s="18" t="s">
        <v>110</v>
      </c>
      <c r="BM186" s="203" t="s">
        <v>746</v>
      </c>
    </row>
    <row r="187" spans="1:65" s="2" customFormat="1" ht="16.5" customHeight="1">
      <c r="A187" s="35"/>
      <c r="B187" s="36"/>
      <c r="C187" s="192" t="s">
        <v>577</v>
      </c>
      <c r="D187" s="192" t="s">
        <v>241</v>
      </c>
      <c r="E187" s="193" t="s">
        <v>3825</v>
      </c>
      <c r="F187" s="194" t="s">
        <v>3826</v>
      </c>
      <c r="G187" s="195" t="s">
        <v>2089</v>
      </c>
      <c r="H187" s="196">
        <v>2</v>
      </c>
      <c r="I187" s="197"/>
      <c r="J187" s="198">
        <f t="shared" si="10"/>
        <v>0</v>
      </c>
      <c r="K187" s="194" t="s">
        <v>3174</v>
      </c>
      <c r="L187" s="40"/>
      <c r="M187" s="199" t="s">
        <v>1</v>
      </c>
      <c r="N187" s="200" t="s">
        <v>41</v>
      </c>
      <c r="O187" s="72"/>
      <c r="P187" s="201">
        <f t="shared" si="11"/>
        <v>0</v>
      </c>
      <c r="Q187" s="201">
        <v>0</v>
      </c>
      <c r="R187" s="201">
        <f t="shared" si="12"/>
        <v>0</v>
      </c>
      <c r="S187" s="201">
        <v>0</v>
      </c>
      <c r="T187" s="202">
        <f t="shared" si="13"/>
        <v>0</v>
      </c>
      <c r="U187" s="35"/>
      <c r="V187" s="35"/>
      <c r="W187" s="35"/>
      <c r="X187" s="35"/>
      <c r="Y187" s="35"/>
      <c r="Z187" s="35"/>
      <c r="AA187" s="35"/>
      <c r="AB187" s="35"/>
      <c r="AC187" s="35"/>
      <c r="AD187" s="35"/>
      <c r="AE187" s="35"/>
      <c r="AR187" s="203" t="s">
        <v>110</v>
      </c>
      <c r="AT187" s="203" t="s">
        <v>241</v>
      </c>
      <c r="AU187" s="203" t="s">
        <v>84</v>
      </c>
      <c r="AY187" s="18" t="s">
        <v>239</v>
      </c>
      <c r="BE187" s="204">
        <f t="shared" si="14"/>
        <v>0</v>
      </c>
      <c r="BF187" s="204">
        <f t="shared" si="15"/>
        <v>0</v>
      </c>
      <c r="BG187" s="204">
        <f t="shared" si="16"/>
        <v>0</v>
      </c>
      <c r="BH187" s="204">
        <f t="shared" si="17"/>
        <v>0</v>
      </c>
      <c r="BI187" s="204">
        <f t="shared" si="18"/>
        <v>0</v>
      </c>
      <c r="BJ187" s="18" t="s">
        <v>84</v>
      </c>
      <c r="BK187" s="204">
        <f t="shared" si="19"/>
        <v>0</v>
      </c>
      <c r="BL187" s="18" t="s">
        <v>110</v>
      </c>
      <c r="BM187" s="203" t="s">
        <v>754</v>
      </c>
    </row>
    <row r="188" spans="1:65" s="2" customFormat="1" ht="29.25">
      <c r="A188" s="35"/>
      <c r="B188" s="36"/>
      <c r="C188" s="37"/>
      <c r="D188" s="212" t="s">
        <v>294</v>
      </c>
      <c r="E188" s="37"/>
      <c r="F188" s="221" t="s">
        <v>3827</v>
      </c>
      <c r="G188" s="37"/>
      <c r="H188" s="37"/>
      <c r="I188" s="207"/>
      <c r="J188" s="37"/>
      <c r="K188" s="37"/>
      <c r="L188" s="40"/>
      <c r="M188" s="208"/>
      <c r="N188" s="209"/>
      <c r="O188" s="72"/>
      <c r="P188" s="72"/>
      <c r="Q188" s="72"/>
      <c r="R188" s="72"/>
      <c r="S188" s="72"/>
      <c r="T188" s="73"/>
      <c r="U188" s="35"/>
      <c r="V188" s="35"/>
      <c r="W188" s="35"/>
      <c r="X188" s="35"/>
      <c r="Y188" s="35"/>
      <c r="Z188" s="35"/>
      <c r="AA188" s="35"/>
      <c r="AB188" s="35"/>
      <c r="AC188" s="35"/>
      <c r="AD188" s="35"/>
      <c r="AE188" s="35"/>
      <c r="AT188" s="18" t="s">
        <v>294</v>
      </c>
      <c r="AU188" s="18" t="s">
        <v>84</v>
      </c>
    </row>
    <row r="189" spans="1:65" s="2" customFormat="1" ht="16.5" customHeight="1">
      <c r="A189" s="35"/>
      <c r="B189" s="36"/>
      <c r="C189" s="192" t="s">
        <v>582</v>
      </c>
      <c r="D189" s="192" t="s">
        <v>241</v>
      </c>
      <c r="E189" s="193" t="s">
        <v>3828</v>
      </c>
      <c r="F189" s="194" t="s">
        <v>3829</v>
      </c>
      <c r="G189" s="195" t="s">
        <v>2089</v>
      </c>
      <c r="H189" s="196">
        <v>1</v>
      </c>
      <c r="I189" s="197"/>
      <c r="J189" s="198">
        <f>ROUND(I189*H189,2)</f>
        <v>0</v>
      </c>
      <c r="K189" s="194" t="s">
        <v>3174</v>
      </c>
      <c r="L189" s="40"/>
      <c r="M189" s="199" t="s">
        <v>1</v>
      </c>
      <c r="N189" s="200" t="s">
        <v>41</v>
      </c>
      <c r="O189" s="72"/>
      <c r="P189" s="201">
        <f>O189*H189</f>
        <v>0</v>
      </c>
      <c r="Q189" s="201">
        <v>0</v>
      </c>
      <c r="R189" s="201">
        <f>Q189*H189</f>
        <v>0</v>
      </c>
      <c r="S189" s="201">
        <v>0</v>
      </c>
      <c r="T189" s="202">
        <f>S189*H189</f>
        <v>0</v>
      </c>
      <c r="U189" s="35"/>
      <c r="V189" s="35"/>
      <c r="W189" s="35"/>
      <c r="X189" s="35"/>
      <c r="Y189" s="35"/>
      <c r="Z189" s="35"/>
      <c r="AA189" s="35"/>
      <c r="AB189" s="35"/>
      <c r="AC189" s="35"/>
      <c r="AD189" s="35"/>
      <c r="AE189" s="35"/>
      <c r="AR189" s="203" t="s">
        <v>110</v>
      </c>
      <c r="AT189" s="203" t="s">
        <v>241</v>
      </c>
      <c r="AU189" s="203" t="s">
        <v>84</v>
      </c>
      <c r="AY189" s="18" t="s">
        <v>239</v>
      </c>
      <c r="BE189" s="204">
        <f>IF(N189="základní",J189,0)</f>
        <v>0</v>
      </c>
      <c r="BF189" s="204">
        <f>IF(N189="snížená",J189,0)</f>
        <v>0</v>
      </c>
      <c r="BG189" s="204">
        <f>IF(N189="zákl. přenesená",J189,0)</f>
        <v>0</v>
      </c>
      <c r="BH189" s="204">
        <f>IF(N189="sníž. přenesená",J189,0)</f>
        <v>0</v>
      </c>
      <c r="BI189" s="204">
        <f>IF(N189="nulová",J189,0)</f>
        <v>0</v>
      </c>
      <c r="BJ189" s="18" t="s">
        <v>84</v>
      </c>
      <c r="BK189" s="204">
        <f>ROUND(I189*H189,2)</f>
        <v>0</v>
      </c>
      <c r="BL189" s="18" t="s">
        <v>110</v>
      </c>
      <c r="BM189" s="203" t="s">
        <v>762</v>
      </c>
    </row>
    <row r="190" spans="1:65" s="2" customFormat="1" ht="29.25">
      <c r="A190" s="35"/>
      <c r="B190" s="36"/>
      <c r="C190" s="37"/>
      <c r="D190" s="212" t="s">
        <v>294</v>
      </c>
      <c r="E190" s="37"/>
      <c r="F190" s="221" t="s">
        <v>3830</v>
      </c>
      <c r="G190" s="37"/>
      <c r="H190" s="37"/>
      <c r="I190" s="207"/>
      <c r="J190" s="37"/>
      <c r="K190" s="37"/>
      <c r="L190" s="40"/>
      <c r="M190" s="208"/>
      <c r="N190" s="209"/>
      <c r="O190" s="72"/>
      <c r="P190" s="72"/>
      <c r="Q190" s="72"/>
      <c r="R190" s="72"/>
      <c r="S190" s="72"/>
      <c r="T190" s="73"/>
      <c r="U190" s="35"/>
      <c r="V190" s="35"/>
      <c r="W190" s="35"/>
      <c r="X190" s="35"/>
      <c r="Y190" s="35"/>
      <c r="Z190" s="35"/>
      <c r="AA190" s="35"/>
      <c r="AB190" s="35"/>
      <c r="AC190" s="35"/>
      <c r="AD190" s="35"/>
      <c r="AE190" s="35"/>
      <c r="AT190" s="18" t="s">
        <v>294</v>
      </c>
      <c r="AU190" s="18" t="s">
        <v>84</v>
      </c>
    </row>
    <row r="191" spans="1:65" s="2" customFormat="1" ht="16.5" customHeight="1">
      <c r="A191" s="35"/>
      <c r="B191" s="36"/>
      <c r="C191" s="192" t="s">
        <v>587</v>
      </c>
      <c r="D191" s="192" t="s">
        <v>241</v>
      </c>
      <c r="E191" s="193" t="s">
        <v>3831</v>
      </c>
      <c r="F191" s="194" t="s">
        <v>3832</v>
      </c>
      <c r="G191" s="195" t="s">
        <v>2089</v>
      </c>
      <c r="H191" s="196">
        <v>1</v>
      </c>
      <c r="I191" s="197"/>
      <c r="J191" s="198">
        <f>ROUND(I191*H191,2)</f>
        <v>0</v>
      </c>
      <c r="K191" s="194" t="s">
        <v>3174</v>
      </c>
      <c r="L191" s="40"/>
      <c r="M191" s="199" t="s">
        <v>1</v>
      </c>
      <c r="N191" s="200" t="s">
        <v>41</v>
      </c>
      <c r="O191" s="72"/>
      <c r="P191" s="201">
        <f>O191*H191</f>
        <v>0</v>
      </c>
      <c r="Q191" s="201">
        <v>0</v>
      </c>
      <c r="R191" s="201">
        <f>Q191*H191</f>
        <v>0</v>
      </c>
      <c r="S191" s="201">
        <v>0</v>
      </c>
      <c r="T191" s="202">
        <f>S191*H191</f>
        <v>0</v>
      </c>
      <c r="U191" s="35"/>
      <c r="V191" s="35"/>
      <c r="W191" s="35"/>
      <c r="X191" s="35"/>
      <c r="Y191" s="35"/>
      <c r="Z191" s="35"/>
      <c r="AA191" s="35"/>
      <c r="AB191" s="35"/>
      <c r="AC191" s="35"/>
      <c r="AD191" s="35"/>
      <c r="AE191" s="35"/>
      <c r="AR191" s="203" t="s">
        <v>110</v>
      </c>
      <c r="AT191" s="203" t="s">
        <v>241</v>
      </c>
      <c r="AU191" s="203" t="s">
        <v>84</v>
      </c>
      <c r="AY191" s="18" t="s">
        <v>239</v>
      </c>
      <c r="BE191" s="204">
        <f>IF(N191="základní",J191,0)</f>
        <v>0</v>
      </c>
      <c r="BF191" s="204">
        <f>IF(N191="snížená",J191,0)</f>
        <v>0</v>
      </c>
      <c r="BG191" s="204">
        <f>IF(N191="zákl. přenesená",J191,0)</f>
        <v>0</v>
      </c>
      <c r="BH191" s="204">
        <f>IF(N191="sníž. přenesená",J191,0)</f>
        <v>0</v>
      </c>
      <c r="BI191" s="204">
        <f>IF(N191="nulová",J191,0)</f>
        <v>0</v>
      </c>
      <c r="BJ191" s="18" t="s">
        <v>84</v>
      </c>
      <c r="BK191" s="204">
        <f>ROUND(I191*H191,2)</f>
        <v>0</v>
      </c>
      <c r="BL191" s="18" t="s">
        <v>110</v>
      </c>
      <c r="BM191" s="203" t="s">
        <v>772</v>
      </c>
    </row>
    <row r="192" spans="1:65" s="2" customFormat="1" ht="29.25">
      <c r="A192" s="35"/>
      <c r="B192" s="36"/>
      <c r="C192" s="37"/>
      <c r="D192" s="212" t="s">
        <v>294</v>
      </c>
      <c r="E192" s="37"/>
      <c r="F192" s="221" t="s">
        <v>3833</v>
      </c>
      <c r="G192" s="37"/>
      <c r="H192" s="37"/>
      <c r="I192" s="207"/>
      <c r="J192" s="37"/>
      <c r="K192" s="37"/>
      <c r="L192" s="40"/>
      <c r="M192" s="208"/>
      <c r="N192" s="209"/>
      <c r="O192" s="72"/>
      <c r="P192" s="72"/>
      <c r="Q192" s="72"/>
      <c r="R192" s="72"/>
      <c r="S192" s="72"/>
      <c r="T192" s="73"/>
      <c r="U192" s="35"/>
      <c r="V192" s="35"/>
      <c r="W192" s="35"/>
      <c r="X192" s="35"/>
      <c r="Y192" s="35"/>
      <c r="Z192" s="35"/>
      <c r="AA192" s="35"/>
      <c r="AB192" s="35"/>
      <c r="AC192" s="35"/>
      <c r="AD192" s="35"/>
      <c r="AE192" s="35"/>
      <c r="AT192" s="18" t="s">
        <v>294</v>
      </c>
      <c r="AU192" s="18" t="s">
        <v>84</v>
      </c>
    </row>
    <row r="193" spans="1:65" s="2" customFormat="1" ht="16.5" customHeight="1">
      <c r="A193" s="35"/>
      <c r="B193" s="36"/>
      <c r="C193" s="192" t="s">
        <v>592</v>
      </c>
      <c r="D193" s="192" t="s">
        <v>241</v>
      </c>
      <c r="E193" s="193" t="s">
        <v>3834</v>
      </c>
      <c r="F193" s="194" t="s">
        <v>3835</v>
      </c>
      <c r="G193" s="195" t="s">
        <v>2089</v>
      </c>
      <c r="H193" s="196">
        <v>1</v>
      </c>
      <c r="I193" s="197"/>
      <c r="J193" s="198">
        <f>ROUND(I193*H193,2)</f>
        <v>0</v>
      </c>
      <c r="K193" s="194" t="s">
        <v>3174</v>
      </c>
      <c r="L193" s="40"/>
      <c r="M193" s="199" t="s">
        <v>1</v>
      </c>
      <c r="N193" s="200" t="s">
        <v>41</v>
      </c>
      <c r="O193" s="72"/>
      <c r="P193" s="201">
        <f>O193*H193</f>
        <v>0</v>
      </c>
      <c r="Q193" s="201">
        <v>0</v>
      </c>
      <c r="R193" s="201">
        <f>Q193*H193</f>
        <v>0</v>
      </c>
      <c r="S193" s="201">
        <v>0</v>
      </c>
      <c r="T193" s="202">
        <f>S193*H193</f>
        <v>0</v>
      </c>
      <c r="U193" s="35"/>
      <c r="V193" s="35"/>
      <c r="W193" s="35"/>
      <c r="X193" s="35"/>
      <c r="Y193" s="35"/>
      <c r="Z193" s="35"/>
      <c r="AA193" s="35"/>
      <c r="AB193" s="35"/>
      <c r="AC193" s="35"/>
      <c r="AD193" s="35"/>
      <c r="AE193" s="35"/>
      <c r="AR193" s="203" t="s">
        <v>110</v>
      </c>
      <c r="AT193" s="203" t="s">
        <v>241</v>
      </c>
      <c r="AU193" s="203" t="s">
        <v>84</v>
      </c>
      <c r="AY193" s="18" t="s">
        <v>239</v>
      </c>
      <c r="BE193" s="204">
        <f>IF(N193="základní",J193,0)</f>
        <v>0</v>
      </c>
      <c r="BF193" s="204">
        <f>IF(N193="snížená",J193,0)</f>
        <v>0</v>
      </c>
      <c r="BG193" s="204">
        <f>IF(N193="zákl. přenesená",J193,0)</f>
        <v>0</v>
      </c>
      <c r="BH193" s="204">
        <f>IF(N193="sníž. přenesená",J193,0)</f>
        <v>0</v>
      </c>
      <c r="BI193" s="204">
        <f>IF(N193="nulová",J193,0)</f>
        <v>0</v>
      </c>
      <c r="BJ193" s="18" t="s">
        <v>84</v>
      </c>
      <c r="BK193" s="204">
        <f>ROUND(I193*H193,2)</f>
        <v>0</v>
      </c>
      <c r="BL193" s="18" t="s">
        <v>110</v>
      </c>
      <c r="BM193" s="203" t="s">
        <v>780</v>
      </c>
    </row>
    <row r="194" spans="1:65" s="2" customFormat="1" ht="16.5" customHeight="1">
      <c r="A194" s="35"/>
      <c r="B194" s="36"/>
      <c r="C194" s="192" t="s">
        <v>598</v>
      </c>
      <c r="D194" s="192" t="s">
        <v>241</v>
      </c>
      <c r="E194" s="193" t="s">
        <v>3836</v>
      </c>
      <c r="F194" s="194" t="s">
        <v>3837</v>
      </c>
      <c r="G194" s="195" t="s">
        <v>2089</v>
      </c>
      <c r="H194" s="196">
        <v>1</v>
      </c>
      <c r="I194" s="197"/>
      <c r="J194" s="198">
        <f>ROUND(I194*H194,2)</f>
        <v>0</v>
      </c>
      <c r="K194" s="194" t="s">
        <v>3174</v>
      </c>
      <c r="L194" s="40"/>
      <c r="M194" s="199" t="s">
        <v>1</v>
      </c>
      <c r="N194" s="200" t="s">
        <v>41</v>
      </c>
      <c r="O194" s="72"/>
      <c r="P194" s="201">
        <f>O194*H194</f>
        <v>0</v>
      </c>
      <c r="Q194" s="201">
        <v>0</v>
      </c>
      <c r="R194" s="201">
        <f>Q194*H194</f>
        <v>0</v>
      </c>
      <c r="S194" s="201">
        <v>0</v>
      </c>
      <c r="T194" s="202">
        <f>S194*H194</f>
        <v>0</v>
      </c>
      <c r="U194" s="35"/>
      <c r="V194" s="35"/>
      <c r="W194" s="35"/>
      <c r="X194" s="35"/>
      <c r="Y194" s="35"/>
      <c r="Z194" s="35"/>
      <c r="AA194" s="35"/>
      <c r="AB194" s="35"/>
      <c r="AC194" s="35"/>
      <c r="AD194" s="35"/>
      <c r="AE194" s="35"/>
      <c r="AR194" s="203" t="s">
        <v>110</v>
      </c>
      <c r="AT194" s="203" t="s">
        <v>241</v>
      </c>
      <c r="AU194" s="203" t="s">
        <v>84</v>
      </c>
      <c r="AY194" s="18" t="s">
        <v>239</v>
      </c>
      <c r="BE194" s="204">
        <f>IF(N194="základní",J194,0)</f>
        <v>0</v>
      </c>
      <c r="BF194" s="204">
        <f>IF(N194="snížená",J194,0)</f>
        <v>0</v>
      </c>
      <c r="BG194" s="204">
        <f>IF(N194="zákl. přenesená",J194,0)</f>
        <v>0</v>
      </c>
      <c r="BH194" s="204">
        <f>IF(N194="sníž. přenesená",J194,0)</f>
        <v>0</v>
      </c>
      <c r="BI194" s="204">
        <f>IF(N194="nulová",J194,0)</f>
        <v>0</v>
      </c>
      <c r="BJ194" s="18" t="s">
        <v>84</v>
      </c>
      <c r="BK194" s="204">
        <f>ROUND(I194*H194,2)</f>
        <v>0</v>
      </c>
      <c r="BL194" s="18" t="s">
        <v>110</v>
      </c>
      <c r="BM194" s="203" t="s">
        <v>791</v>
      </c>
    </row>
    <row r="195" spans="1:65" s="2" customFormat="1" ht="21.75" customHeight="1">
      <c r="A195" s="35"/>
      <c r="B195" s="36"/>
      <c r="C195" s="192" t="s">
        <v>604</v>
      </c>
      <c r="D195" s="192" t="s">
        <v>241</v>
      </c>
      <c r="E195" s="193" t="s">
        <v>3838</v>
      </c>
      <c r="F195" s="194" t="s">
        <v>3839</v>
      </c>
      <c r="G195" s="195" t="s">
        <v>2089</v>
      </c>
      <c r="H195" s="196">
        <v>1</v>
      </c>
      <c r="I195" s="197"/>
      <c r="J195" s="198">
        <f>ROUND(I195*H195,2)</f>
        <v>0</v>
      </c>
      <c r="K195" s="194" t="s">
        <v>3174</v>
      </c>
      <c r="L195" s="40"/>
      <c r="M195" s="199" t="s">
        <v>1</v>
      </c>
      <c r="N195" s="200" t="s">
        <v>41</v>
      </c>
      <c r="O195" s="72"/>
      <c r="P195" s="201">
        <f>O195*H195</f>
        <v>0</v>
      </c>
      <c r="Q195" s="201">
        <v>0</v>
      </c>
      <c r="R195" s="201">
        <f>Q195*H195</f>
        <v>0</v>
      </c>
      <c r="S195" s="201">
        <v>0</v>
      </c>
      <c r="T195" s="202">
        <f>S195*H195</f>
        <v>0</v>
      </c>
      <c r="U195" s="35"/>
      <c r="V195" s="35"/>
      <c r="W195" s="35"/>
      <c r="X195" s="35"/>
      <c r="Y195" s="35"/>
      <c r="Z195" s="35"/>
      <c r="AA195" s="35"/>
      <c r="AB195" s="35"/>
      <c r="AC195" s="35"/>
      <c r="AD195" s="35"/>
      <c r="AE195" s="35"/>
      <c r="AR195" s="203" t="s">
        <v>110</v>
      </c>
      <c r="AT195" s="203" t="s">
        <v>241</v>
      </c>
      <c r="AU195" s="203" t="s">
        <v>84</v>
      </c>
      <c r="AY195" s="18" t="s">
        <v>239</v>
      </c>
      <c r="BE195" s="204">
        <f>IF(N195="základní",J195,0)</f>
        <v>0</v>
      </c>
      <c r="BF195" s="204">
        <f>IF(N195="snížená",J195,0)</f>
        <v>0</v>
      </c>
      <c r="BG195" s="204">
        <f>IF(N195="zákl. přenesená",J195,0)</f>
        <v>0</v>
      </c>
      <c r="BH195" s="204">
        <f>IF(N195="sníž. přenesená",J195,0)</f>
        <v>0</v>
      </c>
      <c r="BI195" s="204">
        <f>IF(N195="nulová",J195,0)</f>
        <v>0</v>
      </c>
      <c r="BJ195" s="18" t="s">
        <v>84</v>
      </c>
      <c r="BK195" s="204">
        <f>ROUND(I195*H195,2)</f>
        <v>0</v>
      </c>
      <c r="BL195" s="18" t="s">
        <v>110</v>
      </c>
      <c r="BM195" s="203" t="s">
        <v>803</v>
      </c>
    </row>
    <row r="196" spans="1:65" s="2" customFormat="1" ht="19.5">
      <c r="A196" s="35"/>
      <c r="B196" s="36"/>
      <c r="C196" s="37"/>
      <c r="D196" s="212" t="s">
        <v>294</v>
      </c>
      <c r="E196" s="37"/>
      <c r="F196" s="221" t="s">
        <v>3840</v>
      </c>
      <c r="G196" s="37"/>
      <c r="H196" s="37"/>
      <c r="I196" s="207"/>
      <c r="J196" s="37"/>
      <c r="K196" s="37"/>
      <c r="L196" s="40"/>
      <c r="M196" s="208"/>
      <c r="N196" s="209"/>
      <c r="O196" s="72"/>
      <c r="P196" s="72"/>
      <c r="Q196" s="72"/>
      <c r="R196" s="72"/>
      <c r="S196" s="72"/>
      <c r="T196" s="73"/>
      <c r="U196" s="35"/>
      <c r="V196" s="35"/>
      <c r="W196" s="35"/>
      <c r="X196" s="35"/>
      <c r="Y196" s="35"/>
      <c r="Z196" s="35"/>
      <c r="AA196" s="35"/>
      <c r="AB196" s="35"/>
      <c r="AC196" s="35"/>
      <c r="AD196" s="35"/>
      <c r="AE196" s="35"/>
      <c r="AT196" s="18" t="s">
        <v>294</v>
      </c>
      <c r="AU196" s="18" t="s">
        <v>84</v>
      </c>
    </row>
    <row r="197" spans="1:65" s="2" customFormat="1" ht="16.5" customHeight="1">
      <c r="A197" s="35"/>
      <c r="B197" s="36"/>
      <c r="C197" s="192" t="s">
        <v>610</v>
      </c>
      <c r="D197" s="192" t="s">
        <v>241</v>
      </c>
      <c r="E197" s="193" t="s">
        <v>3841</v>
      </c>
      <c r="F197" s="194" t="s">
        <v>3842</v>
      </c>
      <c r="G197" s="195" t="s">
        <v>396</v>
      </c>
      <c r="H197" s="196">
        <v>16</v>
      </c>
      <c r="I197" s="197"/>
      <c r="J197" s="198">
        <f>ROUND(I197*H197,2)</f>
        <v>0</v>
      </c>
      <c r="K197" s="194" t="s">
        <v>3174</v>
      </c>
      <c r="L197" s="40"/>
      <c r="M197" s="199" t="s">
        <v>1</v>
      </c>
      <c r="N197" s="200" t="s">
        <v>41</v>
      </c>
      <c r="O197" s="72"/>
      <c r="P197" s="201">
        <f>O197*H197</f>
        <v>0</v>
      </c>
      <c r="Q197" s="201">
        <v>0</v>
      </c>
      <c r="R197" s="201">
        <f>Q197*H197</f>
        <v>0</v>
      </c>
      <c r="S197" s="201">
        <v>0</v>
      </c>
      <c r="T197" s="202">
        <f>S197*H197</f>
        <v>0</v>
      </c>
      <c r="U197" s="35"/>
      <c r="V197" s="35"/>
      <c r="W197" s="35"/>
      <c r="X197" s="35"/>
      <c r="Y197" s="35"/>
      <c r="Z197" s="35"/>
      <c r="AA197" s="35"/>
      <c r="AB197" s="35"/>
      <c r="AC197" s="35"/>
      <c r="AD197" s="35"/>
      <c r="AE197" s="35"/>
      <c r="AR197" s="203" t="s">
        <v>110</v>
      </c>
      <c r="AT197" s="203" t="s">
        <v>241</v>
      </c>
      <c r="AU197" s="203" t="s">
        <v>84</v>
      </c>
      <c r="AY197" s="18" t="s">
        <v>239</v>
      </c>
      <c r="BE197" s="204">
        <f>IF(N197="základní",J197,0)</f>
        <v>0</v>
      </c>
      <c r="BF197" s="204">
        <f>IF(N197="snížená",J197,0)</f>
        <v>0</v>
      </c>
      <c r="BG197" s="204">
        <f>IF(N197="zákl. přenesená",J197,0)</f>
        <v>0</v>
      </c>
      <c r="BH197" s="204">
        <f>IF(N197="sníž. přenesená",J197,0)</f>
        <v>0</v>
      </c>
      <c r="BI197" s="204">
        <f>IF(N197="nulová",J197,0)</f>
        <v>0</v>
      </c>
      <c r="BJ197" s="18" t="s">
        <v>84</v>
      </c>
      <c r="BK197" s="204">
        <f>ROUND(I197*H197,2)</f>
        <v>0</v>
      </c>
      <c r="BL197" s="18" t="s">
        <v>110</v>
      </c>
      <c r="BM197" s="203" t="s">
        <v>813</v>
      </c>
    </row>
    <row r="198" spans="1:65" s="12" customFormat="1" ht="25.9" customHeight="1">
      <c r="B198" s="176"/>
      <c r="C198" s="177"/>
      <c r="D198" s="178" t="s">
        <v>75</v>
      </c>
      <c r="E198" s="179" t="s">
        <v>3843</v>
      </c>
      <c r="F198" s="179" t="s">
        <v>3844</v>
      </c>
      <c r="G198" s="177"/>
      <c r="H198" s="177"/>
      <c r="I198" s="180"/>
      <c r="J198" s="181">
        <f>BK198</f>
        <v>0</v>
      </c>
      <c r="K198" s="177"/>
      <c r="L198" s="182"/>
      <c r="M198" s="183"/>
      <c r="N198" s="184"/>
      <c r="O198" s="184"/>
      <c r="P198" s="185">
        <f>SUM(P199:P256)</f>
        <v>0</v>
      </c>
      <c r="Q198" s="184"/>
      <c r="R198" s="185">
        <f>SUM(R199:R256)</f>
        <v>0</v>
      </c>
      <c r="S198" s="184"/>
      <c r="T198" s="186">
        <f>SUM(T199:T256)</f>
        <v>0</v>
      </c>
      <c r="AR198" s="187" t="s">
        <v>84</v>
      </c>
      <c r="AT198" s="188" t="s">
        <v>75</v>
      </c>
      <c r="AU198" s="188" t="s">
        <v>76</v>
      </c>
      <c r="AY198" s="187" t="s">
        <v>239</v>
      </c>
      <c r="BK198" s="189">
        <f>SUM(BK199:BK256)</f>
        <v>0</v>
      </c>
    </row>
    <row r="199" spans="1:65" s="2" customFormat="1" ht="16.5" customHeight="1">
      <c r="A199" s="35"/>
      <c r="B199" s="36"/>
      <c r="C199" s="192" t="s">
        <v>616</v>
      </c>
      <c r="D199" s="192" t="s">
        <v>241</v>
      </c>
      <c r="E199" s="193" t="s">
        <v>3845</v>
      </c>
      <c r="F199" s="194" t="s">
        <v>3745</v>
      </c>
      <c r="G199" s="195" t="s">
        <v>2089</v>
      </c>
      <c r="H199" s="196">
        <v>1</v>
      </c>
      <c r="I199" s="197"/>
      <c r="J199" s="198">
        <f>ROUND(I199*H199,2)</f>
        <v>0</v>
      </c>
      <c r="K199" s="194" t="s">
        <v>3174</v>
      </c>
      <c r="L199" s="40"/>
      <c r="M199" s="199" t="s">
        <v>1</v>
      </c>
      <c r="N199" s="200" t="s">
        <v>41</v>
      </c>
      <c r="O199" s="72"/>
      <c r="P199" s="201">
        <f>O199*H199</f>
        <v>0</v>
      </c>
      <c r="Q199" s="201">
        <v>0</v>
      </c>
      <c r="R199" s="201">
        <f>Q199*H199</f>
        <v>0</v>
      </c>
      <c r="S199" s="201">
        <v>0</v>
      </c>
      <c r="T199" s="202">
        <f>S199*H199</f>
        <v>0</v>
      </c>
      <c r="U199" s="35"/>
      <c r="V199" s="35"/>
      <c r="W199" s="35"/>
      <c r="X199" s="35"/>
      <c r="Y199" s="35"/>
      <c r="Z199" s="35"/>
      <c r="AA199" s="35"/>
      <c r="AB199" s="35"/>
      <c r="AC199" s="35"/>
      <c r="AD199" s="35"/>
      <c r="AE199" s="35"/>
      <c r="AR199" s="203" t="s">
        <v>110</v>
      </c>
      <c r="AT199" s="203" t="s">
        <v>241</v>
      </c>
      <c r="AU199" s="203" t="s">
        <v>84</v>
      </c>
      <c r="AY199" s="18" t="s">
        <v>239</v>
      </c>
      <c r="BE199" s="204">
        <f>IF(N199="základní",J199,0)</f>
        <v>0</v>
      </c>
      <c r="BF199" s="204">
        <f>IF(N199="snížená",J199,0)</f>
        <v>0</v>
      </c>
      <c r="BG199" s="204">
        <f>IF(N199="zákl. přenesená",J199,0)</f>
        <v>0</v>
      </c>
      <c r="BH199" s="204">
        <f>IF(N199="sníž. přenesená",J199,0)</f>
        <v>0</v>
      </c>
      <c r="BI199" s="204">
        <f>IF(N199="nulová",J199,0)</f>
        <v>0</v>
      </c>
      <c r="BJ199" s="18" t="s">
        <v>84</v>
      </c>
      <c r="BK199" s="204">
        <f>ROUND(I199*H199,2)</f>
        <v>0</v>
      </c>
      <c r="BL199" s="18" t="s">
        <v>110</v>
      </c>
      <c r="BM199" s="203" t="s">
        <v>823</v>
      </c>
    </row>
    <row r="200" spans="1:65" s="2" customFormat="1" ht="39">
      <c r="A200" s="35"/>
      <c r="B200" s="36"/>
      <c r="C200" s="37"/>
      <c r="D200" s="212" t="s">
        <v>294</v>
      </c>
      <c r="E200" s="37"/>
      <c r="F200" s="221" t="s">
        <v>3846</v>
      </c>
      <c r="G200" s="37"/>
      <c r="H200" s="37"/>
      <c r="I200" s="207"/>
      <c r="J200" s="37"/>
      <c r="K200" s="37"/>
      <c r="L200" s="40"/>
      <c r="M200" s="208"/>
      <c r="N200" s="209"/>
      <c r="O200" s="72"/>
      <c r="P200" s="72"/>
      <c r="Q200" s="72"/>
      <c r="R200" s="72"/>
      <c r="S200" s="72"/>
      <c r="T200" s="73"/>
      <c r="U200" s="35"/>
      <c r="V200" s="35"/>
      <c r="W200" s="35"/>
      <c r="X200" s="35"/>
      <c r="Y200" s="35"/>
      <c r="Z200" s="35"/>
      <c r="AA200" s="35"/>
      <c r="AB200" s="35"/>
      <c r="AC200" s="35"/>
      <c r="AD200" s="35"/>
      <c r="AE200" s="35"/>
      <c r="AT200" s="18" t="s">
        <v>294</v>
      </c>
      <c r="AU200" s="18" t="s">
        <v>84</v>
      </c>
    </row>
    <row r="201" spans="1:65" s="2" customFormat="1" ht="16.5" customHeight="1">
      <c r="A201" s="35"/>
      <c r="B201" s="36"/>
      <c r="C201" s="192" t="s">
        <v>622</v>
      </c>
      <c r="D201" s="192" t="s">
        <v>241</v>
      </c>
      <c r="E201" s="193" t="s">
        <v>3847</v>
      </c>
      <c r="F201" s="194" t="s">
        <v>3751</v>
      </c>
      <c r="G201" s="195" t="s">
        <v>2089</v>
      </c>
      <c r="H201" s="196">
        <v>7</v>
      </c>
      <c r="I201" s="197"/>
      <c r="J201" s="198">
        <f>ROUND(I201*H201,2)</f>
        <v>0</v>
      </c>
      <c r="K201" s="194" t="s">
        <v>3174</v>
      </c>
      <c r="L201" s="40"/>
      <c r="M201" s="199" t="s">
        <v>1</v>
      </c>
      <c r="N201" s="200" t="s">
        <v>41</v>
      </c>
      <c r="O201" s="72"/>
      <c r="P201" s="201">
        <f>O201*H201</f>
        <v>0</v>
      </c>
      <c r="Q201" s="201">
        <v>0</v>
      </c>
      <c r="R201" s="201">
        <f>Q201*H201</f>
        <v>0</v>
      </c>
      <c r="S201" s="201">
        <v>0</v>
      </c>
      <c r="T201" s="202">
        <f>S201*H201</f>
        <v>0</v>
      </c>
      <c r="U201" s="35"/>
      <c r="V201" s="35"/>
      <c r="W201" s="35"/>
      <c r="X201" s="35"/>
      <c r="Y201" s="35"/>
      <c r="Z201" s="35"/>
      <c r="AA201" s="35"/>
      <c r="AB201" s="35"/>
      <c r="AC201" s="35"/>
      <c r="AD201" s="35"/>
      <c r="AE201" s="35"/>
      <c r="AR201" s="203" t="s">
        <v>110</v>
      </c>
      <c r="AT201" s="203" t="s">
        <v>241</v>
      </c>
      <c r="AU201" s="203" t="s">
        <v>84</v>
      </c>
      <c r="AY201" s="18" t="s">
        <v>239</v>
      </c>
      <c r="BE201" s="204">
        <f>IF(N201="základní",J201,0)</f>
        <v>0</v>
      </c>
      <c r="BF201" s="204">
        <f>IF(N201="snížená",J201,0)</f>
        <v>0</v>
      </c>
      <c r="BG201" s="204">
        <f>IF(N201="zákl. přenesená",J201,0)</f>
        <v>0</v>
      </c>
      <c r="BH201" s="204">
        <f>IF(N201="sníž. přenesená",J201,0)</f>
        <v>0</v>
      </c>
      <c r="BI201" s="204">
        <f>IF(N201="nulová",J201,0)</f>
        <v>0</v>
      </c>
      <c r="BJ201" s="18" t="s">
        <v>84</v>
      </c>
      <c r="BK201" s="204">
        <f>ROUND(I201*H201,2)</f>
        <v>0</v>
      </c>
      <c r="BL201" s="18" t="s">
        <v>110</v>
      </c>
      <c r="BM201" s="203" t="s">
        <v>834</v>
      </c>
    </row>
    <row r="202" spans="1:65" s="2" customFormat="1" ht="19.5">
      <c r="A202" s="35"/>
      <c r="B202" s="36"/>
      <c r="C202" s="37"/>
      <c r="D202" s="212" t="s">
        <v>294</v>
      </c>
      <c r="E202" s="37"/>
      <c r="F202" s="221" t="s">
        <v>3752</v>
      </c>
      <c r="G202" s="37"/>
      <c r="H202" s="37"/>
      <c r="I202" s="207"/>
      <c r="J202" s="37"/>
      <c r="K202" s="37"/>
      <c r="L202" s="40"/>
      <c r="M202" s="208"/>
      <c r="N202" s="209"/>
      <c r="O202" s="72"/>
      <c r="P202" s="72"/>
      <c r="Q202" s="72"/>
      <c r="R202" s="72"/>
      <c r="S202" s="72"/>
      <c r="T202" s="73"/>
      <c r="U202" s="35"/>
      <c r="V202" s="35"/>
      <c r="W202" s="35"/>
      <c r="X202" s="35"/>
      <c r="Y202" s="35"/>
      <c r="Z202" s="35"/>
      <c r="AA202" s="35"/>
      <c r="AB202" s="35"/>
      <c r="AC202" s="35"/>
      <c r="AD202" s="35"/>
      <c r="AE202" s="35"/>
      <c r="AT202" s="18" t="s">
        <v>294</v>
      </c>
      <c r="AU202" s="18" t="s">
        <v>84</v>
      </c>
    </row>
    <row r="203" spans="1:65" s="2" customFormat="1" ht="16.5" customHeight="1">
      <c r="A203" s="35"/>
      <c r="B203" s="36"/>
      <c r="C203" s="192" t="s">
        <v>627</v>
      </c>
      <c r="D203" s="192" t="s">
        <v>241</v>
      </c>
      <c r="E203" s="193" t="s">
        <v>3848</v>
      </c>
      <c r="F203" s="194" t="s">
        <v>3849</v>
      </c>
      <c r="G203" s="195" t="s">
        <v>2089</v>
      </c>
      <c r="H203" s="196">
        <v>1</v>
      </c>
      <c r="I203" s="197"/>
      <c r="J203" s="198">
        <f>ROUND(I203*H203,2)</f>
        <v>0</v>
      </c>
      <c r="K203" s="194" t="s">
        <v>3174</v>
      </c>
      <c r="L203" s="40"/>
      <c r="M203" s="199" t="s">
        <v>1</v>
      </c>
      <c r="N203" s="200" t="s">
        <v>41</v>
      </c>
      <c r="O203" s="72"/>
      <c r="P203" s="201">
        <f>O203*H203</f>
        <v>0</v>
      </c>
      <c r="Q203" s="201">
        <v>0</v>
      </c>
      <c r="R203" s="201">
        <f>Q203*H203</f>
        <v>0</v>
      </c>
      <c r="S203" s="201">
        <v>0</v>
      </c>
      <c r="T203" s="202">
        <f>S203*H203</f>
        <v>0</v>
      </c>
      <c r="U203" s="35"/>
      <c r="V203" s="35"/>
      <c r="W203" s="35"/>
      <c r="X203" s="35"/>
      <c r="Y203" s="35"/>
      <c r="Z203" s="35"/>
      <c r="AA203" s="35"/>
      <c r="AB203" s="35"/>
      <c r="AC203" s="35"/>
      <c r="AD203" s="35"/>
      <c r="AE203" s="35"/>
      <c r="AR203" s="203" t="s">
        <v>110</v>
      </c>
      <c r="AT203" s="203" t="s">
        <v>241</v>
      </c>
      <c r="AU203" s="203" t="s">
        <v>84</v>
      </c>
      <c r="AY203" s="18" t="s">
        <v>239</v>
      </c>
      <c r="BE203" s="204">
        <f>IF(N203="základní",J203,0)</f>
        <v>0</v>
      </c>
      <c r="BF203" s="204">
        <f>IF(N203="snížená",J203,0)</f>
        <v>0</v>
      </c>
      <c r="BG203" s="204">
        <f>IF(N203="zákl. přenesená",J203,0)</f>
        <v>0</v>
      </c>
      <c r="BH203" s="204">
        <f>IF(N203="sníž. přenesená",J203,0)</f>
        <v>0</v>
      </c>
      <c r="BI203" s="204">
        <f>IF(N203="nulová",J203,0)</f>
        <v>0</v>
      </c>
      <c r="BJ203" s="18" t="s">
        <v>84</v>
      </c>
      <c r="BK203" s="204">
        <f>ROUND(I203*H203,2)</f>
        <v>0</v>
      </c>
      <c r="BL203" s="18" t="s">
        <v>110</v>
      </c>
      <c r="BM203" s="203" t="s">
        <v>846</v>
      </c>
    </row>
    <row r="204" spans="1:65" s="2" customFormat="1" ht="19.5">
      <c r="A204" s="35"/>
      <c r="B204" s="36"/>
      <c r="C204" s="37"/>
      <c r="D204" s="212" t="s">
        <v>294</v>
      </c>
      <c r="E204" s="37"/>
      <c r="F204" s="221" t="s">
        <v>3752</v>
      </c>
      <c r="G204" s="37"/>
      <c r="H204" s="37"/>
      <c r="I204" s="207"/>
      <c r="J204" s="37"/>
      <c r="K204" s="37"/>
      <c r="L204" s="40"/>
      <c r="M204" s="208"/>
      <c r="N204" s="209"/>
      <c r="O204" s="72"/>
      <c r="P204" s="72"/>
      <c r="Q204" s="72"/>
      <c r="R204" s="72"/>
      <c r="S204" s="72"/>
      <c r="T204" s="73"/>
      <c r="U204" s="35"/>
      <c r="V204" s="35"/>
      <c r="W204" s="35"/>
      <c r="X204" s="35"/>
      <c r="Y204" s="35"/>
      <c r="Z204" s="35"/>
      <c r="AA204" s="35"/>
      <c r="AB204" s="35"/>
      <c r="AC204" s="35"/>
      <c r="AD204" s="35"/>
      <c r="AE204" s="35"/>
      <c r="AT204" s="18" t="s">
        <v>294</v>
      </c>
      <c r="AU204" s="18" t="s">
        <v>84</v>
      </c>
    </row>
    <row r="205" spans="1:65" s="2" customFormat="1" ht="16.5" customHeight="1">
      <c r="A205" s="35"/>
      <c r="B205" s="36"/>
      <c r="C205" s="192" t="s">
        <v>633</v>
      </c>
      <c r="D205" s="192" t="s">
        <v>241</v>
      </c>
      <c r="E205" s="193" t="s">
        <v>3850</v>
      </c>
      <c r="F205" s="194" t="s">
        <v>3851</v>
      </c>
      <c r="G205" s="195" t="s">
        <v>2089</v>
      </c>
      <c r="H205" s="196">
        <v>1</v>
      </c>
      <c r="I205" s="197"/>
      <c r="J205" s="198">
        <f>ROUND(I205*H205,2)</f>
        <v>0</v>
      </c>
      <c r="K205" s="194" t="s">
        <v>3174</v>
      </c>
      <c r="L205" s="40"/>
      <c r="M205" s="199" t="s">
        <v>1</v>
      </c>
      <c r="N205" s="200" t="s">
        <v>41</v>
      </c>
      <c r="O205" s="72"/>
      <c r="P205" s="201">
        <f>O205*H205</f>
        <v>0</v>
      </c>
      <c r="Q205" s="201">
        <v>0</v>
      </c>
      <c r="R205" s="201">
        <f>Q205*H205</f>
        <v>0</v>
      </c>
      <c r="S205" s="201">
        <v>0</v>
      </c>
      <c r="T205" s="202">
        <f>S205*H205</f>
        <v>0</v>
      </c>
      <c r="U205" s="35"/>
      <c r="V205" s="35"/>
      <c r="W205" s="35"/>
      <c r="X205" s="35"/>
      <c r="Y205" s="35"/>
      <c r="Z205" s="35"/>
      <c r="AA205" s="35"/>
      <c r="AB205" s="35"/>
      <c r="AC205" s="35"/>
      <c r="AD205" s="35"/>
      <c r="AE205" s="35"/>
      <c r="AR205" s="203" t="s">
        <v>110</v>
      </c>
      <c r="AT205" s="203" t="s">
        <v>241</v>
      </c>
      <c r="AU205" s="203" t="s">
        <v>84</v>
      </c>
      <c r="AY205" s="18" t="s">
        <v>239</v>
      </c>
      <c r="BE205" s="204">
        <f>IF(N205="základní",J205,0)</f>
        <v>0</v>
      </c>
      <c r="BF205" s="204">
        <f>IF(N205="snížená",J205,0)</f>
        <v>0</v>
      </c>
      <c r="BG205" s="204">
        <f>IF(N205="zákl. přenesená",J205,0)</f>
        <v>0</v>
      </c>
      <c r="BH205" s="204">
        <f>IF(N205="sníž. přenesená",J205,0)</f>
        <v>0</v>
      </c>
      <c r="BI205" s="204">
        <f>IF(N205="nulová",J205,0)</f>
        <v>0</v>
      </c>
      <c r="BJ205" s="18" t="s">
        <v>84</v>
      </c>
      <c r="BK205" s="204">
        <f>ROUND(I205*H205,2)</f>
        <v>0</v>
      </c>
      <c r="BL205" s="18" t="s">
        <v>110</v>
      </c>
      <c r="BM205" s="203" t="s">
        <v>858</v>
      </c>
    </row>
    <row r="206" spans="1:65" s="2" customFormat="1" ht="19.5">
      <c r="A206" s="35"/>
      <c r="B206" s="36"/>
      <c r="C206" s="37"/>
      <c r="D206" s="212" t="s">
        <v>294</v>
      </c>
      <c r="E206" s="37"/>
      <c r="F206" s="221" t="s">
        <v>3752</v>
      </c>
      <c r="G206" s="37"/>
      <c r="H206" s="37"/>
      <c r="I206" s="207"/>
      <c r="J206" s="37"/>
      <c r="K206" s="37"/>
      <c r="L206" s="40"/>
      <c r="M206" s="208"/>
      <c r="N206" s="209"/>
      <c r="O206" s="72"/>
      <c r="P206" s="72"/>
      <c r="Q206" s="72"/>
      <c r="R206" s="72"/>
      <c r="S206" s="72"/>
      <c r="T206" s="73"/>
      <c r="U206" s="35"/>
      <c r="V206" s="35"/>
      <c r="W206" s="35"/>
      <c r="X206" s="35"/>
      <c r="Y206" s="35"/>
      <c r="Z206" s="35"/>
      <c r="AA206" s="35"/>
      <c r="AB206" s="35"/>
      <c r="AC206" s="35"/>
      <c r="AD206" s="35"/>
      <c r="AE206" s="35"/>
      <c r="AT206" s="18" t="s">
        <v>294</v>
      </c>
      <c r="AU206" s="18" t="s">
        <v>84</v>
      </c>
    </row>
    <row r="207" spans="1:65" s="2" customFormat="1" ht="16.5" customHeight="1">
      <c r="A207" s="35"/>
      <c r="B207" s="36"/>
      <c r="C207" s="192" t="s">
        <v>639</v>
      </c>
      <c r="D207" s="192" t="s">
        <v>241</v>
      </c>
      <c r="E207" s="193" t="s">
        <v>3852</v>
      </c>
      <c r="F207" s="194" t="s">
        <v>3754</v>
      </c>
      <c r="G207" s="195" t="s">
        <v>2089</v>
      </c>
      <c r="H207" s="196">
        <v>2</v>
      </c>
      <c r="I207" s="197"/>
      <c r="J207" s="198">
        <f>ROUND(I207*H207,2)</f>
        <v>0</v>
      </c>
      <c r="K207" s="194" t="s">
        <v>3174</v>
      </c>
      <c r="L207" s="40"/>
      <c r="M207" s="199" t="s">
        <v>1</v>
      </c>
      <c r="N207" s="200" t="s">
        <v>41</v>
      </c>
      <c r="O207" s="72"/>
      <c r="P207" s="201">
        <f>O207*H207</f>
        <v>0</v>
      </c>
      <c r="Q207" s="201">
        <v>0</v>
      </c>
      <c r="R207" s="201">
        <f>Q207*H207</f>
        <v>0</v>
      </c>
      <c r="S207" s="201">
        <v>0</v>
      </c>
      <c r="T207" s="202">
        <f>S207*H207</f>
        <v>0</v>
      </c>
      <c r="U207" s="35"/>
      <c r="V207" s="35"/>
      <c r="W207" s="35"/>
      <c r="X207" s="35"/>
      <c r="Y207" s="35"/>
      <c r="Z207" s="35"/>
      <c r="AA207" s="35"/>
      <c r="AB207" s="35"/>
      <c r="AC207" s="35"/>
      <c r="AD207" s="35"/>
      <c r="AE207" s="35"/>
      <c r="AR207" s="203" t="s">
        <v>110</v>
      </c>
      <c r="AT207" s="203" t="s">
        <v>241</v>
      </c>
      <c r="AU207" s="203" t="s">
        <v>84</v>
      </c>
      <c r="AY207" s="18" t="s">
        <v>239</v>
      </c>
      <c r="BE207" s="204">
        <f>IF(N207="základní",J207,0)</f>
        <v>0</v>
      </c>
      <c r="BF207" s="204">
        <f>IF(N207="snížená",J207,0)</f>
        <v>0</v>
      </c>
      <c r="BG207" s="204">
        <f>IF(N207="zákl. přenesená",J207,0)</f>
        <v>0</v>
      </c>
      <c r="BH207" s="204">
        <f>IF(N207="sníž. přenesená",J207,0)</f>
        <v>0</v>
      </c>
      <c r="BI207" s="204">
        <f>IF(N207="nulová",J207,0)</f>
        <v>0</v>
      </c>
      <c r="BJ207" s="18" t="s">
        <v>84</v>
      </c>
      <c r="BK207" s="204">
        <f>ROUND(I207*H207,2)</f>
        <v>0</v>
      </c>
      <c r="BL207" s="18" t="s">
        <v>110</v>
      </c>
      <c r="BM207" s="203" t="s">
        <v>867</v>
      </c>
    </row>
    <row r="208" spans="1:65" s="2" customFormat="1" ht="19.5">
      <c r="A208" s="35"/>
      <c r="B208" s="36"/>
      <c r="C208" s="37"/>
      <c r="D208" s="212" t="s">
        <v>294</v>
      </c>
      <c r="E208" s="37"/>
      <c r="F208" s="221" t="s">
        <v>3752</v>
      </c>
      <c r="G208" s="37"/>
      <c r="H208" s="37"/>
      <c r="I208" s="207"/>
      <c r="J208" s="37"/>
      <c r="K208" s="37"/>
      <c r="L208" s="40"/>
      <c r="M208" s="208"/>
      <c r="N208" s="209"/>
      <c r="O208" s="72"/>
      <c r="P208" s="72"/>
      <c r="Q208" s="72"/>
      <c r="R208" s="72"/>
      <c r="S208" s="72"/>
      <c r="T208" s="73"/>
      <c r="U208" s="35"/>
      <c r="V208" s="35"/>
      <c r="W208" s="35"/>
      <c r="X208" s="35"/>
      <c r="Y208" s="35"/>
      <c r="Z208" s="35"/>
      <c r="AA208" s="35"/>
      <c r="AB208" s="35"/>
      <c r="AC208" s="35"/>
      <c r="AD208" s="35"/>
      <c r="AE208" s="35"/>
      <c r="AT208" s="18" t="s">
        <v>294</v>
      </c>
      <c r="AU208" s="18" t="s">
        <v>84</v>
      </c>
    </row>
    <row r="209" spans="1:65" s="2" customFormat="1" ht="16.5" customHeight="1">
      <c r="A209" s="35"/>
      <c r="B209" s="36"/>
      <c r="C209" s="192" t="s">
        <v>645</v>
      </c>
      <c r="D209" s="192" t="s">
        <v>241</v>
      </c>
      <c r="E209" s="193" t="s">
        <v>3853</v>
      </c>
      <c r="F209" s="194" t="s">
        <v>3756</v>
      </c>
      <c r="G209" s="195" t="s">
        <v>2089</v>
      </c>
      <c r="H209" s="196">
        <v>3</v>
      </c>
      <c r="I209" s="197"/>
      <c r="J209" s="198">
        <f>ROUND(I209*H209,2)</f>
        <v>0</v>
      </c>
      <c r="K209" s="194" t="s">
        <v>3174</v>
      </c>
      <c r="L209" s="40"/>
      <c r="M209" s="199" t="s">
        <v>1</v>
      </c>
      <c r="N209" s="200" t="s">
        <v>41</v>
      </c>
      <c r="O209" s="72"/>
      <c r="P209" s="201">
        <f>O209*H209</f>
        <v>0</v>
      </c>
      <c r="Q209" s="201">
        <v>0</v>
      </c>
      <c r="R209" s="201">
        <f>Q209*H209</f>
        <v>0</v>
      </c>
      <c r="S209" s="201">
        <v>0</v>
      </c>
      <c r="T209" s="202">
        <f>S209*H209</f>
        <v>0</v>
      </c>
      <c r="U209" s="35"/>
      <c r="V209" s="35"/>
      <c r="W209" s="35"/>
      <c r="X209" s="35"/>
      <c r="Y209" s="35"/>
      <c r="Z209" s="35"/>
      <c r="AA209" s="35"/>
      <c r="AB209" s="35"/>
      <c r="AC209" s="35"/>
      <c r="AD209" s="35"/>
      <c r="AE209" s="35"/>
      <c r="AR209" s="203" t="s">
        <v>110</v>
      </c>
      <c r="AT209" s="203" t="s">
        <v>241</v>
      </c>
      <c r="AU209" s="203" t="s">
        <v>84</v>
      </c>
      <c r="AY209" s="18" t="s">
        <v>239</v>
      </c>
      <c r="BE209" s="204">
        <f>IF(N209="základní",J209,0)</f>
        <v>0</v>
      </c>
      <c r="BF209" s="204">
        <f>IF(N209="snížená",J209,0)</f>
        <v>0</v>
      </c>
      <c r="BG209" s="204">
        <f>IF(N209="zákl. přenesená",J209,0)</f>
        <v>0</v>
      </c>
      <c r="BH209" s="204">
        <f>IF(N209="sníž. přenesená",J209,0)</f>
        <v>0</v>
      </c>
      <c r="BI209" s="204">
        <f>IF(N209="nulová",J209,0)</f>
        <v>0</v>
      </c>
      <c r="BJ209" s="18" t="s">
        <v>84</v>
      </c>
      <c r="BK209" s="204">
        <f>ROUND(I209*H209,2)</f>
        <v>0</v>
      </c>
      <c r="BL209" s="18" t="s">
        <v>110</v>
      </c>
      <c r="BM209" s="203" t="s">
        <v>878</v>
      </c>
    </row>
    <row r="210" spans="1:65" s="2" customFormat="1" ht="19.5">
      <c r="A210" s="35"/>
      <c r="B210" s="36"/>
      <c r="C210" s="37"/>
      <c r="D210" s="212" t="s">
        <v>294</v>
      </c>
      <c r="E210" s="37"/>
      <c r="F210" s="221" t="s">
        <v>3752</v>
      </c>
      <c r="G210" s="37"/>
      <c r="H210" s="37"/>
      <c r="I210" s="207"/>
      <c r="J210" s="37"/>
      <c r="K210" s="37"/>
      <c r="L210" s="40"/>
      <c r="M210" s="208"/>
      <c r="N210" s="209"/>
      <c r="O210" s="72"/>
      <c r="P210" s="72"/>
      <c r="Q210" s="72"/>
      <c r="R210" s="72"/>
      <c r="S210" s="72"/>
      <c r="T210" s="73"/>
      <c r="U210" s="35"/>
      <c r="V210" s="35"/>
      <c r="W210" s="35"/>
      <c r="X210" s="35"/>
      <c r="Y210" s="35"/>
      <c r="Z210" s="35"/>
      <c r="AA210" s="35"/>
      <c r="AB210" s="35"/>
      <c r="AC210" s="35"/>
      <c r="AD210" s="35"/>
      <c r="AE210" s="35"/>
      <c r="AT210" s="18" t="s">
        <v>294</v>
      </c>
      <c r="AU210" s="18" t="s">
        <v>84</v>
      </c>
    </row>
    <row r="211" spans="1:65" s="2" customFormat="1" ht="16.5" customHeight="1">
      <c r="A211" s="35"/>
      <c r="B211" s="36"/>
      <c r="C211" s="192" t="s">
        <v>652</v>
      </c>
      <c r="D211" s="192" t="s">
        <v>241</v>
      </c>
      <c r="E211" s="193" t="s">
        <v>3854</v>
      </c>
      <c r="F211" s="194" t="s">
        <v>3855</v>
      </c>
      <c r="G211" s="195" t="s">
        <v>2089</v>
      </c>
      <c r="H211" s="196">
        <v>2</v>
      </c>
      <c r="I211" s="197"/>
      <c r="J211" s="198">
        <f>ROUND(I211*H211,2)</f>
        <v>0</v>
      </c>
      <c r="K211" s="194" t="s">
        <v>3174</v>
      </c>
      <c r="L211" s="40"/>
      <c r="M211" s="199" t="s">
        <v>1</v>
      </c>
      <c r="N211" s="200" t="s">
        <v>41</v>
      </c>
      <c r="O211" s="72"/>
      <c r="P211" s="201">
        <f>O211*H211</f>
        <v>0</v>
      </c>
      <c r="Q211" s="201">
        <v>0</v>
      </c>
      <c r="R211" s="201">
        <f>Q211*H211</f>
        <v>0</v>
      </c>
      <c r="S211" s="201">
        <v>0</v>
      </c>
      <c r="T211" s="202">
        <f>S211*H211</f>
        <v>0</v>
      </c>
      <c r="U211" s="35"/>
      <c r="V211" s="35"/>
      <c r="W211" s="35"/>
      <c r="X211" s="35"/>
      <c r="Y211" s="35"/>
      <c r="Z211" s="35"/>
      <c r="AA211" s="35"/>
      <c r="AB211" s="35"/>
      <c r="AC211" s="35"/>
      <c r="AD211" s="35"/>
      <c r="AE211" s="35"/>
      <c r="AR211" s="203" t="s">
        <v>110</v>
      </c>
      <c r="AT211" s="203" t="s">
        <v>241</v>
      </c>
      <c r="AU211" s="203" t="s">
        <v>84</v>
      </c>
      <c r="AY211" s="18" t="s">
        <v>239</v>
      </c>
      <c r="BE211" s="204">
        <f>IF(N211="základní",J211,0)</f>
        <v>0</v>
      </c>
      <c r="BF211" s="204">
        <f>IF(N211="snížená",J211,0)</f>
        <v>0</v>
      </c>
      <c r="BG211" s="204">
        <f>IF(N211="zákl. přenesená",J211,0)</f>
        <v>0</v>
      </c>
      <c r="BH211" s="204">
        <f>IF(N211="sníž. přenesená",J211,0)</f>
        <v>0</v>
      </c>
      <c r="BI211" s="204">
        <f>IF(N211="nulová",J211,0)</f>
        <v>0</v>
      </c>
      <c r="BJ211" s="18" t="s">
        <v>84</v>
      </c>
      <c r="BK211" s="204">
        <f>ROUND(I211*H211,2)</f>
        <v>0</v>
      </c>
      <c r="BL211" s="18" t="s">
        <v>110</v>
      </c>
      <c r="BM211" s="203" t="s">
        <v>889</v>
      </c>
    </row>
    <row r="212" spans="1:65" s="2" customFormat="1" ht="19.5">
      <c r="A212" s="35"/>
      <c r="B212" s="36"/>
      <c r="C212" s="37"/>
      <c r="D212" s="212" t="s">
        <v>294</v>
      </c>
      <c r="E212" s="37"/>
      <c r="F212" s="221" t="s">
        <v>3752</v>
      </c>
      <c r="G212" s="37"/>
      <c r="H212" s="37"/>
      <c r="I212" s="207"/>
      <c r="J212" s="37"/>
      <c r="K212" s="37"/>
      <c r="L212" s="40"/>
      <c r="M212" s="208"/>
      <c r="N212" s="209"/>
      <c r="O212" s="72"/>
      <c r="P212" s="72"/>
      <c r="Q212" s="72"/>
      <c r="R212" s="72"/>
      <c r="S212" s="72"/>
      <c r="T212" s="73"/>
      <c r="U212" s="35"/>
      <c r="V212" s="35"/>
      <c r="W212" s="35"/>
      <c r="X212" s="35"/>
      <c r="Y212" s="35"/>
      <c r="Z212" s="35"/>
      <c r="AA212" s="35"/>
      <c r="AB212" s="35"/>
      <c r="AC212" s="35"/>
      <c r="AD212" s="35"/>
      <c r="AE212" s="35"/>
      <c r="AT212" s="18" t="s">
        <v>294</v>
      </c>
      <c r="AU212" s="18" t="s">
        <v>84</v>
      </c>
    </row>
    <row r="213" spans="1:65" s="2" customFormat="1" ht="16.5" customHeight="1">
      <c r="A213" s="35"/>
      <c r="B213" s="36"/>
      <c r="C213" s="192" t="s">
        <v>659</v>
      </c>
      <c r="D213" s="192" t="s">
        <v>241</v>
      </c>
      <c r="E213" s="193" t="s">
        <v>3856</v>
      </c>
      <c r="F213" s="194" t="s">
        <v>3857</v>
      </c>
      <c r="G213" s="195" t="s">
        <v>2089</v>
      </c>
      <c r="H213" s="196">
        <v>1</v>
      </c>
      <c r="I213" s="197"/>
      <c r="J213" s="198">
        <f>ROUND(I213*H213,2)</f>
        <v>0</v>
      </c>
      <c r="K213" s="194" t="s">
        <v>3174</v>
      </c>
      <c r="L213" s="40"/>
      <c r="M213" s="199" t="s">
        <v>1</v>
      </c>
      <c r="N213" s="200" t="s">
        <v>41</v>
      </c>
      <c r="O213" s="72"/>
      <c r="P213" s="201">
        <f>O213*H213</f>
        <v>0</v>
      </c>
      <c r="Q213" s="201">
        <v>0</v>
      </c>
      <c r="R213" s="201">
        <f>Q213*H213</f>
        <v>0</v>
      </c>
      <c r="S213" s="201">
        <v>0</v>
      </c>
      <c r="T213" s="202">
        <f>S213*H213</f>
        <v>0</v>
      </c>
      <c r="U213" s="35"/>
      <c r="V213" s="35"/>
      <c r="W213" s="35"/>
      <c r="X213" s="35"/>
      <c r="Y213" s="35"/>
      <c r="Z213" s="35"/>
      <c r="AA213" s="35"/>
      <c r="AB213" s="35"/>
      <c r="AC213" s="35"/>
      <c r="AD213" s="35"/>
      <c r="AE213" s="35"/>
      <c r="AR213" s="203" t="s">
        <v>110</v>
      </c>
      <c r="AT213" s="203" t="s">
        <v>241</v>
      </c>
      <c r="AU213" s="203" t="s">
        <v>84</v>
      </c>
      <c r="AY213" s="18" t="s">
        <v>239</v>
      </c>
      <c r="BE213" s="204">
        <f>IF(N213="základní",J213,0)</f>
        <v>0</v>
      </c>
      <c r="BF213" s="204">
        <f>IF(N213="snížená",J213,0)</f>
        <v>0</v>
      </c>
      <c r="BG213" s="204">
        <f>IF(N213="zákl. přenesená",J213,0)</f>
        <v>0</v>
      </c>
      <c r="BH213" s="204">
        <f>IF(N213="sníž. přenesená",J213,0)</f>
        <v>0</v>
      </c>
      <c r="BI213" s="204">
        <f>IF(N213="nulová",J213,0)</f>
        <v>0</v>
      </c>
      <c r="BJ213" s="18" t="s">
        <v>84</v>
      </c>
      <c r="BK213" s="204">
        <f>ROUND(I213*H213,2)</f>
        <v>0</v>
      </c>
      <c r="BL213" s="18" t="s">
        <v>110</v>
      </c>
      <c r="BM213" s="203" t="s">
        <v>900</v>
      </c>
    </row>
    <row r="214" spans="1:65" s="2" customFormat="1" ht="19.5">
      <c r="A214" s="35"/>
      <c r="B214" s="36"/>
      <c r="C214" s="37"/>
      <c r="D214" s="212" t="s">
        <v>294</v>
      </c>
      <c r="E214" s="37"/>
      <c r="F214" s="221" t="s">
        <v>3752</v>
      </c>
      <c r="G214" s="37"/>
      <c r="H214" s="37"/>
      <c r="I214" s="207"/>
      <c r="J214" s="37"/>
      <c r="K214" s="37"/>
      <c r="L214" s="40"/>
      <c r="M214" s="208"/>
      <c r="N214" s="209"/>
      <c r="O214" s="72"/>
      <c r="P214" s="72"/>
      <c r="Q214" s="72"/>
      <c r="R214" s="72"/>
      <c r="S214" s="72"/>
      <c r="T214" s="73"/>
      <c r="U214" s="35"/>
      <c r="V214" s="35"/>
      <c r="W214" s="35"/>
      <c r="X214" s="35"/>
      <c r="Y214" s="35"/>
      <c r="Z214" s="35"/>
      <c r="AA214" s="35"/>
      <c r="AB214" s="35"/>
      <c r="AC214" s="35"/>
      <c r="AD214" s="35"/>
      <c r="AE214" s="35"/>
      <c r="AT214" s="18" t="s">
        <v>294</v>
      </c>
      <c r="AU214" s="18" t="s">
        <v>84</v>
      </c>
    </row>
    <row r="215" spans="1:65" s="2" customFormat="1" ht="16.5" customHeight="1">
      <c r="A215" s="35"/>
      <c r="B215" s="36"/>
      <c r="C215" s="192" t="s">
        <v>665</v>
      </c>
      <c r="D215" s="192" t="s">
        <v>241</v>
      </c>
      <c r="E215" s="193" t="s">
        <v>3858</v>
      </c>
      <c r="F215" s="194" t="s">
        <v>3859</v>
      </c>
      <c r="G215" s="195" t="s">
        <v>2089</v>
      </c>
      <c r="H215" s="196">
        <v>2</v>
      </c>
      <c r="I215" s="197"/>
      <c r="J215" s="198">
        <f>ROUND(I215*H215,2)</f>
        <v>0</v>
      </c>
      <c r="K215" s="194" t="s">
        <v>3174</v>
      </c>
      <c r="L215" s="40"/>
      <c r="M215" s="199" t="s">
        <v>1</v>
      </c>
      <c r="N215" s="200" t="s">
        <v>41</v>
      </c>
      <c r="O215" s="72"/>
      <c r="P215" s="201">
        <f>O215*H215</f>
        <v>0</v>
      </c>
      <c r="Q215" s="201">
        <v>0</v>
      </c>
      <c r="R215" s="201">
        <f>Q215*H215</f>
        <v>0</v>
      </c>
      <c r="S215" s="201">
        <v>0</v>
      </c>
      <c r="T215" s="202">
        <f>S215*H215</f>
        <v>0</v>
      </c>
      <c r="U215" s="35"/>
      <c r="V215" s="35"/>
      <c r="W215" s="35"/>
      <c r="X215" s="35"/>
      <c r="Y215" s="35"/>
      <c r="Z215" s="35"/>
      <c r="AA215" s="35"/>
      <c r="AB215" s="35"/>
      <c r="AC215" s="35"/>
      <c r="AD215" s="35"/>
      <c r="AE215" s="35"/>
      <c r="AR215" s="203" t="s">
        <v>110</v>
      </c>
      <c r="AT215" s="203" t="s">
        <v>241</v>
      </c>
      <c r="AU215" s="203" t="s">
        <v>84</v>
      </c>
      <c r="AY215" s="18" t="s">
        <v>239</v>
      </c>
      <c r="BE215" s="204">
        <f>IF(N215="základní",J215,0)</f>
        <v>0</v>
      </c>
      <c r="BF215" s="204">
        <f>IF(N215="snížená",J215,0)</f>
        <v>0</v>
      </c>
      <c r="BG215" s="204">
        <f>IF(N215="zákl. přenesená",J215,0)</f>
        <v>0</v>
      </c>
      <c r="BH215" s="204">
        <f>IF(N215="sníž. přenesená",J215,0)</f>
        <v>0</v>
      </c>
      <c r="BI215" s="204">
        <f>IF(N215="nulová",J215,0)</f>
        <v>0</v>
      </c>
      <c r="BJ215" s="18" t="s">
        <v>84</v>
      </c>
      <c r="BK215" s="204">
        <f>ROUND(I215*H215,2)</f>
        <v>0</v>
      </c>
      <c r="BL215" s="18" t="s">
        <v>110</v>
      </c>
      <c r="BM215" s="203" t="s">
        <v>910</v>
      </c>
    </row>
    <row r="216" spans="1:65" s="2" customFormat="1" ht="19.5">
      <c r="A216" s="35"/>
      <c r="B216" s="36"/>
      <c r="C216" s="37"/>
      <c r="D216" s="212" t="s">
        <v>294</v>
      </c>
      <c r="E216" s="37"/>
      <c r="F216" s="221" t="s">
        <v>3752</v>
      </c>
      <c r="G216" s="37"/>
      <c r="H216" s="37"/>
      <c r="I216" s="207"/>
      <c r="J216" s="37"/>
      <c r="K216" s="37"/>
      <c r="L216" s="40"/>
      <c r="M216" s="208"/>
      <c r="N216" s="209"/>
      <c r="O216" s="72"/>
      <c r="P216" s="72"/>
      <c r="Q216" s="72"/>
      <c r="R216" s="72"/>
      <c r="S216" s="72"/>
      <c r="T216" s="73"/>
      <c r="U216" s="35"/>
      <c r="V216" s="35"/>
      <c r="W216" s="35"/>
      <c r="X216" s="35"/>
      <c r="Y216" s="35"/>
      <c r="Z216" s="35"/>
      <c r="AA216" s="35"/>
      <c r="AB216" s="35"/>
      <c r="AC216" s="35"/>
      <c r="AD216" s="35"/>
      <c r="AE216" s="35"/>
      <c r="AT216" s="18" t="s">
        <v>294</v>
      </c>
      <c r="AU216" s="18" t="s">
        <v>84</v>
      </c>
    </row>
    <row r="217" spans="1:65" s="2" customFormat="1" ht="16.5" customHeight="1">
      <c r="A217" s="35"/>
      <c r="B217" s="36"/>
      <c r="C217" s="192" t="s">
        <v>670</v>
      </c>
      <c r="D217" s="192" t="s">
        <v>241</v>
      </c>
      <c r="E217" s="193" t="s">
        <v>3860</v>
      </c>
      <c r="F217" s="194" t="s">
        <v>3861</v>
      </c>
      <c r="G217" s="195" t="s">
        <v>2089</v>
      </c>
      <c r="H217" s="196">
        <v>2</v>
      </c>
      <c r="I217" s="197"/>
      <c r="J217" s="198">
        <f t="shared" ref="J217:J227" si="20">ROUND(I217*H217,2)</f>
        <v>0</v>
      </c>
      <c r="K217" s="194" t="s">
        <v>3174</v>
      </c>
      <c r="L217" s="40"/>
      <c r="M217" s="199" t="s">
        <v>1</v>
      </c>
      <c r="N217" s="200" t="s">
        <v>41</v>
      </c>
      <c r="O217" s="72"/>
      <c r="P217" s="201">
        <f t="shared" ref="P217:P227" si="21">O217*H217</f>
        <v>0</v>
      </c>
      <c r="Q217" s="201">
        <v>0</v>
      </c>
      <c r="R217" s="201">
        <f t="shared" ref="R217:R227" si="22">Q217*H217</f>
        <v>0</v>
      </c>
      <c r="S217" s="201">
        <v>0</v>
      </c>
      <c r="T217" s="202">
        <f t="shared" ref="T217:T227" si="23">S217*H217</f>
        <v>0</v>
      </c>
      <c r="U217" s="35"/>
      <c r="V217" s="35"/>
      <c r="W217" s="35"/>
      <c r="X217" s="35"/>
      <c r="Y217" s="35"/>
      <c r="Z217" s="35"/>
      <c r="AA217" s="35"/>
      <c r="AB217" s="35"/>
      <c r="AC217" s="35"/>
      <c r="AD217" s="35"/>
      <c r="AE217" s="35"/>
      <c r="AR217" s="203" t="s">
        <v>110</v>
      </c>
      <c r="AT217" s="203" t="s">
        <v>241</v>
      </c>
      <c r="AU217" s="203" t="s">
        <v>84</v>
      </c>
      <c r="AY217" s="18" t="s">
        <v>239</v>
      </c>
      <c r="BE217" s="204">
        <f t="shared" ref="BE217:BE227" si="24">IF(N217="základní",J217,0)</f>
        <v>0</v>
      </c>
      <c r="BF217" s="204">
        <f t="shared" ref="BF217:BF227" si="25">IF(N217="snížená",J217,0)</f>
        <v>0</v>
      </c>
      <c r="BG217" s="204">
        <f t="shared" ref="BG217:BG227" si="26">IF(N217="zákl. přenesená",J217,0)</f>
        <v>0</v>
      </c>
      <c r="BH217" s="204">
        <f t="shared" ref="BH217:BH227" si="27">IF(N217="sníž. přenesená",J217,0)</f>
        <v>0</v>
      </c>
      <c r="BI217" s="204">
        <f t="shared" ref="BI217:BI227" si="28">IF(N217="nulová",J217,0)</f>
        <v>0</v>
      </c>
      <c r="BJ217" s="18" t="s">
        <v>84</v>
      </c>
      <c r="BK217" s="204">
        <f t="shared" ref="BK217:BK227" si="29">ROUND(I217*H217,2)</f>
        <v>0</v>
      </c>
      <c r="BL217" s="18" t="s">
        <v>110</v>
      </c>
      <c r="BM217" s="203" t="s">
        <v>920</v>
      </c>
    </row>
    <row r="218" spans="1:65" s="2" customFormat="1" ht="16.5" customHeight="1">
      <c r="A218" s="35"/>
      <c r="B218" s="36"/>
      <c r="C218" s="192" t="s">
        <v>676</v>
      </c>
      <c r="D218" s="192" t="s">
        <v>241</v>
      </c>
      <c r="E218" s="193" t="s">
        <v>3862</v>
      </c>
      <c r="F218" s="194" t="s">
        <v>3764</v>
      </c>
      <c r="G218" s="195" t="s">
        <v>2089</v>
      </c>
      <c r="H218" s="196">
        <v>2</v>
      </c>
      <c r="I218" s="197"/>
      <c r="J218" s="198">
        <f t="shared" si="20"/>
        <v>0</v>
      </c>
      <c r="K218" s="194" t="s">
        <v>3174</v>
      </c>
      <c r="L218" s="40"/>
      <c r="M218" s="199" t="s">
        <v>1</v>
      </c>
      <c r="N218" s="200" t="s">
        <v>41</v>
      </c>
      <c r="O218" s="72"/>
      <c r="P218" s="201">
        <f t="shared" si="21"/>
        <v>0</v>
      </c>
      <c r="Q218" s="201">
        <v>0</v>
      </c>
      <c r="R218" s="201">
        <f t="shared" si="22"/>
        <v>0</v>
      </c>
      <c r="S218" s="201">
        <v>0</v>
      </c>
      <c r="T218" s="202">
        <f t="shared" si="23"/>
        <v>0</v>
      </c>
      <c r="U218" s="35"/>
      <c r="V218" s="35"/>
      <c r="W218" s="35"/>
      <c r="X218" s="35"/>
      <c r="Y218" s="35"/>
      <c r="Z218" s="35"/>
      <c r="AA218" s="35"/>
      <c r="AB218" s="35"/>
      <c r="AC218" s="35"/>
      <c r="AD218" s="35"/>
      <c r="AE218" s="35"/>
      <c r="AR218" s="203" t="s">
        <v>110</v>
      </c>
      <c r="AT218" s="203" t="s">
        <v>241</v>
      </c>
      <c r="AU218" s="203" t="s">
        <v>84</v>
      </c>
      <c r="AY218" s="18" t="s">
        <v>239</v>
      </c>
      <c r="BE218" s="204">
        <f t="shared" si="24"/>
        <v>0</v>
      </c>
      <c r="BF218" s="204">
        <f t="shared" si="25"/>
        <v>0</v>
      </c>
      <c r="BG218" s="204">
        <f t="shared" si="26"/>
        <v>0</v>
      </c>
      <c r="BH218" s="204">
        <f t="shared" si="27"/>
        <v>0</v>
      </c>
      <c r="BI218" s="204">
        <f t="shared" si="28"/>
        <v>0</v>
      </c>
      <c r="BJ218" s="18" t="s">
        <v>84</v>
      </c>
      <c r="BK218" s="204">
        <f t="shared" si="29"/>
        <v>0</v>
      </c>
      <c r="BL218" s="18" t="s">
        <v>110</v>
      </c>
      <c r="BM218" s="203" t="s">
        <v>931</v>
      </c>
    </row>
    <row r="219" spans="1:65" s="2" customFormat="1" ht="16.5" customHeight="1">
      <c r="A219" s="35"/>
      <c r="B219" s="36"/>
      <c r="C219" s="192" t="s">
        <v>678</v>
      </c>
      <c r="D219" s="192" t="s">
        <v>241</v>
      </c>
      <c r="E219" s="193" t="s">
        <v>3863</v>
      </c>
      <c r="F219" s="194" t="s">
        <v>3766</v>
      </c>
      <c r="G219" s="195" t="s">
        <v>2089</v>
      </c>
      <c r="H219" s="196">
        <v>1</v>
      </c>
      <c r="I219" s="197"/>
      <c r="J219" s="198">
        <f t="shared" si="20"/>
        <v>0</v>
      </c>
      <c r="K219" s="194" t="s">
        <v>3174</v>
      </c>
      <c r="L219" s="40"/>
      <c r="M219" s="199" t="s">
        <v>1</v>
      </c>
      <c r="N219" s="200" t="s">
        <v>41</v>
      </c>
      <c r="O219" s="72"/>
      <c r="P219" s="201">
        <f t="shared" si="21"/>
        <v>0</v>
      </c>
      <c r="Q219" s="201">
        <v>0</v>
      </c>
      <c r="R219" s="201">
        <f t="shared" si="22"/>
        <v>0</v>
      </c>
      <c r="S219" s="201">
        <v>0</v>
      </c>
      <c r="T219" s="202">
        <f t="shared" si="23"/>
        <v>0</v>
      </c>
      <c r="U219" s="35"/>
      <c r="V219" s="35"/>
      <c r="W219" s="35"/>
      <c r="X219" s="35"/>
      <c r="Y219" s="35"/>
      <c r="Z219" s="35"/>
      <c r="AA219" s="35"/>
      <c r="AB219" s="35"/>
      <c r="AC219" s="35"/>
      <c r="AD219" s="35"/>
      <c r="AE219" s="35"/>
      <c r="AR219" s="203" t="s">
        <v>110</v>
      </c>
      <c r="AT219" s="203" t="s">
        <v>241</v>
      </c>
      <c r="AU219" s="203" t="s">
        <v>84</v>
      </c>
      <c r="AY219" s="18" t="s">
        <v>239</v>
      </c>
      <c r="BE219" s="204">
        <f t="shared" si="24"/>
        <v>0</v>
      </c>
      <c r="BF219" s="204">
        <f t="shared" si="25"/>
        <v>0</v>
      </c>
      <c r="BG219" s="204">
        <f t="shared" si="26"/>
        <v>0</v>
      </c>
      <c r="BH219" s="204">
        <f t="shared" si="27"/>
        <v>0</v>
      </c>
      <c r="BI219" s="204">
        <f t="shared" si="28"/>
        <v>0</v>
      </c>
      <c r="BJ219" s="18" t="s">
        <v>84</v>
      </c>
      <c r="BK219" s="204">
        <f t="shared" si="29"/>
        <v>0</v>
      </c>
      <c r="BL219" s="18" t="s">
        <v>110</v>
      </c>
      <c r="BM219" s="203" t="s">
        <v>942</v>
      </c>
    </row>
    <row r="220" spans="1:65" s="2" customFormat="1" ht="16.5" customHeight="1">
      <c r="A220" s="35"/>
      <c r="B220" s="36"/>
      <c r="C220" s="192" t="s">
        <v>681</v>
      </c>
      <c r="D220" s="192" t="s">
        <v>241</v>
      </c>
      <c r="E220" s="193" t="s">
        <v>3864</v>
      </c>
      <c r="F220" s="194" t="s">
        <v>3770</v>
      </c>
      <c r="G220" s="195" t="s">
        <v>2089</v>
      </c>
      <c r="H220" s="196">
        <v>7</v>
      </c>
      <c r="I220" s="197"/>
      <c r="J220" s="198">
        <f t="shared" si="20"/>
        <v>0</v>
      </c>
      <c r="K220" s="194" t="s">
        <v>3174</v>
      </c>
      <c r="L220" s="40"/>
      <c r="M220" s="199" t="s">
        <v>1</v>
      </c>
      <c r="N220" s="200" t="s">
        <v>41</v>
      </c>
      <c r="O220" s="72"/>
      <c r="P220" s="201">
        <f t="shared" si="21"/>
        <v>0</v>
      </c>
      <c r="Q220" s="201">
        <v>0</v>
      </c>
      <c r="R220" s="201">
        <f t="shared" si="22"/>
        <v>0</v>
      </c>
      <c r="S220" s="201">
        <v>0</v>
      </c>
      <c r="T220" s="202">
        <f t="shared" si="23"/>
        <v>0</v>
      </c>
      <c r="U220" s="35"/>
      <c r="V220" s="35"/>
      <c r="W220" s="35"/>
      <c r="X220" s="35"/>
      <c r="Y220" s="35"/>
      <c r="Z220" s="35"/>
      <c r="AA220" s="35"/>
      <c r="AB220" s="35"/>
      <c r="AC220" s="35"/>
      <c r="AD220" s="35"/>
      <c r="AE220" s="35"/>
      <c r="AR220" s="203" t="s">
        <v>110</v>
      </c>
      <c r="AT220" s="203" t="s">
        <v>241</v>
      </c>
      <c r="AU220" s="203" t="s">
        <v>84</v>
      </c>
      <c r="AY220" s="18" t="s">
        <v>239</v>
      </c>
      <c r="BE220" s="204">
        <f t="shared" si="24"/>
        <v>0</v>
      </c>
      <c r="BF220" s="204">
        <f t="shared" si="25"/>
        <v>0</v>
      </c>
      <c r="BG220" s="204">
        <f t="shared" si="26"/>
        <v>0</v>
      </c>
      <c r="BH220" s="204">
        <f t="shared" si="27"/>
        <v>0</v>
      </c>
      <c r="BI220" s="204">
        <f t="shared" si="28"/>
        <v>0</v>
      </c>
      <c r="BJ220" s="18" t="s">
        <v>84</v>
      </c>
      <c r="BK220" s="204">
        <f t="shared" si="29"/>
        <v>0</v>
      </c>
      <c r="BL220" s="18" t="s">
        <v>110</v>
      </c>
      <c r="BM220" s="203" t="s">
        <v>949</v>
      </c>
    </row>
    <row r="221" spans="1:65" s="2" customFormat="1" ht="16.5" customHeight="1">
      <c r="A221" s="35"/>
      <c r="B221" s="36"/>
      <c r="C221" s="192" t="s">
        <v>684</v>
      </c>
      <c r="D221" s="192" t="s">
        <v>241</v>
      </c>
      <c r="E221" s="193" t="s">
        <v>3865</v>
      </c>
      <c r="F221" s="194" t="s">
        <v>3866</v>
      </c>
      <c r="G221" s="195" t="s">
        <v>2089</v>
      </c>
      <c r="H221" s="196">
        <v>1</v>
      </c>
      <c r="I221" s="197"/>
      <c r="J221" s="198">
        <f t="shared" si="20"/>
        <v>0</v>
      </c>
      <c r="K221" s="194" t="s">
        <v>3174</v>
      </c>
      <c r="L221" s="40"/>
      <c r="M221" s="199" t="s">
        <v>1</v>
      </c>
      <c r="N221" s="200" t="s">
        <v>41</v>
      </c>
      <c r="O221" s="72"/>
      <c r="P221" s="201">
        <f t="shared" si="21"/>
        <v>0</v>
      </c>
      <c r="Q221" s="201">
        <v>0</v>
      </c>
      <c r="R221" s="201">
        <f t="shared" si="22"/>
        <v>0</v>
      </c>
      <c r="S221" s="201">
        <v>0</v>
      </c>
      <c r="T221" s="202">
        <f t="shared" si="23"/>
        <v>0</v>
      </c>
      <c r="U221" s="35"/>
      <c r="V221" s="35"/>
      <c r="W221" s="35"/>
      <c r="X221" s="35"/>
      <c r="Y221" s="35"/>
      <c r="Z221" s="35"/>
      <c r="AA221" s="35"/>
      <c r="AB221" s="35"/>
      <c r="AC221" s="35"/>
      <c r="AD221" s="35"/>
      <c r="AE221" s="35"/>
      <c r="AR221" s="203" t="s">
        <v>110</v>
      </c>
      <c r="AT221" s="203" t="s">
        <v>241</v>
      </c>
      <c r="AU221" s="203" t="s">
        <v>84</v>
      </c>
      <c r="AY221" s="18" t="s">
        <v>239</v>
      </c>
      <c r="BE221" s="204">
        <f t="shared" si="24"/>
        <v>0</v>
      </c>
      <c r="BF221" s="204">
        <f t="shared" si="25"/>
        <v>0</v>
      </c>
      <c r="BG221" s="204">
        <f t="shared" si="26"/>
        <v>0</v>
      </c>
      <c r="BH221" s="204">
        <f t="shared" si="27"/>
        <v>0</v>
      </c>
      <c r="BI221" s="204">
        <f t="shared" si="28"/>
        <v>0</v>
      </c>
      <c r="BJ221" s="18" t="s">
        <v>84</v>
      </c>
      <c r="BK221" s="204">
        <f t="shared" si="29"/>
        <v>0</v>
      </c>
      <c r="BL221" s="18" t="s">
        <v>110</v>
      </c>
      <c r="BM221" s="203" t="s">
        <v>959</v>
      </c>
    </row>
    <row r="222" spans="1:65" s="2" customFormat="1" ht="16.5" customHeight="1">
      <c r="A222" s="35"/>
      <c r="B222" s="36"/>
      <c r="C222" s="192" t="s">
        <v>686</v>
      </c>
      <c r="D222" s="192" t="s">
        <v>241</v>
      </c>
      <c r="E222" s="193" t="s">
        <v>3867</v>
      </c>
      <c r="F222" s="194" t="s">
        <v>3774</v>
      </c>
      <c r="G222" s="195" t="s">
        <v>2089</v>
      </c>
      <c r="H222" s="196">
        <v>1</v>
      </c>
      <c r="I222" s="197"/>
      <c r="J222" s="198">
        <f t="shared" si="20"/>
        <v>0</v>
      </c>
      <c r="K222" s="194" t="s">
        <v>3174</v>
      </c>
      <c r="L222" s="40"/>
      <c r="M222" s="199" t="s">
        <v>1</v>
      </c>
      <c r="N222" s="200" t="s">
        <v>41</v>
      </c>
      <c r="O222" s="72"/>
      <c r="P222" s="201">
        <f t="shared" si="21"/>
        <v>0</v>
      </c>
      <c r="Q222" s="201">
        <v>0</v>
      </c>
      <c r="R222" s="201">
        <f t="shared" si="22"/>
        <v>0</v>
      </c>
      <c r="S222" s="201">
        <v>0</v>
      </c>
      <c r="T222" s="202">
        <f t="shared" si="23"/>
        <v>0</v>
      </c>
      <c r="U222" s="35"/>
      <c r="V222" s="35"/>
      <c r="W222" s="35"/>
      <c r="X222" s="35"/>
      <c r="Y222" s="35"/>
      <c r="Z222" s="35"/>
      <c r="AA222" s="35"/>
      <c r="AB222" s="35"/>
      <c r="AC222" s="35"/>
      <c r="AD222" s="35"/>
      <c r="AE222" s="35"/>
      <c r="AR222" s="203" t="s">
        <v>110</v>
      </c>
      <c r="AT222" s="203" t="s">
        <v>241</v>
      </c>
      <c r="AU222" s="203" t="s">
        <v>84</v>
      </c>
      <c r="AY222" s="18" t="s">
        <v>239</v>
      </c>
      <c r="BE222" s="204">
        <f t="shared" si="24"/>
        <v>0</v>
      </c>
      <c r="BF222" s="204">
        <f t="shared" si="25"/>
        <v>0</v>
      </c>
      <c r="BG222" s="204">
        <f t="shared" si="26"/>
        <v>0</v>
      </c>
      <c r="BH222" s="204">
        <f t="shared" si="27"/>
        <v>0</v>
      </c>
      <c r="BI222" s="204">
        <f t="shared" si="28"/>
        <v>0</v>
      </c>
      <c r="BJ222" s="18" t="s">
        <v>84</v>
      </c>
      <c r="BK222" s="204">
        <f t="shared" si="29"/>
        <v>0</v>
      </c>
      <c r="BL222" s="18" t="s">
        <v>110</v>
      </c>
      <c r="BM222" s="203" t="s">
        <v>970</v>
      </c>
    </row>
    <row r="223" spans="1:65" s="2" customFormat="1" ht="16.5" customHeight="1">
      <c r="A223" s="35"/>
      <c r="B223" s="36"/>
      <c r="C223" s="192" t="s">
        <v>688</v>
      </c>
      <c r="D223" s="192" t="s">
        <v>241</v>
      </c>
      <c r="E223" s="193" t="s">
        <v>3868</v>
      </c>
      <c r="F223" s="194" t="s">
        <v>3869</v>
      </c>
      <c r="G223" s="195" t="s">
        <v>2089</v>
      </c>
      <c r="H223" s="196">
        <v>1</v>
      </c>
      <c r="I223" s="197"/>
      <c r="J223" s="198">
        <f t="shared" si="20"/>
        <v>0</v>
      </c>
      <c r="K223" s="194" t="s">
        <v>3174</v>
      </c>
      <c r="L223" s="40"/>
      <c r="M223" s="199" t="s">
        <v>1</v>
      </c>
      <c r="N223" s="200" t="s">
        <v>41</v>
      </c>
      <c r="O223" s="72"/>
      <c r="P223" s="201">
        <f t="shared" si="21"/>
        <v>0</v>
      </c>
      <c r="Q223" s="201">
        <v>0</v>
      </c>
      <c r="R223" s="201">
        <f t="shared" si="22"/>
        <v>0</v>
      </c>
      <c r="S223" s="201">
        <v>0</v>
      </c>
      <c r="T223" s="202">
        <f t="shared" si="23"/>
        <v>0</v>
      </c>
      <c r="U223" s="35"/>
      <c r="V223" s="35"/>
      <c r="W223" s="35"/>
      <c r="X223" s="35"/>
      <c r="Y223" s="35"/>
      <c r="Z223" s="35"/>
      <c r="AA223" s="35"/>
      <c r="AB223" s="35"/>
      <c r="AC223" s="35"/>
      <c r="AD223" s="35"/>
      <c r="AE223" s="35"/>
      <c r="AR223" s="203" t="s">
        <v>110</v>
      </c>
      <c r="AT223" s="203" t="s">
        <v>241</v>
      </c>
      <c r="AU223" s="203" t="s">
        <v>84</v>
      </c>
      <c r="AY223" s="18" t="s">
        <v>239</v>
      </c>
      <c r="BE223" s="204">
        <f t="shared" si="24"/>
        <v>0</v>
      </c>
      <c r="BF223" s="204">
        <f t="shared" si="25"/>
        <v>0</v>
      </c>
      <c r="BG223" s="204">
        <f t="shared" si="26"/>
        <v>0</v>
      </c>
      <c r="BH223" s="204">
        <f t="shared" si="27"/>
        <v>0</v>
      </c>
      <c r="BI223" s="204">
        <f t="shared" si="28"/>
        <v>0</v>
      </c>
      <c r="BJ223" s="18" t="s">
        <v>84</v>
      </c>
      <c r="BK223" s="204">
        <f t="shared" si="29"/>
        <v>0</v>
      </c>
      <c r="BL223" s="18" t="s">
        <v>110</v>
      </c>
      <c r="BM223" s="203" t="s">
        <v>979</v>
      </c>
    </row>
    <row r="224" spans="1:65" s="2" customFormat="1" ht="16.5" customHeight="1">
      <c r="A224" s="35"/>
      <c r="B224" s="36"/>
      <c r="C224" s="192" t="s">
        <v>691</v>
      </c>
      <c r="D224" s="192" t="s">
        <v>241</v>
      </c>
      <c r="E224" s="193" t="s">
        <v>3870</v>
      </c>
      <c r="F224" s="194" t="s">
        <v>3871</v>
      </c>
      <c r="G224" s="195" t="s">
        <v>2089</v>
      </c>
      <c r="H224" s="196">
        <v>2</v>
      </c>
      <c r="I224" s="197"/>
      <c r="J224" s="198">
        <f t="shared" si="20"/>
        <v>0</v>
      </c>
      <c r="K224" s="194" t="s">
        <v>3174</v>
      </c>
      <c r="L224" s="40"/>
      <c r="M224" s="199" t="s">
        <v>1</v>
      </c>
      <c r="N224" s="200" t="s">
        <v>41</v>
      </c>
      <c r="O224" s="72"/>
      <c r="P224" s="201">
        <f t="shared" si="21"/>
        <v>0</v>
      </c>
      <c r="Q224" s="201">
        <v>0</v>
      </c>
      <c r="R224" s="201">
        <f t="shared" si="22"/>
        <v>0</v>
      </c>
      <c r="S224" s="201">
        <v>0</v>
      </c>
      <c r="T224" s="202">
        <f t="shared" si="23"/>
        <v>0</v>
      </c>
      <c r="U224" s="35"/>
      <c r="V224" s="35"/>
      <c r="W224" s="35"/>
      <c r="X224" s="35"/>
      <c r="Y224" s="35"/>
      <c r="Z224" s="35"/>
      <c r="AA224" s="35"/>
      <c r="AB224" s="35"/>
      <c r="AC224" s="35"/>
      <c r="AD224" s="35"/>
      <c r="AE224" s="35"/>
      <c r="AR224" s="203" t="s">
        <v>110</v>
      </c>
      <c r="AT224" s="203" t="s">
        <v>241</v>
      </c>
      <c r="AU224" s="203" t="s">
        <v>84</v>
      </c>
      <c r="AY224" s="18" t="s">
        <v>239</v>
      </c>
      <c r="BE224" s="204">
        <f t="shared" si="24"/>
        <v>0</v>
      </c>
      <c r="BF224" s="204">
        <f t="shared" si="25"/>
        <v>0</v>
      </c>
      <c r="BG224" s="204">
        <f t="shared" si="26"/>
        <v>0</v>
      </c>
      <c r="BH224" s="204">
        <f t="shared" si="27"/>
        <v>0</v>
      </c>
      <c r="BI224" s="204">
        <f t="shared" si="28"/>
        <v>0</v>
      </c>
      <c r="BJ224" s="18" t="s">
        <v>84</v>
      </c>
      <c r="BK224" s="204">
        <f t="shared" si="29"/>
        <v>0</v>
      </c>
      <c r="BL224" s="18" t="s">
        <v>110</v>
      </c>
      <c r="BM224" s="203" t="s">
        <v>989</v>
      </c>
    </row>
    <row r="225" spans="1:65" s="2" customFormat="1" ht="16.5" customHeight="1">
      <c r="A225" s="35"/>
      <c r="B225" s="36"/>
      <c r="C225" s="192" t="s">
        <v>696</v>
      </c>
      <c r="D225" s="192" t="s">
        <v>241</v>
      </c>
      <c r="E225" s="193" t="s">
        <v>3872</v>
      </c>
      <c r="F225" s="194" t="s">
        <v>3776</v>
      </c>
      <c r="G225" s="195" t="s">
        <v>2089</v>
      </c>
      <c r="H225" s="196">
        <v>22</v>
      </c>
      <c r="I225" s="197"/>
      <c r="J225" s="198">
        <f t="shared" si="20"/>
        <v>0</v>
      </c>
      <c r="K225" s="194" t="s">
        <v>3174</v>
      </c>
      <c r="L225" s="40"/>
      <c r="M225" s="199" t="s">
        <v>1</v>
      </c>
      <c r="N225" s="200" t="s">
        <v>41</v>
      </c>
      <c r="O225" s="72"/>
      <c r="P225" s="201">
        <f t="shared" si="21"/>
        <v>0</v>
      </c>
      <c r="Q225" s="201">
        <v>0</v>
      </c>
      <c r="R225" s="201">
        <f t="shared" si="22"/>
        <v>0</v>
      </c>
      <c r="S225" s="201">
        <v>0</v>
      </c>
      <c r="T225" s="202">
        <f t="shared" si="23"/>
        <v>0</v>
      </c>
      <c r="U225" s="35"/>
      <c r="V225" s="35"/>
      <c r="W225" s="35"/>
      <c r="X225" s="35"/>
      <c r="Y225" s="35"/>
      <c r="Z225" s="35"/>
      <c r="AA225" s="35"/>
      <c r="AB225" s="35"/>
      <c r="AC225" s="35"/>
      <c r="AD225" s="35"/>
      <c r="AE225" s="35"/>
      <c r="AR225" s="203" t="s">
        <v>110</v>
      </c>
      <c r="AT225" s="203" t="s">
        <v>241</v>
      </c>
      <c r="AU225" s="203" t="s">
        <v>84</v>
      </c>
      <c r="AY225" s="18" t="s">
        <v>239</v>
      </c>
      <c r="BE225" s="204">
        <f t="shared" si="24"/>
        <v>0</v>
      </c>
      <c r="BF225" s="204">
        <f t="shared" si="25"/>
        <v>0</v>
      </c>
      <c r="BG225" s="204">
        <f t="shared" si="26"/>
        <v>0</v>
      </c>
      <c r="BH225" s="204">
        <f t="shared" si="27"/>
        <v>0</v>
      </c>
      <c r="BI225" s="204">
        <f t="shared" si="28"/>
        <v>0</v>
      </c>
      <c r="BJ225" s="18" t="s">
        <v>84</v>
      </c>
      <c r="BK225" s="204">
        <f t="shared" si="29"/>
        <v>0</v>
      </c>
      <c r="BL225" s="18" t="s">
        <v>110</v>
      </c>
      <c r="BM225" s="203" t="s">
        <v>999</v>
      </c>
    </row>
    <row r="226" spans="1:65" s="2" customFormat="1" ht="16.5" customHeight="1">
      <c r="A226" s="35"/>
      <c r="B226" s="36"/>
      <c r="C226" s="192" t="s">
        <v>698</v>
      </c>
      <c r="D226" s="192" t="s">
        <v>241</v>
      </c>
      <c r="E226" s="193" t="s">
        <v>3873</v>
      </c>
      <c r="F226" s="194" t="s">
        <v>3778</v>
      </c>
      <c r="G226" s="195" t="s">
        <v>2089</v>
      </c>
      <c r="H226" s="196">
        <v>7</v>
      </c>
      <c r="I226" s="197"/>
      <c r="J226" s="198">
        <f t="shared" si="20"/>
        <v>0</v>
      </c>
      <c r="K226" s="194" t="s">
        <v>3174</v>
      </c>
      <c r="L226" s="40"/>
      <c r="M226" s="199" t="s">
        <v>1</v>
      </c>
      <c r="N226" s="200" t="s">
        <v>41</v>
      </c>
      <c r="O226" s="72"/>
      <c r="P226" s="201">
        <f t="shared" si="21"/>
        <v>0</v>
      </c>
      <c r="Q226" s="201">
        <v>0</v>
      </c>
      <c r="R226" s="201">
        <f t="shared" si="22"/>
        <v>0</v>
      </c>
      <c r="S226" s="201">
        <v>0</v>
      </c>
      <c r="T226" s="202">
        <f t="shared" si="23"/>
        <v>0</v>
      </c>
      <c r="U226" s="35"/>
      <c r="V226" s="35"/>
      <c r="W226" s="35"/>
      <c r="X226" s="35"/>
      <c r="Y226" s="35"/>
      <c r="Z226" s="35"/>
      <c r="AA226" s="35"/>
      <c r="AB226" s="35"/>
      <c r="AC226" s="35"/>
      <c r="AD226" s="35"/>
      <c r="AE226" s="35"/>
      <c r="AR226" s="203" t="s">
        <v>110</v>
      </c>
      <c r="AT226" s="203" t="s">
        <v>241</v>
      </c>
      <c r="AU226" s="203" t="s">
        <v>84</v>
      </c>
      <c r="AY226" s="18" t="s">
        <v>239</v>
      </c>
      <c r="BE226" s="204">
        <f t="shared" si="24"/>
        <v>0</v>
      </c>
      <c r="BF226" s="204">
        <f t="shared" si="25"/>
        <v>0</v>
      </c>
      <c r="BG226" s="204">
        <f t="shared" si="26"/>
        <v>0</v>
      </c>
      <c r="BH226" s="204">
        <f t="shared" si="27"/>
        <v>0</v>
      </c>
      <c r="BI226" s="204">
        <f t="shared" si="28"/>
        <v>0</v>
      </c>
      <c r="BJ226" s="18" t="s">
        <v>84</v>
      </c>
      <c r="BK226" s="204">
        <f t="shared" si="29"/>
        <v>0</v>
      </c>
      <c r="BL226" s="18" t="s">
        <v>110</v>
      </c>
      <c r="BM226" s="203" t="s">
        <v>1011</v>
      </c>
    </row>
    <row r="227" spans="1:65" s="2" customFormat="1" ht="16.5" customHeight="1">
      <c r="A227" s="35"/>
      <c r="B227" s="36"/>
      <c r="C227" s="192" t="s">
        <v>703</v>
      </c>
      <c r="D227" s="192" t="s">
        <v>241</v>
      </c>
      <c r="E227" s="193" t="s">
        <v>3874</v>
      </c>
      <c r="F227" s="194" t="s">
        <v>3780</v>
      </c>
      <c r="G227" s="195" t="s">
        <v>2089</v>
      </c>
      <c r="H227" s="196">
        <v>11</v>
      </c>
      <c r="I227" s="197"/>
      <c r="J227" s="198">
        <f t="shared" si="20"/>
        <v>0</v>
      </c>
      <c r="K227" s="194" t="s">
        <v>3174</v>
      </c>
      <c r="L227" s="40"/>
      <c r="M227" s="199" t="s">
        <v>1</v>
      </c>
      <c r="N227" s="200" t="s">
        <v>41</v>
      </c>
      <c r="O227" s="72"/>
      <c r="P227" s="201">
        <f t="shared" si="21"/>
        <v>0</v>
      </c>
      <c r="Q227" s="201">
        <v>0</v>
      </c>
      <c r="R227" s="201">
        <f t="shared" si="22"/>
        <v>0</v>
      </c>
      <c r="S227" s="201">
        <v>0</v>
      </c>
      <c r="T227" s="202">
        <f t="shared" si="23"/>
        <v>0</v>
      </c>
      <c r="U227" s="35"/>
      <c r="V227" s="35"/>
      <c r="W227" s="35"/>
      <c r="X227" s="35"/>
      <c r="Y227" s="35"/>
      <c r="Z227" s="35"/>
      <c r="AA227" s="35"/>
      <c r="AB227" s="35"/>
      <c r="AC227" s="35"/>
      <c r="AD227" s="35"/>
      <c r="AE227" s="35"/>
      <c r="AR227" s="203" t="s">
        <v>110</v>
      </c>
      <c r="AT227" s="203" t="s">
        <v>241</v>
      </c>
      <c r="AU227" s="203" t="s">
        <v>84</v>
      </c>
      <c r="AY227" s="18" t="s">
        <v>239</v>
      </c>
      <c r="BE227" s="204">
        <f t="shared" si="24"/>
        <v>0</v>
      </c>
      <c r="BF227" s="204">
        <f t="shared" si="25"/>
        <v>0</v>
      </c>
      <c r="BG227" s="204">
        <f t="shared" si="26"/>
        <v>0</v>
      </c>
      <c r="BH227" s="204">
        <f t="shared" si="27"/>
        <v>0</v>
      </c>
      <c r="BI227" s="204">
        <f t="shared" si="28"/>
        <v>0</v>
      </c>
      <c r="BJ227" s="18" t="s">
        <v>84</v>
      </c>
      <c r="BK227" s="204">
        <f t="shared" si="29"/>
        <v>0</v>
      </c>
      <c r="BL227" s="18" t="s">
        <v>110</v>
      </c>
      <c r="BM227" s="203" t="s">
        <v>1021</v>
      </c>
    </row>
    <row r="228" spans="1:65" s="2" customFormat="1" ht="19.5">
      <c r="A228" s="35"/>
      <c r="B228" s="36"/>
      <c r="C228" s="37"/>
      <c r="D228" s="212" t="s">
        <v>294</v>
      </c>
      <c r="E228" s="37"/>
      <c r="F228" s="221" t="s">
        <v>3781</v>
      </c>
      <c r="G228" s="37"/>
      <c r="H228" s="37"/>
      <c r="I228" s="207"/>
      <c r="J228" s="37"/>
      <c r="K228" s="37"/>
      <c r="L228" s="40"/>
      <c r="M228" s="208"/>
      <c r="N228" s="209"/>
      <c r="O228" s="72"/>
      <c r="P228" s="72"/>
      <c r="Q228" s="72"/>
      <c r="R228" s="72"/>
      <c r="S228" s="72"/>
      <c r="T228" s="73"/>
      <c r="U228" s="35"/>
      <c r="V228" s="35"/>
      <c r="W228" s="35"/>
      <c r="X228" s="35"/>
      <c r="Y228" s="35"/>
      <c r="Z228" s="35"/>
      <c r="AA228" s="35"/>
      <c r="AB228" s="35"/>
      <c r="AC228" s="35"/>
      <c r="AD228" s="35"/>
      <c r="AE228" s="35"/>
      <c r="AT228" s="18" t="s">
        <v>294</v>
      </c>
      <c r="AU228" s="18" t="s">
        <v>84</v>
      </c>
    </row>
    <row r="229" spans="1:65" s="2" customFormat="1" ht="16.5" customHeight="1">
      <c r="A229" s="35"/>
      <c r="B229" s="36"/>
      <c r="C229" s="192" t="s">
        <v>708</v>
      </c>
      <c r="D229" s="192" t="s">
        <v>241</v>
      </c>
      <c r="E229" s="193" t="s">
        <v>3875</v>
      </c>
      <c r="F229" s="194" t="s">
        <v>3876</v>
      </c>
      <c r="G229" s="195" t="s">
        <v>2089</v>
      </c>
      <c r="H229" s="196">
        <v>7</v>
      </c>
      <c r="I229" s="197"/>
      <c r="J229" s="198">
        <f>ROUND(I229*H229,2)</f>
        <v>0</v>
      </c>
      <c r="K229" s="194" t="s">
        <v>3174</v>
      </c>
      <c r="L229" s="40"/>
      <c r="M229" s="199" t="s">
        <v>1</v>
      </c>
      <c r="N229" s="200" t="s">
        <v>41</v>
      </c>
      <c r="O229" s="72"/>
      <c r="P229" s="201">
        <f>O229*H229</f>
        <v>0</v>
      </c>
      <c r="Q229" s="201">
        <v>0</v>
      </c>
      <c r="R229" s="201">
        <f>Q229*H229</f>
        <v>0</v>
      </c>
      <c r="S229" s="201">
        <v>0</v>
      </c>
      <c r="T229" s="202">
        <f>S229*H229</f>
        <v>0</v>
      </c>
      <c r="U229" s="35"/>
      <c r="V229" s="35"/>
      <c r="W229" s="35"/>
      <c r="X229" s="35"/>
      <c r="Y229" s="35"/>
      <c r="Z229" s="35"/>
      <c r="AA229" s="35"/>
      <c r="AB229" s="35"/>
      <c r="AC229" s="35"/>
      <c r="AD229" s="35"/>
      <c r="AE229" s="35"/>
      <c r="AR229" s="203" t="s">
        <v>110</v>
      </c>
      <c r="AT229" s="203" t="s">
        <v>241</v>
      </c>
      <c r="AU229" s="203" t="s">
        <v>84</v>
      </c>
      <c r="AY229" s="18" t="s">
        <v>239</v>
      </c>
      <c r="BE229" s="204">
        <f>IF(N229="základní",J229,0)</f>
        <v>0</v>
      </c>
      <c r="BF229" s="204">
        <f>IF(N229="snížená",J229,0)</f>
        <v>0</v>
      </c>
      <c r="BG229" s="204">
        <f>IF(N229="zákl. přenesená",J229,0)</f>
        <v>0</v>
      </c>
      <c r="BH229" s="204">
        <f>IF(N229="sníž. přenesená",J229,0)</f>
        <v>0</v>
      </c>
      <c r="BI229" s="204">
        <f>IF(N229="nulová",J229,0)</f>
        <v>0</v>
      </c>
      <c r="BJ229" s="18" t="s">
        <v>84</v>
      </c>
      <c r="BK229" s="204">
        <f>ROUND(I229*H229,2)</f>
        <v>0</v>
      </c>
      <c r="BL229" s="18" t="s">
        <v>110</v>
      </c>
      <c r="BM229" s="203" t="s">
        <v>1028</v>
      </c>
    </row>
    <row r="230" spans="1:65" s="2" customFormat="1" ht="16.5" customHeight="1">
      <c r="A230" s="35"/>
      <c r="B230" s="36"/>
      <c r="C230" s="192" t="s">
        <v>713</v>
      </c>
      <c r="D230" s="192" t="s">
        <v>241</v>
      </c>
      <c r="E230" s="193" t="s">
        <v>3877</v>
      </c>
      <c r="F230" s="194" t="s">
        <v>3783</v>
      </c>
      <c r="G230" s="195" t="s">
        <v>2089</v>
      </c>
      <c r="H230" s="196">
        <v>27</v>
      </c>
      <c r="I230" s="197"/>
      <c r="J230" s="198">
        <f>ROUND(I230*H230,2)</f>
        <v>0</v>
      </c>
      <c r="K230" s="194" t="s">
        <v>3174</v>
      </c>
      <c r="L230" s="40"/>
      <c r="M230" s="199" t="s">
        <v>1</v>
      </c>
      <c r="N230" s="200" t="s">
        <v>41</v>
      </c>
      <c r="O230" s="72"/>
      <c r="P230" s="201">
        <f>O230*H230</f>
        <v>0</v>
      </c>
      <c r="Q230" s="201">
        <v>0</v>
      </c>
      <c r="R230" s="201">
        <f>Q230*H230</f>
        <v>0</v>
      </c>
      <c r="S230" s="201">
        <v>0</v>
      </c>
      <c r="T230" s="202">
        <f>S230*H230</f>
        <v>0</v>
      </c>
      <c r="U230" s="35"/>
      <c r="V230" s="35"/>
      <c r="W230" s="35"/>
      <c r="X230" s="35"/>
      <c r="Y230" s="35"/>
      <c r="Z230" s="35"/>
      <c r="AA230" s="35"/>
      <c r="AB230" s="35"/>
      <c r="AC230" s="35"/>
      <c r="AD230" s="35"/>
      <c r="AE230" s="35"/>
      <c r="AR230" s="203" t="s">
        <v>110</v>
      </c>
      <c r="AT230" s="203" t="s">
        <v>241</v>
      </c>
      <c r="AU230" s="203" t="s">
        <v>84</v>
      </c>
      <c r="AY230" s="18" t="s">
        <v>239</v>
      </c>
      <c r="BE230" s="204">
        <f>IF(N230="základní",J230,0)</f>
        <v>0</v>
      </c>
      <c r="BF230" s="204">
        <f>IF(N230="snížená",J230,0)</f>
        <v>0</v>
      </c>
      <c r="BG230" s="204">
        <f>IF(N230="zákl. přenesená",J230,0)</f>
        <v>0</v>
      </c>
      <c r="BH230" s="204">
        <f>IF(N230="sníž. přenesená",J230,0)</f>
        <v>0</v>
      </c>
      <c r="BI230" s="204">
        <f>IF(N230="nulová",J230,0)</f>
        <v>0</v>
      </c>
      <c r="BJ230" s="18" t="s">
        <v>84</v>
      </c>
      <c r="BK230" s="204">
        <f>ROUND(I230*H230,2)</f>
        <v>0</v>
      </c>
      <c r="BL230" s="18" t="s">
        <v>110</v>
      </c>
      <c r="BM230" s="203" t="s">
        <v>1038</v>
      </c>
    </row>
    <row r="231" spans="1:65" s="2" customFormat="1" ht="16.5" customHeight="1">
      <c r="A231" s="35"/>
      <c r="B231" s="36"/>
      <c r="C231" s="192" t="s">
        <v>718</v>
      </c>
      <c r="D231" s="192" t="s">
        <v>241</v>
      </c>
      <c r="E231" s="193" t="s">
        <v>3878</v>
      </c>
      <c r="F231" s="194" t="s">
        <v>3785</v>
      </c>
      <c r="G231" s="195" t="s">
        <v>2089</v>
      </c>
      <c r="H231" s="196">
        <v>12</v>
      </c>
      <c r="I231" s="197"/>
      <c r="J231" s="198">
        <f>ROUND(I231*H231,2)</f>
        <v>0</v>
      </c>
      <c r="K231" s="194" t="s">
        <v>3174</v>
      </c>
      <c r="L231" s="40"/>
      <c r="M231" s="199" t="s">
        <v>1</v>
      </c>
      <c r="N231" s="200" t="s">
        <v>41</v>
      </c>
      <c r="O231" s="72"/>
      <c r="P231" s="201">
        <f>O231*H231</f>
        <v>0</v>
      </c>
      <c r="Q231" s="201">
        <v>0</v>
      </c>
      <c r="R231" s="201">
        <f>Q231*H231</f>
        <v>0</v>
      </c>
      <c r="S231" s="201">
        <v>0</v>
      </c>
      <c r="T231" s="202">
        <f>S231*H231</f>
        <v>0</v>
      </c>
      <c r="U231" s="35"/>
      <c r="V231" s="35"/>
      <c r="W231" s="35"/>
      <c r="X231" s="35"/>
      <c r="Y231" s="35"/>
      <c r="Z231" s="35"/>
      <c r="AA231" s="35"/>
      <c r="AB231" s="35"/>
      <c r="AC231" s="35"/>
      <c r="AD231" s="35"/>
      <c r="AE231" s="35"/>
      <c r="AR231" s="203" t="s">
        <v>110</v>
      </c>
      <c r="AT231" s="203" t="s">
        <v>241</v>
      </c>
      <c r="AU231" s="203" t="s">
        <v>84</v>
      </c>
      <c r="AY231" s="18" t="s">
        <v>239</v>
      </c>
      <c r="BE231" s="204">
        <f>IF(N231="základní",J231,0)</f>
        <v>0</v>
      </c>
      <c r="BF231" s="204">
        <f>IF(N231="snížená",J231,0)</f>
        <v>0</v>
      </c>
      <c r="BG231" s="204">
        <f>IF(N231="zákl. přenesená",J231,0)</f>
        <v>0</v>
      </c>
      <c r="BH231" s="204">
        <f>IF(N231="sníž. přenesená",J231,0)</f>
        <v>0</v>
      </c>
      <c r="BI231" s="204">
        <f>IF(N231="nulová",J231,0)</f>
        <v>0</v>
      </c>
      <c r="BJ231" s="18" t="s">
        <v>84</v>
      </c>
      <c r="BK231" s="204">
        <f>ROUND(I231*H231,2)</f>
        <v>0</v>
      </c>
      <c r="BL231" s="18" t="s">
        <v>110</v>
      </c>
      <c r="BM231" s="203" t="s">
        <v>1042</v>
      </c>
    </row>
    <row r="232" spans="1:65" s="2" customFormat="1" ht="16.5" customHeight="1">
      <c r="A232" s="35"/>
      <c r="B232" s="36"/>
      <c r="C232" s="192" t="s">
        <v>724</v>
      </c>
      <c r="D232" s="192" t="s">
        <v>241</v>
      </c>
      <c r="E232" s="193" t="s">
        <v>3879</v>
      </c>
      <c r="F232" s="194" t="s">
        <v>3780</v>
      </c>
      <c r="G232" s="195" t="s">
        <v>2089</v>
      </c>
      <c r="H232" s="196">
        <v>4</v>
      </c>
      <c r="I232" s="197"/>
      <c r="J232" s="198">
        <f>ROUND(I232*H232,2)</f>
        <v>0</v>
      </c>
      <c r="K232" s="194" t="s">
        <v>3174</v>
      </c>
      <c r="L232" s="40"/>
      <c r="M232" s="199" t="s">
        <v>1</v>
      </c>
      <c r="N232" s="200" t="s">
        <v>41</v>
      </c>
      <c r="O232" s="72"/>
      <c r="P232" s="201">
        <f>O232*H232</f>
        <v>0</v>
      </c>
      <c r="Q232" s="201">
        <v>0</v>
      </c>
      <c r="R232" s="201">
        <f>Q232*H232</f>
        <v>0</v>
      </c>
      <c r="S232" s="201">
        <v>0</v>
      </c>
      <c r="T232" s="202">
        <f>S232*H232</f>
        <v>0</v>
      </c>
      <c r="U232" s="35"/>
      <c r="V232" s="35"/>
      <c r="W232" s="35"/>
      <c r="X232" s="35"/>
      <c r="Y232" s="35"/>
      <c r="Z232" s="35"/>
      <c r="AA232" s="35"/>
      <c r="AB232" s="35"/>
      <c r="AC232" s="35"/>
      <c r="AD232" s="35"/>
      <c r="AE232" s="35"/>
      <c r="AR232" s="203" t="s">
        <v>110</v>
      </c>
      <c r="AT232" s="203" t="s">
        <v>241</v>
      </c>
      <c r="AU232" s="203" t="s">
        <v>84</v>
      </c>
      <c r="AY232" s="18" t="s">
        <v>239</v>
      </c>
      <c r="BE232" s="204">
        <f>IF(N232="základní",J232,0)</f>
        <v>0</v>
      </c>
      <c r="BF232" s="204">
        <f>IF(N232="snížená",J232,0)</f>
        <v>0</v>
      </c>
      <c r="BG232" s="204">
        <f>IF(N232="zákl. přenesená",J232,0)</f>
        <v>0</v>
      </c>
      <c r="BH232" s="204">
        <f>IF(N232="sníž. přenesená",J232,0)</f>
        <v>0</v>
      </c>
      <c r="BI232" s="204">
        <f>IF(N232="nulová",J232,0)</f>
        <v>0</v>
      </c>
      <c r="BJ232" s="18" t="s">
        <v>84</v>
      </c>
      <c r="BK232" s="204">
        <f>ROUND(I232*H232,2)</f>
        <v>0</v>
      </c>
      <c r="BL232" s="18" t="s">
        <v>110</v>
      </c>
      <c r="BM232" s="203" t="s">
        <v>1052</v>
      </c>
    </row>
    <row r="233" spans="1:65" s="2" customFormat="1" ht="19.5">
      <c r="A233" s="35"/>
      <c r="B233" s="36"/>
      <c r="C233" s="37"/>
      <c r="D233" s="212" t="s">
        <v>294</v>
      </c>
      <c r="E233" s="37"/>
      <c r="F233" s="221" t="s">
        <v>3787</v>
      </c>
      <c r="G233" s="37"/>
      <c r="H233" s="37"/>
      <c r="I233" s="207"/>
      <c r="J233" s="37"/>
      <c r="K233" s="37"/>
      <c r="L233" s="40"/>
      <c r="M233" s="208"/>
      <c r="N233" s="209"/>
      <c r="O233" s="72"/>
      <c r="P233" s="72"/>
      <c r="Q233" s="72"/>
      <c r="R233" s="72"/>
      <c r="S233" s="72"/>
      <c r="T233" s="73"/>
      <c r="U233" s="35"/>
      <c r="V233" s="35"/>
      <c r="W233" s="35"/>
      <c r="X233" s="35"/>
      <c r="Y233" s="35"/>
      <c r="Z233" s="35"/>
      <c r="AA233" s="35"/>
      <c r="AB233" s="35"/>
      <c r="AC233" s="35"/>
      <c r="AD233" s="35"/>
      <c r="AE233" s="35"/>
      <c r="AT233" s="18" t="s">
        <v>294</v>
      </c>
      <c r="AU233" s="18" t="s">
        <v>84</v>
      </c>
    </row>
    <row r="234" spans="1:65" s="2" customFormat="1" ht="16.5" customHeight="1">
      <c r="A234" s="35"/>
      <c r="B234" s="36"/>
      <c r="C234" s="192" t="s">
        <v>729</v>
      </c>
      <c r="D234" s="192" t="s">
        <v>241</v>
      </c>
      <c r="E234" s="193" t="s">
        <v>3880</v>
      </c>
      <c r="F234" s="194" t="s">
        <v>3881</v>
      </c>
      <c r="G234" s="195" t="s">
        <v>2089</v>
      </c>
      <c r="H234" s="196">
        <v>1</v>
      </c>
      <c r="I234" s="197"/>
      <c r="J234" s="198">
        <f>ROUND(I234*H234,2)</f>
        <v>0</v>
      </c>
      <c r="K234" s="194" t="s">
        <v>3174</v>
      </c>
      <c r="L234" s="40"/>
      <c r="M234" s="199" t="s">
        <v>1</v>
      </c>
      <c r="N234" s="200" t="s">
        <v>41</v>
      </c>
      <c r="O234" s="72"/>
      <c r="P234" s="201">
        <f>O234*H234</f>
        <v>0</v>
      </c>
      <c r="Q234" s="201">
        <v>0</v>
      </c>
      <c r="R234" s="201">
        <f>Q234*H234</f>
        <v>0</v>
      </c>
      <c r="S234" s="201">
        <v>0</v>
      </c>
      <c r="T234" s="202">
        <f>S234*H234</f>
        <v>0</v>
      </c>
      <c r="U234" s="35"/>
      <c r="V234" s="35"/>
      <c r="W234" s="35"/>
      <c r="X234" s="35"/>
      <c r="Y234" s="35"/>
      <c r="Z234" s="35"/>
      <c r="AA234" s="35"/>
      <c r="AB234" s="35"/>
      <c r="AC234" s="35"/>
      <c r="AD234" s="35"/>
      <c r="AE234" s="35"/>
      <c r="AR234" s="203" t="s">
        <v>110</v>
      </c>
      <c r="AT234" s="203" t="s">
        <v>241</v>
      </c>
      <c r="AU234" s="203" t="s">
        <v>84</v>
      </c>
      <c r="AY234" s="18" t="s">
        <v>239</v>
      </c>
      <c r="BE234" s="204">
        <f>IF(N234="základní",J234,0)</f>
        <v>0</v>
      </c>
      <c r="BF234" s="204">
        <f>IF(N234="snížená",J234,0)</f>
        <v>0</v>
      </c>
      <c r="BG234" s="204">
        <f>IF(N234="zákl. přenesená",J234,0)</f>
        <v>0</v>
      </c>
      <c r="BH234" s="204">
        <f>IF(N234="sníž. přenesená",J234,0)</f>
        <v>0</v>
      </c>
      <c r="BI234" s="204">
        <f>IF(N234="nulová",J234,0)</f>
        <v>0</v>
      </c>
      <c r="BJ234" s="18" t="s">
        <v>84</v>
      </c>
      <c r="BK234" s="204">
        <f>ROUND(I234*H234,2)</f>
        <v>0</v>
      </c>
      <c r="BL234" s="18" t="s">
        <v>110</v>
      </c>
      <c r="BM234" s="203" t="s">
        <v>1060</v>
      </c>
    </row>
    <row r="235" spans="1:65" s="2" customFormat="1" ht="16.5" customHeight="1">
      <c r="A235" s="35"/>
      <c r="B235" s="36"/>
      <c r="C235" s="192" t="s">
        <v>734</v>
      </c>
      <c r="D235" s="192" t="s">
        <v>241</v>
      </c>
      <c r="E235" s="193" t="s">
        <v>3882</v>
      </c>
      <c r="F235" s="194" t="s">
        <v>3883</v>
      </c>
      <c r="G235" s="195" t="s">
        <v>2089</v>
      </c>
      <c r="H235" s="196">
        <v>1</v>
      </c>
      <c r="I235" s="197"/>
      <c r="J235" s="198">
        <f>ROUND(I235*H235,2)</f>
        <v>0</v>
      </c>
      <c r="K235" s="194" t="s">
        <v>3174</v>
      </c>
      <c r="L235" s="40"/>
      <c r="M235" s="199" t="s">
        <v>1</v>
      </c>
      <c r="N235" s="200" t="s">
        <v>41</v>
      </c>
      <c r="O235" s="72"/>
      <c r="P235" s="201">
        <f>O235*H235</f>
        <v>0</v>
      </c>
      <c r="Q235" s="201">
        <v>0</v>
      </c>
      <c r="R235" s="201">
        <f>Q235*H235</f>
        <v>0</v>
      </c>
      <c r="S235" s="201">
        <v>0</v>
      </c>
      <c r="T235" s="202">
        <f>S235*H235</f>
        <v>0</v>
      </c>
      <c r="U235" s="35"/>
      <c r="V235" s="35"/>
      <c r="W235" s="35"/>
      <c r="X235" s="35"/>
      <c r="Y235" s="35"/>
      <c r="Z235" s="35"/>
      <c r="AA235" s="35"/>
      <c r="AB235" s="35"/>
      <c r="AC235" s="35"/>
      <c r="AD235" s="35"/>
      <c r="AE235" s="35"/>
      <c r="AR235" s="203" t="s">
        <v>110</v>
      </c>
      <c r="AT235" s="203" t="s">
        <v>241</v>
      </c>
      <c r="AU235" s="203" t="s">
        <v>84</v>
      </c>
      <c r="AY235" s="18" t="s">
        <v>239</v>
      </c>
      <c r="BE235" s="204">
        <f>IF(N235="základní",J235,0)</f>
        <v>0</v>
      </c>
      <c r="BF235" s="204">
        <f>IF(N235="snížená",J235,0)</f>
        <v>0</v>
      </c>
      <c r="BG235" s="204">
        <f>IF(N235="zákl. přenesená",J235,0)</f>
        <v>0</v>
      </c>
      <c r="BH235" s="204">
        <f>IF(N235="sníž. přenesená",J235,0)</f>
        <v>0</v>
      </c>
      <c r="BI235" s="204">
        <f>IF(N235="nulová",J235,0)</f>
        <v>0</v>
      </c>
      <c r="BJ235" s="18" t="s">
        <v>84</v>
      </c>
      <c r="BK235" s="204">
        <f>ROUND(I235*H235,2)</f>
        <v>0</v>
      </c>
      <c r="BL235" s="18" t="s">
        <v>110</v>
      </c>
      <c r="BM235" s="203" t="s">
        <v>1073</v>
      </c>
    </row>
    <row r="236" spans="1:65" s="2" customFormat="1" ht="29.25">
      <c r="A236" s="35"/>
      <c r="B236" s="36"/>
      <c r="C236" s="37"/>
      <c r="D236" s="212" t="s">
        <v>294</v>
      </c>
      <c r="E236" s="37"/>
      <c r="F236" s="221" t="s">
        <v>3884</v>
      </c>
      <c r="G236" s="37"/>
      <c r="H236" s="37"/>
      <c r="I236" s="207"/>
      <c r="J236" s="37"/>
      <c r="K236" s="37"/>
      <c r="L236" s="40"/>
      <c r="M236" s="208"/>
      <c r="N236" s="209"/>
      <c r="O236" s="72"/>
      <c r="P236" s="72"/>
      <c r="Q236" s="72"/>
      <c r="R236" s="72"/>
      <c r="S236" s="72"/>
      <c r="T236" s="73"/>
      <c r="U236" s="35"/>
      <c r="V236" s="35"/>
      <c r="W236" s="35"/>
      <c r="X236" s="35"/>
      <c r="Y236" s="35"/>
      <c r="Z236" s="35"/>
      <c r="AA236" s="35"/>
      <c r="AB236" s="35"/>
      <c r="AC236" s="35"/>
      <c r="AD236" s="35"/>
      <c r="AE236" s="35"/>
      <c r="AT236" s="18" t="s">
        <v>294</v>
      </c>
      <c r="AU236" s="18" t="s">
        <v>84</v>
      </c>
    </row>
    <row r="237" spans="1:65" s="2" customFormat="1" ht="16.5" customHeight="1">
      <c r="A237" s="35"/>
      <c r="B237" s="36"/>
      <c r="C237" s="192" t="s">
        <v>739</v>
      </c>
      <c r="D237" s="192" t="s">
        <v>241</v>
      </c>
      <c r="E237" s="193" t="s">
        <v>3885</v>
      </c>
      <c r="F237" s="194" t="s">
        <v>3886</v>
      </c>
      <c r="G237" s="195" t="s">
        <v>2089</v>
      </c>
      <c r="H237" s="196">
        <v>1</v>
      </c>
      <c r="I237" s="197"/>
      <c r="J237" s="198">
        <f>ROUND(I237*H237,2)</f>
        <v>0</v>
      </c>
      <c r="K237" s="194" t="s">
        <v>3174</v>
      </c>
      <c r="L237" s="40"/>
      <c r="M237" s="199" t="s">
        <v>1</v>
      </c>
      <c r="N237" s="200" t="s">
        <v>41</v>
      </c>
      <c r="O237" s="72"/>
      <c r="P237" s="201">
        <f>O237*H237</f>
        <v>0</v>
      </c>
      <c r="Q237" s="201">
        <v>0</v>
      </c>
      <c r="R237" s="201">
        <f>Q237*H237</f>
        <v>0</v>
      </c>
      <c r="S237" s="201">
        <v>0</v>
      </c>
      <c r="T237" s="202">
        <f>S237*H237</f>
        <v>0</v>
      </c>
      <c r="U237" s="35"/>
      <c r="V237" s="35"/>
      <c r="W237" s="35"/>
      <c r="X237" s="35"/>
      <c r="Y237" s="35"/>
      <c r="Z237" s="35"/>
      <c r="AA237" s="35"/>
      <c r="AB237" s="35"/>
      <c r="AC237" s="35"/>
      <c r="AD237" s="35"/>
      <c r="AE237" s="35"/>
      <c r="AR237" s="203" t="s">
        <v>110</v>
      </c>
      <c r="AT237" s="203" t="s">
        <v>241</v>
      </c>
      <c r="AU237" s="203" t="s">
        <v>84</v>
      </c>
      <c r="AY237" s="18" t="s">
        <v>239</v>
      </c>
      <c r="BE237" s="204">
        <f>IF(N237="základní",J237,0)</f>
        <v>0</v>
      </c>
      <c r="BF237" s="204">
        <f>IF(N237="snížená",J237,0)</f>
        <v>0</v>
      </c>
      <c r="BG237" s="204">
        <f>IF(N237="zákl. přenesená",J237,0)</f>
        <v>0</v>
      </c>
      <c r="BH237" s="204">
        <f>IF(N237="sníž. přenesená",J237,0)</f>
        <v>0</v>
      </c>
      <c r="BI237" s="204">
        <f>IF(N237="nulová",J237,0)</f>
        <v>0</v>
      </c>
      <c r="BJ237" s="18" t="s">
        <v>84</v>
      </c>
      <c r="BK237" s="204">
        <f>ROUND(I237*H237,2)</f>
        <v>0</v>
      </c>
      <c r="BL237" s="18" t="s">
        <v>110</v>
      </c>
      <c r="BM237" s="203" t="s">
        <v>1086</v>
      </c>
    </row>
    <row r="238" spans="1:65" s="2" customFormat="1" ht="29.25">
      <c r="A238" s="35"/>
      <c r="B238" s="36"/>
      <c r="C238" s="37"/>
      <c r="D238" s="212" t="s">
        <v>294</v>
      </c>
      <c r="E238" s="37"/>
      <c r="F238" s="221" t="s">
        <v>3887</v>
      </c>
      <c r="G238" s="37"/>
      <c r="H238" s="37"/>
      <c r="I238" s="207"/>
      <c r="J238" s="37"/>
      <c r="K238" s="37"/>
      <c r="L238" s="40"/>
      <c r="M238" s="208"/>
      <c r="N238" s="209"/>
      <c r="O238" s="72"/>
      <c r="P238" s="72"/>
      <c r="Q238" s="72"/>
      <c r="R238" s="72"/>
      <c r="S238" s="72"/>
      <c r="T238" s="73"/>
      <c r="U238" s="35"/>
      <c r="V238" s="35"/>
      <c r="W238" s="35"/>
      <c r="X238" s="35"/>
      <c r="Y238" s="35"/>
      <c r="Z238" s="35"/>
      <c r="AA238" s="35"/>
      <c r="AB238" s="35"/>
      <c r="AC238" s="35"/>
      <c r="AD238" s="35"/>
      <c r="AE238" s="35"/>
      <c r="AT238" s="18" t="s">
        <v>294</v>
      </c>
      <c r="AU238" s="18" t="s">
        <v>84</v>
      </c>
    </row>
    <row r="239" spans="1:65" s="2" customFormat="1" ht="16.5" customHeight="1">
      <c r="A239" s="35"/>
      <c r="B239" s="36"/>
      <c r="C239" s="192" t="s">
        <v>741</v>
      </c>
      <c r="D239" s="192" t="s">
        <v>241</v>
      </c>
      <c r="E239" s="193" t="s">
        <v>3888</v>
      </c>
      <c r="F239" s="194" t="s">
        <v>3889</v>
      </c>
      <c r="G239" s="195" t="s">
        <v>2089</v>
      </c>
      <c r="H239" s="196">
        <v>1</v>
      </c>
      <c r="I239" s="197"/>
      <c r="J239" s="198">
        <f>ROUND(I239*H239,2)</f>
        <v>0</v>
      </c>
      <c r="K239" s="194" t="s">
        <v>3174</v>
      </c>
      <c r="L239" s="40"/>
      <c r="M239" s="199" t="s">
        <v>1</v>
      </c>
      <c r="N239" s="200" t="s">
        <v>41</v>
      </c>
      <c r="O239" s="72"/>
      <c r="P239" s="201">
        <f>O239*H239</f>
        <v>0</v>
      </c>
      <c r="Q239" s="201">
        <v>0</v>
      </c>
      <c r="R239" s="201">
        <f>Q239*H239</f>
        <v>0</v>
      </c>
      <c r="S239" s="201">
        <v>0</v>
      </c>
      <c r="T239" s="202">
        <f>S239*H239</f>
        <v>0</v>
      </c>
      <c r="U239" s="35"/>
      <c r="V239" s="35"/>
      <c r="W239" s="35"/>
      <c r="X239" s="35"/>
      <c r="Y239" s="35"/>
      <c r="Z239" s="35"/>
      <c r="AA239" s="35"/>
      <c r="AB239" s="35"/>
      <c r="AC239" s="35"/>
      <c r="AD239" s="35"/>
      <c r="AE239" s="35"/>
      <c r="AR239" s="203" t="s">
        <v>110</v>
      </c>
      <c r="AT239" s="203" t="s">
        <v>241</v>
      </c>
      <c r="AU239" s="203" t="s">
        <v>84</v>
      </c>
      <c r="AY239" s="18" t="s">
        <v>239</v>
      </c>
      <c r="BE239" s="204">
        <f>IF(N239="základní",J239,0)</f>
        <v>0</v>
      </c>
      <c r="BF239" s="204">
        <f>IF(N239="snížená",J239,0)</f>
        <v>0</v>
      </c>
      <c r="BG239" s="204">
        <f>IF(N239="zákl. přenesená",J239,0)</f>
        <v>0</v>
      </c>
      <c r="BH239" s="204">
        <f>IF(N239="sníž. přenesená",J239,0)</f>
        <v>0</v>
      </c>
      <c r="BI239" s="204">
        <f>IF(N239="nulová",J239,0)</f>
        <v>0</v>
      </c>
      <c r="BJ239" s="18" t="s">
        <v>84</v>
      </c>
      <c r="BK239" s="204">
        <f>ROUND(I239*H239,2)</f>
        <v>0</v>
      </c>
      <c r="BL239" s="18" t="s">
        <v>110</v>
      </c>
      <c r="BM239" s="203" t="s">
        <v>1096</v>
      </c>
    </row>
    <row r="240" spans="1:65" s="2" customFormat="1" ht="29.25">
      <c r="A240" s="35"/>
      <c r="B240" s="36"/>
      <c r="C240" s="37"/>
      <c r="D240" s="212" t="s">
        <v>294</v>
      </c>
      <c r="E240" s="37"/>
      <c r="F240" s="221" t="s">
        <v>3890</v>
      </c>
      <c r="G240" s="37"/>
      <c r="H240" s="37"/>
      <c r="I240" s="207"/>
      <c r="J240" s="37"/>
      <c r="K240" s="37"/>
      <c r="L240" s="40"/>
      <c r="M240" s="208"/>
      <c r="N240" s="209"/>
      <c r="O240" s="72"/>
      <c r="P240" s="72"/>
      <c r="Q240" s="72"/>
      <c r="R240" s="72"/>
      <c r="S240" s="72"/>
      <c r="T240" s="73"/>
      <c r="U240" s="35"/>
      <c r="V240" s="35"/>
      <c r="W240" s="35"/>
      <c r="X240" s="35"/>
      <c r="Y240" s="35"/>
      <c r="Z240" s="35"/>
      <c r="AA240" s="35"/>
      <c r="AB240" s="35"/>
      <c r="AC240" s="35"/>
      <c r="AD240" s="35"/>
      <c r="AE240" s="35"/>
      <c r="AT240" s="18" t="s">
        <v>294</v>
      </c>
      <c r="AU240" s="18" t="s">
        <v>84</v>
      </c>
    </row>
    <row r="241" spans="1:65" s="2" customFormat="1" ht="16.5" customHeight="1">
      <c r="A241" s="35"/>
      <c r="B241" s="36"/>
      <c r="C241" s="192" t="s">
        <v>746</v>
      </c>
      <c r="D241" s="192" t="s">
        <v>241</v>
      </c>
      <c r="E241" s="193" t="s">
        <v>3891</v>
      </c>
      <c r="F241" s="194" t="s">
        <v>3892</v>
      </c>
      <c r="G241" s="195" t="s">
        <v>2089</v>
      </c>
      <c r="H241" s="196">
        <v>1</v>
      </c>
      <c r="I241" s="197"/>
      <c r="J241" s="198">
        <f>ROUND(I241*H241,2)</f>
        <v>0</v>
      </c>
      <c r="K241" s="194" t="s">
        <v>3174</v>
      </c>
      <c r="L241" s="40"/>
      <c r="M241" s="199" t="s">
        <v>1</v>
      </c>
      <c r="N241" s="200" t="s">
        <v>41</v>
      </c>
      <c r="O241" s="72"/>
      <c r="P241" s="201">
        <f>O241*H241</f>
        <v>0</v>
      </c>
      <c r="Q241" s="201">
        <v>0</v>
      </c>
      <c r="R241" s="201">
        <f>Q241*H241</f>
        <v>0</v>
      </c>
      <c r="S241" s="201">
        <v>0</v>
      </c>
      <c r="T241" s="202">
        <f>S241*H241</f>
        <v>0</v>
      </c>
      <c r="U241" s="35"/>
      <c r="V241" s="35"/>
      <c r="W241" s="35"/>
      <c r="X241" s="35"/>
      <c r="Y241" s="35"/>
      <c r="Z241" s="35"/>
      <c r="AA241" s="35"/>
      <c r="AB241" s="35"/>
      <c r="AC241" s="35"/>
      <c r="AD241" s="35"/>
      <c r="AE241" s="35"/>
      <c r="AR241" s="203" t="s">
        <v>110</v>
      </c>
      <c r="AT241" s="203" t="s">
        <v>241</v>
      </c>
      <c r="AU241" s="203" t="s">
        <v>84</v>
      </c>
      <c r="AY241" s="18" t="s">
        <v>239</v>
      </c>
      <c r="BE241" s="204">
        <f>IF(N241="základní",J241,0)</f>
        <v>0</v>
      </c>
      <c r="BF241" s="204">
        <f>IF(N241="snížená",J241,0)</f>
        <v>0</v>
      </c>
      <c r="BG241" s="204">
        <f>IF(N241="zákl. přenesená",J241,0)</f>
        <v>0</v>
      </c>
      <c r="BH241" s="204">
        <f>IF(N241="sníž. přenesená",J241,0)</f>
        <v>0</v>
      </c>
      <c r="BI241" s="204">
        <f>IF(N241="nulová",J241,0)</f>
        <v>0</v>
      </c>
      <c r="BJ241" s="18" t="s">
        <v>84</v>
      </c>
      <c r="BK241" s="204">
        <f>ROUND(I241*H241,2)</f>
        <v>0</v>
      </c>
      <c r="BL241" s="18" t="s">
        <v>110</v>
      </c>
      <c r="BM241" s="203" t="s">
        <v>1106</v>
      </c>
    </row>
    <row r="242" spans="1:65" s="2" customFormat="1" ht="29.25">
      <c r="A242" s="35"/>
      <c r="B242" s="36"/>
      <c r="C242" s="37"/>
      <c r="D242" s="212" t="s">
        <v>294</v>
      </c>
      <c r="E242" s="37"/>
      <c r="F242" s="221" t="s">
        <v>3893</v>
      </c>
      <c r="G242" s="37"/>
      <c r="H242" s="37"/>
      <c r="I242" s="207"/>
      <c r="J242" s="37"/>
      <c r="K242" s="37"/>
      <c r="L242" s="40"/>
      <c r="M242" s="208"/>
      <c r="N242" s="209"/>
      <c r="O242" s="72"/>
      <c r="P242" s="72"/>
      <c r="Q242" s="72"/>
      <c r="R242" s="72"/>
      <c r="S242" s="72"/>
      <c r="T242" s="73"/>
      <c r="U242" s="35"/>
      <c r="V242" s="35"/>
      <c r="W242" s="35"/>
      <c r="X242" s="35"/>
      <c r="Y242" s="35"/>
      <c r="Z242" s="35"/>
      <c r="AA242" s="35"/>
      <c r="AB242" s="35"/>
      <c r="AC242" s="35"/>
      <c r="AD242" s="35"/>
      <c r="AE242" s="35"/>
      <c r="AT242" s="18" t="s">
        <v>294</v>
      </c>
      <c r="AU242" s="18" t="s">
        <v>84</v>
      </c>
    </row>
    <row r="243" spans="1:65" s="2" customFormat="1" ht="16.5" customHeight="1">
      <c r="A243" s="35"/>
      <c r="B243" s="36"/>
      <c r="C243" s="192" t="s">
        <v>749</v>
      </c>
      <c r="D243" s="192" t="s">
        <v>241</v>
      </c>
      <c r="E243" s="193" t="s">
        <v>3894</v>
      </c>
      <c r="F243" s="194" t="s">
        <v>3895</v>
      </c>
      <c r="G243" s="195" t="s">
        <v>2089</v>
      </c>
      <c r="H243" s="196">
        <v>1</v>
      </c>
      <c r="I243" s="197"/>
      <c r="J243" s="198">
        <f>ROUND(I243*H243,2)</f>
        <v>0</v>
      </c>
      <c r="K243" s="194" t="s">
        <v>3174</v>
      </c>
      <c r="L243" s="40"/>
      <c r="M243" s="199" t="s">
        <v>1</v>
      </c>
      <c r="N243" s="200" t="s">
        <v>41</v>
      </c>
      <c r="O243" s="72"/>
      <c r="P243" s="201">
        <f>O243*H243</f>
        <v>0</v>
      </c>
      <c r="Q243" s="201">
        <v>0</v>
      </c>
      <c r="R243" s="201">
        <f>Q243*H243</f>
        <v>0</v>
      </c>
      <c r="S243" s="201">
        <v>0</v>
      </c>
      <c r="T243" s="202">
        <f>S243*H243</f>
        <v>0</v>
      </c>
      <c r="U243" s="35"/>
      <c r="V243" s="35"/>
      <c r="W243" s="35"/>
      <c r="X243" s="35"/>
      <c r="Y243" s="35"/>
      <c r="Z243" s="35"/>
      <c r="AA243" s="35"/>
      <c r="AB243" s="35"/>
      <c r="AC243" s="35"/>
      <c r="AD243" s="35"/>
      <c r="AE243" s="35"/>
      <c r="AR243" s="203" t="s">
        <v>110</v>
      </c>
      <c r="AT243" s="203" t="s">
        <v>241</v>
      </c>
      <c r="AU243" s="203" t="s">
        <v>84</v>
      </c>
      <c r="AY243" s="18" t="s">
        <v>239</v>
      </c>
      <c r="BE243" s="204">
        <f>IF(N243="základní",J243,0)</f>
        <v>0</v>
      </c>
      <c r="BF243" s="204">
        <f>IF(N243="snížená",J243,0)</f>
        <v>0</v>
      </c>
      <c r="BG243" s="204">
        <f>IF(N243="zákl. přenesená",J243,0)</f>
        <v>0</v>
      </c>
      <c r="BH243" s="204">
        <f>IF(N243="sníž. přenesená",J243,0)</f>
        <v>0</v>
      </c>
      <c r="BI243" s="204">
        <f>IF(N243="nulová",J243,0)</f>
        <v>0</v>
      </c>
      <c r="BJ243" s="18" t="s">
        <v>84</v>
      </c>
      <c r="BK243" s="204">
        <f>ROUND(I243*H243,2)</f>
        <v>0</v>
      </c>
      <c r="BL243" s="18" t="s">
        <v>110</v>
      </c>
      <c r="BM243" s="203" t="s">
        <v>1116</v>
      </c>
    </row>
    <row r="244" spans="1:65" s="2" customFormat="1" ht="29.25">
      <c r="A244" s="35"/>
      <c r="B244" s="36"/>
      <c r="C244" s="37"/>
      <c r="D244" s="212" t="s">
        <v>294</v>
      </c>
      <c r="E244" s="37"/>
      <c r="F244" s="221" t="s">
        <v>3896</v>
      </c>
      <c r="G244" s="37"/>
      <c r="H244" s="37"/>
      <c r="I244" s="207"/>
      <c r="J244" s="37"/>
      <c r="K244" s="37"/>
      <c r="L244" s="40"/>
      <c r="M244" s="208"/>
      <c r="N244" s="209"/>
      <c r="O244" s="72"/>
      <c r="P244" s="72"/>
      <c r="Q244" s="72"/>
      <c r="R244" s="72"/>
      <c r="S244" s="72"/>
      <c r="T244" s="73"/>
      <c r="U244" s="35"/>
      <c r="V244" s="35"/>
      <c r="W244" s="35"/>
      <c r="X244" s="35"/>
      <c r="Y244" s="35"/>
      <c r="Z244" s="35"/>
      <c r="AA244" s="35"/>
      <c r="AB244" s="35"/>
      <c r="AC244" s="35"/>
      <c r="AD244" s="35"/>
      <c r="AE244" s="35"/>
      <c r="AT244" s="18" t="s">
        <v>294</v>
      </c>
      <c r="AU244" s="18" t="s">
        <v>84</v>
      </c>
    </row>
    <row r="245" spans="1:65" s="2" customFormat="1" ht="16.5" customHeight="1">
      <c r="A245" s="35"/>
      <c r="B245" s="36"/>
      <c r="C245" s="192" t="s">
        <v>754</v>
      </c>
      <c r="D245" s="192" t="s">
        <v>241</v>
      </c>
      <c r="E245" s="193" t="s">
        <v>3897</v>
      </c>
      <c r="F245" s="194" t="s">
        <v>3895</v>
      </c>
      <c r="G245" s="195" t="s">
        <v>2089</v>
      </c>
      <c r="H245" s="196">
        <v>1</v>
      </c>
      <c r="I245" s="197"/>
      <c r="J245" s="198">
        <f>ROUND(I245*H245,2)</f>
        <v>0</v>
      </c>
      <c r="K245" s="194" t="s">
        <v>3174</v>
      </c>
      <c r="L245" s="40"/>
      <c r="M245" s="199" t="s">
        <v>1</v>
      </c>
      <c r="N245" s="200" t="s">
        <v>41</v>
      </c>
      <c r="O245" s="72"/>
      <c r="P245" s="201">
        <f>O245*H245</f>
        <v>0</v>
      </c>
      <c r="Q245" s="201">
        <v>0</v>
      </c>
      <c r="R245" s="201">
        <f>Q245*H245</f>
        <v>0</v>
      </c>
      <c r="S245" s="201">
        <v>0</v>
      </c>
      <c r="T245" s="202">
        <f>S245*H245</f>
        <v>0</v>
      </c>
      <c r="U245" s="35"/>
      <c r="V245" s="35"/>
      <c r="W245" s="35"/>
      <c r="X245" s="35"/>
      <c r="Y245" s="35"/>
      <c r="Z245" s="35"/>
      <c r="AA245" s="35"/>
      <c r="AB245" s="35"/>
      <c r="AC245" s="35"/>
      <c r="AD245" s="35"/>
      <c r="AE245" s="35"/>
      <c r="AR245" s="203" t="s">
        <v>110</v>
      </c>
      <c r="AT245" s="203" t="s">
        <v>241</v>
      </c>
      <c r="AU245" s="203" t="s">
        <v>84</v>
      </c>
      <c r="AY245" s="18" t="s">
        <v>239</v>
      </c>
      <c r="BE245" s="204">
        <f>IF(N245="základní",J245,0)</f>
        <v>0</v>
      </c>
      <c r="BF245" s="204">
        <f>IF(N245="snížená",J245,0)</f>
        <v>0</v>
      </c>
      <c r="BG245" s="204">
        <f>IF(N245="zákl. přenesená",J245,0)</f>
        <v>0</v>
      </c>
      <c r="BH245" s="204">
        <f>IF(N245="sníž. přenesená",J245,0)</f>
        <v>0</v>
      </c>
      <c r="BI245" s="204">
        <f>IF(N245="nulová",J245,0)</f>
        <v>0</v>
      </c>
      <c r="BJ245" s="18" t="s">
        <v>84</v>
      </c>
      <c r="BK245" s="204">
        <f>ROUND(I245*H245,2)</f>
        <v>0</v>
      </c>
      <c r="BL245" s="18" t="s">
        <v>110</v>
      </c>
      <c r="BM245" s="203" t="s">
        <v>1128</v>
      </c>
    </row>
    <row r="246" spans="1:65" s="2" customFormat="1" ht="29.25">
      <c r="A246" s="35"/>
      <c r="B246" s="36"/>
      <c r="C246" s="37"/>
      <c r="D246" s="212" t="s">
        <v>294</v>
      </c>
      <c r="E246" s="37"/>
      <c r="F246" s="221" t="s">
        <v>3898</v>
      </c>
      <c r="G246" s="37"/>
      <c r="H246" s="37"/>
      <c r="I246" s="207"/>
      <c r="J246" s="37"/>
      <c r="K246" s="37"/>
      <c r="L246" s="40"/>
      <c r="M246" s="208"/>
      <c r="N246" s="209"/>
      <c r="O246" s="72"/>
      <c r="P246" s="72"/>
      <c r="Q246" s="72"/>
      <c r="R246" s="72"/>
      <c r="S246" s="72"/>
      <c r="T246" s="73"/>
      <c r="U246" s="35"/>
      <c r="V246" s="35"/>
      <c r="W246" s="35"/>
      <c r="X246" s="35"/>
      <c r="Y246" s="35"/>
      <c r="Z246" s="35"/>
      <c r="AA246" s="35"/>
      <c r="AB246" s="35"/>
      <c r="AC246" s="35"/>
      <c r="AD246" s="35"/>
      <c r="AE246" s="35"/>
      <c r="AT246" s="18" t="s">
        <v>294</v>
      </c>
      <c r="AU246" s="18" t="s">
        <v>84</v>
      </c>
    </row>
    <row r="247" spans="1:65" s="2" customFormat="1" ht="16.5" customHeight="1">
      <c r="A247" s="35"/>
      <c r="B247" s="36"/>
      <c r="C247" s="192" t="s">
        <v>756</v>
      </c>
      <c r="D247" s="192" t="s">
        <v>241</v>
      </c>
      <c r="E247" s="193" t="s">
        <v>3899</v>
      </c>
      <c r="F247" s="194" t="s">
        <v>3889</v>
      </c>
      <c r="G247" s="195" t="s">
        <v>2089</v>
      </c>
      <c r="H247" s="196">
        <v>1</v>
      </c>
      <c r="I247" s="197"/>
      <c r="J247" s="198">
        <f>ROUND(I247*H247,2)</f>
        <v>0</v>
      </c>
      <c r="K247" s="194" t="s">
        <v>3174</v>
      </c>
      <c r="L247" s="40"/>
      <c r="M247" s="199" t="s">
        <v>1</v>
      </c>
      <c r="N247" s="200" t="s">
        <v>41</v>
      </c>
      <c r="O247" s="72"/>
      <c r="P247" s="201">
        <f>O247*H247</f>
        <v>0</v>
      </c>
      <c r="Q247" s="201">
        <v>0</v>
      </c>
      <c r="R247" s="201">
        <f>Q247*H247</f>
        <v>0</v>
      </c>
      <c r="S247" s="201">
        <v>0</v>
      </c>
      <c r="T247" s="202">
        <f>S247*H247</f>
        <v>0</v>
      </c>
      <c r="U247" s="35"/>
      <c r="V247" s="35"/>
      <c r="W247" s="35"/>
      <c r="X247" s="35"/>
      <c r="Y247" s="35"/>
      <c r="Z247" s="35"/>
      <c r="AA247" s="35"/>
      <c r="AB247" s="35"/>
      <c r="AC247" s="35"/>
      <c r="AD247" s="35"/>
      <c r="AE247" s="35"/>
      <c r="AR247" s="203" t="s">
        <v>110</v>
      </c>
      <c r="AT247" s="203" t="s">
        <v>241</v>
      </c>
      <c r="AU247" s="203" t="s">
        <v>84</v>
      </c>
      <c r="AY247" s="18" t="s">
        <v>239</v>
      </c>
      <c r="BE247" s="204">
        <f>IF(N247="základní",J247,0)</f>
        <v>0</v>
      </c>
      <c r="BF247" s="204">
        <f>IF(N247="snížená",J247,0)</f>
        <v>0</v>
      </c>
      <c r="BG247" s="204">
        <f>IF(N247="zákl. přenesená",J247,0)</f>
        <v>0</v>
      </c>
      <c r="BH247" s="204">
        <f>IF(N247="sníž. přenesená",J247,0)</f>
        <v>0</v>
      </c>
      <c r="BI247" s="204">
        <f>IF(N247="nulová",J247,0)</f>
        <v>0</v>
      </c>
      <c r="BJ247" s="18" t="s">
        <v>84</v>
      </c>
      <c r="BK247" s="204">
        <f>ROUND(I247*H247,2)</f>
        <v>0</v>
      </c>
      <c r="BL247" s="18" t="s">
        <v>110</v>
      </c>
      <c r="BM247" s="203" t="s">
        <v>1139</v>
      </c>
    </row>
    <row r="248" spans="1:65" s="2" customFormat="1" ht="29.25">
      <c r="A248" s="35"/>
      <c r="B248" s="36"/>
      <c r="C248" s="37"/>
      <c r="D248" s="212" t="s">
        <v>294</v>
      </c>
      <c r="E248" s="37"/>
      <c r="F248" s="221" t="s">
        <v>3890</v>
      </c>
      <c r="G248" s="37"/>
      <c r="H248" s="37"/>
      <c r="I248" s="207"/>
      <c r="J248" s="37"/>
      <c r="K248" s="37"/>
      <c r="L248" s="40"/>
      <c r="M248" s="208"/>
      <c r="N248" s="209"/>
      <c r="O248" s="72"/>
      <c r="P248" s="72"/>
      <c r="Q248" s="72"/>
      <c r="R248" s="72"/>
      <c r="S248" s="72"/>
      <c r="T248" s="73"/>
      <c r="U248" s="35"/>
      <c r="V248" s="35"/>
      <c r="W248" s="35"/>
      <c r="X248" s="35"/>
      <c r="Y248" s="35"/>
      <c r="Z248" s="35"/>
      <c r="AA248" s="35"/>
      <c r="AB248" s="35"/>
      <c r="AC248" s="35"/>
      <c r="AD248" s="35"/>
      <c r="AE248" s="35"/>
      <c r="AT248" s="18" t="s">
        <v>294</v>
      </c>
      <c r="AU248" s="18" t="s">
        <v>84</v>
      </c>
    </row>
    <row r="249" spans="1:65" s="2" customFormat="1" ht="16.5" customHeight="1">
      <c r="A249" s="35"/>
      <c r="B249" s="36"/>
      <c r="C249" s="192" t="s">
        <v>762</v>
      </c>
      <c r="D249" s="192" t="s">
        <v>241</v>
      </c>
      <c r="E249" s="193" t="s">
        <v>3900</v>
      </c>
      <c r="F249" s="194" t="s">
        <v>3901</v>
      </c>
      <c r="G249" s="195" t="s">
        <v>513</v>
      </c>
      <c r="H249" s="196">
        <v>43.5</v>
      </c>
      <c r="I249" s="197"/>
      <c r="J249" s="198">
        <f t="shared" ref="J249:J256" si="30">ROUND(I249*H249,2)</f>
        <v>0</v>
      </c>
      <c r="K249" s="194" t="s">
        <v>3174</v>
      </c>
      <c r="L249" s="40"/>
      <c r="M249" s="199" t="s">
        <v>1</v>
      </c>
      <c r="N249" s="200" t="s">
        <v>41</v>
      </c>
      <c r="O249" s="72"/>
      <c r="P249" s="201">
        <f t="shared" ref="P249:P256" si="31">O249*H249</f>
        <v>0</v>
      </c>
      <c r="Q249" s="201">
        <v>0</v>
      </c>
      <c r="R249" s="201">
        <f t="shared" ref="R249:R256" si="32">Q249*H249</f>
        <v>0</v>
      </c>
      <c r="S249" s="201">
        <v>0</v>
      </c>
      <c r="T249" s="202">
        <f t="shared" ref="T249:T256" si="33">S249*H249</f>
        <v>0</v>
      </c>
      <c r="U249" s="35"/>
      <c r="V249" s="35"/>
      <c r="W249" s="35"/>
      <c r="X249" s="35"/>
      <c r="Y249" s="35"/>
      <c r="Z249" s="35"/>
      <c r="AA249" s="35"/>
      <c r="AB249" s="35"/>
      <c r="AC249" s="35"/>
      <c r="AD249" s="35"/>
      <c r="AE249" s="35"/>
      <c r="AR249" s="203" t="s">
        <v>110</v>
      </c>
      <c r="AT249" s="203" t="s">
        <v>241</v>
      </c>
      <c r="AU249" s="203" t="s">
        <v>84</v>
      </c>
      <c r="AY249" s="18" t="s">
        <v>239</v>
      </c>
      <c r="BE249" s="204">
        <f t="shared" ref="BE249:BE256" si="34">IF(N249="základní",J249,0)</f>
        <v>0</v>
      </c>
      <c r="BF249" s="204">
        <f t="shared" ref="BF249:BF256" si="35">IF(N249="snížená",J249,0)</f>
        <v>0</v>
      </c>
      <c r="BG249" s="204">
        <f t="shared" ref="BG249:BG256" si="36">IF(N249="zákl. přenesená",J249,0)</f>
        <v>0</v>
      </c>
      <c r="BH249" s="204">
        <f t="shared" ref="BH249:BH256" si="37">IF(N249="sníž. přenesená",J249,0)</f>
        <v>0</v>
      </c>
      <c r="BI249" s="204">
        <f t="shared" ref="BI249:BI256" si="38">IF(N249="nulová",J249,0)</f>
        <v>0</v>
      </c>
      <c r="BJ249" s="18" t="s">
        <v>84</v>
      </c>
      <c r="BK249" s="204">
        <f t="shared" ref="BK249:BK256" si="39">ROUND(I249*H249,2)</f>
        <v>0</v>
      </c>
      <c r="BL249" s="18" t="s">
        <v>110</v>
      </c>
      <c r="BM249" s="203" t="s">
        <v>1150</v>
      </c>
    </row>
    <row r="250" spans="1:65" s="2" customFormat="1" ht="16.5" customHeight="1">
      <c r="A250" s="35"/>
      <c r="B250" s="36"/>
      <c r="C250" s="192" t="s">
        <v>767</v>
      </c>
      <c r="D250" s="192" t="s">
        <v>241</v>
      </c>
      <c r="E250" s="193" t="s">
        <v>3902</v>
      </c>
      <c r="F250" s="194" t="s">
        <v>3804</v>
      </c>
      <c r="G250" s="195" t="s">
        <v>513</v>
      </c>
      <c r="H250" s="196">
        <v>102</v>
      </c>
      <c r="I250" s="197"/>
      <c r="J250" s="198">
        <f t="shared" si="30"/>
        <v>0</v>
      </c>
      <c r="K250" s="194" t="s">
        <v>3174</v>
      </c>
      <c r="L250" s="40"/>
      <c r="M250" s="199" t="s">
        <v>1</v>
      </c>
      <c r="N250" s="200" t="s">
        <v>41</v>
      </c>
      <c r="O250" s="72"/>
      <c r="P250" s="201">
        <f t="shared" si="31"/>
        <v>0</v>
      </c>
      <c r="Q250" s="201">
        <v>0</v>
      </c>
      <c r="R250" s="201">
        <f t="shared" si="32"/>
        <v>0</v>
      </c>
      <c r="S250" s="201">
        <v>0</v>
      </c>
      <c r="T250" s="202">
        <f t="shared" si="33"/>
        <v>0</v>
      </c>
      <c r="U250" s="35"/>
      <c r="V250" s="35"/>
      <c r="W250" s="35"/>
      <c r="X250" s="35"/>
      <c r="Y250" s="35"/>
      <c r="Z250" s="35"/>
      <c r="AA250" s="35"/>
      <c r="AB250" s="35"/>
      <c r="AC250" s="35"/>
      <c r="AD250" s="35"/>
      <c r="AE250" s="35"/>
      <c r="AR250" s="203" t="s">
        <v>110</v>
      </c>
      <c r="AT250" s="203" t="s">
        <v>241</v>
      </c>
      <c r="AU250" s="203" t="s">
        <v>84</v>
      </c>
      <c r="AY250" s="18" t="s">
        <v>239</v>
      </c>
      <c r="BE250" s="204">
        <f t="shared" si="34"/>
        <v>0</v>
      </c>
      <c r="BF250" s="204">
        <f t="shared" si="35"/>
        <v>0</v>
      </c>
      <c r="BG250" s="204">
        <f t="shared" si="36"/>
        <v>0</v>
      </c>
      <c r="BH250" s="204">
        <f t="shared" si="37"/>
        <v>0</v>
      </c>
      <c r="BI250" s="204">
        <f t="shared" si="38"/>
        <v>0</v>
      </c>
      <c r="BJ250" s="18" t="s">
        <v>84</v>
      </c>
      <c r="BK250" s="204">
        <f t="shared" si="39"/>
        <v>0</v>
      </c>
      <c r="BL250" s="18" t="s">
        <v>110</v>
      </c>
      <c r="BM250" s="203" t="s">
        <v>1167</v>
      </c>
    </row>
    <row r="251" spans="1:65" s="2" customFormat="1" ht="16.5" customHeight="1">
      <c r="A251" s="35"/>
      <c r="B251" s="36"/>
      <c r="C251" s="192" t="s">
        <v>772</v>
      </c>
      <c r="D251" s="192" t="s">
        <v>241</v>
      </c>
      <c r="E251" s="193" t="s">
        <v>3903</v>
      </c>
      <c r="F251" s="194" t="s">
        <v>3806</v>
      </c>
      <c r="G251" s="195" t="s">
        <v>513</v>
      </c>
      <c r="H251" s="196">
        <v>86</v>
      </c>
      <c r="I251" s="197"/>
      <c r="J251" s="198">
        <f t="shared" si="30"/>
        <v>0</v>
      </c>
      <c r="K251" s="194" t="s">
        <v>3174</v>
      </c>
      <c r="L251" s="40"/>
      <c r="M251" s="199" t="s">
        <v>1</v>
      </c>
      <c r="N251" s="200" t="s">
        <v>41</v>
      </c>
      <c r="O251" s="72"/>
      <c r="P251" s="201">
        <f t="shared" si="31"/>
        <v>0</v>
      </c>
      <c r="Q251" s="201">
        <v>0</v>
      </c>
      <c r="R251" s="201">
        <f t="shared" si="32"/>
        <v>0</v>
      </c>
      <c r="S251" s="201">
        <v>0</v>
      </c>
      <c r="T251" s="202">
        <f t="shared" si="33"/>
        <v>0</v>
      </c>
      <c r="U251" s="35"/>
      <c r="V251" s="35"/>
      <c r="W251" s="35"/>
      <c r="X251" s="35"/>
      <c r="Y251" s="35"/>
      <c r="Z251" s="35"/>
      <c r="AA251" s="35"/>
      <c r="AB251" s="35"/>
      <c r="AC251" s="35"/>
      <c r="AD251" s="35"/>
      <c r="AE251" s="35"/>
      <c r="AR251" s="203" t="s">
        <v>110</v>
      </c>
      <c r="AT251" s="203" t="s">
        <v>241</v>
      </c>
      <c r="AU251" s="203" t="s">
        <v>84</v>
      </c>
      <c r="AY251" s="18" t="s">
        <v>239</v>
      </c>
      <c r="BE251" s="204">
        <f t="shared" si="34"/>
        <v>0</v>
      </c>
      <c r="BF251" s="204">
        <f t="shared" si="35"/>
        <v>0</v>
      </c>
      <c r="BG251" s="204">
        <f t="shared" si="36"/>
        <v>0</v>
      </c>
      <c r="BH251" s="204">
        <f t="shared" si="37"/>
        <v>0</v>
      </c>
      <c r="BI251" s="204">
        <f t="shared" si="38"/>
        <v>0</v>
      </c>
      <c r="BJ251" s="18" t="s">
        <v>84</v>
      </c>
      <c r="BK251" s="204">
        <f t="shared" si="39"/>
        <v>0</v>
      </c>
      <c r="BL251" s="18" t="s">
        <v>110</v>
      </c>
      <c r="BM251" s="203" t="s">
        <v>1179</v>
      </c>
    </row>
    <row r="252" spans="1:65" s="2" customFormat="1" ht="16.5" customHeight="1">
      <c r="A252" s="35"/>
      <c r="B252" s="36"/>
      <c r="C252" s="192" t="s">
        <v>775</v>
      </c>
      <c r="D252" s="192" t="s">
        <v>241</v>
      </c>
      <c r="E252" s="193" t="s">
        <v>3904</v>
      </c>
      <c r="F252" s="194" t="s">
        <v>3905</v>
      </c>
      <c r="G252" s="195" t="s">
        <v>513</v>
      </c>
      <c r="H252" s="196">
        <v>11</v>
      </c>
      <c r="I252" s="197"/>
      <c r="J252" s="198">
        <f t="shared" si="30"/>
        <v>0</v>
      </c>
      <c r="K252" s="194" t="s">
        <v>3174</v>
      </c>
      <c r="L252" s="40"/>
      <c r="M252" s="199" t="s">
        <v>1</v>
      </c>
      <c r="N252" s="200" t="s">
        <v>41</v>
      </c>
      <c r="O252" s="72"/>
      <c r="P252" s="201">
        <f t="shared" si="31"/>
        <v>0</v>
      </c>
      <c r="Q252" s="201">
        <v>0</v>
      </c>
      <c r="R252" s="201">
        <f t="shared" si="32"/>
        <v>0</v>
      </c>
      <c r="S252" s="201">
        <v>0</v>
      </c>
      <c r="T252" s="202">
        <f t="shared" si="33"/>
        <v>0</v>
      </c>
      <c r="U252" s="35"/>
      <c r="V252" s="35"/>
      <c r="W252" s="35"/>
      <c r="X252" s="35"/>
      <c r="Y252" s="35"/>
      <c r="Z252" s="35"/>
      <c r="AA252" s="35"/>
      <c r="AB252" s="35"/>
      <c r="AC252" s="35"/>
      <c r="AD252" s="35"/>
      <c r="AE252" s="35"/>
      <c r="AR252" s="203" t="s">
        <v>110</v>
      </c>
      <c r="AT252" s="203" t="s">
        <v>241</v>
      </c>
      <c r="AU252" s="203" t="s">
        <v>84</v>
      </c>
      <c r="AY252" s="18" t="s">
        <v>239</v>
      </c>
      <c r="BE252" s="204">
        <f t="shared" si="34"/>
        <v>0</v>
      </c>
      <c r="BF252" s="204">
        <f t="shared" si="35"/>
        <v>0</v>
      </c>
      <c r="BG252" s="204">
        <f t="shared" si="36"/>
        <v>0</v>
      </c>
      <c r="BH252" s="204">
        <f t="shared" si="37"/>
        <v>0</v>
      </c>
      <c r="BI252" s="204">
        <f t="shared" si="38"/>
        <v>0</v>
      </c>
      <c r="BJ252" s="18" t="s">
        <v>84</v>
      </c>
      <c r="BK252" s="204">
        <f t="shared" si="39"/>
        <v>0</v>
      </c>
      <c r="BL252" s="18" t="s">
        <v>110</v>
      </c>
      <c r="BM252" s="203" t="s">
        <v>1197</v>
      </c>
    </row>
    <row r="253" spans="1:65" s="2" customFormat="1" ht="16.5" customHeight="1">
      <c r="A253" s="35"/>
      <c r="B253" s="36"/>
      <c r="C253" s="192" t="s">
        <v>780</v>
      </c>
      <c r="D253" s="192" t="s">
        <v>241</v>
      </c>
      <c r="E253" s="193" t="s">
        <v>3906</v>
      </c>
      <c r="F253" s="194" t="s">
        <v>3810</v>
      </c>
      <c r="G253" s="195" t="s">
        <v>513</v>
      </c>
      <c r="H253" s="196">
        <v>62</v>
      </c>
      <c r="I253" s="197"/>
      <c r="J253" s="198">
        <f t="shared" si="30"/>
        <v>0</v>
      </c>
      <c r="K253" s="194" t="s">
        <v>3174</v>
      </c>
      <c r="L253" s="40"/>
      <c r="M253" s="199" t="s">
        <v>1</v>
      </c>
      <c r="N253" s="200" t="s">
        <v>41</v>
      </c>
      <c r="O253" s="72"/>
      <c r="P253" s="201">
        <f t="shared" si="31"/>
        <v>0</v>
      </c>
      <c r="Q253" s="201">
        <v>0</v>
      </c>
      <c r="R253" s="201">
        <f t="shared" si="32"/>
        <v>0</v>
      </c>
      <c r="S253" s="201">
        <v>0</v>
      </c>
      <c r="T253" s="202">
        <f t="shared" si="33"/>
        <v>0</v>
      </c>
      <c r="U253" s="35"/>
      <c r="V253" s="35"/>
      <c r="W253" s="35"/>
      <c r="X253" s="35"/>
      <c r="Y253" s="35"/>
      <c r="Z253" s="35"/>
      <c r="AA253" s="35"/>
      <c r="AB253" s="35"/>
      <c r="AC253" s="35"/>
      <c r="AD253" s="35"/>
      <c r="AE253" s="35"/>
      <c r="AR253" s="203" t="s">
        <v>110</v>
      </c>
      <c r="AT253" s="203" t="s">
        <v>241</v>
      </c>
      <c r="AU253" s="203" t="s">
        <v>84</v>
      </c>
      <c r="AY253" s="18" t="s">
        <v>239</v>
      </c>
      <c r="BE253" s="204">
        <f t="shared" si="34"/>
        <v>0</v>
      </c>
      <c r="BF253" s="204">
        <f t="shared" si="35"/>
        <v>0</v>
      </c>
      <c r="BG253" s="204">
        <f t="shared" si="36"/>
        <v>0</v>
      </c>
      <c r="BH253" s="204">
        <f t="shared" si="37"/>
        <v>0</v>
      </c>
      <c r="BI253" s="204">
        <f t="shared" si="38"/>
        <v>0</v>
      </c>
      <c r="BJ253" s="18" t="s">
        <v>84</v>
      </c>
      <c r="BK253" s="204">
        <f t="shared" si="39"/>
        <v>0</v>
      </c>
      <c r="BL253" s="18" t="s">
        <v>110</v>
      </c>
      <c r="BM253" s="203" t="s">
        <v>1208</v>
      </c>
    </row>
    <row r="254" spans="1:65" s="2" customFormat="1" ht="16.5" customHeight="1">
      <c r="A254" s="35"/>
      <c r="B254" s="36"/>
      <c r="C254" s="192" t="s">
        <v>785</v>
      </c>
      <c r="D254" s="192" t="s">
        <v>241</v>
      </c>
      <c r="E254" s="193" t="s">
        <v>3907</v>
      </c>
      <c r="F254" s="194" t="s">
        <v>3812</v>
      </c>
      <c r="G254" s="195" t="s">
        <v>513</v>
      </c>
      <c r="H254" s="196">
        <v>53.5</v>
      </c>
      <c r="I254" s="197"/>
      <c r="J254" s="198">
        <f t="shared" si="30"/>
        <v>0</v>
      </c>
      <c r="K254" s="194" t="s">
        <v>3174</v>
      </c>
      <c r="L254" s="40"/>
      <c r="M254" s="199" t="s">
        <v>1</v>
      </c>
      <c r="N254" s="200" t="s">
        <v>41</v>
      </c>
      <c r="O254" s="72"/>
      <c r="P254" s="201">
        <f t="shared" si="31"/>
        <v>0</v>
      </c>
      <c r="Q254" s="201">
        <v>0</v>
      </c>
      <c r="R254" s="201">
        <f t="shared" si="32"/>
        <v>0</v>
      </c>
      <c r="S254" s="201">
        <v>0</v>
      </c>
      <c r="T254" s="202">
        <f t="shared" si="33"/>
        <v>0</v>
      </c>
      <c r="U254" s="35"/>
      <c r="V254" s="35"/>
      <c r="W254" s="35"/>
      <c r="X254" s="35"/>
      <c r="Y254" s="35"/>
      <c r="Z254" s="35"/>
      <c r="AA254" s="35"/>
      <c r="AB254" s="35"/>
      <c r="AC254" s="35"/>
      <c r="AD254" s="35"/>
      <c r="AE254" s="35"/>
      <c r="AR254" s="203" t="s">
        <v>110</v>
      </c>
      <c r="AT254" s="203" t="s">
        <v>241</v>
      </c>
      <c r="AU254" s="203" t="s">
        <v>84</v>
      </c>
      <c r="AY254" s="18" t="s">
        <v>239</v>
      </c>
      <c r="BE254" s="204">
        <f t="shared" si="34"/>
        <v>0</v>
      </c>
      <c r="BF254" s="204">
        <f t="shared" si="35"/>
        <v>0</v>
      </c>
      <c r="BG254" s="204">
        <f t="shared" si="36"/>
        <v>0</v>
      </c>
      <c r="BH254" s="204">
        <f t="shared" si="37"/>
        <v>0</v>
      </c>
      <c r="BI254" s="204">
        <f t="shared" si="38"/>
        <v>0</v>
      </c>
      <c r="BJ254" s="18" t="s">
        <v>84</v>
      </c>
      <c r="BK254" s="204">
        <f t="shared" si="39"/>
        <v>0</v>
      </c>
      <c r="BL254" s="18" t="s">
        <v>110</v>
      </c>
      <c r="BM254" s="203" t="s">
        <v>1218</v>
      </c>
    </row>
    <row r="255" spans="1:65" s="2" customFormat="1" ht="21.75" customHeight="1">
      <c r="A255" s="35"/>
      <c r="B255" s="36"/>
      <c r="C255" s="192" t="s">
        <v>791</v>
      </c>
      <c r="D255" s="192" t="s">
        <v>241</v>
      </c>
      <c r="E255" s="193" t="s">
        <v>3908</v>
      </c>
      <c r="F255" s="194" t="s">
        <v>3816</v>
      </c>
      <c r="G255" s="195" t="s">
        <v>244</v>
      </c>
      <c r="H255" s="196">
        <v>426</v>
      </c>
      <c r="I255" s="197"/>
      <c r="J255" s="198">
        <f t="shared" si="30"/>
        <v>0</v>
      </c>
      <c r="K255" s="194" t="s">
        <v>3174</v>
      </c>
      <c r="L255" s="40"/>
      <c r="M255" s="199" t="s">
        <v>1</v>
      </c>
      <c r="N255" s="200" t="s">
        <v>41</v>
      </c>
      <c r="O255" s="72"/>
      <c r="P255" s="201">
        <f t="shared" si="31"/>
        <v>0</v>
      </c>
      <c r="Q255" s="201">
        <v>0</v>
      </c>
      <c r="R255" s="201">
        <f t="shared" si="32"/>
        <v>0</v>
      </c>
      <c r="S255" s="201">
        <v>0</v>
      </c>
      <c r="T255" s="202">
        <f t="shared" si="33"/>
        <v>0</v>
      </c>
      <c r="U255" s="35"/>
      <c r="V255" s="35"/>
      <c r="W255" s="35"/>
      <c r="X255" s="35"/>
      <c r="Y255" s="35"/>
      <c r="Z255" s="35"/>
      <c r="AA255" s="35"/>
      <c r="AB255" s="35"/>
      <c r="AC255" s="35"/>
      <c r="AD255" s="35"/>
      <c r="AE255" s="35"/>
      <c r="AR255" s="203" t="s">
        <v>110</v>
      </c>
      <c r="AT255" s="203" t="s">
        <v>241</v>
      </c>
      <c r="AU255" s="203" t="s">
        <v>84</v>
      </c>
      <c r="AY255" s="18" t="s">
        <v>239</v>
      </c>
      <c r="BE255" s="204">
        <f t="shared" si="34"/>
        <v>0</v>
      </c>
      <c r="BF255" s="204">
        <f t="shared" si="35"/>
        <v>0</v>
      </c>
      <c r="BG255" s="204">
        <f t="shared" si="36"/>
        <v>0</v>
      </c>
      <c r="BH255" s="204">
        <f t="shared" si="37"/>
        <v>0</v>
      </c>
      <c r="BI255" s="204">
        <f t="shared" si="38"/>
        <v>0</v>
      </c>
      <c r="BJ255" s="18" t="s">
        <v>84</v>
      </c>
      <c r="BK255" s="204">
        <f t="shared" si="39"/>
        <v>0</v>
      </c>
      <c r="BL255" s="18" t="s">
        <v>110</v>
      </c>
      <c r="BM255" s="203" t="s">
        <v>1229</v>
      </c>
    </row>
    <row r="256" spans="1:65" s="2" customFormat="1" ht="21.75" customHeight="1">
      <c r="A256" s="35"/>
      <c r="B256" s="36"/>
      <c r="C256" s="192" t="s">
        <v>797</v>
      </c>
      <c r="D256" s="192" t="s">
        <v>241</v>
      </c>
      <c r="E256" s="193" t="s">
        <v>3909</v>
      </c>
      <c r="F256" s="194" t="s">
        <v>3818</v>
      </c>
      <c r="G256" s="195" t="s">
        <v>244</v>
      </c>
      <c r="H256" s="196">
        <v>349.5</v>
      </c>
      <c r="I256" s="197"/>
      <c r="J256" s="198">
        <f t="shared" si="30"/>
        <v>0</v>
      </c>
      <c r="K256" s="194" t="s">
        <v>3174</v>
      </c>
      <c r="L256" s="40"/>
      <c r="M256" s="199" t="s">
        <v>1</v>
      </c>
      <c r="N256" s="200" t="s">
        <v>41</v>
      </c>
      <c r="O256" s="72"/>
      <c r="P256" s="201">
        <f t="shared" si="31"/>
        <v>0</v>
      </c>
      <c r="Q256" s="201">
        <v>0</v>
      </c>
      <c r="R256" s="201">
        <f t="shared" si="32"/>
        <v>0</v>
      </c>
      <c r="S256" s="201">
        <v>0</v>
      </c>
      <c r="T256" s="202">
        <f t="shared" si="33"/>
        <v>0</v>
      </c>
      <c r="U256" s="35"/>
      <c r="V256" s="35"/>
      <c r="W256" s="35"/>
      <c r="X256" s="35"/>
      <c r="Y256" s="35"/>
      <c r="Z256" s="35"/>
      <c r="AA256" s="35"/>
      <c r="AB256" s="35"/>
      <c r="AC256" s="35"/>
      <c r="AD256" s="35"/>
      <c r="AE256" s="35"/>
      <c r="AR256" s="203" t="s">
        <v>110</v>
      </c>
      <c r="AT256" s="203" t="s">
        <v>241</v>
      </c>
      <c r="AU256" s="203" t="s">
        <v>84</v>
      </c>
      <c r="AY256" s="18" t="s">
        <v>239</v>
      </c>
      <c r="BE256" s="204">
        <f t="shared" si="34"/>
        <v>0</v>
      </c>
      <c r="BF256" s="204">
        <f t="shared" si="35"/>
        <v>0</v>
      </c>
      <c r="BG256" s="204">
        <f t="shared" si="36"/>
        <v>0</v>
      </c>
      <c r="BH256" s="204">
        <f t="shared" si="37"/>
        <v>0</v>
      </c>
      <c r="BI256" s="204">
        <f t="shared" si="38"/>
        <v>0</v>
      </c>
      <c r="BJ256" s="18" t="s">
        <v>84</v>
      </c>
      <c r="BK256" s="204">
        <f t="shared" si="39"/>
        <v>0</v>
      </c>
      <c r="BL256" s="18" t="s">
        <v>110</v>
      </c>
      <c r="BM256" s="203" t="s">
        <v>1237</v>
      </c>
    </row>
    <row r="257" spans="1:65" s="12" customFormat="1" ht="25.9" customHeight="1">
      <c r="B257" s="176"/>
      <c r="C257" s="177"/>
      <c r="D257" s="178" t="s">
        <v>75</v>
      </c>
      <c r="E257" s="179" t="s">
        <v>3910</v>
      </c>
      <c r="F257" s="179" t="s">
        <v>3911</v>
      </c>
      <c r="G257" s="177"/>
      <c r="H257" s="177"/>
      <c r="I257" s="180"/>
      <c r="J257" s="181">
        <f>BK257</f>
        <v>0</v>
      </c>
      <c r="K257" s="177"/>
      <c r="L257" s="182"/>
      <c r="M257" s="183"/>
      <c r="N257" s="184"/>
      <c r="O257" s="184"/>
      <c r="P257" s="185">
        <f>SUM(P258:P275)</f>
        <v>0</v>
      </c>
      <c r="Q257" s="184"/>
      <c r="R257" s="185">
        <f>SUM(R258:R275)</f>
        <v>0</v>
      </c>
      <c r="S257" s="184"/>
      <c r="T257" s="186">
        <f>SUM(T258:T275)</f>
        <v>0</v>
      </c>
      <c r="AR257" s="187" t="s">
        <v>84</v>
      </c>
      <c r="AT257" s="188" t="s">
        <v>75</v>
      </c>
      <c r="AU257" s="188" t="s">
        <v>76</v>
      </c>
      <c r="AY257" s="187" t="s">
        <v>239</v>
      </c>
      <c r="BK257" s="189">
        <f>SUM(BK258:BK275)</f>
        <v>0</v>
      </c>
    </row>
    <row r="258" spans="1:65" s="2" customFormat="1" ht="16.5" customHeight="1">
      <c r="A258" s="35"/>
      <c r="B258" s="36"/>
      <c r="C258" s="192" t="s">
        <v>803</v>
      </c>
      <c r="D258" s="192" t="s">
        <v>241</v>
      </c>
      <c r="E258" s="193" t="s">
        <v>3912</v>
      </c>
      <c r="F258" s="194" t="s">
        <v>3913</v>
      </c>
      <c r="G258" s="195" t="s">
        <v>2089</v>
      </c>
      <c r="H258" s="196">
        <v>1</v>
      </c>
      <c r="I258" s="197"/>
      <c r="J258" s="198">
        <f>ROUND(I258*H258,2)</f>
        <v>0</v>
      </c>
      <c r="K258" s="194" t="s">
        <v>3174</v>
      </c>
      <c r="L258" s="40"/>
      <c r="M258" s="199" t="s">
        <v>1</v>
      </c>
      <c r="N258" s="200" t="s">
        <v>41</v>
      </c>
      <c r="O258" s="72"/>
      <c r="P258" s="201">
        <f>O258*H258</f>
        <v>0</v>
      </c>
      <c r="Q258" s="201">
        <v>0</v>
      </c>
      <c r="R258" s="201">
        <f>Q258*H258</f>
        <v>0</v>
      </c>
      <c r="S258" s="201">
        <v>0</v>
      </c>
      <c r="T258" s="202">
        <f>S258*H258</f>
        <v>0</v>
      </c>
      <c r="U258" s="35"/>
      <c r="V258" s="35"/>
      <c r="W258" s="35"/>
      <c r="X258" s="35"/>
      <c r="Y258" s="35"/>
      <c r="Z258" s="35"/>
      <c r="AA258" s="35"/>
      <c r="AB258" s="35"/>
      <c r="AC258" s="35"/>
      <c r="AD258" s="35"/>
      <c r="AE258" s="35"/>
      <c r="AR258" s="203" t="s">
        <v>110</v>
      </c>
      <c r="AT258" s="203" t="s">
        <v>241</v>
      </c>
      <c r="AU258" s="203" t="s">
        <v>84</v>
      </c>
      <c r="AY258" s="18" t="s">
        <v>239</v>
      </c>
      <c r="BE258" s="204">
        <f>IF(N258="základní",J258,0)</f>
        <v>0</v>
      </c>
      <c r="BF258" s="204">
        <f>IF(N258="snížená",J258,0)</f>
        <v>0</v>
      </c>
      <c r="BG258" s="204">
        <f>IF(N258="zákl. přenesená",J258,0)</f>
        <v>0</v>
      </c>
      <c r="BH258" s="204">
        <f>IF(N258="sníž. přenesená",J258,0)</f>
        <v>0</v>
      </c>
      <c r="BI258" s="204">
        <f>IF(N258="nulová",J258,0)</f>
        <v>0</v>
      </c>
      <c r="BJ258" s="18" t="s">
        <v>84</v>
      </c>
      <c r="BK258" s="204">
        <f>ROUND(I258*H258,2)</f>
        <v>0</v>
      </c>
      <c r="BL258" s="18" t="s">
        <v>110</v>
      </c>
      <c r="BM258" s="203" t="s">
        <v>1244</v>
      </c>
    </row>
    <row r="259" spans="1:65" s="2" customFormat="1" ht="19.5">
      <c r="A259" s="35"/>
      <c r="B259" s="36"/>
      <c r="C259" s="37"/>
      <c r="D259" s="212" t="s">
        <v>294</v>
      </c>
      <c r="E259" s="37"/>
      <c r="F259" s="221" t="s">
        <v>3914</v>
      </c>
      <c r="G259" s="37"/>
      <c r="H259" s="37"/>
      <c r="I259" s="207"/>
      <c r="J259" s="37"/>
      <c r="K259" s="37"/>
      <c r="L259" s="40"/>
      <c r="M259" s="208"/>
      <c r="N259" s="209"/>
      <c r="O259" s="72"/>
      <c r="P259" s="72"/>
      <c r="Q259" s="72"/>
      <c r="R259" s="72"/>
      <c r="S259" s="72"/>
      <c r="T259" s="73"/>
      <c r="U259" s="35"/>
      <c r="V259" s="35"/>
      <c r="W259" s="35"/>
      <c r="X259" s="35"/>
      <c r="Y259" s="35"/>
      <c r="Z259" s="35"/>
      <c r="AA259" s="35"/>
      <c r="AB259" s="35"/>
      <c r="AC259" s="35"/>
      <c r="AD259" s="35"/>
      <c r="AE259" s="35"/>
      <c r="AT259" s="18" t="s">
        <v>294</v>
      </c>
      <c r="AU259" s="18" t="s">
        <v>84</v>
      </c>
    </row>
    <row r="260" spans="1:65" s="2" customFormat="1" ht="16.5" customHeight="1">
      <c r="A260" s="35"/>
      <c r="B260" s="36"/>
      <c r="C260" s="192" t="s">
        <v>808</v>
      </c>
      <c r="D260" s="192" t="s">
        <v>241</v>
      </c>
      <c r="E260" s="193" t="s">
        <v>3915</v>
      </c>
      <c r="F260" s="194" t="s">
        <v>3916</v>
      </c>
      <c r="G260" s="195" t="s">
        <v>2089</v>
      </c>
      <c r="H260" s="196">
        <v>2</v>
      </c>
      <c r="I260" s="197"/>
      <c r="J260" s="198">
        <f>ROUND(I260*H260,2)</f>
        <v>0</v>
      </c>
      <c r="K260" s="194" t="s">
        <v>3174</v>
      </c>
      <c r="L260" s="40"/>
      <c r="M260" s="199" t="s">
        <v>1</v>
      </c>
      <c r="N260" s="200" t="s">
        <v>41</v>
      </c>
      <c r="O260" s="72"/>
      <c r="P260" s="201">
        <f>O260*H260</f>
        <v>0</v>
      </c>
      <c r="Q260" s="201">
        <v>0</v>
      </c>
      <c r="R260" s="201">
        <f>Q260*H260</f>
        <v>0</v>
      </c>
      <c r="S260" s="201">
        <v>0</v>
      </c>
      <c r="T260" s="202">
        <f>S260*H260</f>
        <v>0</v>
      </c>
      <c r="U260" s="35"/>
      <c r="V260" s="35"/>
      <c r="W260" s="35"/>
      <c r="X260" s="35"/>
      <c r="Y260" s="35"/>
      <c r="Z260" s="35"/>
      <c r="AA260" s="35"/>
      <c r="AB260" s="35"/>
      <c r="AC260" s="35"/>
      <c r="AD260" s="35"/>
      <c r="AE260" s="35"/>
      <c r="AR260" s="203" t="s">
        <v>110</v>
      </c>
      <c r="AT260" s="203" t="s">
        <v>241</v>
      </c>
      <c r="AU260" s="203" t="s">
        <v>84</v>
      </c>
      <c r="AY260" s="18" t="s">
        <v>239</v>
      </c>
      <c r="BE260" s="204">
        <f>IF(N260="základní",J260,0)</f>
        <v>0</v>
      </c>
      <c r="BF260" s="204">
        <f>IF(N260="snížená",J260,0)</f>
        <v>0</v>
      </c>
      <c r="BG260" s="204">
        <f>IF(N260="zákl. přenesená",J260,0)</f>
        <v>0</v>
      </c>
      <c r="BH260" s="204">
        <f>IF(N260="sníž. přenesená",J260,0)</f>
        <v>0</v>
      </c>
      <c r="BI260" s="204">
        <f>IF(N260="nulová",J260,0)</f>
        <v>0</v>
      </c>
      <c r="BJ260" s="18" t="s">
        <v>84</v>
      </c>
      <c r="BK260" s="204">
        <f>ROUND(I260*H260,2)</f>
        <v>0</v>
      </c>
      <c r="BL260" s="18" t="s">
        <v>110</v>
      </c>
      <c r="BM260" s="203" t="s">
        <v>1255</v>
      </c>
    </row>
    <row r="261" spans="1:65" s="2" customFormat="1" ht="16.5" customHeight="1">
      <c r="A261" s="35"/>
      <c r="B261" s="36"/>
      <c r="C261" s="192" t="s">
        <v>813</v>
      </c>
      <c r="D261" s="192" t="s">
        <v>241</v>
      </c>
      <c r="E261" s="193" t="s">
        <v>3917</v>
      </c>
      <c r="F261" s="194" t="s">
        <v>3918</v>
      </c>
      <c r="G261" s="195" t="s">
        <v>2089</v>
      </c>
      <c r="H261" s="196">
        <v>1</v>
      </c>
      <c r="I261" s="197"/>
      <c r="J261" s="198">
        <f>ROUND(I261*H261,2)</f>
        <v>0</v>
      </c>
      <c r="K261" s="194" t="s">
        <v>3174</v>
      </c>
      <c r="L261" s="40"/>
      <c r="M261" s="199" t="s">
        <v>1</v>
      </c>
      <c r="N261" s="200" t="s">
        <v>41</v>
      </c>
      <c r="O261" s="72"/>
      <c r="P261" s="201">
        <f>O261*H261</f>
        <v>0</v>
      </c>
      <c r="Q261" s="201">
        <v>0</v>
      </c>
      <c r="R261" s="201">
        <f>Q261*H261</f>
        <v>0</v>
      </c>
      <c r="S261" s="201">
        <v>0</v>
      </c>
      <c r="T261" s="202">
        <f>S261*H261</f>
        <v>0</v>
      </c>
      <c r="U261" s="35"/>
      <c r="V261" s="35"/>
      <c r="W261" s="35"/>
      <c r="X261" s="35"/>
      <c r="Y261" s="35"/>
      <c r="Z261" s="35"/>
      <c r="AA261" s="35"/>
      <c r="AB261" s="35"/>
      <c r="AC261" s="35"/>
      <c r="AD261" s="35"/>
      <c r="AE261" s="35"/>
      <c r="AR261" s="203" t="s">
        <v>110</v>
      </c>
      <c r="AT261" s="203" t="s">
        <v>241</v>
      </c>
      <c r="AU261" s="203" t="s">
        <v>84</v>
      </c>
      <c r="AY261" s="18" t="s">
        <v>239</v>
      </c>
      <c r="BE261" s="204">
        <f>IF(N261="základní",J261,0)</f>
        <v>0</v>
      </c>
      <c r="BF261" s="204">
        <f>IF(N261="snížená",J261,0)</f>
        <v>0</v>
      </c>
      <c r="BG261" s="204">
        <f>IF(N261="zákl. přenesená",J261,0)</f>
        <v>0</v>
      </c>
      <c r="BH261" s="204">
        <f>IF(N261="sníž. přenesená",J261,0)</f>
        <v>0</v>
      </c>
      <c r="BI261" s="204">
        <f>IF(N261="nulová",J261,0)</f>
        <v>0</v>
      </c>
      <c r="BJ261" s="18" t="s">
        <v>84</v>
      </c>
      <c r="BK261" s="204">
        <f>ROUND(I261*H261,2)</f>
        <v>0</v>
      </c>
      <c r="BL261" s="18" t="s">
        <v>110</v>
      </c>
      <c r="BM261" s="203" t="s">
        <v>1265</v>
      </c>
    </row>
    <row r="262" spans="1:65" s="2" customFormat="1" ht="16.5" customHeight="1">
      <c r="A262" s="35"/>
      <c r="B262" s="36"/>
      <c r="C262" s="192" t="s">
        <v>818</v>
      </c>
      <c r="D262" s="192" t="s">
        <v>241</v>
      </c>
      <c r="E262" s="193" t="s">
        <v>3919</v>
      </c>
      <c r="F262" s="194" t="s">
        <v>3920</v>
      </c>
      <c r="G262" s="195" t="s">
        <v>2089</v>
      </c>
      <c r="H262" s="196">
        <v>1</v>
      </c>
      <c r="I262" s="197"/>
      <c r="J262" s="198">
        <f>ROUND(I262*H262,2)</f>
        <v>0</v>
      </c>
      <c r="K262" s="194" t="s">
        <v>3174</v>
      </c>
      <c r="L262" s="40"/>
      <c r="M262" s="199" t="s">
        <v>1</v>
      </c>
      <c r="N262" s="200" t="s">
        <v>41</v>
      </c>
      <c r="O262" s="72"/>
      <c r="P262" s="201">
        <f>O262*H262</f>
        <v>0</v>
      </c>
      <c r="Q262" s="201">
        <v>0</v>
      </c>
      <c r="R262" s="201">
        <f>Q262*H262</f>
        <v>0</v>
      </c>
      <c r="S262" s="201">
        <v>0</v>
      </c>
      <c r="T262" s="202">
        <f>S262*H262</f>
        <v>0</v>
      </c>
      <c r="U262" s="35"/>
      <c r="V262" s="35"/>
      <c r="W262" s="35"/>
      <c r="X262" s="35"/>
      <c r="Y262" s="35"/>
      <c r="Z262" s="35"/>
      <c r="AA262" s="35"/>
      <c r="AB262" s="35"/>
      <c r="AC262" s="35"/>
      <c r="AD262" s="35"/>
      <c r="AE262" s="35"/>
      <c r="AR262" s="203" t="s">
        <v>110</v>
      </c>
      <c r="AT262" s="203" t="s">
        <v>241</v>
      </c>
      <c r="AU262" s="203" t="s">
        <v>84</v>
      </c>
      <c r="AY262" s="18" t="s">
        <v>239</v>
      </c>
      <c r="BE262" s="204">
        <f>IF(N262="základní",J262,0)</f>
        <v>0</v>
      </c>
      <c r="BF262" s="204">
        <f>IF(N262="snížená",J262,0)</f>
        <v>0</v>
      </c>
      <c r="BG262" s="204">
        <f>IF(N262="zákl. přenesená",J262,0)</f>
        <v>0</v>
      </c>
      <c r="BH262" s="204">
        <f>IF(N262="sníž. přenesená",J262,0)</f>
        <v>0</v>
      </c>
      <c r="BI262" s="204">
        <f>IF(N262="nulová",J262,0)</f>
        <v>0</v>
      </c>
      <c r="BJ262" s="18" t="s">
        <v>84</v>
      </c>
      <c r="BK262" s="204">
        <f>ROUND(I262*H262,2)</f>
        <v>0</v>
      </c>
      <c r="BL262" s="18" t="s">
        <v>110</v>
      </c>
      <c r="BM262" s="203" t="s">
        <v>1274</v>
      </c>
    </row>
    <row r="263" spans="1:65" s="2" customFormat="1" ht="19.5">
      <c r="A263" s="35"/>
      <c r="B263" s="36"/>
      <c r="C263" s="37"/>
      <c r="D263" s="212" t="s">
        <v>294</v>
      </c>
      <c r="E263" s="37"/>
      <c r="F263" s="221" t="s">
        <v>3752</v>
      </c>
      <c r="G263" s="37"/>
      <c r="H263" s="37"/>
      <c r="I263" s="207"/>
      <c r="J263" s="37"/>
      <c r="K263" s="37"/>
      <c r="L263" s="40"/>
      <c r="M263" s="208"/>
      <c r="N263" s="209"/>
      <c r="O263" s="72"/>
      <c r="P263" s="72"/>
      <c r="Q263" s="72"/>
      <c r="R263" s="72"/>
      <c r="S263" s="72"/>
      <c r="T263" s="73"/>
      <c r="U263" s="35"/>
      <c r="V263" s="35"/>
      <c r="W263" s="35"/>
      <c r="X263" s="35"/>
      <c r="Y263" s="35"/>
      <c r="Z263" s="35"/>
      <c r="AA263" s="35"/>
      <c r="AB263" s="35"/>
      <c r="AC263" s="35"/>
      <c r="AD263" s="35"/>
      <c r="AE263" s="35"/>
      <c r="AT263" s="18" t="s">
        <v>294</v>
      </c>
      <c r="AU263" s="18" t="s">
        <v>84</v>
      </c>
    </row>
    <row r="264" spans="1:65" s="2" customFormat="1" ht="16.5" customHeight="1">
      <c r="A264" s="35"/>
      <c r="B264" s="36"/>
      <c r="C264" s="192" t="s">
        <v>823</v>
      </c>
      <c r="D264" s="192" t="s">
        <v>241</v>
      </c>
      <c r="E264" s="193" t="s">
        <v>3921</v>
      </c>
      <c r="F264" s="194" t="s">
        <v>3776</v>
      </c>
      <c r="G264" s="195" t="s">
        <v>2089</v>
      </c>
      <c r="H264" s="196">
        <v>2</v>
      </c>
      <c r="I264" s="197"/>
      <c r="J264" s="198">
        <f>ROUND(I264*H264,2)</f>
        <v>0</v>
      </c>
      <c r="K264" s="194" t="s">
        <v>3174</v>
      </c>
      <c r="L264" s="40"/>
      <c r="M264" s="199" t="s">
        <v>1</v>
      </c>
      <c r="N264" s="200" t="s">
        <v>41</v>
      </c>
      <c r="O264" s="72"/>
      <c r="P264" s="201">
        <f>O264*H264</f>
        <v>0</v>
      </c>
      <c r="Q264" s="201">
        <v>0</v>
      </c>
      <c r="R264" s="201">
        <f>Q264*H264</f>
        <v>0</v>
      </c>
      <c r="S264" s="201">
        <v>0</v>
      </c>
      <c r="T264" s="202">
        <f>S264*H264</f>
        <v>0</v>
      </c>
      <c r="U264" s="35"/>
      <c r="V264" s="35"/>
      <c r="W264" s="35"/>
      <c r="X264" s="35"/>
      <c r="Y264" s="35"/>
      <c r="Z264" s="35"/>
      <c r="AA264" s="35"/>
      <c r="AB264" s="35"/>
      <c r="AC264" s="35"/>
      <c r="AD264" s="35"/>
      <c r="AE264" s="35"/>
      <c r="AR264" s="203" t="s">
        <v>110</v>
      </c>
      <c r="AT264" s="203" t="s">
        <v>241</v>
      </c>
      <c r="AU264" s="203" t="s">
        <v>84</v>
      </c>
      <c r="AY264" s="18" t="s">
        <v>239</v>
      </c>
      <c r="BE264" s="204">
        <f>IF(N264="základní",J264,0)</f>
        <v>0</v>
      </c>
      <c r="BF264" s="204">
        <f>IF(N264="snížená",J264,0)</f>
        <v>0</v>
      </c>
      <c r="BG264" s="204">
        <f>IF(N264="zákl. přenesená",J264,0)</f>
        <v>0</v>
      </c>
      <c r="BH264" s="204">
        <f>IF(N264="sníž. přenesená",J264,0)</f>
        <v>0</v>
      </c>
      <c r="BI264" s="204">
        <f>IF(N264="nulová",J264,0)</f>
        <v>0</v>
      </c>
      <c r="BJ264" s="18" t="s">
        <v>84</v>
      </c>
      <c r="BK264" s="204">
        <f>ROUND(I264*H264,2)</f>
        <v>0</v>
      </c>
      <c r="BL264" s="18" t="s">
        <v>110</v>
      </c>
      <c r="BM264" s="203" t="s">
        <v>1286</v>
      </c>
    </row>
    <row r="265" spans="1:65" s="2" customFormat="1" ht="16.5" customHeight="1">
      <c r="A265" s="35"/>
      <c r="B265" s="36"/>
      <c r="C265" s="192" t="s">
        <v>829</v>
      </c>
      <c r="D265" s="192" t="s">
        <v>241</v>
      </c>
      <c r="E265" s="193" t="s">
        <v>3922</v>
      </c>
      <c r="F265" s="194" t="s">
        <v>3783</v>
      </c>
      <c r="G265" s="195" t="s">
        <v>2089</v>
      </c>
      <c r="H265" s="196">
        <v>6</v>
      </c>
      <c r="I265" s="197"/>
      <c r="J265" s="198">
        <f>ROUND(I265*H265,2)</f>
        <v>0</v>
      </c>
      <c r="K265" s="194" t="s">
        <v>3174</v>
      </c>
      <c r="L265" s="40"/>
      <c r="M265" s="199" t="s">
        <v>1</v>
      </c>
      <c r="N265" s="200" t="s">
        <v>41</v>
      </c>
      <c r="O265" s="72"/>
      <c r="P265" s="201">
        <f>O265*H265</f>
        <v>0</v>
      </c>
      <c r="Q265" s="201">
        <v>0</v>
      </c>
      <c r="R265" s="201">
        <f>Q265*H265</f>
        <v>0</v>
      </c>
      <c r="S265" s="201">
        <v>0</v>
      </c>
      <c r="T265" s="202">
        <f>S265*H265</f>
        <v>0</v>
      </c>
      <c r="U265" s="35"/>
      <c r="V265" s="35"/>
      <c r="W265" s="35"/>
      <c r="X265" s="35"/>
      <c r="Y265" s="35"/>
      <c r="Z265" s="35"/>
      <c r="AA265" s="35"/>
      <c r="AB265" s="35"/>
      <c r="AC265" s="35"/>
      <c r="AD265" s="35"/>
      <c r="AE265" s="35"/>
      <c r="AR265" s="203" t="s">
        <v>110</v>
      </c>
      <c r="AT265" s="203" t="s">
        <v>241</v>
      </c>
      <c r="AU265" s="203" t="s">
        <v>84</v>
      </c>
      <c r="AY265" s="18" t="s">
        <v>239</v>
      </c>
      <c r="BE265" s="204">
        <f>IF(N265="základní",J265,0)</f>
        <v>0</v>
      </c>
      <c r="BF265" s="204">
        <f>IF(N265="snížená",J265,0)</f>
        <v>0</v>
      </c>
      <c r="BG265" s="204">
        <f>IF(N265="zákl. přenesená",J265,0)</f>
        <v>0</v>
      </c>
      <c r="BH265" s="204">
        <f>IF(N265="sníž. přenesená",J265,0)</f>
        <v>0</v>
      </c>
      <c r="BI265" s="204">
        <f>IF(N265="nulová",J265,0)</f>
        <v>0</v>
      </c>
      <c r="BJ265" s="18" t="s">
        <v>84</v>
      </c>
      <c r="BK265" s="204">
        <f>ROUND(I265*H265,2)</f>
        <v>0</v>
      </c>
      <c r="BL265" s="18" t="s">
        <v>110</v>
      </c>
      <c r="BM265" s="203" t="s">
        <v>1298</v>
      </c>
    </row>
    <row r="266" spans="1:65" s="2" customFormat="1" ht="16.5" customHeight="1">
      <c r="A266" s="35"/>
      <c r="B266" s="36"/>
      <c r="C266" s="192" t="s">
        <v>834</v>
      </c>
      <c r="D266" s="192" t="s">
        <v>241</v>
      </c>
      <c r="E266" s="193" t="s">
        <v>3923</v>
      </c>
      <c r="F266" s="194" t="s">
        <v>3924</v>
      </c>
      <c r="G266" s="195" t="s">
        <v>2089</v>
      </c>
      <c r="H266" s="196">
        <v>2</v>
      </c>
      <c r="I266" s="197"/>
      <c r="J266" s="198">
        <f>ROUND(I266*H266,2)</f>
        <v>0</v>
      </c>
      <c r="K266" s="194" t="s">
        <v>3174</v>
      </c>
      <c r="L266" s="40"/>
      <c r="M266" s="199" t="s">
        <v>1</v>
      </c>
      <c r="N266" s="200" t="s">
        <v>41</v>
      </c>
      <c r="O266" s="72"/>
      <c r="P266" s="201">
        <f>O266*H266</f>
        <v>0</v>
      </c>
      <c r="Q266" s="201">
        <v>0</v>
      </c>
      <c r="R266" s="201">
        <f>Q266*H266</f>
        <v>0</v>
      </c>
      <c r="S266" s="201">
        <v>0</v>
      </c>
      <c r="T266" s="202">
        <f>S266*H266</f>
        <v>0</v>
      </c>
      <c r="U266" s="35"/>
      <c r="V266" s="35"/>
      <c r="W266" s="35"/>
      <c r="X266" s="35"/>
      <c r="Y266" s="35"/>
      <c r="Z266" s="35"/>
      <c r="AA266" s="35"/>
      <c r="AB266" s="35"/>
      <c r="AC266" s="35"/>
      <c r="AD266" s="35"/>
      <c r="AE266" s="35"/>
      <c r="AR266" s="203" t="s">
        <v>110</v>
      </c>
      <c r="AT266" s="203" t="s">
        <v>241</v>
      </c>
      <c r="AU266" s="203" t="s">
        <v>84</v>
      </c>
      <c r="AY266" s="18" t="s">
        <v>239</v>
      </c>
      <c r="BE266" s="204">
        <f>IF(N266="základní",J266,0)</f>
        <v>0</v>
      </c>
      <c r="BF266" s="204">
        <f>IF(N266="snížená",J266,0)</f>
        <v>0</v>
      </c>
      <c r="BG266" s="204">
        <f>IF(N266="zákl. přenesená",J266,0)</f>
        <v>0</v>
      </c>
      <c r="BH266" s="204">
        <f>IF(N266="sníž. přenesená",J266,0)</f>
        <v>0</v>
      </c>
      <c r="BI266" s="204">
        <f>IF(N266="nulová",J266,0)</f>
        <v>0</v>
      </c>
      <c r="BJ266" s="18" t="s">
        <v>84</v>
      </c>
      <c r="BK266" s="204">
        <f>ROUND(I266*H266,2)</f>
        <v>0</v>
      </c>
      <c r="BL266" s="18" t="s">
        <v>110</v>
      </c>
      <c r="BM266" s="203" t="s">
        <v>1309</v>
      </c>
    </row>
    <row r="267" spans="1:65" s="2" customFormat="1" ht="19.5">
      <c r="A267" s="35"/>
      <c r="B267" s="36"/>
      <c r="C267" s="37"/>
      <c r="D267" s="212" t="s">
        <v>294</v>
      </c>
      <c r="E267" s="37"/>
      <c r="F267" s="221" t="s">
        <v>3925</v>
      </c>
      <c r="G267" s="37"/>
      <c r="H267" s="37"/>
      <c r="I267" s="207"/>
      <c r="J267" s="37"/>
      <c r="K267" s="37"/>
      <c r="L267" s="40"/>
      <c r="M267" s="208"/>
      <c r="N267" s="209"/>
      <c r="O267" s="72"/>
      <c r="P267" s="72"/>
      <c r="Q267" s="72"/>
      <c r="R267" s="72"/>
      <c r="S267" s="72"/>
      <c r="T267" s="73"/>
      <c r="U267" s="35"/>
      <c r="V267" s="35"/>
      <c r="W267" s="35"/>
      <c r="X267" s="35"/>
      <c r="Y267" s="35"/>
      <c r="Z267" s="35"/>
      <c r="AA267" s="35"/>
      <c r="AB267" s="35"/>
      <c r="AC267" s="35"/>
      <c r="AD267" s="35"/>
      <c r="AE267" s="35"/>
      <c r="AT267" s="18" t="s">
        <v>294</v>
      </c>
      <c r="AU267" s="18" t="s">
        <v>84</v>
      </c>
    </row>
    <row r="268" spans="1:65" s="2" customFormat="1" ht="16.5" customHeight="1">
      <c r="A268" s="35"/>
      <c r="B268" s="36"/>
      <c r="C268" s="192" t="s">
        <v>840</v>
      </c>
      <c r="D268" s="192" t="s">
        <v>241</v>
      </c>
      <c r="E268" s="193" t="s">
        <v>3926</v>
      </c>
      <c r="F268" s="194" t="s">
        <v>3927</v>
      </c>
      <c r="G268" s="195" t="s">
        <v>2089</v>
      </c>
      <c r="H268" s="196">
        <v>1</v>
      </c>
      <c r="I268" s="197"/>
      <c r="J268" s="198">
        <f t="shared" ref="J268:J275" si="40">ROUND(I268*H268,2)</f>
        <v>0</v>
      </c>
      <c r="K268" s="194" t="s">
        <v>3174</v>
      </c>
      <c r="L268" s="40"/>
      <c r="M268" s="199" t="s">
        <v>1</v>
      </c>
      <c r="N268" s="200" t="s">
        <v>41</v>
      </c>
      <c r="O268" s="72"/>
      <c r="P268" s="201">
        <f t="shared" ref="P268:P275" si="41">O268*H268</f>
        <v>0</v>
      </c>
      <c r="Q268" s="201">
        <v>0</v>
      </c>
      <c r="R268" s="201">
        <f t="shared" ref="R268:R275" si="42">Q268*H268</f>
        <v>0</v>
      </c>
      <c r="S268" s="201">
        <v>0</v>
      </c>
      <c r="T268" s="202">
        <f t="shared" ref="T268:T275" si="43">S268*H268</f>
        <v>0</v>
      </c>
      <c r="U268" s="35"/>
      <c r="V268" s="35"/>
      <c r="W268" s="35"/>
      <c r="X268" s="35"/>
      <c r="Y268" s="35"/>
      <c r="Z268" s="35"/>
      <c r="AA268" s="35"/>
      <c r="AB268" s="35"/>
      <c r="AC268" s="35"/>
      <c r="AD268" s="35"/>
      <c r="AE268" s="35"/>
      <c r="AR268" s="203" t="s">
        <v>110</v>
      </c>
      <c r="AT268" s="203" t="s">
        <v>241</v>
      </c>
      <c r="AU268" s="203" t="s">
        <v>84</v>
      </c>
      <c r="AY268" s="18" t="s">
        <v>239</v>
      </c>
      <c r="BE268" s="204">
        <f t="shared" ref="BE268:BE275" si="44">IF(N268="základní",J268,0)</f>
        <v>0</v>
      </c>
      <c r="BF268" s="204">
        <f t="shared" ref="BF268:BF275" si="45">IF(N268="snížená",J268,0)</f>
        <v>0</v>
      </c>
      <c r="BG268" s="204">
        <f t="shared" ref="BG268:BG275" si="46">IF(N268="zákl. přenesená",J268,0)</f>
        <v>0</v>
      </c>
      <c r="BH268" s="204">
        <f t="shared" ref="BH268:BH275" si="47">IF(N268="sníž. přenesená",J268,0)</f>
        <v>0</v>
      </c>
      <c r="BI268" s="204">
        <f t="shared" ref="BI268:BI275" si="48">IF(N268="nulová",J268,0)</f>
        <v>0</v>
      </c>
      <c r="BJ268" s="18" t="s">
        <v>84</v>
      </c>
      <c r="BK268" s="204">
        <f t="shared" ref="BK268:BK275" si="49">ROUND(I268*H268,2)</f>
        <v>0</v>
      </c>
      <c r="BL268" s="18" t="s">
        <v>110</v>
      </c>
      <c r="BM268" s="203" t="s">
        <v>1322</v>
      </c>
    </row>
    <row r="269" spans="1:65" s="2" customFormat="1" ht="16.5" customHeight="1">
      <c r="A269" s="35"/>
      <c r="B269" s="36"/>
      <c r="C269" s="192" t="s">
        <v>846</v>
      </c>
      <c r="D269" s="192" t="s">
        <v>241</v>
      </c>
      <c r="E269" s="193" t="s">
        <v>3928</v>
      </c>
      <c r="F269" s="194" t="s">
        <v>3824</v>
      </c>
      <c r="G269" s="195" t="s">
        <v>2089</v>
      </c>
      <c r="H269" s="196">
        <v>1</v>
      </c>
      <c r="I269" s="197"/>
      <c r="J269" s="198">
        <f t="shared" si="40"/>
        <v>0</v>
      </c>
      <c r="K269" s="194" t="s">
        <v>3174</v>
      </c>
      <c r="L269" s="40"/>
      <c r="M269" s="199" t="s">
        <v>1</v>
      </c>
      <c r="N269" s="200" t="s">
        <v>41</v>
      </c>
      <c r="O269" s="72"/>
      <c r="P269" s="201">
        <f t="shared" si="41"/>
        <v>0</v>
      </c>
      <c r="Q269" s="201">
        <v>0</v>
      </c>
      <c r="R269" s="201">
        <f t="shared" si="42"/>
        <v>0</v>
      </c>
      <c r="S269" s="201">
        <v>0</v>
      </c>
      <c r="T269" s="202">
        <f t="shared" si="43"/>
        <v>0</v>
      </c>
      <c r="U269" s="35"/>
      <c r="V269" s="35"/>
      <c r="W269" s="35"/>
      <c r="X269" s="35"/>
      <c r="Y269" s="35"/>
      <c r="Z269" s="35"/>
      <c r="AA269" s="35"/>
      <c r="AB269" s="35"/>
      <c r="AC269" s="35"/>
      <c r="AD269" s="35"/>
      <c r="AE269" s="35"/>
      <c r="AR269" s="203" t="s">
        <v>110</v>
      </c>
      <c r="AT269" s="203" t="s">
        <v>241</v>
      </c>
      <c r="AU269" s="203" t="s">
        <v>84</v>
      </c>
      <c r="AY269" s="18" t="s">
        <v>239</v>
      </c>
      <c r="BE269" s="204">
        <f t="shared" si="44"/>
        <v>0</v>
      </c>
      <c r="BF269" s="204">
        <f t="shared" si="45"/>
        <v>0</v>
      </c>
      <c r="BG269" s="204">
        <f t="shared" si="46"/>
        <v>0</v>
      </c>
      <c r="BH269" s="204">
        <f t="shared" si="47"/>
        <v>0</v>
      </c>
      <c r="BI269" s="204">
        <f t="shared" si="48"/>
        <v>0</v>
      </c>
      <c r="BJ269" s="18" t="s">
        <v>84</v>
      </c>
      <c r="BK269" s="204">
        <f t="shared" si="49"/>
        <v>0</v>
      </c>
      <c r="BL269" s="18" t="s">
        <v>110</v>
      </c>
      <c r="BM269" s="203" t="s">
        <v>1333</v>
      </c>
    </row>
    <row r="270" spans="1:65" s="2" customFormat="1" ht="16.5" customHeight="1">
      <c r="A270" s="35"/>
      <c r="B270" s="36"/>
      <c r="C270" s="192" t="s">
        <v>853</v>
      </c>
      <c r="D270" s="192" t="s">
        <v>241</v>
      </c>
      <c r="E270" s="193" t="s">
        <v>3929</v>
      </c>
      <c r="F270" s="194" t="s">
        <v>3930</v>
      </c>
      <c r="G270" s="195" t="s">
        <v>513</v>
      </c>
      <c r="H270" s="196">
        <v>12.5</v>
      </c>
      <c r="I270" s="197"/>
      <c r="J270" s="198">
        <f t="shared" si="40"/>
        <v>0</v>
      </c>
      <c r="K270" s="194" t="s">
        <v>3174</v>
      </c>
      <c r="L270" s="40"/>
      <c r="M270" s="199" t="s">
        <v>1</v>
      </c>
      <c r="N270" s="200" t="s">
        <v>41</v>
      </c>
      <c r="O270" s="72"/>
      <c r="P270" s="201">
        <f t="shared" si="41"/>
        <v>0</v>
      </c>
      <c r="Q270" s="201">
        <v>0</v>
      </c>
      <c r="R270" s="201">
        <f t="shared" si="42"/>
        <v>0</v>
      </c>
      <c r="S270" s="201">
        <v>0</v>
      </c>
      <c r="T270" s="202">
        <f t="shared" si="43"/>
        <v>0</v>
      </c>
      <c r="U270" s="35"/>
      <c r="V270" s="35"/>
      <c r="W270" s="35"/>
      <c r="X270" s="35"/>
      <c r="Y270" s="35"/>
      <c r="Z270" s="35"/>
      <c r="AA270" s="35"/>
      <c r="AB270" s="35"/>
      <c r="AC270" s="35"/>
      <c r="AD270" s="35"/>
      <c r="AE270" s="35"/>
      <c r="AR270" s="203" t="s">
        <v>110</v>
      </c>
      <c r="AT270" s="203" t="s">
        <v>241</v>
      </c>
      <c r="AU270" s="203" t="s">
        <v>84</v>
      </c>
      <c r="AY270" s="18" t="s">
        <v>239</v>
      </c>
      <c r="BE270" s="204">
        <f t="shared" si="44"/>
        <v>0</v>
      </c>
      <c r="BF270" s="204">
        <f t="shared" si="45"/>
        <v>0</v>
      </c>
      <c r="BG270" s="204">
        <f t="shared" si="46"/>
        <v>0</v>
      </c>
      <c r="BH270" s="204">
        <f t="shared" si="47"/>
        <v>0</v>
      </c>
      <c r="BI270" s="204">
        <f t="shared" si="48"/>
        <v>0</v>
      </c>
      <c r="BJ270" s="18" t="s">
        <v>84</v>
      </c>
      <c r="BK270" s="204">
        <f t="shared" si="49"/>
        <v>0</v>
      </c>
      <c r="BL270" s="18" t="s">
        <v>110</v>
      </c>
      <c r="BM270" s="203" t="s">
        <v>1340</v>
      </c>
    </row>
    <row r="271" spans="1:65" s="2" customFormat="1" ht="16.5" customHeight="1">
      <c r="A271" s="35"/>
      <c r="B271" s="36"/>
      <c r="C271" s="192" t="s">
        <v>858</v>
      </c>
      <c r="D271" s="192" t="s">
        <v>241</v>
      </c>
      <c r="E271" s="193" t="s">
        <v>3931</v>
      </c>
      <c r="F271" s="194" t="s">
        <v>3808</v>
      </c>
      <c r="G271" s="195" t="s">
        <v>513</v>
      </c>
      <c r="H271" s="196">
        <v>6</v>
      </c>
      <c r="I271" s="197"/>
      <c r="J271" s="198">
        <f t="shared" si="40"/>
        <v>0</v>
      </c>
      <c r="K271" s="194" t="s">
        <v>3174</v>
      </c>
      <c r="L271" s="40"/>
      <c r="M271" s="199" t="s">
        <v>1</v>
      </c>
      <c r="N271" s="200" t="s">
        <v>41</v>
      </c>
      <c r="O271" s="72"/>
      <c r="P271" s="201">
        <f t="shared" si="41"/>
        <v>0</v>
      </c>
      <c r="Q271" s="201">
        <v>0</v>
      </c>
      <c r="R271" s="201">
        <f t="shared" si="42"/>
        <v>0</v>
      </c>
      <c r="S271" s="201">
        <v>0</v>
      </c>
      <c r="T271" s="202">
        <f t="shared" si="43"/>
        <v>0</v>
      </c>
      <c r="U271" s="35"/>
      <c r="V271" s="35"/>
      <c r="W271" s="35"/>
      <c r="X271" s="35"/>
      <c r="Y271" s="35"/>
      <c r="Z271" s="35"/>
      <c r="AA271" s="35"/>
      <c r="AB271" s="35"/>
      <c r="AC271" s="35"/>
      <c r="AD271" s="35"/>
      <c r="AE271" s="35"/>
      <c r="AR271" s="203" t="s">
        <v>110</v>
      </c>
      <c r="AT271" s="203" t="s">
        <v>241</v>
      </c>
      <c r="AU271" s="203" t="s">
        <v>84</v>
      </c>
      <c r="AY271" s="18" t="s">
        <v>239</v>
      </c>
      <c r="BE271" s="204">
        <f t="shared" si="44"/>
        <v>0</v>
      </c>
      <c r="BF271" s="204">
        <f t="shared" si="45"/>
        <v>0</v>
      </c>
      <c r="BG271" s="204">
        <f t="shared" si="46"/>
        <v>0</v>
      </c>
      <c r="BH271" s="204">
        <f t="shared" si="47"/>
        <v>0</v>
      </c>
      <c r="BI271" s="204">
        <f t="shared" si="48"/>
        <v>0</v>
      </c>
      <c r="BJ271" s="18" t="s">
        <v>84</v>
      </c>
      <c r="BK271" s="204">
        <f t="shared" si="49"/>
        <v>0</v>
      </c>
      <c r="BL271" s="18" t="s">
        <v>110</v>
      </c>
      <c r="BM271" s="203" t="s">
        <v>1350</v>
      </c>
    </row>
    <row r="272" spans="1:65" s="2" customFormat="1" ht="16.5" customHeight="1">
      <c r="A272" s="35"/>
      <c r="B272" s="36"/>
      <c r="C272" s="192" t="s">
        <v>332</v>
      </c>
      <c r="D272" s="192" t="s">
        <v>241</v>
      </c>
      <c r="E272" s="193" t="s">
        <v>3932</v>
      </c>
      <c r="F272" s="194" t="s">
        <v>3810</v>
      </c>
      <c r="G272" s="195" t="s">
        <v>513</v>
      </c>
      <c r="H272" s="196">
        <v>12</v>
      </c>
      <c r="I272" s="197"/>
      <c r="J272" s="198">
        <f t="shared" si="40"/>
        <v>0</v>
      </c>
      <c r="K272" s="194" t="s">
        <v>3174</v>
      </c>
      <c r="L272" s="40"/>
      <c r="M272" s="199" t="s">
        <v>1</v>
      </c>
      <c r="N272" s="200" t="s">
        <v>41</v>
      </c>
      <c r="O272" s="72"/>
      <c r="P272" s="201">
        <f t="shared" si="41"/>
        <v>0</v>
      </c>
      <c r="Q272" s="201">
        <v>0</v>
      </c>
      <c r="R272" s="201">
        <f t="shared" si="42"/>
        <v>0</v>
      </c>
      <c r="S272" s="201">
        <v>0</v>
      </c>
      <c r="T272" s="202">
        <f t="shared" si="43"/>
        <v>0</v>
      </c>
      <c r="U272" s="35"/>
      <c r="V272" s="35"/>
      <c r="W272" s="35"/>
      <c r="X272" s="35"/>
      <c r="Y272" s="35"/>
      <c r="Z272" s="35"/>
      <c r="AA272" s="35"/>
      <c r="AB272" s="35"/>
      <c r="AC272" s="35"/>
      <c r="AD272" s="35"/>
      <c r="AE272" s="35"/>
      <c r="AR272" s="203" t="s">
        <v>110</v>
      </c>
      <c r="AT272" s="203" t="s">
        <v>241</v>
      </c>
      <c r="AU272" s="203" t="s">
        <v>84</v>
      </c>
      <c r="AY272" s="18" t="s">
        <v>239</v>
      </c>
      <c r="BE272" s="204">
        <f t="shared" si="44"/>
        <v>0</v>
      </c>
      <c r="BF272" s="204">
        <f t="shared" si="45"/>
        <v>0</v>
      </c>
      <c r="BG272" s="204">
        <f t="shared" si="46"/>
        <v>0</v>
      </c>
      <c r="BH272" s="204">
        <f t="shared" si="47"/>
        <v>0</v>
      </c>
      <c r="BI272" s="204">
        <f t="shared" si="48"/>
        <v>0</v>
      </c>
      <c r="BJ272" s="18" t="s">
        <v>84</v>
      </c>
      <c r="BK272" s="204">
        <f t="shared" si="49"/>
        <v>0</v>
      </c>
      <c r="BL272" s="18" t="s">
        <v>110</v>
      </c>
      <c r="BM272" s="203" t="s">
        <v>1360</v>
      </c>
    </row>
    <row r="273" spans="1:65" s="2" customFormat="1" ht="21.75" customHeight="1">
      <c r="A273" s="35"/>
      <c r="B273" s="36"/>
      <c r="C273" s="192" t="s">
        <v>867</v>
      </c>
      <c r="D273" s="192" t="s">
        <v>241</v>
      </c>
      <c r="E273" s="193" t="s">
        <v>3933</v>
      </c>
      <c r="F273" s="194" t="s">
        <v>3820</v>
      </c>
      <c r="G273" s="195" t="s">
        <v>244</v>
      </c>
      <c r="H273" s="196">
        <v>1</v>
      </c>
      <c r="I273" s="197"/>
      <c r="J273" s="198">
        <f t="shared" si="40"/>
        <v>0</v>
      </c>
      <c r="K273" s="194" t="s">
        <v>3174</v>
      </c>
      <c r="L273" s="40"/>
      <c r="M273" s="199" t="s">
        <v>1</v>
      </c>
      <c r="N273" s="200" t="s">
        <v>41</v>
      </c>
      <c r="O273" s="72"/>
      <c r="P273" s="201">
        <f t="shared" si="41"/>
        <v>0</v>
      </c>
      <c r="Q273" s="201">
        <v>0</v>
      </c>
      <c r="R273" s="201">
        <f t="shared" si="42"/>
        <v>0</v>
      </c>
      <c r="S273" s="201">
        <v>0</v>
      </c>
      <c r="T273" s="202">
        <f t="shared" si="43"/>
        <v>0</v>
      </c>
      <c r="U273" s="35"/>
      <c r="V273" s="35"/>
      <c r="W273" s="35"/>
      <c r="X273" s="35"/>
      <c r="Y273" s="35"/>
      <c r="Z273" s="35"/>
      <c r="AA273" s="35"/>
      <c r="AB273" s="35"/>
      <c r="AC273" s="35"/>
      <c r="AD273" s="35"/>
      <c r="AE273" s="35"/>
      <c r="AR273" s="203" t="s">
        <v>110</v>
      </c>
      <c r="AT273" s="203" t="s">
        <v>241</v>
      </c>
      <c r="AU273" s="203" t="s">
        <v>84</v>
      </c>
      <c r="AY273" s="18" t="s">
        <v>239</v>
      </c>
      <c r="BE273" s="204">
        <f t="shared" si="44"/>
        <v>0</v>
      </c>
      <c r="BF273" s="204">
        <f t="shared" si="45"/>
        <v>0</v>
      </c>
      <c r="BG273" s="204">
        <f t="shared" si="46"/>
        <v>0</v>
      </c>
      <c r="BH273" s="204">
        <f t="shared" si="47"/>
        <v>0</v>
      </c>
      <c r="BI273" s="204">
        <f t="shared" si="48"/>
        <v>0</v>
      </c>
      <c r="BJ273" s="18" t="s">
        <v>84</v>
      </c>
      <c r="BK273" s="204">
        <f t="shared" si="49"/>
        <v>0</v>
      </c>
      <c r="BL273" s="18" t="s">
        <v>110</v>
      </c>
      <c r="BM273" s="203" t="s">
        <v>1371</v>
      </c>
    </row>
    <row r="274" spans="1:65" s="2" customFormat="1" ht="16.5" customHeight="1">
      <c r="A274" s="35"/>
      <c r="B274" s="36"/>
      <c r="C274" s="192" t="s">
        <v>872</v>
      </c>
      <c r="D274" s="192" t="s">
        <v>241</v>
      </c>
      <c r="E274" s="193" t="s">
        <v>3934</v>
      </c>
      <c r="F274" s="194" t="s">
        <v>3822</v>
      </c>
      <c r="G274" s="195" t="s">
        <v>244</v>
      </c>
      <c r="H274" s="196">
        <v>1</v>
      </c>
      <c r="I274" s="197"/>
      <c r="J274" s="198">
        <f t="shared" si="40"/>
        <v>0</v>
      </c>
      <c r="K274" s="194" t="s">
        <v>3174</v>
      </c>
      <c r="L274" s="40"/>
      <c r="M274" s="199" t="s">
        <v>1</v>
      </c>
      <c r="N274" s="200" t="s">
        <v>41</v>
      </c>
      <c r="O274" s="72"/>
      <c r="P274" s="201">
        <f t="shared" si="41"/>
        <v>0</v>
      </c>
      <c r="Q274" s="201">
        <v>0</v>
      </c>
      <c r="R274" s="201">
        <f t="shared" si="42"/>
        <v>0</v>
      </c>
      <c r="S274" s="201">
        <v>0</v>
      </c>
      <c r="T274" s="202">
        <f t="shared" si="43"/>
        <v>0</v>
      </c>
      <c r="U274" s="35"/>
      <c r="V274" s="35"/>
      <c r="W274" s="35"/>
      <c r="X274" s="35"/>
      <c r="Y274" s="35"/>
      <c r="Z274" s="35"/>
      <c r="AA274" s="35"/>
      <c r="AB274" s="35"/>
      <c r="AC274" s="35"/>
      <c r="AD274" s="35"/>
      <c r="AE274" s="35"/>
      <c r="AR274" s="203" t="s">
        <v>110</v>
      </c>
      <c r="AT274" s="203" t="s">
        <v>241</v>
      </c>
      <c r="AU274" s="203" t="s">
        <v>84</v>
      </c>
      <c r="AY274" s="18" t="s">
        <v>239</v>
      </c>
      <c r="BE274" s="204">
        <f t="shared" si="44"/>
        <v>0</v>
      </c>
      <c r="BF274" s="204">
        <f t="shared" si="45"/>
        <v>0</v>
      </c>
      <c r="BG274" s="204">
        <f t="shared" si="46"/>
        <v>0</v>
      </c>
      <c r="BH274" s="204">
        <f t="shared" si="47"/>
        <v>0</v>
      </c>
      <c r="BI274" s="204">
        <f t="shared" si="48"/>
        <v>0</v>
      </c>
      <c r="BJ274" s="18" t="s">
        <v>84</v>
      </c>
      <c r="BK274" s="204">
        <f t="shared" si="49"/>
        <v>0</v>
      </c>
      <c r="BL274" s="18" t="s">
        <v>110</v>
      </c>
      <c r="BM274" s="203" t="s">
        <v>1381</v>
      </c>
    </row>
    <row r="275" spans="1:65" s="2" customFormat="1" ht="24.2" customHeight="1">
      <c r="A275" s="35"/>
      <c r="B275" s="36"/>
      <c r="C275" s="192" t="s">
        <v>878</v>
      </c>
      <c r="D275" s="192" t="s">
        <v>241</v>
      </c>
      <c r="E275" s="193" t="s">
        <v>3935</v>
      </c>
      <c r="F275" s="194" t="s">
        <v>3936</v>
      </c>
      <c r="G275" s="195" t="s">
        <v>244</v>
      </c>
      <c r="H275" s="196">
        <v>2</v>
      </c>
      <c r="I275" s="197"/>
      <c r="J275" s="198">
        <f t="shared" si="40"/>
        <v>0</v>
      </c>
      <c r="K275" s="194" t="s">
        <v>3174</v>
      </c>
      <c r="L275" s="40"/>
      <c r="M275" s="199" t="s">
        <v>1</v>
      </c>
      <c r="N275" s="200" t="s">
        <v>41</v>
      </c>
      <c r="O275" s="72"/>
      <c r="P275" s="201">
        <f t="shared" si="41"/>
        <v>0</v>
      </c>
      <c r="Q275" s="201">
        <v>0</v>
      </c>
      <c r="R275" s="201">
        <f t="shared" si="42"/>
        <v>0</v>
      </c>
      <c r="S275" s="201">
        <v>0</v>
      </c>
      <c r="T275" s="202">
        <f t="shared" si="43"/>
        <v>0</v>
      </c>
      <c r="U275" s="35"/>
      <c r="V275" s="35"/>
      <c r="W275" s="35"/>
      <c r="X275" s="35"/>
      <c r="Y275" s="35"/>
      <c r="Z275" s="35"/>
      <c r="AA275" s="35"/>
      <c r="AB275" s="35"/>
      <c r="AC275" s="35"/>
      <c r="AD275" s="35"/>
      <c r="AE275" s="35"/>
      <c r="AR275" s="203" t="s">
        <v>110</v>
      </c>
      <c r="AT275" s="203" t="s">
        <v>241</v>
      </c>
      <c r="AU275" s="203" t="s">
        <v>84</v>
      </c>
      <c r="AY275" s="18" t="s">
        <v>239</v>
      </c>
      <c r="BE275" s="204">
        <f t="shared" si="44"/>
        <v>0</v>
      </c>
      <c r="BF275" s="204">
        <f t="shared" si="45"/>
        <v>0</v>
      </c>
      <c r="BG275" s="204">
        <f t="shared" si="46"/>
        <v>0</v>
      </c>
      <c r="BH275" s="204">
        <f t="shared" si="47"/>
        <v>0</v>
      </c>
      <c r="BI275" s="204">
        <f t="shared" si="48"/>
        <v>0</v>
      </c>
      <c r="BJ275" s="18" t="s">
        <v>84</v>
      </c>
      <c r="BK275" s="204">
        <f t="shared" si="49"/>
        <v>0</v>
      </c>
      <c r="BL275" s="18" t="s">
        <v>110</v>
      </c>
      <c r="BM275" s="203" t="s">
        <v>1391</v>
      </c>
    </row>
    <row r="276" spans="1:65" s="12" customFormat="1" ht="25.9" customHeight="1">
      <c r="B276" s="176"/>
      <c r="C276" s="177"/>
      <c r="D276" s="178" t="s">
        <v>75</v>
      </c>
      <c r="E276" s="179" t="s">
        <v>3937</v>
      </c>
      <c r="F276" s="179" t="s">
        <v>3938</v>
      </c>
      <c r="G276" s="177"/>
      <c r="H276" s="177"/>
      <c r="I276" s="180"/>
      <c r="J276" s="181">
        <f>BK276</f>
        <v>0</v>
      </c>
      <c r="K276" s="177"/>
      <c r="L276" s="182"/>
      <c r="M276" s="183"/>
      <c r="N276" s="184"/>
      <c r="O276" s="184"/>
      <c r="P276" s="185">
        <f>SUM(P277:P294)</f>
        <v>0</v>
      </c>
      <c r="Q276" s="184"/>
      <c r="R276" s="185">
        <f>SUM(R277:R294)</f>
        <v>0</v>
      </c>
      <c r="S276" s="184"/>
      <c r="T276" s="186">
        <f>SUM(T277:T294)</f>
        <v>0</v>
      </c>
      <c r="AR276" s="187" t="s">
        <v>84</v>
      </c>
      <c r="AT276" s="188" t="s">
        <v>75</v>
      </c>
      <c r="AU276" s="188" t="s">
        <v>76</v>
      </c>
      <c r="AY276" s="187" t="s">
        <v>239</v>
      </c>
      <c r="BK276" s="189">
        <f>SUM(BK277:BK294)</f>
        <v>0</v>
      </c>
    </row>
    <row r="277" spans="1:65" s="2" customFormat="1" ht="16.5" customHeight="1">
      <c r="A277" s="35"/>
      <c r="B277" s="36"/>
      <c r="C277" s="192" t="s">
        <v>883</v>
      </c>
      <c r="D277" s="192" t="s">
        <v>241</v>
      </c>
      <c r="E277" s="193" t="s">
        <v>3939</v>
      </c>
      <c r="F277" s="194" t="s">
        <v>3913</v>
      </c>
      <c r="G277" s="195" t="s">
        <v>2089</v>
      </c>
      <c r="H277" s="196">
        <v>1</v>
      </c>
      <c r="I277" s="197"/>
      <c r="J277" s="198">
        <f>ROUND(I277*H277,2)</f>
        <v>0</v>
      </c>
      <c r="K277" s="194" t="s">
        <v>3174</v>
      </c>
      <c r="L277" s="40"/>
      <c r="M277" s="199" t="s">
        <v>1</v>
      </c>
      <c r="N277" s="200" t="s">
        <v>41</v>
      </c>
      <c r="O277" s="72"/>
      <c r="P277" s="201">
        <f>O277*H277</f>
        <v>0</v>
      </c>
      <c r="Q277" s="201">
        <v>0</v>
      </c>
      <c r="R277" s="201">
        <f>Q277*H277</f>
        <v>0</v>
      </c>
      <c r="S277" s="201">
        <v>0</v>
      </c>
      <c r="T277" s="202">
        <f>S277*H277</f>
        <v>0</v>
      </c>
      <c r="U277" s="35"/>
      <c r="V277" s="35"/>
      <c r="W277" s="35"/>
      <c r="X277" s="35"/>
      <c r="Y277" s="35"/>
      <c r="Z277" s="35"/>
      <c r="AA277" s="35"/>
      <c r="AB277" s="35"/>
      <c r="AC277" s="35"/>
      <c r="AD277" s="35"/>
      <c r="AE277" s="35"/>
      <c r="AR277" s="203" t="s">
        <v>110</v>
      </c>
      <c r="AT277" s="203" t="s">
        <v>241</v>
      </c>
      <c r="AU277" s="203" t="s">
        <v>84</v>
      </c>
      <c r="AY277" s="18" t="s">
        <v>239</v>
      </c>
      <c r="BE277" s="204">
        <f>IF(N277="základní",J277,0)</f>
        <v>0</v>
      </c>
      <c r="BF277" s="204">
        <f>IF(N277="snížená",J277,0)</f>
        <v>0</v>
      </c>
      <c r="BG277" s="204">
        <f>IF(N277="zákl. přenesená",J277,0)</f>
        <v>0</v>
      </c>
      <c r="BH277" s="204">
        <f>IF(N277="sníž. přenesená",J277,0)</f>
        <v>0</v>
      </c>
      <c r="BI277" s="204">
        <f>IF(N277="nulová",J277,0)</f>
        <v>0</v>
      </c>
      <c r="BJ277" s="18" t="s">
        <v>84</v>
      </c>
      <c r="BK277" s="204">
        <f>ROUND(I277*H277,2)</f>
        <v>0</v>
      </c>
      <c r="BL277" s="18" t="s">
        <v>110</v>
      </c>
      <c r="BM277" s="203" t="s">
        <v>1403</v>
      </c>
    </row>
    <row r="278" spans="1:65" s="2" customFormat="1" ht="19.5">
      <c r="A278" s="35"/>
      <c r="B278" s="36"/>
      <c r="C278" s="37"/>
      <c r="D278" s="212" t="s">
        <v>294</v>
      </c>
      <c r="E278" s="37"/>
      <c r="F278" s="221" t="s">
        <v>3940</v>
      </c>
      <c r="G278" s="37"/>
      <c r="H278" s="37"/>
      <c r="I278" s="207"/>
      <c r="J278" s="37"/>
      <c r="K278" s="37"/>
      <c r="L278" s="40"/>
      <c r="M278" s="208"/>
      <c r="N278" s="209"/>
      <c r="O278" s="72"/>
      <c r="P278" s="72"/>
      <c r="Q278" s="72"/>
      <c r="R278" s="72"/>
      <c r="S278" s="72"/>
      <c r="T278" s="73"/>
      <c r="U278" s="35"/>
      <c r="V278" s="35"/>
      <c r="W278" s="35"/>
      <c r="X278" s="35"/>
      <c r="Y278" s="35"/>
      <c r="Z278" s="35"/>
      <c r="AA278" s="35"/>
      <c r="AB278" s="35"/>
      <c r="AC278" s="35"/>
      <c r="AD278" s="35"/>
      <c r="AE278" s="35"/>
      <c r="AT278" s="18" t="s">
        <v>294</v>
      </c>
      <c r="AU278" s="18" t="s">
        <v>84</v>
      </c>
    </row>
    <row r="279" spans="1:65" s="2" customFormat="1" ht="16.5" customHeight="1">
      <c r="A279" s="35"/>
      <c r="B279" s="36"/>
      <c r="C279" s="192" t="s">
        <v>889</v>
      </c>
      <c r="D279" s="192" t="s">
        <v>241</v>
      </c>
      <c r="E279" s="193" t="s">
        <v>3941</v>
      </c>
      <c r="F279" s="194" t="s">
        <v>3916</v>
      </c>
      <c r="G279" s="195" t="s">
        <v>2089</v>
      </c>
      <c r="H279" s="196">
        <v>2</v>
      </c>
      <c r="I279" s="197"/>
      <c r="J279" s="198">
        <f>ROUND(I279*H279,2)</f>
        <v>0</v>
      </c>
      <c r="K279" s="194" t="s">
        <v>3174</v>
      </c>
      <c r="L279" s="40"/>
      <c r="M279" s="199" t="s">
        <v>1</v>
      </c>
      <c r="N279" s="200" t="s">
        <v>41</v>
      </c>
      <c r="O279" s="72"/>
      <c r="P279" s="201">
        <f>O279*H279</f>
        <v>0</v>
      </c>
      <c r="Q279" s="201">
        <v>0</v>
      </c>
      <c r="R279" s="201">
        <f>Q279*H279</f>
        <v>0</v>
      </c>
      <c r="S279" s="201">
        <v>0</v>
      </c>
      <c r="T279" s="202">
        <f>S279*H279</f>
        <v>0</v>
      </c>
      <c r="U279" s="35"/>
      <c r="V279" s="35"/>
      <c r="W279" s="35"/>
      <c r="X279" s="35"/>
      <c r="Y279" s="35"/>
      <c r="Z279" s="35"/>
      <c r="AA279" s="35"/>
      <c r="AB279" s="35"/>
      <c r="AC279" s="35"/>
      <c r="AD279" s="35"/>
      <c r="AE279" s="35"/>
      <c r="AR279" s="203" t="s">
        <v>110</v>
      </c>
      <c r="AT279" s="203" t="s">
        <v>241</v>
      </c>
      <c r="AU279" s="203" t="s">
        <v>84</v>
      </c>
      <c r="AY279" s="18" t="s">
        <v>239</v>
      </c>
      <c r="BE279" s="204">
        <f>IF(N279="základní",J279,0)</f>
        <v>0</v>
      </c>
      <c r="BF279" s="204">
        <f>IF(N279="snížená",J279,0)</f>
        <v>0</v>
      </c>
      <c r="BG279" s="204">
        <f>IF(N279="zákl. přenesená",J279,0)</f>
        <v>0</v>
      </c>
      <c r="BH279" s="204">
        <f>IF(N279="sníž. přenesená",J279,0)</f>
        <v>0</v>
      </c>
      <c r="BI279" s="204">
        <f>IF(N279="nulová",J279,0)</f>
        <v>0</v>
      </c>
      <c r="BJ279" s="18" t="s">
        <v>84</v>
      </c>
      <c r="BK279" s="204">
        <f>ROUND(I279*H279,2)</f>
        <v>0</v>
      </c>
      <c r="BL279" s="18" t="s">
        <v>110</v>
      </c>
      <c r="BM279" s="203" t="s">
        <v>1415</v>
      </c>
    </row>
    <row r="280" spans="1:65" s="2" customFormat="1" ht="16.5" customHeight="1">
      <c r="A280" s="35"/>
      <c r="B280" s="36"/>
      <c r="C280" s="192" t="s">
        <v>894</v>
      </c>
      <c r="D280" s="192" t="s">
        <v>241</v>
      </c>
      <c r="E280" s="193" t="s">
        <v>3942</v>
      </c>
      <c r="F280" s="194" t="s">
        <v>3918</v>
      </c>
      <c r="G280" s="195" t="s">
        <v>2089</v>
      </c>
      <c r="H280" s="196">
        <v>1</v>
      </c>
      <c r="I280" s="197"/>
      <c r="J280" s="198">
        <f>ROUND(I280*H280,2)</f>
        <v>0</v>
      </c>
      <c r="K280" s="194" t="s">
        <v>3174</v>
      </c>
      <c r="L280" s="40"/>
      <c r="M280" s="199" t="s">
        <v>1</v>
      </c>
      <c r="N280" s="200" t="s">
        <v>41</v>
      </c>
      <c r="O280" s="72"/>
      <c r="P280" s="201">
        <f>O280*H280</f>
        <v>0</v>
      </c>
      <c r="Q280" s="201">
        <v>0</v>
      </c>
      <c r="R280" s="201">
        <f>Q280*H280</f>
        <v>0</v>
      </c>
      <c r="S280" s="201">
        <v>0</v>
      </c>
      <c r="T280" s="202">
        <f>S280*H280</f>
        <v>0</v>
      </c>
      <c r="U280" s="35"/>
      <c r="V280" s="35"/>
      <c r="W280" s="35"/>
      <c r="X280" s="35"/>
      <c r="Y280" s="35"/>
      <c r="Z280" s="35"/>
      <c r="AA280" s="35"/>
      <c r="AB280" s="35"/>
      <c r="AC280" s="35"/>
      <c r="AD280" s="35"/>
      <c r="AE280" s="35"/>
      <c r="AR280" s="203" t="s">
        <v>110</v>
      </c>
      <c r="AT280" s="203" t="s">
        <v>241</v>
      </c>
      <c r="AU280" s="203" t="s">
        <v>84</v>
      </c>
      <c r="AY280" s="18" t="s">
        <v>239</v>
      </c>
      <c r="BE280" s="204">
        <f>IF(N280="základní",J280,0)</f>
        <v>0</v>
      </c>
      <c r="BF280" s="204">
        <f>IF(N280="snížená",J280,0)</f>
        <v>0</v>
      </c>
      <c r="BG280" s="204">
        <f>IF(N280="zákl. přenesená",J280,0)</f>
        <v>0</v>
      </c>
      <c r="BH280" s="204">
        <f>IF(N280="sníž. přenesená",J280,0)</f>
        <v>0</v>
      </c>
      <c r="BI280" s="204">
        <f>IF(N280="nulová",J280,0)</f>
        <v>0</v>
      </c>
      <c r="BJ280" s="18" t="s">
        <v>84</v>
      </c>
      <c r="BK280" s="204">
        <f>ROUND(I280*H280,2)</f>
        <v>0</v>
      </c>
      <c r="BL280" s="18" t="s">
        <v>110</v>
      </c>
      <c r="BM280" s="203" t="s">
        <v>1425</v>
      </c>
    </row>
    <row r="281" spans="1:65" s="2" customFormat="1" ht="16.5" customHeight="1">
      <c r="A281" s="35"/>
      <c r="B281" s="36"/>
      <c r="C281" s="192" t="s">
        <v>900</v>
      </c>
      <c r="D281" s="192" t="s">
        <v>241</v>
      </c>
      <c r="E281" s="193" t="s">
        <v>3943</v>
      </c>
      <c r="F281" s="194" t="s">
        <v>3920</v>
      </c>
      <c r="G281" s="195" t="s">
        <v>2089</v>
      </c>
      <c r="H281" s="196">
        <v>1</v>
      </c>
      <c r="I281" s="197"/>
      <c r="J281" s="198">
        <f>ROUND(I281*H281,2)</f>
        <v>0</v>
      </c>
      <c r="K281" s="194" t="s">
        <v>3174</v>
      </c>
      <c r="L281" s="40"/>
      <c r="M281" s="199" t="s">
        <v>1</v>
      </c>
      <c r="N281" s="200" t="s">
        <v>41</v>
      </c>
      <c r="O281" s="72"/>
      <c r="P281" s="201">
        <f>O281*H281</f>
        <v>0</v>
      </c>
      <c r="Q281" s="201">
        <v>0</v>
      </c>
      <c r="R281" s="201">
        <f>Q281*H281</f>
        <v>0</v>
      </c>
      <c r="S281" s="201">
        <v>0</v>
      </c>
      <c r="T281" s="202">
        <f>S281*H281</f>
        <v>0</v>
      </c>
      <c r="U281" s="35"/>
      <c r="V281" s="35"/>
      <c r="W281" s="35"/>
      <c r="X281" s="35"/>
      <c r="Y281" s="35"/>
      <c r="Z281" s="35"/>
      <c r="AA281" s="35"/>
      <c r="AB281" s="35"/>
      <c r="AC281" s="35"/>
      <c r="AD281" s="35"/>
      <c r="AE281" s="35"/>
      <c r="AR281" s="203" t="s">
        <v>110</v>
      </c>
      <c r="AT281" s="203" t="s">
        <v>241</v>
      </c>
      <c r="AU281" s="203" t="s">
        <v>84</v>
      </c>
      <c r="AY281" s="18" t="s">
        <v>239</v>
      </c>
      <c r="BE281" s="204">
        <f>IF(N281="základní",J281,0)</f>
        <v>0</v>
      </c>
      <c r="BF281" s="204">
        <f>IF(N281="snížená",J281,0)</f>
        <v>0</v>
      </c>
      <c r="BG281" s="204">
        <f>IF(N281="zákl. přenesená",J281,0)</f>
        <v>0</v>
      </c>
      <c r="BH281" s="204">
        <f>IF(N281="sníž. přenesená",J281,0)</f>
        <v>0</v>
      </c>
      <c r="BI281" s="204">
        <f>IF(N281="nulová",J281,0)</f>
        <v>0</v>
      </c>
      <c r="BJ281" s="18" t="s">
        <v>84</v>
      </c>
      <c r="BK281" s="204">
        <f>ROUND(I281*H281,2)</f>
        <v>0</v>
      </c>
      <c r="BL281" s="18" t="s">
        <v>110</v>
      </c>
      <c r="BM281" s="203" t="s">
        <v>1434</v>
      </c>
    </row>
    <row r="282" spans="1:65" s="2" customFormat="1" ht="19.5">
      <c r="A282" s="35"/>
      <c r="B282" s="36"/>
      <c r="C282" s="37"/>
      <c r="D282" s="212" t="s">
        <v>294</v>
      </c>
      <c r="E282" s="37"/>
      <c r="F282" s="221" t="s">
        <v>3752</v>
      </c>
      <c r="G282" s="37"/>
      <c r="H282" s="37"/>
      <c r="I282" s="207"/>
      <c r="J282" s="37"/>
      <c r="K282" s="37"/>
      <c r="L282" s="40"/>
      <c r="M282" s="208"/>
      <c r="N282" s="209"/>
      <c r="O282" s="72"/>
      <c r="P282" s="72"/>
      <c r="Q282" s="72"/>
      <c r="R282" s="72"/>
      <c r="S282" s="72"/>
      <c r="T282" s="73"/>
      <c r="U282" s="35"/>
      <c r="V282" s="35"/>
      <c r="W282" s="35"/>
      <c r="X282" s="35"/>
      <c r="Y282" s="35"/>
      <c r="Z282" s="35"/>
      <c r="AA282" s="35"/>
      <c r="AB282" s="35"/>
      <c r="AC282" s="35"/>
      <c r="AD282" s="35"/>
      <c r="AE282" s="35"/>
      <c r="AT282" s="18" t="s">
        <v>294</v>
      </c>
      <c r="AU282" s="18" t="s">
        <v>84</v>
      </c>
    </row>
    <row r="283" spans="1:65" s="2" customFormat="1" ht="16.5" customHeight="1">
      <c r="A283" s="35"/>
      <c r="B283" s="36"/>
      <c r="C283" s="192" t="s">
        <v>905</v>
      </c>
      <c r="D283" s="192" t="s">
        <v>241</v>
      </c>
      <c r="E283" s="193" t="s">
        <v>3944</v>
      </c>
      <c r="F283" s="194" t="s">
        <v>3778</v>
      </c>
      <c r="G283" s="195" t="s">
        <v>2089</v>
      </c>
      <c r="H283" s="196">
        <v>2</v>
      </c>
      <c r="I283" s="197"/>
      <c r="J283" s="198">
        <f>ROUND(I283*H283,2)</f>
        <v>0</v>
      </c>
      <c r="K283" s="194" t="s">
        <v>3174</v>
      </c>
      <c r="L283" s="40"/>
      <c r="M283" s="199" t="s">
        <v>1</v>
      </c>
      <c r="N283" s="200" t="s">
        <v>41</v>
      </c>
      <c r="O283" s="72"/>
      <c r="P283" s="201">
        <f>O283*H283</f>
        <v>0</v>
      </c>
      <c r="Q283" s="201">
        <v>0</v>
      </c>
      <c r="R283" s="201">
        <f>Q283*H283</f>
        <v>0</v>
      </c>
      <c r="S283" s="201">
        <v>0</v>
      </c>
      <c r="T283" s="202">
        <f>S283*H283</f>
        <v>0</v>
      </c>
      <c r="U283" s="35"/>
      <c r="V283" s="35"/>
      <c r="W283" s="35"/>
      <c r="X283" s="35"/>
      <c r="Y283" s="35"/>
      <c r="Z283" s="35"/>
      <c r="AA283" s="35"/>
      <c r="AB283" s="35"/>
      <c r="AC283" s="35"/>
      <c r="AD283" s="35"/>
      <c r="AE283" s="35"/>
      <c r="AR283" s="203" t="s">
        <v>110</v>
      </c>
      <c r="AT283" s="203" t="s">
        <v>241</v>
      </c>
      <c r="AU283" s="203" t="s">
        <v>84</v>
      </c>
      <c r="AY283" s="18" t="s">
        <v>239</v>
      </c>
      <c r="BE283" s="204">
        <f>IF(N283="základní",J283,0)</f>
        <v>0</v>
      </c>
      <c r="BF283" s="204">
        <f>IF(N283="snížená",J283,0)</f>
        <v>0</v>
      </c>
      <c r="BG283" s="204">
        <f>IF(N283="zákl. přenesená",J283,0)</f>
        <v>0</v>
      </c>
      <c r="BH283" s="204">
        <f>IF(N283="sníž. přenesená",J283,0)</f>
        <v>0</v>
      </c>
      <c r="BI283" s="204">
        <f>IF(N283="nulová",J283,0)</f>
        <v>0</v>
      </c>
      <c r="BJ283" s="18" t="s">
        <v>84</v>
      </c>
      <c r="BK283" s="204">
        <f>ROUND(I283*H283,2)</f>
        <v>0</v>
      </c>
      <c r="BL283" s="18" t="s">
        <v>110</v>
      </c>
      <c r="BM283" s="203" t="s">
        <v>1446</v>
      </c>
    </row>
    <row r="284" spans="1:65" s="2" customFormat="1" ht="16.5" customHeight="1">
      <c r="A284" s="35"/>
      <c r="B284" s="36"/>
      <c r="C284" s="192" t="s">
        <v>910</v>
      </c>
      <c r="D284" s="192" t="s">
        <v>241</v>
      </c>
      <c r="E284" s="193" t="s">
        <v>3945</v>
      </c>
      <c r="F284" s="194" t="s">
        <v>3785</v>
      </c>
      <c r="G284" s="195" t="s">
        <v>2089</v>
      </c>
      <c r="H284" s="196">
        <v>4</v>
      </c>
      <c r="I284" s="197"/>
      <c r="J284" s="198">
        <f>ROUND(I284*H284,2)</f>
        <v>0</v>
      </c>
      <c r="K284" s="194" t="s">
        <v>3174</v>
      </c>
      <c r="L284" s="40"/>
      <c r="M284" s="199" t="s">
        <v>1</v>
      </c>
      <c r="N284" s="200" t="s">
        <v>41</v>
      </c>
      <c r="O284" s="72"/>
      <c r="P284" s="201">
        <f>O284*H284</f>
        <v>0</v>
      </c>
      <c r="Q284" s="201">
        <v>0</v>
      </c>
      <c r="R284" s="201">
        <f>Q284*H284</f>
        <v>0</v>
      </c>
      <c r="S284" s="201">
        <v>0</v>
      </c>
      <c r="T284" s="202">
        <f>S284*H284</f>
        <v>0</v>
      </c>
      <c r="U284" s="35"/>
      <c r="V284" s="35"/>
      <c r="W284" s="35"/>
      <c r="X284" s="35"/>
      <c r="Y284" s="35"/>
      <c r="Z284" s="35"/>
      <c r="AA284" s="35"/>
      <c r="AB284" s="35"/>
      <c r="AC284" s="35"/>
      <c r="AD284" s="35"/>
      <c r="AE284" s="35"/>
      <c r="AR284" s="203" t="s">
        <v>110</v>
      </c>
      <c r="AT284" s="203" t="s">
        <v>241</v>
      </c>
      <c r="AU284" s="203" t="s">
        <v>84</v>
      </c>
      <c r="AY284" s="18" t="s">
        <v>239</v>
      </c>
      <c r="BE284" s="204">
        <f>IF(N284="základní",J284,0)</f>
        <v>0</v>
      </c>
      <c r="BF284" s="204">
        <f>IF(N284="snížená",J284,0)</f>
        <v>0</v>
      </c>
      <c r="BG284" s="204">
        <f>IF(N284="zákl. přenesená",J284,0)</f>
        <v>0</v>
      </c>
      <c r="BH284" s="204">
        <f>IF(N284="sníž. přenesená",J284,0)</f>
        <v>0</v>
      </c>
      <c r="BI284" s="204">
        <f>IF(N284="nulová",J284,0)</f>
        <v>0</v>
      </c>
      <c r="BJ284" s="18" t="s">
        <v>84</v>
      </c>
      <c r="BK284" s="204">
        <f>ROUND(I284*H284,2)</f>
        <v>0</v>
      </c>
      <c r="BL284" s="18" t="s">
        <v>110</v>
      </c>
      <c r="BM284" s="203" t="s">
        <v>1457</v>
      </c>
    </row>
    <row r="285" spans="1:65" s="2" customFormat="1" ht="16.5" customHeight="1">
      <c r="A285" s="35"/>
      <c r="B285" s="36"/>
      <c r="C285" s="192" t="s">
        <v>915</v>
      </c>
      <c r="D285" s="192" t="s">
        <v>241</v>
      </c>
      <c r="E285" s="193" t="s">
        <v>3946</v>
      </c>
      <c r="F285" s="194" t="s">
        <v>3924</v>
      </c>
      <c r="G285" s="195" t="s">
        <v>2089</v>
      </c>
      <c r="H285" s="196">
        <v>2</v>
      </c>
      <c r="I285" s="197"/>
      <c r="J285" s="198">
        <f>ROUND(I285*H285,2)</f>
        <v>0</v>
      </c>
      <c r="K285" s="194" t="s">
        <v>3174</v>
      </c>
      <c r="L285" s="40"/>
      <c r="M285" s="199" t="s">
        <v>1</v>
      </c>
      <c r="N285" s="200" t="s">
        <v>41</v>
      </c>
      <c r="O285" s="72"/>
      <c r="P285" s="201">
        <f>O285*H285</f>
        <v>0</v>
      </c>
      <c r="Q285" s="201">
        <v>0</v>
      </c>
      <c r="R285" s="201">
        <f>Q285*H285</f>
        <v>0</v>
      </c>
      <c r="S285" s="201">
        <v>0</v>
      </c>
      <c r="T285" s="202">
        <f>S285*H285</f>
        <v>0</v>
      </c>
      <c r="U285" s="35"/>
      <c r="V285" s="35"/>
      <c r="W285" s="35"/>
      <c r="X285" s="35"/>
      <c r="Y285" s="35"/>
      <c r="Z285" s="35"/>
      <c r="AA285" s="35"/>
      <c r="AB285" s="35"/>
      <c r="AC285" s="35"/>
      <c r="AD285" s="35"/>
      <c r="AE285" s="35"/>
      <c r="AR285" s="203" t="s">
        <v>110</v>
      </c>
      <c r="AT285" s="203" t="s">
        <v>241</v>
      </c>
      <c r="AU285" s="203" t="s">
        <v>84</v>
      </c>
      <c r="AY285" s="18" t="s">
        <v>239</v>
      </c>
      <c r="BE285" s="204">
        <f>IF(N285="základní",J285,0)</f>
        <v>0</v>
      </c>
      <c r="BF285" s="204">
        <f>IF(N285="snížená",J285,0)</f>
        <v>0</v>
      </c>
      <c r="BG285" s="204">
        <f>IF(N285="zákl. přenesená",J285,0)</f>
        <v>0</v>
      </c>
      <c r="BH285" s="204">
        <f>IF(N285="sníž. přenesená",J285,0)</f>
        <v>0</v>
      </c>
      <c r="BI285" s="204">
        <f>IF(N285="nulová",J285,0)</f>
        <v>0</v>
      </c>
      <c r="BJ285" s="18" t="s">
        <v>84</v>
      </c>
      <c r="BK285" s="204">
        <f>ROUND(I285*H285,2)</f>
        <v>0</v>
      </c>
      <c r="BL285" s="18" t="s">
        <v>110</v>
      </c>
      <c r="BM285" s="203" t="s">
        <v>1462</v>
      </c>
    </row>
    <row r="286" spans="1:65" s="2" customFormat="1" ht="19.5">
      <c r="A286" s="35"/>
      <c r="B286" s="36"/>
      <c r="C286" s="37"/>
      <c r="D286" s="212" t="s">
        <v>294</v>
      </c>
      <c r="E286" s="37"/>
      <c r="F286" s="221" t="s">
        <v>3925</v>
      </c>
      <c r="G286" s="37"/>
      <c r="H286" s="37"/>
      <c r="I286" s="207"/>
      <c r="J286" s="37"/>
      <c r="K286" s="37"/>
      <c r="L286" s="40"/>
      <c r="M286" s="208"/>
      <c r="N286" s="209"/>
      <c r="O286" s="72"/>
      <c r="P286" s="72"/>
      <c r="Q286" s="72"/>
      <c r="R286" s="72"/>
      <c r="S286" s="72"/>
      <c r="T286" s="73"/>
      <c r="U286" s="35"/>
      <c r="V286" s="35"/>
      <c r="W286" s="35"/>
      <c r="X286" s="35"/>
      <c r="Y286" s="35"/>
      <c r="Z286" s="35"/>
      <c r="AA286" s="35"/>
      <c r="AB286" s="35"/>
      <c r="AC286" s="35"/>
      <c r="AD286" s="35"/>
      <c r="AE286" s="35"/>
      <c r="AT286" s="18" t="s">
        <v>294</v>
      </c>
      <c r="AU286" s="18" t="s">
        <v>84</v>
      </c>
    </row>
    <row r="287" spans="1:65" s="2" customFormat="1" ht="16.5" customHeight="1">
      <c r="A287" s="35"/>
      <c r="B287" s="36"/>
      <c r="C287" s="192" t="s">
        <v>920</v>
      </c>
      <c r="D287" s="192" t="s">
        <v>241</v>
      </c>
      <c r="E287" s="193" t="s">
        <v>3947</v>
      </c>
      <c r="F287" s="194" t="s">
        <v>3927</v>
      </c>
      <c r="G287" s="195" t="s">
        <v>2089</v>
      </c>
      <c r="H287" s="196">
        <v>1</v>
      </c>
      <c r="I287" s="197"/>
      <c r="J287" s="198">
        <f t="shared" ref="J287:J294" si="50">ROUND(I287*H287,2)</f>
        <v>0</v>
      </c>
      <c r="K287" s="194" t="s">
        <v>3174</v>
      </c>
      <c r="L287" s="40"/>
      <c r="M287" s="199" t="s">
        <v>1</v>
      </c>
      <c r="N287" s="200" t="s">
        <v>41</v>
      </c>
      <c r="O287" s="72"/>
      <c r="P287" s="201">
        <f t="shared" ref="P287:P294" si="51">O287*H287</f>
        <v>0</v>
      </c>
      <c r="Q287" s="201">
        <v>0</v>
      </c>
      <c r="R287" s="201">
        <f t="shared" ref="R287:R294" si="52">Q287*H287</f>
        <v>0</v>
      </c>
      <c r="S287" s="201">
        <v>0</v>
      </c>
      <c r="T287" s="202">
        <f t="shared" ref="T287:T294" si="53">S287*H287</f>
        <v>0</v>
      </c>
      <c r="U287" s="35"/>
      <c r="V287" s="35"/>
      <c r="W287" s="35"/>
      <c r="X287" s="35"/>
      <c r="Y287" s="35"/>
      <c r="Z287" s="35"/>
      <c r="AA287" s="35"/>
      <c r="AB287" s="35"/>
      <c r="AC287" s="35"/>
      <c r="AD287" s="35"/>
      <c r="AE287" s="35"/>
      <c r="AR287" s="203" t="s">
        <v>110</v>
      </c>
      <c r="AT287" s="203" t="s">
        <v>241</v>
      </c>
      <c r="AU287" s="203" t="s">
        <v>84</v>
      </c>
      <c r="AY287" s="18" t="s">
        <v>239</v>
      </c>
      <c r="BE287" s="204">
        <f t="shared" ref="BE287:BE294" si="54">IF(N287="základní",J287,0)</f>
        <v>0</v>
      </c>
      <c r="BF287" s="204">
        <f t="shared" ref="BF287:BF294" si="55">IF(N287="snížená",J287,0)</f>
        <v>0</v>
      </c>
      <c r="BG287" s="204">
        <f t="shared" ref="BG287:BG294" si="56">IF(N287="zákl. přenesená",J287,0)</f>
        <v>0</v>
      </c>
      <c r="BH287" s="204">
        <f t="shared" ref="BH287:BH294" si="57">IF(N287="sníž. přenesená",J287,0)</f>
        <v>0</v>
      </c>
      <c r="BI287" s="204">
        <f t="shared" ref="BI287:BI294" si="58">IF(N287="nulová",J287,0)</f>
        <v>0</v>
      </c>
      <c r="BJ287" s="18" t="s">
        <v>84</v>
      </c>
      <c r="BK287" s="204">
        <f t="shared" ref="BK287:BK294" si="59">ROUND(I287*H287,2)</f>
        <v>0</v>
      </c>
      <c r="BL287" s="18" t="s">
        <v>110</v>
      </c>
      <c r="BM287" s="203" t="s">
        <v>1472</v>
      </c>
    </row>
    <row r="288" spans="1:65" s="2" customFormat="1" ht="16.5" customHeight="1">
      <c r="A288" s="35"/>
      <c r="B288" s="36"/>
      <c r="C288" s="192" t="s">
        <v>925</v>
      </c>
      <c r="D288" s="192" t="s">
        <v>241</v>
      </c>
      <c r="E288" s="193" t="s">
        <v>3948</v>
      </c>
      <c r="F288" s="194" t="s">
        <v>3824</v>
      </c>
      <c r="G288" s="195" t="s">
        <v>2089</v>
      </c>
      <c r="H288" s="196">
        <v>1</v>
      </c>
      <c r="I288" s="197"/>
      <c r="J288" s="198">
        <f t="shared" si="50"/>
        <v>0</v>
      </c>
      <c r="K288" s="194" t="s">
        <v>3174</v>
      </c>
      <c r="L288" s="40"/>
      <c r="M288" s="199" t="s">
        <v>1</v>
      </c>
      <c r="N288" s="200" t="s">
        <v>41</v>
      </c>
      <c r="O288" s="72"/>
      <c r="P288" s="201">
        <f t="shared" si="51"/>
        <v>0</v>
      </c>
      <c r="Q288" s="201">
        <v>0</v>
      </c>
      <c r="R288" s="201">
        <f t="shared" si="52"/>
        <v>0</v>
      </c>
      <c r="S288" s="201">
        <v>0</v>
      </c>
      <c r="T288" s="202">
        <f t="shared" si="53"/>
        <v>0</v>
      </c>
      <c r="U288" s="35"/>
      <c r="V288" s="35"/>
      <c r="W288" s="35"/>
      <c r="X288" s="35"/>
      <c r="Y288" s="35"/>
      <c r="Z288" s="35"/>
      <c r="AA288" s="35"/>
      <c r="AB288" s="35"/>
      <c r="AC288" s="35"/>
      <c r="AD288" s="35"/>
      <c r="AE288" s="35"/>
      <c r="AR288" s="203" t="s">
        <v>110</v>
      </c>
      <c r="AT288" s="203" t="s">
        <v>241</v>
      </c>
      <c r="AU288" s="203" t="s">
        <v>84</v>
      </c>
      <c r="AY288" s="18" t="s">
        <v>239</v>
      </c>
      <c r="BE288" s="204">
        <f t="shared" si="54"/>
        <v>0</v>
      </c>
      <c r="BF288" s="204">
        <f t="shared" si="55"/>
        <v>0</v>
      </c>
      <c r="BG288" s="204">
        <f t="shared" si="56"/>
        <v>0</v>
      </c>
      <c r="BH288" s="204">
        <f t="shared" si="57"/>
        <v>0</v>
      </c>
      <c r="BI288" s="204">
        <f t="shared" si="58"/>
        <v>0</v>
      </c>
      <c r="BJ288" s="18" t="s">
        <v>84</v>
      </c>
      <c r="BK288" s="204">
        <f t="shared" si="59"/>
        <v>0</v>
      </c>
      <c r="BL288" s="18" t="s">
        <v>110</v>
      </c>
      <c r="BM288" s="203" t="s">
        <v>1488</v>
      </c>
    </row>
    <row r="289" spans="1:65" s="2" customFormat="1" ht="16.5" customHeight="1">
      <c r="A289" s="35"/>
      <c r="B289" s="36"/>
      <c r="C289" s="192" t="s">
        <v>931</v>
      </c>
      <c r="D289" s="192" t="s">
        <v>241</v>
      </c>
      <c r="E289" s="193" t="s">
        <v>3949</v>
      </c>
      <c r="F289" s="194" t="s">
        <v>3930</v>
      </c>
      <c r="G289" s="195" t="s">
        <v>513</v>
      </c>
      <c r="H289" s="196">
        <v>7</v>
      </c>
      <c r="I289" s="197"/>
      <c r="J289" s="198">
        <f t="shared" si="50"/>
        <v>0</v>
      </c>
      <c r="K289" s="194" t="s">
        <v>3174</v>
      </c>
      <c r="L289" s="40"/>
      <c r="M289" s="199" t="s">
        <v>1</v>
      </c>
      <c r="N289" s="200" t="s">
        <v>41</v>
      </c>
      <c r="O289" s="72"/>
      <c r="P289" s="201">
        <f t="shared" si="51"/>
        <v>0</v>
      </c>
      <c r="Q289" s="201">
        <v>0</v>
      </c>
      <c r="R289" s="201">
        <f t="shared" si="52"/>
        <v>0</v>
      </c>
      <c r="S289" s="201">
        <v>0</v>
      </c>
      <c r="T289" s="202">
        <f t="shared" si="53"/>
        <v>0</v>
      </c>
      <c r="U289" s="35"/>
      <c r="V289" s="35"/>
      <c r="W289" s="35"/>
      <c r="X289" s="35"/>
      <c r="Y289" s="35"/>
      <c r="Z289" s="35"/>
      <c r="AA289" s="35"/>
      <c r="AB289" s="35"/>
      <c r="AC289" s="35"/>
      <c r="AD289" s="35"/>
      <c r="AE289" s="35"/>
      <c r="AR289" s="203" t="s">
        <v>110</v>
      </c>
      <c r="AT289" s="203" t="s">
        <v>241</v>
      </c>
      <c r="AU289" s="203" t="s">
        <v>84</v>
      </c>
      <c r="AY289" s="18" t="s">
        <v>239</v>
      </c>
      <c r="BE289" s="204">
        <f t="shared" si="54"/>
        <v>0</v>
      </c>
      <c r="BF289" s="204">
        <f t="shared" si="55"/>
        <v>0</v>
      </c>
      <c r="BG289" s="204">
        <f t="shared" si="56"/>
        <v>0</v>
      </c>
      <c r="BH289" s="204">
        <f t="shared" si="57"/>
        <v>0</v>
      </c>
      <c r="BI289" s="204">
        <f t="shared" si="58"/>
        <v>0</v>
      </c>
      <c r="BJ289" s="18" t="s">
        <v>84</v>
      </c>
      <c r="BK289" s="204">
        <f t="shared" si="59"/>
        <v>0</v>
      </c>
      <c r="BL289" s="18" t="s">
        <v>110</v>
      </c>
      <c r="BM289" s="203" t="s">
        <v>1500</v>
      </c>
    </row>
    <row r="290" spans="1:65" s="2" customFormat="1" ht="16.5" customHeight="1">
      <c r="A290" s="35"/>
      <c r="B290" s="36"/>
      <c r="C290" s="192" t="s">
        <v>934</v>
      </c>
      <c r="D290" s="192" t="s">
        <v>241</v>
      </c>
      <c r="E290" s="193" t="s">
        <v>3950</v>
      </c>
      <c r="F290" s="194" t="s">
        <v>3951</v>
      </c>
      <c r="G290" s="195" t="s">
        <v>513</v>
      </c>
      <c r="H290" s="196">
        <v>3.5</v>
      </c>
      <c r="I290" s="197"/>
      <c r="J290" s="198">
        <f t="shared" si="50"/>
        <v>0</v>
      </c>
      <c r="K290" s="194" t="s">
        <v>3174</v>
      </c>
      <c r="L290" s="40"/>
      <c r="M290" s="199" t="s">
        <v>1</v>
      </c>
      <c r="N290" s="200" t="s">
        <v>41</v>
      </c>
      <c r="O290" s="72"/>
      <c r="P290" s="201">
        <f t="shared" si="51"/>
        <v>0</v>
      </c>
      <c r="Q290" s="201">
        <v>0</v>
      </c>
      <c r="R290" s="201">
        <f t="shared" si="52"/>
        <v>0</v>
      </c>
      <c r="S290" s="201">
        <v>0</v>
      </c>
      <c r="T290" s="202">
        <f t="shared" si="53"/>
        <v>0</v>
      </c>
      <c r="U290" s="35"/>
      <c r="V290" s="35"/>
      <c r="W290" s="35"/>
      <c r="X290" s="35"/>
      <c r="Y290" s="35"/>
      <c r="Z290" s="35"/>
      <c r="AA290" s="35"/>
      <c r="AB290" s="35"/>
      <c r="AC290" s="35"/>
      <c r="AD290" s="35"/>
      <c r="AE290" s="35"/>
      <c r="AR290" s="203" t="s">
        <v>110</v>
      </c>
      <c r="AT290" s="203" t="s">
        <v>241</v>
      </c>
      <c r="AU290" s="203" t="s">
        <v>84</v>
      </c>
      <c r="AY290" s="18" t="s">
        <v>239</v>
      </c>
      <c r="BE290" s="204">
        <f t="shared" si="54"/>
        <v>0</v>
      </c>
      <c r="BF290" s="204">
        <f t="shared" si="55"/>
        <v>0</v>
      </c>
      <c r="BG290" s="204">
        <f t="shared" si="56"/>
        <v>0</v>
      </c>
      <c r="BH290" s="204">
        <f t="shared" si="57"/>
        <v>0</v>
      </c>
      <c r="BI290" s="204">
        <f t="shared" si="58"/>
        <v>0</v>
      </c>
      <c r="BJ290" s="18" t="s">
        <v>84</v>
      </c>
      <c r="BK290" s="204">
        <f t="shared" si="59"/>
        <v>0</v>
      </c>
      <c r="BL290" s="18" t="s">
        <v>110</v>
      </c>
      <c r="BM290" s="203" t="s">
        <v>1510</v>
      </c>
    </row>
    <row r="291" spans="1:65" s="2" customFormat="1" ht="16.5" customHeight="1">
      <c r="A291" s="35"/>
      <c r="B291" s="36"/>
      <c r="C291" s="192" t="s">
        <v>942</v>
      </c>
      <c r="D291" s="192" t="s">
        <v>241</v>
      </c>
      <c r="E291" s="193" t="s">
        <v>3952</v>
      </c>
      <c r="F291" s="194" t="s">
        <v>3808</v>
      </c>
      <c r="G291" s="195" t="s">
        <v>513</v>
      </c>
      <c r="H291" s="196">
        <v>6.5</v>
      </c>
      <c r="I291" s="197"/>
      <c r="J291" s="198">
        <f t="shared" si="50"/>
        <v>0</v>
      </c>
      <c r="K291" s="194" t="s">
        <v>3174</v>
      </c>
      <c r="L291" s="40"/>
      <c r="M291" s="199" t="s">
        <v>1</v>
      </c>
      <c r="N291" s="200" t="s">
        <v>41</v>
      </c>
      <c r="O291" s="72"/>
      <c r="P291" s="201">
        <f t="shared" si="51"/>
        <v>0</v>
      </c>
      <c r="Q291" s="201">
        <v>0</v>
      </c>
      <c r="R291" s="201">
        <f t="shared" si="52"/>
        <v>0</v>
      </c>
      <c r="S291" s="201">
        <v>0</v>
      </c>
      <c r="T291" s="202">
        <f t="shared" si="53"/>
        <v>0</v>
      </c>
      <c r="U291" s="35"/>
      <c r="V291" s="35"/>
      <c r="W291" s="35"/>
      <c r="X291" s="35"/>
      <c r="Y291" s="35"/>
      <c r="Z291" s="35"/>
      <c r="AA291" s="35"/>
      <c r="AB291" s="35"/>
      <c r="AC291" s="35"/>
      <c r="AD291" s="35"/>
      <c r="AE291" s="35"/>
      <c r="AR291" s="203" t="s">
        <v>110</v>
      </c>
      <c r="AT291" s="203" t="s">
        <v>241</v>
      </c>
      <c r="AU291" s="203" t="s">
        <v>84</v>
      </c>
      <c r="AY291" s="18" t="s">
        <v>239</v>
      </c>
      <c r="BE291" s="204">
        <f t="shared" si="54"/>
        <v>0</v>
      </c>
      <c r="BF291" s="204">
        <f t="shared" si="55"/>
        <v>0</v>
      </c>
      <c r="BG291" s="204">
        <f t="shared" si="56"/>
        <v>0</v>
      </c>
      <c r="BH291" s="204">
        <f t="shared" si="57"/>
        <v>0</v>
      </c>
      <c r="BI291" s="204">
        <f t="shared" si="58"/>
        <v>0</v>
      </c>
      <c r="BJ291" s="18" t="s">
        <v>84</v>
      </c>
      <c r="BK291" s="204">
        <f t="shared" si="59"/>
        <v>0</v>
      </c>
      <c r="BL291" s="18" t="s">
        <v>110</v>
      </c>
      <c r="BM291" s="203" t="s">
        <v>1518</v>
      </c>
    </row>
    <row r="292" spans="1:65" s="2" customFormat="1" ht="16.5" customHeight="1">
      <c r="A292" s="35"/>
      <c r="B292" s="36"/>
      <c r="C292" s="192" t="s">
        <v>947</v>
      </c>
      <c r="D292" s="192" t="s">
        <v>241</v>
      </c>
      <c r="E292" s="193" t="s">
        <v>3953</v>
      </c>
      <c r="F292" s="194" t="s">
        <v>3812</v>
      </c>
      <c r="G292" s="195" t="s">
        <v>513</v>
      </c>
      <c r="H292" s="196">
        <v>10</v>
      </c>
      <c r="I292" s="197"/>
      <c r="J292" s="198">
        <f t="shared" si="50"/>
        <v>0</v>
      </c>
      <c r="K292" s="194" t="s">
        <v>3174</v>
      </c>
      <c r="L292" s="40"/>
      <c r="M292" s="199" t="s">
        <v>1</v>
      </c>
      <c r="N292" s="200" t="s">
        <v>41</v>
      </c>
      <c r="O292" s="72"/>
      <c r="P292" s="201">
        <f t="shared" si="51"/>
        <v>0</v>
      </c>
      <c r="Q292" s="201">
        <v>0</v>
      </c>
      <c r="R292" s="201">
        <f t="shared" si="52"/>
        <v>0</v>
      </c>
      <c r="S292" s="201">
        <v>0</v>
      </c>
      <c r="T292" s="202">
        <f t="shared" si="53"/>
        <v>0</v>
      </c>
      <c r="U292" s="35"/>
      <c r="V292" s="35"/>
      <c r="W292" s="35"/>
      <c r="X292" s="35"/>
      <c r="Y292" s="35"/>
      <c r="Z292" s="35"/>
      <c r="AA292" s="35"/>
      <c r="AB292" s="35"/>
      <c r="AC292" s="35"/>
      <c r="AD292" s="35"/>
      <c r="AE292" s="35"/>
      <c r="AR292" s="203" t="s">
        <v>110</v>
      </c>
      <c r="AT292" s="203" t="s">
        <v>241</v>
      </c>
      <c r="AU292" s="203" t="s">
        <v>84</v>
      </c>
      <c r="AY292" s="18" t="s">
        <v>239</v>
      </c>
      <c r="BE292" s="204">
        <f t="shared" si="54"/>
        <v>0</v>
      </c>
      <c r="BF292" s="204">
        <f t="shared" si="55"/>
        <v>0</v>
      </c>
      <c r="BG292" s="204">
        <f t="shared" si="56"/>
        <v>0</v>
      </c>
      <c r="BH292" s="204">
        <f t="shared" si="57"/>
        <v>0</v>
      </c>
      <c r="BI292" s="204">
        <f t="shared" si="58"/>
        <v>0</v>
      </c>
      <c r="BJ292" s="18" t="s">
        <v>84</v>
      </c>
      <c r="BK292" s="204">
        <f t="shared" si="59"/>
        <v>0</v>
      </c>
      <c r="BL292" s="18" t="s">
        <v>110</v>
      </c>
      <c r="BM292" s="203" t="s">
        <v>1524</v>
      </c>
    </row>
    <row r="293" spans="1:65" s="2" customFormat="1" ht="21.75" customHeight="1">
      <c r="A293" s="35"/>
      <c r="B293" s="36"/>
      <c r="C293" s="192" t="s">
        <v>949</v>
      </c>
      <c r="D293" s="192" t="s">
        <v>241</v>
      </c>
      <c r="E293" s="193" t="s">
        <v>3954</v>
      </c>
      <c r="F293" s="194" t="s">
        <v>3820</v>
      </c>
      <c r="G293" s="195" t="s">
        <v>244</v>
      </c>
      <c r="H293" s="196">
        <v>1</v>
      </c>
      <c r="I293" s="197"/>
      <c r="J293" s="198">
        <f t="shared" si="50"/>
        <v>0</v>
      </c>
      <c r="K293" s="194" t="s">
        <v>3174</v>
      </c>
      <c r="L293" s="40"/>
      <c r="M293" s="199" t="s">
        <v>1</v>
      </c>
      <c r="N293" s="200" t="s">
        <v>41</v>
      </c>
      <c r="O293" s="72"/>
      <c r="P293" s="201">
        <f t="shared" si="51"/>
        <v>0</v>
      </c>
      <c r="Q293" s="201">
        <v>0</v>
      </c>
      <c r="R293" s="201">
        <f t="shared" si="52"/>
        <v>0</v>
      </c>
      <c r="S293" s="201">
        <v>0</v>
      </c>
      <c r="T293" s="202">
        <f t="shared" si="53"/>
        <v>0</v>
      </c>
      <c r="U293" s="35"/>
      <c r="V293" s="35"/>
      <c r="W293" s="35"/>
      <c r="X293" s="35"/>
      <c r="Y293" s="35"/>
      <c r="Z293" s="35"/>
      <c r="AA293" s="35"/>
      <c r="AB293" s="35"/>
      <c r="AC293" s="35"/>
      <c r="AD293" s="35"/>
      <c r="AE293" s="35"/>
      <c r="AR293" s="203" t="s">
        <v>110</v>
      </c>
      <c r="AT293" s="203" t="s">
        <v>241</v>
      </c>
      <c r="AU293" s="203" t="s">
        <v>84</v>
      </c>
      <c r="AY293" s="18" t="s">
        <v>239</v>
      </c>
      <c r="BE293" s="204">
        <f t="shared" si="54"/>
        <v>0</v>
      </c>
      <c r="BF293" s="204">
        <f t="shared" si="55"/>
        <v>0</v>
      </c>
      <c r="BG293" s="204">
        <f t="shared" si="56"/>
        <v>0</v>
      </c>
      <c r="BH293" s="204">
        <f t="shared" si="57"/>
        <v>0</v>
      </c>
      <c r="BI293" s="204">
        <f t="shared" si="58"/>
        <v>0</v>
      </c>
      <c r="BJ293" s="18" t="s">
        <v>84</v>
      </c>
      <c r="BK293" s="204">
        <f t="shared" si="59"/>
        <v>0</v>
      </c>
      <c r="BL293" s="18" t="s">
        <v>110</v>
      </c>
      <c r="BM293" s="203" t="s">
        <v>1533</v>
      </c>
    </row>
    <row r="294" spans="1:65" s="2" customFormat="1" ht="16.5" customHeight="1">
      <c r="A294" s="35"/>
      <c r="B294" s="36"/>
      <c r="C294" s="192" t="s">
        <v>954</v>
      </c>
      <c r="D294" s="192" t="s">
        <v>241</v>
      </c>
      <c r="E294" s="193" t="s">
        <v>3955</v>
      </c>
      <c r="F294" s="194" t="s">
        <v>3822</v>
      </c>
      <c r="G294" s="195" t="s">
        <v>244</v>
      </c>
      <c r="H294" s="196">
        <v>1</v>
      </c>
      <c r="I294" s="197"/>
      <c r="J294" s="198">
        <f t="shared" si="50"/>
        <v>0</v>
      </c>
      <c r="K294" s="194" t="s">
        <v>3174</v>
      </c>
      <c r="L294" s="40"/>
      <c r="M294" s="199" t="s">
        <v>1</v>
      </c>
      <c r="N294" s="200" t="s">
        <v>41</v>
      </c>
      <c r="O294" s="72"/>
      <c r="P294" s="201">
        <f t="shared" si="51"/>
        <v>0</v>
      </c>
      <c r="Q294" s="201">
        <v>0</v>
      </c>
      <c r="R294" s="201">
        <f t="shared" si="52"/>
        <v>0</v>
      </c>
      <c r="S294" s="201">
        <v>0</v>
      </c>
      <c r="T294" s="202">
        <f t="shared" si="53"/>
        <v>0</v>
      </c>
      <c r="U294" s="35"/>
      <c r="V294" s="35"/>
      <c r="W294" s="35"/>
      <c r="X294" s="35"/>
      <c r="Y294" s="35"/>
      <c r="Z294" s="35"/>
      <c r="AA294" s="35"/>
      <c r="AB294" s="35"/>
      <c r="AC294" s="35"/>
      <c r="AD294" s="35"/>
      <c r="AE294" s="35"/>
      <c r="AR294" s="203" t="s">
        <v>110</v>
      </c>
      <c r="AT294" s="203" t="s">
        <v>241</v>
      </c>
      <c r="AU294" s="203" t="s">
        <v>84</v>
      </c>
      <c r="AY294" s="18" t="s">
        <v>239</v>
      </c>
      <c r="BE294" s="204">
        <f t="shared" si="54"/>
        <v>0</v>
      </c>
      <c r="BF294" s="204">
        <f t="shared" si="55"/>
        <v>0</v>
      </c>
      <c r="BG294" s="204">
        <f t="shared" si="56"/>
        <v>0</v>
      </c>
      <c r="BH294" s="204">
        <f t="shared" si="57"/>
        <v>0</v>
      </c>
      <c r="BI294" s="204">
        <f t="shared" si="58"/>
        <v>0</v>
      </c>
      <c r="BJ294" s="18" t="s">
        <v>84</v>
      </c>
      <c r="BK294" s="204">
        <f t="shared" si="59"/>
        <v>0</v>
      </c>
      <c r="BL294" s="18" t="s">
        <v>110</v>
      </c>
      <c r="BM294" s="203" t="s">
        <v>1541</v>
      </c>
    </row>
    <row r="295" spans="1:65" s="12" customFormat="1" ht="25.9" customHeight="1">
      <c r="B295" s="176"/>
      <c r="C295" s="177"/>
      <c r="D295" s="178" t="s">
        <v>75</v>
      </c>
      <c r="E295" s="179" t="s">
        <v>3956</v>
      </c>
      <c r="F295" s="179" t="s">
        <v>3957</v>
      </c>
      <c r="G295" s="177"/>
      <c r="H295" s="177"/>
      <c r="I295" s="180"/>
      <c r="J295" s="181">
        <f>BK295</f>
        <v>0</v>
      </c>
      <c r="K295" s="177"/>
      <c r="L295" s="182"/>
      <c r="M295" s="183"/>
      <c r="N295" s="184"/>
      <c r="O295" s="184"/>
      <c r="P295" s="185">
        <f>SUM(P296:P327)</f>
        <v>0</v>
      </c>
      <c r="Q295" s="184"/>
      <c r="R295" s="185">
        <f>SUM(R296:R327)</f>
        <v>0</v>
      </c>
      <c r="S295" s="184"/>
      <c r="T295" s="186">
        <f>SUM(T296:T327)</f>
        <v>0</v>
      </c>
      <c r="AR295" s="187" t="s">
        <v>84</v>
      </c>
      <c r="AT295" s="188" t="s">
        <v>75</v>
      </c>
      <c r="AU295" s="188" t="s">
        <v>76</v>
      </c>
      <c r="AY295" s="187" t="s">
        <v>239</v>
      </c>
      <c r="BK295" s="189">
        <f>SUM(BK296:BK327)</f>
        <v>0</v>
      </c>
    </row>
    <row r="296" spans="1:65" s="2" customFormat="1" ht="16.5" customHeight="1">
      <c r="A296" s="35"/>
      <c r="B296" s="36"/>
      <c r="C296" s="192" t="s">
        <v>959</v>
      </c>
      <c r="D296" s="192" t="s">
        <v>241</v>
      </c>
      <c r="E296" s="193" t="s">
        <v>3958</v>
      </c>
      <c r="F296" s="194" t="s">
        <v>3959</v>
      </c>
      <c r="G296" s="195" t="s">
        <v>2089</v>
      </c>
      <c r="H296" s="196">
        <v>7</v>
      </c>
      <c r="I296" s="197"/>
      <c r="J296" s="198">
        <f>ROUND(I296*H296,2)</f>
        <v>0</v>
      </c>
      <c r="K296" s="194" t="s">
        <v>3174</v>
      </c>
      <c r="L296" s="40"/>
      <c r="M296" s="199" t="s">
        <v>1</v>
      </c>
      <c r="N296" s="200" t="s">
        <v>41</v>
      </c>
      <c r="O296" s="72"/>
      <c r="P296" s="201">
        <f>O296*H296</f>
        <v>0</v>
      </c>
      <c r="Q296" s="201">
        <v>0</v>
      </c>
      <c r="R296" s="201">
        <f>Q296*H296</f>
        <v>0</v>
      </c>
      <c r="S296" s="201">
        <v>0</v>
      </c>
      <c r="T296" s="202">
        <f>S296*H296</f>
        <v>0</v>
      </c>
      <c r="U296" s="35"/>
      <c r="V296" s="35"/>
      <c r="W296" s="35"/>
      <c r="X296" s="35"/>
      <c r="Y296" s="35"/>
      <c r="Z296" s="35"/>
      <c r="AA296" s="35"/>
      <c r="AB296" s="35"/>
      <c r="AC296" s="35"/>
      <c r="AD296" s="35"/>
      <c r="AE296" s="35"/>
      <c r="AR296" s="203" t="s">
        <v>110</v>
      </c>
      <c r="AT296" s="203" t="s">
        <v>241</v>
      </c>
      <c r="AU296" s="203" t="s">
        <v>84</v>
      </c>
      <c r="AY296" s="18" t="s">
        <v>239</v>
      </c>
      <c r="BE296" s="204">
        <f>IF(N296="základní",J296,0)</f>
        <v>0</v>
      </c>
      <c r="BF296" s="204">
        <f>IF(N296="snížená",J296,0)</f>
        <v>0</v>
      </c>
      <c r="BG296" s="204">
        <f>IF(N296="zákl. přenesená",J296,0)</f>
        <v>0</v>
      </c>
      <c r="BH296" s="204">
        <f>IF(N296="sníž. přenesená",J296,0)</f>
        <v>0</v>
      </c>
      <c r="BI296" s="204">
        <f>IF(N296="nulová",J296,0)</f>
        <v>0</v>
      </c>
      <c r="BJ296" s="18" t="s">
        <v>84</v>
      </c>
      <c r="BK296" s="204">
        <f>ROUND(I296*H296,2)</f>
        <v>0</v>
      </c>
      <c r="BL296" s="18" t="s">
        <v>110</v>
      </c>
      <c r="BM296" s="203" t="s">
        <v>1548</v>
      </c>
    </row>
    <row r="297" spans="1:65" s="2" customFormat="1" ht="19.5">
      <c r="A297" s="35"/>
      <c r="B297" s="36"/>
      <c r="C297" s="37"/>
      <c r="D297" s="212" t="s">
        <v>294</v>
      </c>
      <c r="E297" s="37"/>
      <c r="F297" s="221" t="s">
        <v>3960</v>
      </c>
      <c r="G297" s="37"/>
      <c r="H297" s="37"/>
      <c r="I297" s="207"/>
      <c r="J297" s="37"/>
      <c r="K297" s="37"/>
      <c r="L297" s="40"/>
      <c r="M297" s="208"/>
      <c r="N297" s="209"/>
      <c r="O297" s="72"/>
      <c r="P297" s="72"/>
      <c r="Q297" s="72"/>
      <c r="R297" s="72"/>
      <c r="S297" s="72"/>
      <c r="T297" s="73"/>
      <c r="U297" s="35"/>
      <c r="V297" s="35"/>
      <c r="W297" s="35"/>
      <c r="X297" s="35"/>
      <c r="Y297" s="35"/>
      <c r="Z297" s="35"/>
      <c r="AA297" s="35"/>
      <c r="AB297" s="35"/>
      <c r="AC297" s="35"/>
      <c r="AD297" s="35"/>
      <c r="AE297" s="35"/>
      <c r="AT297" s="18" t="s">
        <v>294</v>
      </c>
      <c r="AU297" s="18" t="s">
        <v>84</v>
      </c>
    </row>
    <row r="298" spans="1:65" s="2" customFormat="1" ht="16.5" customHeight="1">
      <c r="A298" s="35"/>
      <c r="B298" s="36"/>
      <c r="C298" s="192" t="s">
        <v>965</v>
      </c>
      <c r="D298" s="192" t="s">
        <v>241</v>
      </c>
      <c r="E298" s="193" t="s">
        <v>3961</v>
      </c>
      <c r="F298" s="194" t="s">
        <v>3962</v>
      </c>
      <c r="G298" s="195" t="s">
        <v>2089</v>
      </c>
      <c r="H298" s="196">
        <v>15</v>
      </c>
      <c r="I298" s="197"/>
      <c r="J298" s="198">
        <f>ROUND(I298*H298,2)</f>
        <v>0</v>
      </c>
      <c r="K298" s="194" t="s">
        <v>3174</v>
      </c>
      <c r="L298" s="40"/>
      <c r="M298" s="199" t="s">
        <v>1</v>
      </c>
      <c r="N298" s="200" t="s">
        <v>41</v>
      </c>
      <c r="O298" s="72"/>
      <c r="P298" s="201">
        <f>O298*H298</f>
        <v>0</v>
      </c>
      <c r="Q298" s="201">
        <v>0</v>
      </c>
      <c r="R298" s="201">
        <f>Q298*H298</f>
        <v>0</v>
      </c>
      <c r="S298" s="201">
        <v>0</v>
      </c>
      <c r="T298" s="202">
        <f>S298*H298</f>
        <v>0</v>
      </c>
      <c r="U298" s="35"/>
      <c r="V298" s="35"/>
      <c r="W298" s="35"/>
      <c r="X298" s="35"/>
      <c r="Y298" s="35"/>
      <c r="Z298" s="35"/>
      <c r="AA298" s="35"/>
      <c r="AB298" s="35"/>
      <c r="AC298" s="35"/>
      <c r="AD298" s="35"/>
      <c r="AE298" s="35"/>
      <c r="AR298" s="203" t="s">
        <v>110</v>
      </c>
      <c r="AT298" s="203" t="s">
        <v>241</v>
      </c>
      <c r="AU298" s="203" t="s">
        <v>84</v>
      </c>
      <c r="AY298" s="18" t="s">
        <v>239</v>
      </c>
      <c r="BE298" s="204">
        <f>IF(N298="základní",J298,0)</f>
        <v>0</v>
      </c>
      <c r="BF298" s="204">
        <f>IF(N298="snížená",J298,0)</f>
        <v>0</v>
      </c>
      <c r="BG298" s="204">
        <f>IF(N298="zákl. přenesená",J298,0)</f>
        <v>0</v>
      </c>
      <c r="BH298" s="204">
        <f>IF(N298="sníž. přenesená",J298,0)</f>
        <v>0</v>
      </c>
      <c r="BI298" s="204">
        <f>IF(N298="nulová",J298,0)</f>
        <v>0</v>
      </c>
      <c r="BJ298" s="18" t="s">
        <v>84</v>
      </c>
      <c r="BK298" s="204">
        <f>ROUND(I298*H298,2)</f>
        <v>0</v>
      </c>
      <c r="BL298" s="18" t="s">
        <v>110</v>
      </c>
      <c r="BM298" s="203" t="s">
        <v>1554</v>
      </c>
    </row>
    <row r="299" spans="1:65" s="2" customFormat="1" ht="19.5">
      <c r="A299" s="35"/>
      <c r="B299" s="36"/>
      <c r="C299" s="37"/>
      <c r="D299" s="212" t="s">
        <v>294</v>
      </c>
      <c r="E299" s="37"/>
      <c r="F299" s="221" t="s">
        <v>3960</v>
      </c>
      <c r="G299" s="37"/>
      <c r="H299" s="37"/>
      <c r="I299" s="207"/>
      <c r="J299" s="37"/>
      <c r="K299" s="37"/>
      <c r="L299" s="40"/>
      <c r="M299" s="208"/>
      <c r="N299" s="209"/>
      <c r="O299" s="72"/>
      <c r="P299" s="72"/>
      <c r="Q299" s="72"/>
      <c r="R299" s="72"/>
      <c r="S299" s="72"/>
      <c r="T299" s="73"/>
      <c r="U299" s="35"/>
      <c r="V299" s="35"/>
      <c r="W299" s="35"/>
      <c r="X299" s="35"/>
      <c r="Y299" s="35"/>
      <c r="Z299" s="35"/>
      <c r="AA299" s="35"/>
      <c r="AB299" s="35"/>
      <c r="AC299" s="35"/>
      <c r="AD299" s="35"/>
      <c r="AE299" s="35"/>
      <c r="AT299" s="18" t="s">
        <v>294</v>
      </c>
      <c r="AU299" s="18" t="s">
        <v>84</v>
      </c>
    </row>
    <row r="300" spans="1:65" s="2" customFormat="1" ht="16.5" customHeight="1">
      <c r="A300" s="35"/>
      <c r="B300" s="36"/>
      <c r="C300" s="192" t="s">
        <v>970</v>
      </c>
      <c r="D300" s="192" t="s">
        <v>241</v>
      </c>
      <c r="E300" s="193" t="s">
        <v>3963</v>
      </c>
      <c r="F300" s="194" t="s">
        <v>3964</v>
      </c>
      <c r="G300" s="195" t="s">
        <v>2089</v>
      </c>
      <c r="H300" s="196">
        <v>8</v>
      </c>
      <c r="I300" s="197"/>
      <c r="J300" s="198">
        <f>ROUND(I300*H300,2)</f>
        <v>0</v>
      </c>
      <c r="K300" s="194" t="s">
        <v>3174</v>
      </c>
      <c r="L300" s="40"/>
      <c r="M300" s="199" t="s">
        <v>1</v>
      </c>
      <c r="N300" s="200" t="s">
        <v>41</v>
      </c>
      <c r="O300" s="72"/>
      <c r="P300" s="201">
        <f>O300*H300</f>
        <v>0</v>
      </c>
      <c r="Q300" s="201">
        <v>0</v>
      </c>
      <c r="R300" s="201">
        <f>Q300*H300</f>
        <v>0</v>
      </c>
      <c r="S300" s="201">
        <v>0</v>
      </c>
      <c r="T300" s="202">
        <f>S300*H300</f>
        <v>0</v>
      </c>
      <c r="U300" s="35"/>
      <c r="V300" s="35"/>
      <c r="W300" s="35"/>
      <c r="X300" s="35"/>
      <c r="Y300" s="35"/>
      <c r="Z300" s="35"/>
      <c r="AA300" s="35"/>
      <c r="AB300" s="35"/>
      <c r="AC300" s="35"/>
      <c r="AD300" s="35"/>
      <c r="AE300" s="35"/>
      <c r="AR300" s="203" t="s">
        <v>110</v>
      </c>
      <c r="AT300" s="203" t="s">
        <v>241</v>
      </c>
      <c r="AU300" s="203" t="s">
        <v>84</v>
      </c>
      <c r="AY300" s="18" t="s">
        <v>239</v>
      </c>
      <c r="BE300" s="204">
        <f>IF(N300="základní",J300,0)</f>
        <v>0</v>
      </c>
      <c r="BF300" s="204">
        <f>IF(N300="snížená",J300,0)</f>
        <v>0</v>
      </c>
      <c r="BG300" s="204">
        <f>IF(N300="zákl. přenesená",J300,0)</f>
        <v>0</v>
      </c>
      <c r="BH300" s="204">
        <f>IF(N300="sníž. přenesená",J300,0)</f>
        <v>0</v>
      </c>
      <c r="BI300" s="204">
        <f>IF(N300="nulová",J300,0)</f>
        <v>0</v>
      </c>
      <c r="BJ300" s="18" t="s">
        <v>84</v>
      </c>
      <c r="BK300" s="204">
        <f>ROUND(I300*H300,2)</f>
        <v>0</v>
      </c>
      <c r="BL300" s="18" t="s">
        <v>110</v>
      </c>
      <c r="BM300" s="203" t="s">
        <v>1559</v>
      </c>
    </row>
    <row r="301" spans="1:65" s="2" customFormat="1" ht="19.5">
      <c r="A301" s="35"/>
      <c r="B301" s="36"/>
      <c r="C301" s="37"/>
      <c r="D301" s="212" t="s">
        <v>294</v>
      </c>
      <c r="E301" s="37"/>
      <c r="F301" s="221" t="s">
        <v>3960</v>
      </c>
      <c r="G301" s="37"/>
      <c r="H301" s="37"/>
      <c r="I301" s="207"/>
      <c r="J301" s="37"/>
      <c r="K301" s="37"/>
      <c r="L301" s="40"/>
      <c r="M301" s="208"/>
      <c r="N301" s="209"/>
      <c r="O301" s="72"/>
      <c r="P301" s="72"/>
      <c r="Q301" s="72"/>
      <c r="R301" s="72"/>
      <c r="S301" s="72"/>
      <c r="T301" s="73"/>
      <c r="U301" s="35"/>
      <c r="V301" s="35"/>
      <c r="W301" s="35"/>
      <c r="X301" s="35"/>
      <c r="Y301" s="35"/>
      <c r="Z301" s="35"/>
      <c r="AA301" s="35"/>
      <c r="AB301" s="35"/>
      <c r="AC301" s="35"/>
      <c r="AD301" s="35"/>
      <c r="AE301" s="35"/>
      <c r="AT301" s="18" t="s">
        <v>294</v>
      </c>
      <c r="AU301" s="18" t="s">
        <v>84</v>
      </c>
    </row>
    <row r="302" spans="1:65" s="2" customFormat="1" ht="16.5" customHeight="1">
      <c r="A302" s="35"/>
      <c r="B302" s="36"/>
      <c r="C302" s="192" t="s">
        <v>976</v>
      </c>
      <c r="D302" s="192" t="s">
        <v>241</v>
      </c>
      <c r="E302" s="193" t="s">
        <v>3965</v>
      </c>
      <c r="F302" s="194" t="s">
        <v>3966</v>
      </c>
      <c r="G302" s="195" t="s">
        <v>2089</v>
      </c>
      <c r="H302" s="196">
        <v>2</v>
      </c>
      <c r="I302" s="197"/>
      <c r="J302" s="198">
        <f>ROUND(I302*H302,2)</f>
        <v>0</v>
      </c>
      <c r="K302" s="194" t="s">
        <v>3174</v>
      </c>
      <c r="L302" s="40"/>
      <c r="M302" s="199" t="s">
        <v>1</v>
      </c>
      <c r="N302" s="200" t="s">
        <v>41</v>
      </c>
      <c r="O302" s="72"/>
      <c r="P302" s="201">
        <f>O302*H302</f>
        <v>0</v>
      </c>
      <c r="Q302" s="201">
        <v>0</v>
      </c>
      <c r="R302" s="201">
        <f>Q302*H302</f>
        <v>0</v>
      </c>
      <c r="S302" s="201">
        <v>0</v>
      </c>
      <c r="T302" s="202">
        <f>S302*H302</f>
        <v>0</v>
      </c>
      <c r="U302" s="35"/>
      <c r="V302" s="35"/>
      <c r="W302" s="35"/>
      <c r="X302" s="35"/>
      <c r="Y302" s="35"/>
      <c r="Z302" s="35"/>
      <c r="AA302" s="35"/>
      <c r="AB302" s="35"/>
      <c r="AC302" s="35"/>
      <c r="AD302" s="35"/>
      <c r="AE302" s="35"/>
      <c r="AR302" s="203" t="s">
        <v>110</v>
      </c>
      <c r="AT302" s="203" t="s">
        <v>241</v>
      </c>
      <c r="AU302" s="203" t="s">
        <v>84</v>
      </c>
      <c r="AY302" s="18" t="s">
        <v>239</v>
      </c>
      <c r="BE302" s="204">
        <f>IF(N302="základní",J302,0)</f>
        <v>0</v>
      </c>
      <c r="BF302" s="204">
        <f>IF(N302="snížená",J302,0)</f>
        <v>0</v>
      </c>
      <c r="BG302" s="204">
        <f>IF(N302="zákl. přenesená",J302,0)</f>
        <v>0</v>
      </c>
      <c r="BH302" s="204">
        <f>IF(N302="sníž. přenesená",J302,0)</f>
        <v>0</v>
      </c>
      <c r="BI302" s="204">
        <f>IF(N302="nulová",J302,0)</f>
        <v>0</v>
      </c>
      <c r="BJ302" s="18" t="s">
        <v>84</v>
      </c>
      <c r="BK302" s="204">
        <f>ROUND(I302*H302,2)</f>
        <v>0</v>
      </c>
      <c r="BL302" s="18" t="s">
        <v>110</v>
      </c>
      <c r="BM302" s="203" t="s">
        <v>1564</v>
      </c>
    </row>
    <row r="303" spans="1:65" s="2" customFormat="1" ht="19.5">
      <c r="A303" s="35"/>
      <c r="B303" s="36"/>
      <c r="C303" s="37"/>
      <c r="D303" s="212" t="s">
        <v>294</v>
      </c>
      <c r="E303" s="37"/>
      <c r="F303" s="221" t="s">
        <v>3960</v>
      </c>
      <c r="G303" s="37"/>
      <c r="H303" s="37"/>
      <c r="I303" s="207"/>
      <c r="J303" s="37"/>
      <c r="K303" s="37"/>
      <c r="L303" s="40"/>
      <c r="M303" s="208"/>
      <c r="N303" s="209"/>
      <c r="O303" s="72"/>
      <c r="P303" s="72"/>
      <c r="Q303" s="72"/>
      <c r="R303" s="72"/>
      <c r="S303" s="72"/>
      <c r="T303" s="73"/>
      <c r="U303" s="35"/>
      <c r="V303" s="35"/>
      <c r="W303" s="35"/>
      <c r="X303" s="35"/>
      <c r="Y303" s="35"/>
      <c r="Z303" s="35"/>
      <c r="AA303" s="35"/>
      <c r="AB303" s="35"/>
      <c r="AC303" s="35"/>
      <c r="AD303" s="35"/>
      <c r="AE303" s="35"/>
      <c r="AT303" s="18" t="s">
        <v>294</v>
      </c>
      <c r="AU303" s="18" t="s">
        <v>84</v>
      </c>
    </row>
    <row r="304" spans="1:65" s="2" customFormat="1" ht="16.5" customHeight="1">
      <c r="A304" s="35"/>
      <c r="B304" s="36"/>
      <c r="C304" s="192" t="s">
        <v>979</v>
      </c>
      <c r="D304" s="192" t="s">
        <v>241</v>
      </c>
      <c r="E304" s="193" t="s">
        <v>3967</v>
      </c>
      <c r="F304" s="194" t="s">
        <v>3968</v>
      </c>
      <c r="G304" s="195" t="s">
        <v>2089</v>
      </c>
      <c r="H304" s="196">
        <v>2</v>
      </c>
      <c r="I304" s="197"/>
      <c r="J304" s="198">
        <f>ROUND(I304*H304,2)</f>
        <v>0</v>
      </c>
      <c r="K304" s="194" t="s">
        <v>3174</v>
      </c>
      <c r="L304" s="40"/>
      <c r="M304" s="199" t="s">
        <v>1</v>
      </c>
      <c r="N304" s="200" t="s">
        <v>41</v>
      </c>
      <c r="O304" s="72"/>
      <c r="P304" s="201">
        <f>O304*H304</f>
        <v>0</v>
      </c>
      <c r="Q304" s="201">
        <v>0</v>
      </c>
      <c r="R304" s="201">
        <f>Q304*H304</f>
        <v>0</v>
      </c>
      <c r="S304" s="201">
        <v>0</v>
      </c>
      <c r="T304" s="202">
        <f>S304*H304</f>
        <v>0</v>
      </c>
      <c r="U304" s="35"/>
      <c r="V304" s="35"/>
      <c r="W304" s="35"/>
      <c r="X304" s="35"/>
      <c r="Y304" s="35"/>
      <c r="Z304" s="35"/>
      <c r="AA304" s="35"/>
      <c r="AB304" s="35"/>
      <c r="AC304" s="35"/>
      <c r="AD304" s="35"/>
      <c r="AE304" s="35"/>
      <c r="AR304" s="203" t="s">
        <v>110</v>
      </c>
      <c r="AT304" s="203" t="s">
        <v>241</v>
      </c>
      <c r="AU304" s="203" t="s">
        <v>84</v>
      </c>
      <c r="AY304" s="18" t="s">
        <v>239</v>
      </c>
      <c r="BE304" s="204">
        <f>IF(N304="základní",J304,0)</f>
        <v>0</v>
      </c>
      <c r="BF304" s="204">
        <f>IF(N304="snížená",J304,0)</f>
        <v>0</v>
      </c>
      <c r="BG304" s="204">
        <f>IF(N304="zákl. přenesená",J304,0)</f>
        <v>0</v>
      </c>
      <c r="BH304" s="204">
        <f>IF(N304="sníž. přenesená",J304,0)</f>
        <v>0</v>
      </c>
      <c r="BI304" s="204">
        <f>IF(N304="nulová",J304,0)</f>
        <v>0</v>
      </c>
      <c r="BJ304" s="18" t="s">
        <v>84</v>
      </c>
      <c r="BK304" s="204">
        <f>ROUND(I304*H304,2)</f>
        <v>0</v>
      </c>
      <c r="BL304" s="18" t="s">
        <v>110</v>
      </c>
      <c r="BM304" s="203" t="s">
        <v>1573</v>
      </c>
    </row>
    <row r="305" spans="1:65" s="2" customFormat="1" ht="19.5">
      <c r="A305" s="35"/>
      <c r="B305" s="36"/>
      <c r="C305" s="37"/>
      <c r="D305" s="212" t="s">
        <v>294</v>
      </c>
      <c r="E305" s="37"/>
      <c r="F305" s="221" t="s">
        <v>3960</v>
      </c>
      <c r="G305" s="37"/>
      <c r="H305" s="37"/>
      <c r="I305" s="207"/>
      <c r="J305" s="37"/>
      <c r="K305" s="37"/>
      <c r="L305" s="40"/>
      <c r="M305" s="208"/>
      <c r="N305" s="209"/>
      <c r="O305" s="72"/>
      <c r="P305" s="72"/>
      <c r="Q305" s="72"/>
      <c r="R305" s="72"/>
      <c r="S305" s="72"/>
      <c r="T305" s="73"/>
      <c r="U305" s="35"/>
      <c r="V305" s="35"/>
      <c r="W305" s="35"/>
      <c r="X305" s="35"/>
      <c r="Y305" s="35"/>
      <c r="Z305" s="35"/>
      <c r="AA305" s="35"/>
      <c r="AB305" s="35"/>
      <c r="AC305" s="35"/>
      <c r="AD305" s="35"/>
      <c r="AE305" s="35"/>
      <c r="AT305" s="18" t="s">
        <v>294</v>
      </c>
      <c r="AU305" s="18" t="s">
        <v>84</v>
      </c>
    </row>
    <row r="306" spans="1:65" s="2" customFormat="1" ht="16.5" customHeight="1">
      <c r="A306" s="35"/>
      <c r="B306" s="36"/>
      <c r="C306" s="192" t="s">
        <v>984</v>
      </c>
      <c r="D306" s="192" t="s">
        <v>241</v>
      </c>
      <c r="E306" s="193" t="s">
        <v>3969</v>
      </c>
      <c r="F306" s="194" t="s">
        <v>3970</v>
      </c>
      <c r="G306" s="195" t="s">
        <v>2089</v>
      </c>
      <c r="H306" s="196">
        <v>32</v>
      </c>
      <c r="I306" s="197"/>
      <c r="J306" s="198">
        <f>ROUND(I306*H306,2)</f>
        <v>0</v>
      </c>
      <c r="K306" s="194" t="s">
        <v>3174</v>
      </c>
      <c r="L306" s="40"/>
      <c r="M306" s="199" t="s">
        <v>1</v>
      </c>
      <c r="N306" s="200" t="s">
        <v>41</v>
      </c>
      <c r="O306" s="72"/>
      <c r="P306" s="201">
        <f>O306*H306</f>
        <v>0</v>
      </c>
      <c r="Q306" s="201">
        <v>0</v>
      </c>
      <c r="R306" s="201">
        <f>Q306*H306</f>
        <v>0</v>
      </c>
      <c r="S306" s="201">
        <v>0</v>
      </c>
      <c r="T306" s="202">
        <f>S306*H306</f>
        <v>0</v>
      </c>
      <c r="U306" s="35"/>
      <c r="V306" s="35"/>
      <c r="W306" s="35"/>
      <c r="X306" s="35"/>
      <c r="Y306" s="35"/>
      <c r="Z306" s="35"/>
      <c r="AA306" s="35"/>
      <c r="AB306" s="35"/>
      <c r="AC306" s="35"/>
      <c r="AD306" s="35"/>
      <c r="AE306" s="35"/>
      <c r="AR306" s="203" t="s">
        <v>110</v>
      </c>
      <c r="AT306" s="203" t="s">
        <v>241</v>
      </c>
      <c r="AU306" s="203" t="s">
        <v>84</v>
      </c>
      <c r="AY306" s="18" t="s">
        <v>239</v>
      </c>
      <c r="BE306" s="204">
        <f>IF(N306="základní",J306,0)</f>
        <v>0</v>
      </c>
      <c r="BF306" s="204">
        <f>IF(N306="snížená",J306,0)</f>
        <v>0</v>
      </c>
      <c r="BG306" s="204">
        <f>IF(N306="zákl. přenesená",J306,0)</f>
        <v>0</v>
      </c>
      <c r="BH306" s="204">
        <f>IF(N306="sníž. přenesená",J306,0)</f>
        <v>0</v>
      </c>
      <c r="BI306" s="204">
        <f>IF(N306="nulová",J306,0)</f>
        <v>0</v>
      </c>
      <c r="BJ306" s="18" t="s">
        <v>84</v>
      </c>
      <c r="BK306" s="204">
        <f>ROUND(I306*H306,2)</f>
        <v>0</v>
      </c>
      <c r="BL306" s="18" t="s">
        <v>110</v>
      </c>
      <c r="BM306" s="203" t="s">
        <v>1578</v>
      </c>
    </row>
    <row r="307" spans="1:65" s="2" customFormat="1" ht="16.5" customHeight="1">
      <c r="A307" s="35"/>
      <c r="B307" s="36"/>
      <c r="C307" s="192" t="s">
        <v>989</v>
      </c>
      <c r="D307" s="192" t="s">
        <v>241</v>
      </c>
      <c r="E307" s="193" t="s">
        <v>3971</v>
      </c>
      <c r="F307" s="194" t="s">
        <v>3972</v>
      </c>
      <c r="G307" s="195" t="s">
        <v>2089</v>
      </c>
      <c r="H307" s="196">
        <v>1</v>
      </c>
      <c r="I307" s="197"/>
      <c r="J307" s="198">
        <f>ROUND(I307*H307,2)</f>
        <v>0</v>
      </c>
      <c r="K307" s="194" t="s">
        <v>3174</v>
      </c>
      <c r="L307" s="40"/>
      <c r="M307" s="199" t="s">
        <v>1</v>
      </c>
      <c r="N307" s="200" t="s">
        <v>41</v>
      </c>
      <c r="O307" s="72"/>
      <c r="P307" s="201">
        <f>O307*H307</f>
        <v>0</v>
      </c>
      <c r="Q307" s="201">
        <v>0</v>
      </c>
      <c r="R307" s="201">
        <f>Q307*H307</f>
        <v>0</v>
      </c>
      <c r="S307" s="201">
        <v>0</v>
      </c>
      <c r="T307" s="202">
        <f>S307*H307</f>
        <v>0</v>
      </c>
      <c r="U307" s="35"/>
      <c r="V307" s="35"/>
      <c r="W307" s="35"/>
      <c r="X307" s="35"/>
      <c r="Y307" s="35"/>
      <c r="Z307" s="35"/>
      <c r="AA307" s="35"/>
      <c r="AB307" s="35"/>
      <c r="AC307" s="35"/>
      <c r="AD307" s="35"/>
      <c r="AE307" s="35"/>
      <c r="AR307" s="203" t="s">
        <v>110</v>
      </c>
      <c r="AT307" s="203" t="s">
        <v>241</v>
      </c>
      <c r="AU307" s="203" t="s">
        <v>84</v>
      </c>
      <c r="AY307" s="18" t="s">
        <v>239</v>
      </c>
      <c r="BE307" s="204">
        <f>IF(N307="základní",J307,0)</f>
        <v>0</v>
      </c>
      <c r="BF307" s="204">
        <f>IF(N307="snížená",J307,0)</f>
        <v>0</v>
      </c>
      <c r="BG307" s="204">
        <f>IF(N307="zákl. přenesená",J307,0)</f>
        <v>0</v>
      </c>
      <c r="BH307" s="204">
        <f>IF(N307="sníž. přenesená",J307,0)</f>
        <v>0</v>
      </c>
      <c r="BI307" s="204">
        <f>IF(N307="nulová",J307,0)</f>
        <v>0</v>
      </c>
      <c r="BJ307" s="18" t="s">
        <v>84</v>
      </c>
      <c r="BK307" s="204">
        <f>ROUND(I307*H307,2)</f>
        <v>0</v>
      </c>
      <c r="BL307" s="18" t="s">
        <v>110</v>
      </c>
      <c r="BM307" s="203" t="s">
        <v>1582</v>
      </c>
    </row>
    <row r="308" spans="1:65" s="2" customFormat="1" ht="29.25">
      <c r="A308" s="35"/>
      <c r="B308" s="36"/>
      <c r="C308" s="37"/>
      <c r="D308" s="212" t="s">
        <v>294</v>
      </c>
      <c r="E308" s="37"/>
      <c r="F308" s="221" t="s">
        <v>3973</v>
      </c>
      <c r="G308" s="37"/>
      <c r="H308" s="37"/>
      <c r="I308" s="207"/>
      <c r="J308" s="37"/>
      <c r="K308" s="37"/>
      <c r="L308" s="40"/>
      <c r="M308" s="208"/>
      <c r="N308" s="209"/>
      <c r="O308" s="72"/>
      <c r="P308" s="72"/>
      <c r="Q308" s="72"/>
      <c r="R308" s="72"/>
      <c r="S308" s="72"/>
      <c r="T308" s="73"/>
      <c r="U308" s="35"/>
      <c r="V308" s="35"/>
      <c r="W308" s="35"/>
      <c r="X308" s="35"/>
      <c r="Y308" s="35"/>
      <c r="Z308" s="35"/>
      <c r="AA308" s="35"/>
      <c r="AB308" s="35"/>
      <c r="AC308" s="35"/>
      <c r="AD308" s="35"/>
      <c r="AE308" s="35"/>
      <c r="AT308" s="18" t="s">
        <v>294</v>
      </c>
      <c r="AU308" s="18" t="s">
        <v>84</v>
      </c>
    </row>
    <row r="309" spans="1:65" s="2" customFormat="1" ht="16.5" customHeight="1">
      <c r="A309" s="35"/>
      <c r="B309" s="36"/>
      <c r="C309" s="192" t="s">
        <v>994</v>
      </c>
      <c r="D309" s="192" t="s">
        <v>241</v>
      </c>
      <c r="E309" s="193" t="s">
        <v>3974</v>
      </c>
      <c r="F309" s="194" t="s">
        <v>3975</v>
      </c>
      <c r="G309" s="195" t="s">
        <v>2089</v>
      </c>
      <c r="H309" s="196">
        <v>1</v>
      </c>
      <c r="I309" s="197"/>
      <c r="J309" s="198">
        <f t="shared" ref="J309:J314" si="60">ROUND(I309*H309,2)</f>
        <v>0</v>
      </c>
      <c r="K309" s="194" t="s">
        <v>3174</v>
      </c>
      <c r="L309" s="40"/>
      <c r="M309" s="199" t="s">
        <v>1</v>
      </c>
      <c r="N309" s="200" t="s">
        <v>41</v>
      </c>
      <c r="O309" s="72"/>
      <c r="P309" s="201">
        <f t="shared" ref="P309:P314" si="61">O309*H309</f>
        <v>0</v>
      </c>
      <c r="Q309" s="201">
        <v>0</v>
      </c>
      <c r="R309" s="201">
        <f t="shared" ref="R309:R314" si="62">Q309*H309</f>
        <v>0</v>
      </c>
      <c r="S309" s="201">
        <v>0</v>
      </c>
      <c r="T309" s="202">
        <f t="shared" ref="T309:T314" si="63">S309*H309</f>
        <v>0</v>
      </c>
      <c r="U309" s="35"/>
      <c r="V309" s="35"/>
      <c r="W309" s="35"/>
      <c r="X309" s="35"/>
      <c r="Y309" s="35"/>
      <c r="Z309" s="35"/>
      <c r="AA309" s="35"/>
      <c r="AB309" s="35"/>
      <c r="AC309" s="35"/>
      <c r="AD309" s="35"/>
      <c r="AE309" s="35"/>
      <c r="AR309" s="203" t="s">
        <v>110</v>
      </c>
      <c r="AT309" s="203" t="s">
        <v>241</v>
      </c>
      <c r="AU309" s="203" t="s">
        <v>84</v>
      </c>
      <c r="AY309" s="18" t="s">
        <v>239</v>
      </c>
      <c r="BE309" s="204">
        <f t="shared" ref="BE309:BE314" si="64">IF(N309="základní",J309,0)</f>
        <v>0</v>
      </c>
      <c r="BF309" s="204">
        <f t="shared" ref="BF309:BF314" si="65">IF(N309="snížená",J309,0)</f>
        <v>0</v>
      </c>
      <c r="BG309" s="204">
        <f t="shared" ref="BG309:BG314" si="66">IF(N309="zákl. přenesená",J309,0)</f>
        <v>0</v>
      </c>
      <c r="BH309" s="204">
        <f t="shared" ref="BH309:BH314" si="67">IF(N309="sníž. přenesená",J309,0)</f>
        <v>0</v>
      </c>
      <c r="BI309" s="204">
        <f t="shared" ref="BI309:BI314" si="68">IF(N309="nulová",J309,0)</f>
        <v>0</v>
      </c>
      <c r="BJ309" s="18" t="s">
        <v>84</v>
      </c>
      <c r="BK309" s="204">
        <f t="shared" ref="BK309:BK314" si="69">ROUND(I309*H309,2)</f>
        <v>0</v>
      </c>
      <c r="BL309" s="18" t="s">
        <v>110</v>
      </c>
      <c r="BM309" s="203" t="s">
        <v>1594</v>
      </c>
    </row>
    <row r="310" spans="1:65" s="2" customFormat="1" ht="16.5" customHeight="1">
      <c r="A310" s="35"/>
      <c r="B310" s="36"/>
      <c r="C310" s="192" t="s">
        <v>999</v>
      </c>
      <c r="D310" s="192" t="s">
        <v>241</v>
      </c>
      <c r="E310" s="193" t="s">
        <v>3976</v>
      </c>
      <c r="F310" s="194" t="s">
        <v>3977</v>
      </c>
      <c r="G310" s="195" t="s">
        <v>2089</v>
      </c>
      <c r="H310" s="196">
        <v>22</v>
      </c>
      <c r="I310" s="197"/>
      <c r="J310" s="198">
        <f t="shared" si="60"/>
        <v>0</v>
      </c>
      <c r="K310" s="194" t="s">
        <v>3174</v>
      </c>
      <c r="L310" s="40"/>
      <c r="M310" s="199" t="s">
        <v>1</v>
      </c>
      <c r="N310" s="200" t="s">
        <v>41</v>
      </c>
      <c r="O310" s="72"/>
      <c r="P310" s="201">
        <f t="shared" si="61"/>
        <v>0</v>
      </c>
      <c r="Q310" s="201">
        <v>0</v>
      </c>
      <c r="R310" s="201">
        <f t="shared" si="62"/>
        <v>0</v>
      </c>
      <c r="S310" s="201">
        <v>0</v>
      </c>
      <c r="T310" s="202">
        <f t="shared" si="63"/>
        <v>0</v>
      </c>
      <c r="U310" s="35"/>
      <c r="V310" s="35"/>
      <c r="W310" s="35"/>
      <c r="X310" s="35"/>
      <c r="Y310" s="35"/>
      <c r="Z310" s="35"/>
      <c r="AA310" s="35"/>
      <c r="AB310" s="35"/>
      <c r="AC310" s="35"/>
      <c r="AD310" s="35"/>
      <c r="AE310" s="35"/>
      <c r="AR310" s="203" t="s">
        <v>110</v>
      </c>
      <c r="AT310" s="203" t="s">
        <v>241</v>
      </c>
      <c r="AU310" s="203" t="s">
        <v>84</v>
      </c>
      <c r="AY310" s="18" t="s">
        <v>239</v>
      </c>
      <c r="BE310" s="204">
        <f t="shared" si="64"/>
        <v>0</v>
      </c>
      <c r="BF310" s="204">
        <f t="shared" si="65"/>
        <v>0</v>
      </c>
      <c r="BG310" s="204">
        <f t="shared" si="66"/>
        <v>0</v>
      </c>
      <c r="BH310" s="204">
        <f t="shared" si="67"/>
        <v>0</v>
      </c>
      <c r="BI310" s="204">
        <f t="shared" si="68"/>
        <v>0</v>
      </c>
      <c r="BJ310" s="18" t="s">
        <v>84</v>
      </c>
      <c r="BK310" s="204">
        <f t="shared" si="69"/>
        <v>0</v>
      </c>
      <c r="BL310" s="18" t="s">
        <v>110</v>
      </c>
      <c r="BM310" s="203" t="s">
        <v>1604</v>
      </c>
    </row>
    <row r="311" spans="1:65" s="2" customFormat="1" ht="16.5" customHeight="1">
      <c r="A311" s="35"/>
      <c r="B311" s="36"/>
      <c r="C311" s="192" t="s">
        <v>1006</v>
      </c>
      <c r="D311" s="192" t="s">
        <v>241</v>
      </c>
      <c r="E311" s="193" t="s">
        <v>3978</v>
      </c>
      <c r="F311" s="194" t="s">
        <v>3979</v>
      </c>
      <c r="G311" s="195" t="s">
        <v>2089</v>
      </c>
      <c r="H311" s="196">
        <v>9</v>
      </c>
      <c r="I311" s="197"/>
      <c r="J311" s="198">
        <f t="shared" si="60"/>
        <v>0</v>
      </c>
      <c r="K311" s="194" t="s">
        <v>3174</v>
      </c>
      <c r="L311" s="40"/>
      <c r="M311" s="199" t="s">
        <v>1</v>
      </c>
      <c r="N311" s="200" t="s">
        <v>41</v>
      </c>
      <c r="O311" s="72"/>
      <c r="P311" s="201">
        <f t="shared" si="61"/>
        <v>0</v>
      </c>
      <c r="Q311" s="201">
        <v>0</v>
      </c>
      <c r="R311" s="201">
        <f t="shared" si="62"/>
        <v>0</v>
      </c>
      <c r="S311" s="201">
        <v>0</v>
      </c>
      <c r="T311" s="202">
        <f t="shared" si="63"/>
        <v>0</v>
      </c>
      <c r="U311" s="35"/>
      <c r="V311" s="35"/>
      <c r="W311" s="35"/>
      <c r="X311" s="35"/>
      <c r="Y311" s="35"/>
      <c r="Z311" s="35"/>
      <c r="AA311" s="35"/>
      <c r="AB311" s="35"/>
      <c r="AC311" s="35"/>
      <c r="AD311" s="35"/>
      <c r="AE311" s="35"/>
      <c r="AR311" s="203" t="s">
        <v>110</v>
      </c>
      <c r="AT311" s="203" t="s">
        <v>241</v>
      </c>
      <c r="AU311" s="203" t="s">
        <v>84</v>
      </c>
      <c r="AY311" s="18" t="s">
        <v>239</v>
      </c>
      <c r="BE311" s="204">
        <f t="shared" si="64"/>
        <v>0</v>
      </c>
      <c r="BF311" s="204">
        <f t="shared" si="65"/>
        <v>0</v>
      </c>
      <c r="BG311" s="204">
        <f t="shared" si="66"/>
        <v>0</v>
      </c>
      <c r="BH311" s="204">
        <f t="shared" si="67"/>
        <v>0</v>
      </c>
      <c r="BI311" s="204">
        <f t="shared" si="68"/>
        <v>0</v>
      </c>
      <c r="BJ311" s="18" t="s">
        <v>84</v>
      </c>
      <c r="BK311" s="204">
        <f t="shared" si="69"/>
        <v>0</v>
      </c>
      <c r="BL311" s="18" t="s">
        <v>110</v>
      </c>
      <c r="BM311" s="203" t="s">
        <v>1615</v>
      </c>
    </row>
    <row r="312" spans="1:65" s="2" customFormat="1" ht="16.5" customHeight="1">
      <c r="A312" s="35"/>
      <c r="B312" s="36"/>
      <c r="C312" s="192" t="s">
        <v>1011</v>
      </c>
      <c r="D312" s="192" t="s">
        <v>241</v>
      </c>
      <c r="E312" s="193" t="s">
        <v>3980</v>
      </c>
      <c r="F312" s="194" t="s">
        <v>3981</v>
      </c>
      <c r="G312" s="195" t="s">
        <v>2089</v>
      </c>
      <c r="H312" s="196">
        <v>2</v>
      </c>
      <c r="I312" s="197"/>
      <c r="J312" s="198">
        <f t="shared" si="60"/>
        <v>0</v>
      </c>
      <c r="K312" s="194" t="s">
        <v>3174</v>
      </c>
      <c r="L312" s="40"/>
      <c r="M312" s="199" t="s">
        <v>1</v>
      </c>
      <c r="N312" s="200" t="s">
        <v>41</v>
      </c>
      <c r="O312" s="72"/>
      <c r="P312" s="201">
        <f t="shared" si="61"/>
        <v>0</v>
      </c>
      <c r="Q312" s="201">
        <v>0</v>
      </c>
      <c r="R312" s="201">
        <f t="shared" si="62"/>
        <v>0</v>
      </c>
      <c r="S312" s="201">
        <v>0</v>
      </c>
      <c r="T312" s="202">
        <f t="shared" si="63"/>
        <v>0</v>
      </c>
      <c r="U312" s="35"/>
      <c r="V312" s="35"/>
      <c r="W312" s="35"/>
      <c r="X312" s="35"/>
      <c r="Y312" s="35"/>
      <c r="Z312" s="35"/>
      <c r="AA312" s="35"/>
      <c r="AB312" s="35"/>
      <c r="AC312" s="35"/>
      <c r="AD312" s="35"/>
      <c r="AE312" s="35"/>
      <c r="AR312" s="203" t="s">
        <v>110</v>
      </c>
      <c r="AT312" s="203" t="s">
        <v>241</v>
      </c>
      <c r="AU312" s="203" t="s">
        <v>84</v>
      </c>
      <c r="AY312" s="18" t="s">
        <v>239</v>
      </c>
      <c r="BE312" s="204">
        <f t="shared" si="64"/>
        <v>0</v>
      </c>
      <c r="BF312" s="204">
        <f t="shared" si="65"/>
        <v>0</v>
      </c>
      <c r="BG312" s="204">
        <f t="shared" si="66"/>
        <v>0</v>
      </c>
      <c r="BH312" s="204">
        <f t="shared" si="67"/>
        <v>0</v>
      </c>
      <c r="BI312" s="204">
        <f t="shared" si="68"/>
        <v>0</v>
      </c>
      <c r="BJ312" s="18" t="s">
        <v>84</v>
      </c>
      <c r="BK312" s="204">
        <f t="shared" si="69"/>
        <v>0</v>
      </c>
      <c r="BL312" s="18" t="s">
        <v>110</v>
      </c>
      <c r="BM312" s="203" t="s">
        <v>1624</v>
      </c>
    </row>
    <row r="313" spans="1:65" s="2" customFormat="1" ht="16.5" customHeight="1">
      <c r="A313" s="35"/>
      <c r="B313" s="36"/>
      <c r="C313" s="192" t="s">
        <v>1016</v>
      </c>
      <c r="D313" s="192" t="s">
        <v>241</v>
      </c>
      <c r="E313" s="193" t="s">
        <v>3982</v>
      </c>
      <c r="F313" s="194" t="s">
        <v>3983</v>
      </c>
      <c r="G313" s="195" t="s">
        <v>2089</v>
      </c>
      <c r="H313" s="196">
        <v>4</v>
      </c>
      <c r="I313" s="197"/>
      <c r="J313" s="198">
        <f t="shared" si="60"/>
        <v>0</v>
      </c>
      <c r="K313" s="194" t="s">
        <v>3174</v>
      </c>
      <c r="L313" s="40"/>
      <c r="M313" s="199" t="s">
        <v>1</v>
      </c>
      <c r="N313" s="200" t="s">
        <v>41</v>
      </c>
      <c r="O313" s="72"/>
      <c r="P313" s="201">
        <f t="shared" si="61"/>
        <v>0</v>
      </c>
      <c r="Q313" s="201">
        <v>0</v>
      </c>
      <c r="R313" s="201">
        <f t="shared" si="62"/>
        <v>0</v>
      </c>
      <c r="S313" s="201">
        <v>0</v>
      </c>
      <c r="T313" s="202">
        <f t="shared" si="63"/>
        <v>0</v>
      </c>
      <c r="U313" s="35"/>
      <c r="V313" s="35"/>
      <c r="W313" s="35"/>
      <c r="X313" s="35"/>
      <c r="Y313" s="35"/>
      <c r="Z313" s="35"/>
      <c r="AA313" s="35"/>
      <c r="AB313" s="35"/>
      <c r="AC313" s="35"/>
      <c r="AD313" s="35"/>
      <c r="AE313" s="35"/>
      <c r="AR313" s="203" t="s">
        <v>110</v>
      </c>
      <c r="AT313" s="203" t="s">
        <v>241</v>
      </c>
      <c r="AU313" s="203" t="s">
        <v>84</v>
      </c>
      <c r="AY313" s="18" t="s">
        <v>239</v>
      </c>
      <c r="BE313" s="204">
        <f t="shared" si="64"/>
        <v>0</v>
      </c>
      <c r="BF313" s="204">
        <f t="shared" si="65"/>
        <v>0</v>
      </c>
      <c r="BG313" s="204">
        <f t="shared" si="66"/>
        <v>0</v>
      </c>
      <c r="BH313" s="204">
        <f t="shared" si="67"/>
        <v>0</v>
      </c>
      <c r="BI313" s="204">
        <f t="shared" si="68"/>
        <v>0</v>
      </c>
      <c r="BJ313" s="18" t="s">
        <v>84</v>
      </c>
      <c r="BK313" s="204">
        <f t="shared" si="69"/>
        <v>0</v>
      </c>
      <c r="BL313" s="18" t="s">
        <v>110</v>
      </c>
      <c r="BM313" s="203" t="s">
        <v>1636</v>
      </c>
    </row>
    <row r="314" spans="1:65" s="2" customFormat="1" ht="16.5" customHeight="1">
      <c r="A314" s="35"/>
      <c r="B314" s="36"/>
      <c r="C314" s="192" t="s">
        <v>1021</v>
      </c>
      <c r="D314" s="192" t="s">
        <v>241</v>
      </c>
      <c r="E314" s="193" t="s">
        <v>3984</v>
      </c>
      <c r="F314" s="194" t="s">
        <v>3985</v>
      </c>
      <c r="G314" s="195" t="s">
        <v>2089</v>
      </c>
      <c r="H314" s="196">
        <v>1</v>
      </c>
      <c r="I314" s="197"/>
      <c r="J314" s="198">
        <f t="shared" si="60"/>
        <v>0</v>
      </c>
      <c r="K314" s="194" t="s">
        <v>3174</v>
      </c>
      <c r="L314" s="40"/>
      <c r="M314" s="199" t="s">
        <v>1</v>
      </c>
      <c r="N314" s="200" t="s">
        <v>41</v>
      </c>
      <c r="O314" s="72"/>
      <c r="P314" s="201">
        <f t="shared" si="61"/>
        <v>0</v>
      </c>
      <c r="Q314" s="201">
        <v>0</v>
      </c>
      <c r="R314" s="201">
        <f t="shared" si="62"/>
        <v>0</v>
      </c>
      <c r="S314" s="201">
        <v>0</v>
      </c>
      <c r="T314" s="202">
        <f t="shared" si="63"/>
        <v>0</v>
      </c>
      <c r="U314" s="35"/>
      <c r="V314" s="35"/>
      <c r="W314" s="35"/>
      <c r="X314" s="35"/>
      <c r="Y314" s="35"/>
      <c r="Z314" s="35"/>
      <c r="AA314" s="35"/>
      <c r="AB314" s="35"/>
      <c r="AC314" s="35"/>
      <c r="AD314" s="35"/>
      <c r="AE314" s="35"/>
      <c r="AR314" s="203" t="s">
        <v>110</v>
      </c>
      <c r="AT314" s="203" t="s">
        <v>241</v>
      </c>
      <c r="AU314" s="203" t="s">
        <v>84</v>
      </c>
      <c r="AY314" s="18" t="s">
        <v>239</v>
      </c>
      <c r="BE314" s="204">
        <f t="shared" si="64"/>
        <v>0</v>
      </c>
      <c r="BF314" s="204">
        <f t="shared" si="65"/>
        <v>0</v>
      </c>
      <c r="BG314" s="204">
        <f t="shared" si="66"/>
        <v>0</v>
      </c>
      <c r="BH314" s="204">
        <f t="shared" si="67"/>
        <v>0</v>
      </c>
      <c r="BI314" s="204">
        <f t="shared" si="68"/>
        <v>0</v>
      </c>
      <c r="BJ314" s="18" t="s">
        <v>84</v>
      </c>
      <c r="BK314" s="204">
        <f t="shared" si="69"/>
        <v>0</v>
      </c>
      <c r="BL314" s="18" t="s">
        <v>110</v>
      </c>
      <c r="BM314" s="203" t="s">
        <v>1644</v>
      </c>
    </row>
    <row r="315" spans="1:65" s="2" customFormat="1" ht="19.5">
      <c r="A315" s="35"/>
      <c r="B315" s="36"/>
      <c r="C315" s="37"/>
      <c r="D315" s="212" t="s">
        <v>294</v>
      </c>
      <c r="E315" s="37"/>
      <c r="F315" s="221" t="s">
        <v>3986</v>
      </c>
      <c r="G315" s="37"/>
      <c r="H315" s="37"/>
      <c r="I315" s="207"/>
      <c r="J315" s="37"/>
      <c r="K315" s="37"/>
      <c r="L315" s="40"/>
      <c r="M315" s="208"/>
      <c r="N315" s="209"/>
      <c r="O315" s="72"/>
      <c r="P315" s="72"/>
      <c r="Q315" s="72"/>
      <c r="R315" s="72"/>
      <c r="S315" s="72"/>
      <c r="T315" s="73"/>
      <c r="U315" s="35"/>
      <c r="V315" s="35"/>
      <c r="W315" s="35"/>
      <c r="X315" s="35"/>
      <c r="Y315" s="35"/>
      <c r="Z315" s="35"/>
      <c r="AA315" s="35"/>
      <c r="AB315" s="35"/>
      <c r="AC315" s="35"/>
      <c r="AD315" s="35"/>
      <c r="AE315" s="35"/>
      <c r="AT315" s="18" t="s">
        <v>294</v>
      </c>
      <c r="AU315" s="18" t="s">
        <v>84</v>
      </c>
    </row>
    <row r="316" spans="1:65" s="2" customFormat="1" ht="21.75" customHeight="1">
      <c r="A316" s="35"/>
      <c r="B316" s="36"/>
      <c r="C316" s="192" t="s">
        <v>1023</v>
      </c>
      <c r="D316" s="192" t="s">
        <v>241</v>
      </c>
      <c r="E316" s="193" t="s">
        <v>3987</v>
      </c>
      <c r="F316" s="194" t="s">
        <v>3988</v>
      </c>
      <c r="G316" s="195" t="s">
        <v>513</v>
      </c>
      <c r="H316" s="196">
        <v>196</v>
      </c>
      <c r="I316" s="197"/>
      <c r="J316" s="198">
        <f t="shared" ref="J316:J327" si="70">ROUND(I316*H316,2)</f>
        <v>0</v>
      </c>
      <c r="K316" s="194" t="s">
        <v>3174</v>
      </c>
      <c r="L316" s="40"/>
      <c r="M316" s="199" t="s">
        <v>1</v>
      </c>
      <c r="N316" s="200" t="s">
        <v>41</v>
      </c>
      <c r="O316" s="72"/>
      <c r="P316" s="201">
        <f t="shared" ref="P316:P327" si="71">O316*H316</f>
        <v>0</v>
      </c>
      <c r="Q316" s="201">
        <v>0</v>
      </c>
      <c r="R316" s="201">
        <f t="shared" ref="R316:R327" si="72">Q316*H316</f>
        <v>0</v>
      </c>
      <c r="S316" s="201">
        <v>0</v>
      </c>
      <c r="T316" s="202">
        <f t="shared" ref="T316:T327" si="73">S316*H316</f>
        <v>0</v>
      </c>
      <c r="U316" s="35"/>
      <c r="V316" s="35"/>
      <c r="W316" s="35"/>
      <c r="X316" s="35"/>
      <c r="Y316" s="35"/>
      <c r="Z316" s="35"/>
      <c r="AA316" s="35"/>
      <c r="AB316" s="35"/>
      <c r="AC316" s="35"/>
      <c r="AD316" s="35"/>
      <c r="AE316" s="35"/>
      <c r="AR316" s="203" t="s">
        <v>110</v>
      </c>
      <c r="AT316" s="203" t="s">
        <v>241</v>
      </c>
      <c r="AU316" s="203" t="s">
        <v>84</v>
      </c>
      <c r="AY316" s="18" t="s">
        <v>239</v>
      </c>
      <c r="BE316" s="204">
        <f t="shared" ref="BE316:BE327" si="74">IF(N316="základní",J316,0)</f>
        <v>0</v>
      </c>
      <c r="BF316" s="204">
        <f t="shared" ref="BF316:BF327" si="75">IF(N316="snížená",J316,0)</f>
        <v>0</v>
      </c>
      <c r="BG316" s="204">
        <f t="shared" ref="BG316:BG327" si="76">IF(N316="zákl. přenesená",J316,0)</f>
        <v>0</v>
      </c>
      <c r="BH316" s="204">
        <f t="shared" ref="BH316:BH327" si="77">IF(N316="sníž. přenesená",J316,0)</f>
        <v>0</v>
      </c>
      <c r="BI316" s="204">
        <f t="shared" ref="BI316:BI327" si="78">IF(N316="nulová",J316,0)</f>
        <v>0</v>
      </c>
      <c r="BJ316" s="18" t="s">
        <v>84</v>
      </c>
      <c r="BK316" s="204">
        <f t="shared" ref="BK316:BK327" si="79">ROUND(I316*H316,2)</f>
        <v>0</v>
      </c>
      <c r="BL316" s="18" t="s">
        <v>110</v>
      </c>
      <c r="BM316" s="203" t="s">
        <v>1654</v>
      </c>
    </row>
    <row r="317" spans="1:65" s="2" customFormat="1" ht="21.75" customHeight="1">
      <c r="A317" s="35"/>
      <c r="B317" s="36"/>
      <c r="C317" s="192" t="s">
        <v>1028</v>
      </c>
      <c r="D317" s="192" t="s">
        <v>241</v>
      </c>
      <c r="E317" s="193" t="s">
        <v>3989</v>
      </c>
      <c r="F317" s="194" t="s">
        <v>3990</v>
      </c>
      <c r="G317" s="195" t="s">
        <v>513</v>
      </c>
      <c r="H317" s="196">
        <v>43</v>
      </c>
      <c r="I317" s="197"/>
      <c r="J317" s="198">
        <f t="shared" si="70"/>
        <v>0</v>
      </c>
      <c r="K317" s="194" t="s">
        <v>3174</v>
      </c>
      <c r="L317" s="40"/>
      <c r="M317" s="199" t="s">
        <v>1</v>
      </c>
      <c r="N317" s="200" t="s">
        <v>41</v>
      </c>
      <c r="O317" s="72"/>
      <c r="P317" s="201">
        <f t="shared" si="71"/>
        <v>0</v>
      </c>
      <c r="Q317" s="201">
        <v>0</v>
      </c>
      <c r="R317" s="201">
        <f t="shared" si="72"/>
        <v>0</v>
      </c>
      <c r="S317" s="201">
        <v>0</v>
      </c>
      <c r="T317" s="202">
        <f t="shared" si="73"/>
        <v>0</v>
      </c>
      <c r="U317" s="35"/>
      <c r="V317" s="35"/>
      <c r="W317" s="35"/>
      <c r="X317" s="35"/>
      <c r="Y317" s="35"/>
      <c r="Z317" s="35"/>
      <c r="AA317" s="35"/>
      <c r="AB317" s="35"/>
      <c r="AC317" s="35"/>
      <c r="AD317" s="35"/>
      <c r="AE317" s="35"/>
      <c r="AR317" s="203" t="s">
        <v>110</v>
      </c>
      <c r="AT317" s="203" t="s">
        <v>241</v>
      </c>
      <c r="AU317" s="203" t="s">
        <v>84</v>
      </c>
      <c r="AY317" s="18" t="s">
        <v>239</v>
      </c>
      <c r="BE317" s="204">
        <f t="shared" si="74"/>
        <v>0</v>
      </c>
      <c r="BF317" s="204">
        <f t="shared" si="75"/>
        <v>0</v>
      </c>
      <c r="BG317" s="204">
        <f t="shared" si="76"/>
        <v>0</v>
      </c>
      <c r="BH317" s="204">
        <f t="shared" si="77"/>
        <v>0</v>
      </c>
      <c r="BI317" s="204">
        <f t="shared" si="78"/>
        <v>0</v>
      </c>
      <c r="BJ317" s="18" t="s">
        <v>84</v>
      </c>
      <c r="BK317" s="204">
        <f t="shared" si="79"/>
        <v>0</v>
      </c>
      <c r="BL317" s="18" t="s">
        <v>110</v>
      </c>
      <c r="BM317" s="203" t="s">
        <v>1664</v>
      </c>
    </row>
    <row r="318" spans="1:65" s="2" customFormat="1" ht="21.75" customHeight="1">
      <c r="A318" s="35"/>
      <c r="B318" s="36"/>
      <c r="C318" s="192" t="s">
        <v>1033</v>
      </c>
      <c r="D318" s="192" t="s">
        <v>241</v>
      </c>
      <c r="E318" s="193" t="s">
        <v>3991</v>
      </c>
      <c r="F318" s="194" t="s">
        <v>3992</v>
      </c>
      <c r="G318" s="195" t="s">
        <v>513</v>
      </c>
      <c r="H318" s="196">
        <v>350</v>
      </c>
      <c r="I318" s="197"/>
      <c r="J318" s="198">
        <f t="shared" si="70"/>
        <v>0</v>
      </c>
      <c r="K318" s="194" t="s">
        <v>3174</v>
      </c>
      <c r="L318" s="40"/>
      <c r="M318" s="199" t="s">
        <v>1</v>
      </c>
      <c r="N318" s="200" t="s">
        <v>41</v>
      </c>
      <c r="O318" s="72"/>
      <c r="P318" s="201">
        <f t="shared" si="71"/>
        <v>0</v>
      </c>
      <c r="Q318" s="201">
        <v>0</v>
      </c>
      <c r="R318" s="201">
        <f t="shared" si="72"/>
        <v>0</v>
      </c>
      <c r="S318" s="201">
        <v>0</v>
      </c>
      <c r="T318" s="202">
        <f t="shared" si="73"/>
        <v>0</v>
      </c>
      <c r="U318" s="35"/>
      <c r="V318" s="35"/>
      <c r="W318" s="35"/>
      <c r="X318" s="35"/>
      <c r="Y318" s="35"/>
      <c r="Z318" s="35"/>
      <c r="AA318" s="35"/>
      <c r="AB318" s="35"/>
      <c r="AC318" s="35"/>
      <c r="AD318" s="35"/>
      <c r="AE318" s="35"/>
      <c r="AR318" s="203" t="s">
        <v>110</v>
      </c>
      <c r="AT318" s="203" t="s">
        <v>241</v>
      </c>
      <c r="AU318" s="203" t="s">
        <v>84</v>
      </c>
      <c r="AY318" s="18" t="s">
        <v>239</v>
      </c>
      <c r="BE318" s="204">
        <f t="shared" si="74"/>
        <v>0</v>
      </c>
      <c r="BF318" s="204">
        <f t="shared" si="75"/>
        <v>0</v>
      </c>
      <c r="BG318" s="204">
        <f t="shared" si="76"/>
        <v>0</v>
      </c>
      <c r="BH318" s="204">
        <f t="shared" si="77"/>
        <v>0</v>
      </c>
      <c r="BI318" s="204">
        <f t="shared" si="78"/>
        <v>0</v>
      </c>
      <c r="BJ318" s="18" t="s">
        <v>84</v>
      </c>
      <c r="BK318" s="204">
        <f t="shared" si="79"/>
        <v>0</v>
      </c>
      <c r="BL318" s="18" t="s">
        <v>110</v>
      </c>
      <c r="BM318" s="203" t="s">
        <v>1671</v>
      </c>
    </row>
    <row r="319" spans="1:65" s="2" customFormat="1" ht="21.75" customHeight="1">
      <c r="A319" s="35"/>
      <c r="B319" s="36"/>
      <c r="C319" s="192" t="s">
        <v>1038</v>
      </c>
      <c r="D319" s="192" t="s">
        <v>241</v>
      </c>
      <c r="E319" s="193" t="s">
        <v>3993</v>
      </c>
      <c r="F319" s="194" t="s">
        <v>3994</v>
      </c>
      <c r="G319" s="195" t="s">
        <v>513</v>
      </c>
      <c r="H319" s="196">
        <v>87</v>
      </c>
      <c r="I319" s="197"/>
      <c r="J319" s="198">
        <f t="shared" si="70"/>
        <v>0</v>
      </c>
      <c r="K319" s="194" t="s">
        <v>3174</v>
      </c>
      <c r="L319" s="40"/>
      <c r="M319" s="199" t="s">
        <v>1</v>
      </c>
      <c r="N319" s="200" t="s">
        <v>41</v>
      </c>
      <c r="O319" s="72"/>
      <c r="P319" s="201">
        <f t="shared" si="71"/>
        <v>0</v>
      </c>
      <c r="Q319" s="201">
        <v>0</v>
      </c>
      <c r="R319" s="201">
        <f t="shared" si="72"/>
        <v>0</v>
      </c>
      <c r="S319" s="201">
        <v>0</v>
      </c>
      <c r="T319" s="202">
        <f t="shared" si="73"/>
        <v>0</v>
      </c>
      <c r="U319" s="35"/>
      <c r="V319" s="35"/>
      <c r="W319" s="35"/>
      <c r="X319" s="35"/>
      <c r="Y319" s="35"/>
      <c r="Z319" s="35"/>
      <c r="AA319" s="35"/>
      <c r="AB319" s="35"/>
      <c r="AC319" s="35"/>
      <c r="AD319" s="35"/>
      <c r="AE319" s="35"/>
      <c r="AR319" s="203" t="s">
        <v>110</v>
      </c>
      <c r="AT319" s="203" t="s">
        <v>241</v>
      </c>
      <c r="AU319" s="203" t="s">
        <v>84</v>
      </c>
      <c r="AY319" s="18" t="s">
        <v>239</v>
      </c>
      <c r="BE319" s="204">
        <f t="shared" si="74"/>
        <v>0</v>
      </c>
      <c r="BF319" s="204">
        <f t="shared" si="75"/>
        <v>0</v>
      </c>
      <c r="BG319" s="204">
        <f t="shared" si="76"/>
        <v>0</v>
      </c>
      <c r="BH319" s="204">
        <f t="shared" si="77"/>
        <v>0</v>
      </c>
      <c r="BI319" s="204">
        <f t="shared" si="78"/>
        <v>0</v>
      </c>
      <c r="BJ319" s="18" t="s">
        <v>84</v>
      </c>
      <c r="BK319" s="204">
        <f t="shared" si="79"/>
        <v>0</v>
      </c>
      <c r="BL319" s="18" t="s">
        <v>110</v>
      </c>
      <c r="BM319" s="203" t="s">
        <v>1678</v>
      </c>
    </row>
    <row r="320" spans="1:65" s="2" customFormat="1" ht="21.75" customHeight="1">
      <c r="A320" s="35"/>
      <c r="B320" s="36"/>
      <c r="C320" s="192" t="s">
        <v>1040</v>
      </c>
      <c r="D320" s="192" t="s">
        <v>241</v>
      </c>
      <c r="E320" s="193" t="s">
        <v>3995</v>
      </c>
      <c r="F320" s="194" t="s">
        <v>3996</v>
      </c>
      <c r="G320" s="195" t="s">
        <v>513</v>
      </c>
      <c r="H320" s="196">
        <v>71</v>
      </c>
      <c r="I320" s="197"/>
      <c r="J320" s="198">
        <f t="shared" si="70"/>
        <v>0</v>
      </c>
      <c r="K320" s="194" t="s">
        <v>3174</v>
      </c>
      <c r="L320" s="40"/>
      <c r="M320" s="199" t="s">
        <v>1</v>
      </c>
      <c r="N320" s="200" t="s">
        <v>41</v>
      </c>
      <c r="O320" s="72"/>
      <c r="P320" s="201">
        <f t="shared" si="71"/>
        <v>0</v>
      </c>
      <c r="Q320" s="201">
        <v>0</v>
      </c>
      <c r="R320" s="201">
        <f t="shared" si="72"/>
        <v>0</v>
      </c>
      <c r="S320" s="201">
        <v>0</v>
      </c>
      <c r="T320" s="202">
        <f t="shared" si="73"/>
        <v>0</v>
      </c>
      <c r="U320" s="35"/>
      <c r="V320" s="35"/>
      <c r="W320" s="35"/>
      <c r="X320" s="35"/>
      <c r="Y320" s="35"/>
      <c r="Z320" s="35"/>
      <c r="AA320" s="35"/>
      <c r="AB320" s="35"/>
      <c r="AC320" s="35"/>
      <c r="AD320" s="35"/>
      <c r="AE320" s="35"/>
      <c r="AR320" s="203" t="s">
        <v>110</v>
      </c>
      <c r="AT320" s="203" t="s">
        <v>241</v>
      </c>
      <c r="AU320" s="203" t="s">
        <v>84</v>
      </c>
      <c r="AY320" s="18" t="s">
        <v>239</v>
      </c>
      <c r="BE320" s="204">
        <f t="shared" si="74"/>
        <v>0</v>
      </c>
      <c r="BF320" s="204">
        <f t="shared" si="75"/>
        <v>0</v>
      </c>
      <c r="BG320" s="204">
        <f t="shared" si="76"/>
        <v>0</v>
      </c>
      <c r="BH320" s="204">
        <f t="shared" si="77"/>
        <v>0</v>
      </c>
      <c r="BI320" s="204">
        <f t="shared" si="78"/>
        <v>0</v>
      </c>
      <c r="BJ320" s="18" t="s">
        <v>84</v>
      </c>
      <c r="BK320" s="204">
        <f t="shared" si="79"/>
        <v>0</v>
      </c>
      <c r="BL320" s="18" t="s">
        <v>110</v>
      </c>
      <c r="BM320" s="203" t="s">
        <v>1685</v>
      </c>
    </row>
    <row r="321" spans="1:65" s="2" customFormat="1" ht="21.75" customHeight="1">
      <c r="A321" s="35"/>
      <c r="B321" s="36"/>
      <c r="C321" s="192" t="s">
        <v>1042</v>
      </c>
      <c r="D321" s="192" t="s">
        <v>241</v>
      </c>
      <c r="E321" s="193" t="s">
        <v>3997</v>
      </c>
      <c r="F321" s="194" t="s">
        <v>3998</v>
      </c>
      <c r="G321" s="195" t="s">
        <v>513</v>
      </c>
      <c r="H321" s="196">
        <v>17</v>
      </c>
      <c r="I321" s="197"/>
      <c r="J321" s="198">
        <f t="shared" si="70"/>
        <v>0</v>
      </c>
      <c r="K321" s="194" t="s">
        <v>3174</v>
      </c>
      <c r="L321" s="40"/>
      <c r="M321" s="199" t="s">
        <v>1</v>
      </c>
      <c r="N321" s="200" t="s">
        <v>41</v>
      </c>
      <c r="O321" s="72"/>
      <c r="P321" s="201">
        <f t="shared" si="71"/>
        <v>0</v>
      </c>
      <c r="Q321" s="201">
        <v>0</v>
      </c>
      <c r="R321" s="201">
        <f t="shared" si="72"/>
        <v>0</v>
      </c>
      <c r="S321" s="201">
        <v>0</v>
      </c>
      <c r="T321" s="202">
        <f t="shared" si="73"/>
        <v>0</v>
      </c>
      <c r="U321" s="35"/>
      <c r="V321" s="35"/>
      <c r="W321" s="35"/>
      <c r="X321" s="35"/>
      <c r="Y321" s="35"/>
      <c r="Z321" s="35"/>
      <c r="AA321" s="35"/>
      <c r="AB321" s="35"/>
      <c r="AC321" s="35"/>
      <c r="AD321" s="35"/>
      <c r="AE321" s="35"/>
      <c r="AR321" s="203" t="s">
        <v>110</v>
      </c>
      <c r="AT321" s="203" t="s">
        <v>241</v>
      </c>
      <c r="AU321" s="203" t="s">
        <v>84</v>
      </c>
      <c r="AY321" s="18" t="s">
        <v>239</v>
      </c>
      <c r="BE321" s="204">
        <f t="shared" si="74"/>
        <v>0</v>
      </c>
      <c r="BF321" s="204">
        <f t="shared" si="75"/>
        <v>0</v>
      </c>
      <c r="BG321" s="204">
        <f t="shared" si="76"/>
        <v>0</v>
      </c>
      <c r="BH321" s="204">
        <f t="shared" si="77"/>
        <v>0</v>
      </c>
      <c r="BI321" s="204">
        <f t="shared" si="78"/>
        <v>0</v>
      </c>
      <c r="BJ321" s="18" t="s">
        <v>84</v>
      </c>
      <c r="BK321" s="204">
        <f t="shared" si="79"/>
        <v>0</v>
      </c>
      <c r="BL321" s="18" t="s">
        <v>110</v>
      </c>
      <c r="BM321" s="203" t="s">
        <v>1696</v>
      </c>
    </row>
    <row r="322" spans="1:65" s="2" customFormat="1" ht="21.75" customHeight="1">
      <c r="A322" s="35"/>
      <c r="B322" s="36"/>
      <c r="C322" s="192" t="s">
        <v>1047</v>
      </c>
      <c r="D322" s="192" t="s">
        <v>241</v>
      </c>
      <c r="E322" s="193" t="s">
        <v>3999</v>
      </c>
      <c r="F322" s="194" t="s">
        <v>4000</v>
      </c>
      <c r="G322" s="195" t="s">
        <v>513</v>
      </c>
      <c r="H322" s="196">
        <v>60</v>
      </c>
      <c r="I322" s="197"/>
      <c r="J322" s="198">
        <f t="shared" si="70"/>
        <v>0</v>
      </c>
      <c r="K322" s="194" t="s">
        <v>3174</v>
      </c>
      <c r="L322" s="40"/>
      <c r="M322" s="199" t="s">
        <v>1</v>
      </c>
      <c r="N322" s="200" t="s">
        <v>41</v>
      </c>
      <c r="O322" s="72"/>
      <c r="P322" s="201">
        <f t="shared" si="71"/>
        <v>0</v>
      </c>
      <c r="Q322" s="201">
        <v>0</v>
      </c>
      <c r="R322" s="201">
        <f t="shared" si="72"/>
        <v>0</v>
      </c>
      <c r="S322" s="201">
        <v>0</v>
      </c>
      <c r="T322" s="202">
        <f t="shared" si="73"/>
        <v>0</v>
      </c>
      <c r="U322" s="35"/>
      <c r="V322" s="35"/>
      <c r="W322" s="35"/>
      <c r="X322" s="35"/>
      <c r="Y322" s="35"/>
      <c r="Z322" s="35"/>
      <c r="AA322" s="35"/>
      <c r="AB322" s="35"/>
      <c r="AC322" s="35"/>
      <c r="AD322" s="35"/>
      <c r="AE322" s="35"/>
      <c r="AR322" s="203" t="s">
        <v>110</v>
      </c>
      <c r="AT322" s="203" t="s">
        <v>241</v>
      </c>
      <c r="AU322" s="203" t="s">
        <v>84</v>
      </c>
      <c r="AY322" s="18" t="s">
        <v>239</v>
      </c>
      <c r="BE322" s="204">
        <f t="shared" si="74"/>
        <v>0</v>
      </c>
      <c r="BF322" s="204">
        <f t="shared" si="75"/>
        <v>0</v>
      </c>
      <c r="BG322" s="204">
        <f t="shared" si="76"/>
        <v>0</v>
      </c>
      <c r="BH322" s="204">
        <f t="shared" si="77"/>
        <v>0</v>
      </c>
      <c r="BI322" s="204">
        <f t="shared" si="78"/>
        <v>0</v>
      </c>
      <c r="BJ322" s="18" t="s">
        <v>84</v>
      </c>
      <c r="BK322" s="204">
        <f t="shared" si="79"/>
        <v>0</v>
      </c>
      <c r="BL322" s="18" t="s">
        <v>110</v>
      </c>
      <c r="BM322" s="203" t="s">
        <v>1703</v>
      </c>
    </row>
    <row r="323" spans="1:65" s="2" customFormat="1" ht="16.5" customHeight="1">
      <c r="A323" s="35"/>
      <c r="B323" s="36"/>
      <c r="C323" s="192" t="s">
        <v>1052</v>
      </c>
      <c r="D323" s="192" t="s">
        <v>241</v>
      </c>
      <c r="E323" s="193" t="s">
        <v>4001</v>
      </c>
      <c r="F323" s="194" t="s">
        <v>4002</v>
      </c>
      <c r="G323" s="195" t="s">
        <v>513</v>
      </c>
      <c r="H323" s="196">
        <v>45</v>
      </c>
      <c r="I323" s="197"/>
      <c r="J323" s="198">
        <f t="shared" si="70"/>
        <v>0</v>
      </c>
      <c r="K323" s="194" t="s">
        <v>3174</v>
      </c>
      <c r="L323" s="40"/>
      <c r="M323" s="199" t="s">
        <v>1</v>
      </c>
      <c r="N323" s="200" t="s">
        <v>41</v>
      </c>
      <c r="O323" s="72"/>
      <c r="P323" s="201">
        <f t="shared" si="71"/>
        <v>0</v>
      </c>
      <c r="Q323" s="201">
        <v>0</v>
      </c>
      <c r="R323" s="201">
        <f t="shared" si="72"/>
        <v>0</v>
      </c>
      <c r="S323" s="201">
        <v>0</v>
      </c>
      <c r="T323" s="202">
        <f t="shared" si="73"/>
        <v>0</v>
      </c>
      <c r="U323" s="35"/>
      <c r="V323" s="35"/>
      <c r="W323" s="35"/>
      <c r="X323" s="35"/>
      <c r="Y323" s="35"/>
      <c r="Z323" s="35"/>
      <c r="AA323" s="35"/>
      <c r="AB323" s="35"/>
      <c r="AC323" s="35"/>
      <c r="AD323" s="35"/>
      <c r="AE323" s="35"/>
      <c r="AR323" s="203" t="s">
        <v>110</v>
      </c>
      <c r="AT323" s="203" t="s">
        <v>241</v>
      </c>
      <c r="AU323" s="203" t="s">
        <v>84</v>
      </c>
      <c r="AY323" s="18" t="s">
        <v>239</v>
      </c>
      <c r="BE323" s="204">
        <f t="shared" si="74"/>
        <v>0</v>
      </c>
      <c r="BF323" s="204">
        <f t="shared" si="75"/>
        <v>0</v>
      </c>
      <c r="BG323" s="204">
        <f t="shared" si="76"/>
        <v>0</v>
      </c>
      <c r="BH323" s="204">
        <f t="shared" si="77"/>
        <v>0</v>
      </c>
      <c r="BI323" s="204">
        <f t="shared" si="78"/>
        <v>0</v>
      </c>
      <c r="BJ323" s="18" t="s">
        <v>84</v>
      </c>
      <c r="BK323" s="204">
        <f t="shared" si="79"/>
        <v>0</v>
      </c>
      <c r="BL323" s="18" t="s">
        <v>110</v>
      </c>
      <c r="BM323" s="203" t="s">
        <v>1710</v>
      </c>
    </row>
    <row r="324" spans="1:65" s="2" customFormat="1" ht="16.5" customHeight="1">
      <c r="A324" s="35"/>
      <c r="B324" s="36"/>
      <c r="C324" s="192" t="s">
        <v>1054</v>
      </c>
      <c r="D324" s="192" t="s">
        <v>241</v>
      </c>
      <c r="E324" s="193" t="s">
        <v>4003</v>
      </c>
      <c r="F324" s="194" t="s">
        <v>4004</v>
      </c>
      <c r="G324" s="195" t="s">
        <v>655</v>
      </c>
      <c r="H324" s="196">
        <v>27</v>
      </c>
      <c r="I324" s="197"/>
      <c r="J324" s="198">
        <f t="shared" si="70"/>
        <v>0</v>
      </c>
      <c r="K324" s="194" t="s">
        <v>3174</v>
      </c>
      <c r="L324" s="40"/>
      <c r="M324" s="199" t="s">
        <v>1</v>
      </c>
      <c r="N324" s="200" t="s">
        <v>41</v>
      </c>
      <c r="O324" s="72"/>
      <c r="P324" s="201">
        <f t="shared" si="71"/>
        <v>0</v>
      </c>
      <c r="Q324" s="201">
        <v>0</v>
      </c>
      <c r="R324" s="201">
        <f t="shared" si="72"/>
        <v>0</v>
      </c>
      <c r="S324" s="201">
        <v>0</v>
      </c>
      <c r="T324" s="202">
        <f t="shared" si="73"/>
        <v>0</v>
      </c>
      <c r="U324" s="35"/>
      <c r="V324" s="35"/>
      <c r="W324" s="35"/>
      <c r="X324" s="35"/>
      <c r="Y324" s="35"/>
      <c r="Z324" s="35"/>
      <c r="AA324" s="35"/>
      <c r="AB324" s="35"/>
      <c r="AC324" s="35"/>
      <c r="AD324" s="35"/>
      <c r="AE324" s="35"/>
      <c r="AR324" s="203" t="s">
        <v>110</v>
      </c>
      <c r="AT324" s="203" t="s">
        <v>241</v>
      </c>
      <c r="AU324" s="203" t="s">
        <v>84</v>
      </c>
      <c r="AY324" s="18" t="s">
        <v>239</v>
      </c>
      <c r="BE324" s="204">
        <f t="shared" si="74"/>
        <v>0</v>
      </c>
      <c r="BF324" s="204">
        <f t="shared" si="75"/>
        <v>0</v>
      </c>
      <c r="BG324" s="204">
        <f t="shared" si="76"/>
        <v>0</v>
      </c>
      <c r="BH324" s="204">
        <f t="shared" si="77"/>
        <v>0</v>
      </c>
      <c r="BI324" s="204">
        <f t="shared" si="78"/>
        <v>0</v>
      </c>
      <c r="BJ324" s="18" t="s">
        <v>84</v>
      </c>
      <c r="BK324" s="204">
        <f t="shared" si="79"/>
        <v>0</v>
      </c>
      <c r="BL324" s="18" t="s">
        <v>110</v>
      </c>
      <c r="BM324" s="203" t="s">
        <v>1720</v>
      </c>
    </row>
    <row r="325" spans="1:65" s="2" customFormat="1" ht="16.5" customHeight="1">
      <c r="A325" s="35"/>
      <c r="B325" s="36"/>
      <c r="C325" s="192" t="s">
        <v>1060</v>
      </c>
      <c r="D325" s="192" t="s">
        <v>241</v>
      </c>
      <c r="E325" s="193" t="s">
        <v>4005</v>
      </c>
      <c r="F325" s="194" t="s">
        <v>4006</v>
      </c>
      <c r="G325" s="195" t="s">
        <v>2089</v>
      </c>
      <c r="H325" s="196">
        <v>1</v>
      </c>
      <c r="I325" s="197"/>
      <c r="J325" s="198">
        <f t="shared" si="70"/>
        <v>0</v>
      </c>
      <c r="K325" s="194" t="s">
        <v>3174</v>
      </c>
      <c r="L325" s="40"/>
      <c r="M325" s="199" t="s">
        <v>1</v>
      </c>
      <c r="N325" s="200" t="s">
        <v>41</v>
      </c>
      <c r="O325" s="72"/>
      <c r="P325" s="201">
        <f t="shared" si="71"/>
        <v>0</v>
      </c>
      <c r="Q325" s="201">
        <v>0</v>
      </c>
      <c r="R325" s="201">
        <f t="shared" si="72"/>
        <v>0</v>
      </c>
      <c r="S325" s="201">
        <v>0</v>
      </c>
      <c r="T325" s="202">
        <f t="shared" si="73"/>
        <v>0</v>
      </c>
      <c r="U325" s="35"/>
      <c r="V325" s="35"/>
      <c r="W325" s="35"/>
      <c r="X325" s="35"/>
      <c r="Y325" s="35"/>
      <c r="Z325" s="35"/>
      <c r="AA325" s="35"/>
      <c r="AB325" s="35"/>
      <c r="AC325" s="35"/>
      <c r="AD325" s="35"/>
      <c r="AE325" s="35"/>
      <c r="AR325" s="203" t="s">
        <v>110</v>
      </c>
      <c r="AT325" s="203" t="s">
        <v>241</v>
      </c>
      <c r="AU325" s="203" t="s">
        <v>84</v>
      </c>
      <c r="AY325" s="18" t="s">
        <v>239</v>
      </c>
      <c r="BE325" s="204">
        <f t="shared" si="74"/>
        <v>0</v>
      </c>
      <c r="BF325" s="204">
        <f t="shared" si="75"/>
        <v>0</v>
      </c>
      <c r="BG325" s="204">
        <f t="shared" si="76"/>
        <v>0</v>
      </c>
      <c r="BH325" s="204">
        <f t="shared" si="77"/>
        <v>0</v>
      </c>
      <c r="BI325" s="204">
        <f t="shared" si="78"/>
        <v>0</v>
      </c>
      <c r="BJ325" s="18" t="s">
        <v>84</v>
      </c>
      <c r="BK325" s="204">
        <f t="shared" si="79"/>
        <v>0</v>
      </c>
      <c r="BL325" s="18" t="s">
        <v>110</v>
      </c>
      <c r="BM325" s="203" t="s">
        <v>1726</v>
      </c>
    </row>
    <row r="326" spans="1:65" s="2" customFormat="1" ht="16.5" customHeight="1">
      <c r="A326" s="35"/>
      <c r="B326" s="36"/>
      <c r="C326" s="192" t="s">
        <v>1067</v>
      </c>
      <c r="D326" s="192" t="s">
        <v>241</v>
      </c>
      <c r="E326" s="193" t="s">
        <v>4007</v>
      </c>
      <c r="F326" s="194" t="s">
        <v>4008</v>
      </c>
      <c r="G326" s="195" t="s">
        <v>2089</v>
      </c>
      <c r="H326" s="196">
        <v>1</v>
      </c>
      <c r="I326" s="197"/>
      <c r="J326" s="198">
        <f t="shared" si="70"/>
        <v>0</v>
      </c>
      <c r="K326" s="194" t="s">
        <v>3174</v>
      </c>
      <c r="L326" s="40"/>
      <c r="M326" s="199" t="s">
        <v>1</v>
      </c>
      <c r="N326" s="200" t="s">
        <v>41</v>
      </c>
      <c r="O326" s="72"/>
      <c r="P326" s="201">
        <f t="shared" si="71"/>
        <v>0</v>
      </c>
      <c r="Q326" s="201">
        <v>0</v>
      </c>
      <c r="R326" s="201">
        <f t="shared" si="72"/>
        <v>0</v>
      </c>
      <c r="S326" s="201">
        <v>0</v>
      </c>
      <c r="T326" s="202">
        <f t="shared" si="73"/>
        <v>0</v>
      </c>
      <c r="U326" s="35"/>
      <c r="V326" s="35"/>
      <c r="W326" s="35"/>
      <c r="X326" s="35"/>
      <c r="Y326" s="35"/>
      <c r="Z326" s="35"/>
      <c r="AA326" s="35"/>
      <c r="AB326" s="35"/>
      <c r="AC326" s="35"/>
      <c r="AD326" s="35"/>
      <c r="AE326" s="35"/>
      <c r="AR326" s="203" t="s">
        <v>110</v>
      </c>
      <c r="AT326" s="203" t="s">
        <v>241</v>
      </c>
      <c r="AU326" s="203" t="s">
        <v>84</v>
      </c>
      <c r="AY326" s="18" t="s">
        <v>239</v>
      </c>
      <c r="BE326" s="204">
        <f t="shared" si="74"/>
        <v>0</v>
      </c>
      <c r="BF326" s="204">
        <f t="shared" si="75"/>
        <v>0</v>
      </c>
      <c r="BG326" s="204">
        <f t="shared" si="76"/>
        <v>0</v>
      </c>
      <c r="BH326" s="204">
        <f t="shared" si="77"/>
        <v>0</v>
      </c>
      <c r="BI326" s="204">
        <f t="shared" si="78"/>
        <v>0</v>
      </c>
      <c r="BJ326" s="18" t="s">
        <v>84</v>
      </c>
      <c r="BK326" s="204">
        <f t="shared" si="79"/>
        <v>0</v>
      </c>
      <c r="BL326" s="18" t="s">
        <v>110</v>
      </c>
      <c r="BM326" s="203" t="s">
        <v>1736</v>
      </c>
    </row>
    <row r="327" spans="1:65" s="2" customFormat="1" ht="16.5" customHeight="1">
      <c r="A327" s="35"/>
      <c r="B327" s="36"/>
      <c r="C327" s="192" t="s">
        <v>1073</v>
      </c>
      <c r="D327" s="192" t="s">
        <v>241</v>
      </c>
      <c r="E327" s="193" t="s">
        <v>4009</v>
      </c>
      <c r="F327" s="194" t="s">
        <v>4010</v>
      </c>
      <c r="G327" s="195" t="s">
        <v>513</v>
      </c>
      <c r="H327" s="196">
        <v>550</v>
      </c>
      <c r="I327" s="197"/>
      <c r="J327" s="198">
        <f t="shared" si="70"/>
        <v>0</v>
      </c>
      <c r="K327" s="194" t="s">
        <v>3174</v>
      </c>
      <c r="L327" s="40"/>
      <c r="M327" s="199" t="s">
        <v>1</v>
      </c>
      <c r="N327" s="200" t="s">
        <v>41</v>
      </c>
      <c r="O327" s="72"/>
      <c r="P327" s="201">
        <f t="shared" si="71"/>
        <v>0</v>
      </c>
      <c r="Q327" s="201">
        <v>0</v>
      </c>
      <c r="R327" s="201">
        <f t="shared" si="72"/>
        <v>0</v>
      </c>
      <c r="S327" s="201">
        <v>0</v>
      </c>
      <c r="T327" s="202">
        <f t="shared" si="73"/>
        <v>0</v>
      </c>
      <c r="U327" s="35"/>
      <c r="V327" s="35"/>
      <c r="W327" s="35"/>
      <c r="X327" s="35"/>
      <c r="Y327" s="35"/>
      <c r="Z327" s="35"/>
      <c r="AA327" s="35"/>
      <c r="AB327" s="35"/>
      <c r="AC327" s="35"/>
      <c r="AD327" s="35"/>
      <c r="AE327" s="35"/>
      <c r="AR327" s="203" t="s">
        <v>110</v>
      </c>
      <c r="AT327" s="203" t="s">
        <v>241</v>
      </c>
      <c r="AU327" s="203" t="s">
        <v>84</v>
      </c>
      <c r="AY327" s="18" t="s">
        <v>239</v>
      </c>
      <c r="BE327" s="204">
        <f t="shared" si="74"/>
        <v>0</v>
      </c>
      <c r="BF327" s="204">
        <f t="shared" si="75"/>
        <v>0</v>
      </c>
      <c r="BG327" s="204">
        <f t="shared" si="76"/>
        <v>0</v>
      </c>
      <c r="BH327" s="204">
        <f t="shared" si="77"/>
        <v>0</v>
      </c>
      <c r="BI327" s="204">
        <f t="shared" si="78"/>
        <v>0</v>
      </c>
      <c r="BJ327" s="18" t="s">
        <v>84</v>
      </c>
      <c r="BK327" s="204">
        <f t="shared" si="79"/>
        <v>0</v>
      </c>
      <c r="BL327" s="18" t="s">
        <v>110</v>
      </c>
      <c r="BM327" s="203" t="s">
        <v>1743</v>
      </c>
    </row>
    <row r="328" spans="1:65" s="12" customFormat="1" ht="25.9" customHeight="1">
      <c r="B328" s="176"/>
      <c r="C328" s="177"/>
      <c r="D328" s="178" t="s">
        <v>75</v>
      </c>
      <c r="E328" s="179" t="s">
        <v>4011</v>
      </c>
      <c r="F328" s="179" t="s">
        <v>4012</v>
      </c>
      <c r="G328" s="177"/>
      <c r="H328" s="177"/>
      <c r="I328" s="180"/>
      <c r="J328" s="181">
        <f>BK328</f>
        <v>0</v>
      </c>
      <c r="K328" s="177"/>
      <c r="L328" s="182"/>
      <c r="M328" s="183"/>
      <c r="N328" s="184"/>
      <c r="O328" s="184"/>
      <c r="P328" s="185">
        <f>SUM(P329:P343)</f>
        <v>0</v>
      </c>
      <c r="Q328" s="184"/>
      <c r="R328" s="185">
        <f>SUM(R329:R343)</f>
        <v>0</v>
      </c>
      <c r="S328" s="184"/>
      <c r="T328" s="186">
        <f>SUM(T329:T343)</f>
        <v>0</v>
      </c>
      <c r="AR328" s="187" t="s">
        <v>84</v>
      </c>
      <c r="AT328" s="188" t="s">
        <v>75</v>
      </c>
      <c r="AU328" s="188" t="s">
        <v>76</v>
      </c>
      <c r="AY328" s="187" t="s">
        <v>239</v>
      </c>
      <c r="BK328" s="189">
        <f>SUM(BK329:BK343)</f>
        <v>0</v>
      </c>
    </row>
    <row r="329" spans="1:65" s="2" customFormat="1" ht="16.5" customHeight="1">
      <c r="A329" s="35"/>
      <c r="B329" s="36"/>
      <c r="C329" s="192" t="s">
        <v>1079</v>
      </c>
      <c r="D329" s="192" t="s">
        <v>241</v>
      </c>
      <c r="E329" s="193" t="s">
        <v>4013</v>
      </c>
      <c r="F329" s="194" t="s">
        <v>4014</v>
      </c>
      <c r="G329" s="195" t="s">
        <v>2089</v>
      </c>
      <c r="H329" s="196">
        <v>1</v>
      </c>
      <c r="I329" s="197"/>
      <c r="J329" s="198">
        <f>ROUND(I329*H329,2)</f>
        <v>0</v>
      </c>
      <c r="K329" s="194" t="s">
        <v>3174</v>
      </c>
      <c r="L329" s="40"/>
      <c r="M329" s="199" t="s">
        <v>1</v>
      </c>
      <c r="N329" s="200" t="s">
        <v>41</v>
      </c>
      <c r="O329" s="72"/>
      <c r="P329" s="201">
        <f>O329*H329</f>
        <v>0</v>
      </c>
      <c r="Q329" s="201">
        <v>0</v>
      </c>
      <c r="R329" s="201">
        <f>Q329*H329</f>
        <v>0</v>
      </c>
      <c r="S329" s="201">
        <v>0</v>
      </c>
      <c r="T329" s="202">
        <f>S329*H329</f>
        <v>0</v>
      </c>
      <c r="U329" s="35"/>
      <c r="V329" s="35"/>
      <c r="W329" s="35"/>
      <c r="X329" s="35"/>
      <c r="Y329" s="35"/>
      <c r="Z329" s="35"/>
      <c r="AA329" s="35"/>
      <c r="AB329" s="35"/>
      <c r="AC329" s="35"/>
      <c r="AD329" s="35"/>
      <c r="AE329" s="35"/>
      <c r="AR329" s="203" t="s">
        <v>110</v>
      </c>
      <c r="AT329" s="203" t="s">
        <v>241</v>
      </c>
      <c r="AU329" s="203" t="s">
        <v>84</v>
      </c>
      <c r="AY329" s="18" t="s">
        <v>239</v>
      </c>
      <c r="BE329" s="204">
        <f>IF(N329="základní",J329,0)</f>
        <v>0</v>
      </c>
      <c r="BF329" s="204">
        <f>IF(N329="snížená",J329,0)</f>
        <v>0</v>
      </c>
      <c r="BG329" s="204">
        <f>IF(N329="zákl. přenesená",J329,0)</f>
        <v>0</v>
      </c>
      <c r="BH329" s="204">
        <f>IF(N329="sníž. přenesená",J329,0)</f>
        <v>0</v>
      </c>
      <c r="BI329" s="204">
        <f>IF(N329="nulová",J329,0)</f>
        <v>0</v>
      </c>
      <c r="BJ329" s="18" t="s">
        <v>84</v>
      </c>
      <c r="BK329" s="204">
        <f>ROUND(I329*H329,2)</f>
        <v>0</v>
      </c>
      <c r="BL329" s="18" t="s">
        <v>110</v>
      </c>
      <c r="BM329" s="203" t="s">
        <v>1754</v>
      </c>
    </row>
    <row r="330" spans="1:65" s="2" customFormat="1" ht="19.5">
      <c r="A330" s="35"/>
      <c r="B330" s="36"/>
      <c r="C330" s="37"/>
      <c r="D330" s="212" t="s">
        <v>294</v>
      </c>
      <c r="E330" s="37"/>
      <c r="F330" s="221" t="s">
        <v>4015</v>
      </c>
      <c r="G330" s="37"/>
      <c r="H330" s="37"/>
      <c r="I330" s="207"/>
      <c r="J330" s="37"/>
      <c r="K330" s="37"/>
      <c r="L330" s="40"/>
      <c r="M330" s="208"/>
      <c r="N330" s="209"/>
      <c r="O330" s="72"/>
      <c r="P330" s="72"/>
      <c r="Q330" s="72"/>
      <c r="R330" s="72"/>
      <c r="S330" s="72"/>
      <c r="T330" s="73"/>
      <c r="U330" s="35"/>
      <c r="V330" s="35"/>
      <c r="W330" s="35"/>
      <c r="X330" s="35"/>
      <c r="Y330" s="35"/>
      <c r="Z330" s="35"/>
      <c r="AA330" s="35"/>
      <c r="AB330" s="35"/>
      <c r="AC330" s="35"/>
      <c r="AD330" s="35"/>
      <c r="AE330" s="35"/>
      <c r="AT330" s="18" t="s">
        <v>294</v>
      </c>
      <c r="AU330" s="18" t="s">
        <v>84</v>
      </c>
    </row>
    <row r="331" spans="1:65" s="2" customFormat="1" ht="16.5" customHeight="1">
      <c r="A331" s="35"/>
      <c r="B331" s="36"/>
      <c r="C331" s="192" t="s">
        <v>1086</v>
      </c>
      <c r="D331" s="192" t="s">
        <v>241</v>
      </c>
      <c r="E331" s="193" t="s">
        <v>4016</v>
      </c>
      <c r="F331" s="194" t="s">
        <v>4017</v>
      </c>
      <c r="G331" s="195" t="s">
        <v>2089</v>
      </c>
      <c r="H331" s="196">
        <v>1</v>
      </c>
      <c r="I331" s="197"/>
      <c r="J331" s="198">
        <f>ROUND(I331*H331,2)</f>
        <v>0</v>
      </c>
      <c r="K331" s="194" t="s">
        <v>3174</v>
      </c>
      <c r="L331" s="40"/>
      <c r="M331" s="199" t="s">
        <v>1</v>
      </c>
      <c r="N331" s="200" t="s">
        <v>41</v>
      </c>
      <c r="O331" s="72"/>
      <c r="P331" s="201">
        <f>O331*H331</f>
        <v>0</v>
      </c>
      <c r="Q331" s="201">
        <v>0</v>
      </c>
      <c r="R331" s="201">
        <f>Q331*H331</f>
        <v>0</v>
      </c>
      <c r="S331" s="201">
        <v>0</v>
      </c>
      <c r="T331" s="202">
        <f>S331*H331</f>
        <v>0</v>
      </c>
      <c r="U331" s="35"/>
      <c r="V331" s="35"/>
      <c r="W331" s="35"/>
      <c r="X331" s="35"/>
      <c r="Y331" s="35"/>
      <c r="Z331" s="35"/>
      <c r="AA331" s="35"/>
      <c r="AB331" s="35"/>
      <c r="AC331" s="35"/>
      <c r="AD331" s="35"/>
      <c r="AE331" s="35"/>
      <c r="AR331" s="203" t="s">
        <v>110</v>
      </c>
      <c r="AT331" s="203" t="s">
        <v>241</v>
      </c>
      <c r="AU331" s="203" t="s">
        <v>84</v>
      </c>
      <c r="AY331" s="18" t="s">
        <v>239</v>
      </c>
      <c r="BE331" s="204">
        <f>IF(N331="základní",J331,0)</f>
        <v>0</v>
      </c>
      <c r="BF331" s="204">
        <f>IF(N331="snížená",J331,0)</f>
        <v>0</v>
      </c>
      <c r="BG331" s="204">
        <f>IF(N331="zákl. přenesená",J331,0)</f>
        <v>0</v>
      </c>
      <c r="BH331" s="204">
        <f>IF(N331="sníž. přenesená",J331,0)</f>
        <v>0</v>
      </c>
      <c r="BI331" s="204">
        <f>IF(N331="nulová",J331,0)</f>
        <v>0</v>
      </c>
      <c r="BJ331" s="18" t="s">
        <v>84</v>
      </c>
      <c r="BK331" s="204">
        <f>ROUND(I331*H331,2)</f>
        <v>0</v>
      </c>
      <c r="BL331" s="18" t="s">
        <v>110</v>
      </c>
      <c r="BM331" s="203" t="s">
        <v>1760</v>
      </c>
    </row>
    <row r="332" spans="1:65" s="2" customFormat="1" ht="29.25">
      <c r="A332" s="35"/>
      <c r="B332" s="36"/>
      <c r="C332" s="37"/>
      <c r="D332" s="212" t="s">
        <v>294</v>
      </c>
      <c r="E332" s="37"/>
      <c r="F332" s="221" t="s">
        <v>4018</v>
      </c>
      <c r="G332" s="37"/>
      <c r="H332" s="37"/>
      <c r="I332" s="207"/>
      <c r="J332" s="37"/>
      <c r="K332" s="37"/>
      <c r="L332" s="40"/>
      <c r="M332" s="208"/>
      <c r="N332" s="209"/>
      <c r="O332" s="72"/>
      <c r="P332" s="72"/>
      <c r="Q332" s="72"/>
      <c r="R332" s="72"/>
      <c r="S332" s="72"/>
      <c r="T332" s="73"/>
      <c r="U332" s="35"/>
      <c r="V332" s="35"/>
      <c r="W332" s="35"/>
      <c r="X332" s="35"/>
      <c r="Y332" s="35"/>
      <c r="Z332" s="35"/>
      <c r="AA332" s="35"/>
      <c r="AB332" s="35"/>
      <c r="AC332" s="35"/>
      <c r="AD332" s="35"/>
      <c r="AE332" s="35"/>
      <c r="AT332" s="18" t="s">
        <v>294</v>
      </c>
      <c r="AU332" s="18" t="s">
        <v>84</v>
      </c>
    </row>
    <row r="333" spans="1:65" s="2" customFormat="1" ht="16.5" customHeight="1">
      <c r="A333" s="35"/>
      <c r="B333" s="36"/>
      <c r="C333" s="192" t="s">
        <v>1091</v>
      </c>
      <c r="D333" s="192" t="s">
        <v>241</v>
      </c>
      <c r="E333" s="193" t="s">
        <v>4019</v>
      </c>
      <c r="F333" s="194" t="s">
        <v>4020</v>
      </c>
      <c r="G333" s="195" t="s">
        <v>2089</v>
      </c>
      <c r="H333" s="196">
        <v>1</v>
      </c>
      <c r="I333" s="197"/>
      <c r="J333" s="198">
        <f>ROUND(I333*H333,2)</f>
        <v>0</v>
      </c>
      <c r="K333" s="194" t="s">
        <v>3174</v>
      </c>
      <c r="L333" s="40"/>
      <c r="M333" s="199" t="s">
        <v>1</v>
      </c>
      <c r="N333" s="200" t="s">
        <v>41</v>
      </c>
      <c r="O333" s="72"/>
      <c r="P333" s="201">
        <f>O333*H333</f>
        <v>0</v>
      </c>
      <c r="Q333" s="201">
        <v>0</v>
      </c>
      <c r="R333" s="201">
        <f>Q333*H333</f>
        <v>0</v>
      </c>
      <c r="S333" s="201">
        <v>0</v>
      </c>
      <c r="T333" s="202">
        <f>S333*H333</f>
        <v>0</v>
      </c>
      <c r="U333" s="35"/>
      <c r="V333" s="35"/>
      <c r="W333" s="35"/>
      <c r="X333" s="35"/>
      <c r="Y333" s="35"/>
      <c r="Z333" s="35"/>
      <c r="AA333" s="35"/>
      <c r="AB333" s="35"/>
      <c r="AC333" s="35"/>
      <c r="AD333" s="35"/>
      <c r="AE333" s="35"/>
      <c r="AR333" s="203" t="s">
        <v>110</v>
      </c>
      <c r="AT333" s="203" t="s">
        <v>241</v>
      </c>
      <c r="AU333" s="203" t="s">
        <v>84</v>
      </c>
      <c r="AY333" s="18" t="s">
        <v>239</v>
      </c>
      <c r="BE333" s="204">
        <f>IF(N333="základní",J333,0)</f>
        <v>0</v>
      </c>
      <c r="BF333" s="204">
        <f>IF(N333="snížená",J333,0)</f>
        <v>0</v>
      </c>
      <c r="BG333" s="204">
        <f>IF(N333="zákl. přenesená",J333,0)</f>
        <v>0</v>
      </c>
      <c r="BH333" s="204">
        <f>IF(N333="sníž. přenesená",J333,0)</f>
        <v>0</v>
      </c>
      <c r="BI333" s="204">
        <f>IF(N333="nulová",J333,0)</f>
        <v>0</v>
      </c>
      <c r="BJ333" s="18" t="s">
        <v>84</v>
      </c>
      <c r="BK333" s="204">
        <f>ROUND(I333*H333,2)</f>
        <v>0</v>
      </c>
      <c r="BL333" s="18" t="s">
        <v>110</v>
      </c>
      <c r="BM333" s="203" t="s">
        <v>1769</v>
      </c>
    </row>
    <row r="334" spans="1:65" s="2" customFormat="1" ht="16.5" customHeight="1">
      <c r="A334" s="35"/>
      <c r="B334" s="36"/>
      <c r="C334" s="192" t="s">
        <v>1096</v>
      </c>
      <c r="D334" s="192" t="s">
        <v>241</v>
      </c>
      <c r="E334" s="193" t="s">
        <v>4021</v>
      </c>
      <c r="F334" s="194" t="s">
        <v>4022</v>
      </c>
      <c r="G334" s="195" t="s">
        <v>2089</v>
      </c>
      <c r="H334" s="196">
        <v>1</v>
      </c>
      <c r="I334" s="197"/>
      <c r="J334" s="198">
        <f>ROUND(I334*H334,2)</f>
        <v>0</v>
      </c>
      <c r="K334" s="194" t="s">
        <v>3174</v>
      </c>
      <c r="L334" s="40"/>
      <c r="M334" s="199" t="s">
        <v>1</v>
      </c>
      <c r="N334" s="200" t="s">
        <v>41</v>
      </c>
      <c r="O334" s="72"/>
      <c r="P334" s="201">
        <f>O334*H334</f>
        <v>0</v>
      </c>
      <c r="Q334" s="201">
        <v>0</v>
      </c>
      <c r="R334" s="201">
        <f>Q334*H334</f>
        <v>0</v>
      </c>
      <c r="S334" s="201">
        <v>0</v>
      </c>
      <c r="T334" s="202">
        <f>S334*H334</f>
        <v>0</v>
      </c>
      <c r="U334" s="35"/>
      <c r="V334" s="35"/>
      <c r="W334" s="35"/>
      <c r="X334" s="35"/>
      <c r="Y334" s="35"/>
      <c r="Z334" s="35"/>
      <c r="AA334" s="35"/>
      <c r="AB334" s="35"/>
      <c r="AC334" s="35"/>
      <c r="AD334" s="35"/>
      <c r="AE334" s="35"/>
      <c r="AR334" s="203" t="s">
        <v>110</v>
      </c>
      <c r="AT334" s="203" t="s">
        <v>241</v>
      </c>
      <c r="AU334" s="203" t="s">
        <v>84</v>
      </c>
      <c r="AY334" s="18" t="s">
        <v>239</v>
      </c>
      <c r="BE334" s="204">
        <f>IF(N334="základní",J334,0)</f>
        <v>0</v>
      </c>
      <c r="BF334" s="204">
        <f>IF(N334="snížená",J334,0)</f>
        <v>0</v>
      </c>
      <c r="BG334" s="204">
        <f>IF(N334="zákl. přenesená",J334,0)</f>
        <v>0</v>
      </c>
      <c r="BH334" s="204">
        <f>IF(N334="sníž. přenesená",J334,0)</f>
        <v>0</v>
      </c>
      <c r="BI334" s="204">
        <f>IF(N334="nulová",J334,0)</f>
        <v>0</v>
      </c>
      <c r="BJ334" s="18" t="s">
        <v>84</v>
      </c>
      <c r="BK334" s="204">
        <f>ROUND(I334*H334,2)</f>
        <v>0</v>
      </c>
      <c r="BL334" s="18" t="s">
        <v>110</v>
      </c>
      <c r="BM334" s="203" t="s">
        <v>1777</v>
      </c>
    </row>
    <row r="335" spans="1:65" s="2" customFormat="1" ht="16.5" customHeight="1">
      <c r="A335" s="35"/>
      <c r="B335" s="36"/>
      <c r="C335" s="192" t="s">
        <v>1101</v>
      </c>
      <c r="D335" s="192" t="s">
        <v>241</v>
      </c>
      <c r="E335" s="193" t="s">
        <v>4023</v>
      </c>
      <c r="F335" s="194" t="s">
        <v>4024</v>
      </c>
      <c r="G335" s="195" t="s">
        <v>2089</v>
      </c>
      <c r="H335" s="196">
        <v>4</v>
      </c>
      <c r="I335" s="197"/>
      <c r="J335" s="198">
        <f>ROUND(I335*H335,2)</f>
        <v>0</v>
      </c>
      <c r="K335" s="194" t="s">
        <v>3174</v>
      </c>
      <c r="L335" s="40"/>
      <c r="M335" s="199" t="s">
        <v>1</v>
      </c>
      <c r="N335" s="200" t="s">
        <v>41</v>
      </c>
      <c r="O335" s="72"/>
      <c r="P335" s="201">
        <f>O335*H335</f>
        <v>0</v>
      </c>
      <c r="Q335" s="201">
        <v>0</v>
      </c>
      <c r="R335" s="201">
        <f>Q335*H335</f>
        <v>0</v>
      </c>
      <c r="S335" s="201">
        <v>0</v>
      </c>
      <c r="T335" s="202">
        <f>S335*H335</f>
        <v>0</v>
      </c>
      <c r="U335" s="35"/>
      <c r="V335" s="35"/>
      <c r="W335" s="35"/>
      <c r="X335" s="35"/>
      <c r="Y335" s="35"/>
      <c r="Z335" s="35"/>
      <c r="AA335" s="35"/>
      <c r="AB335" s="35"/>
      <c r="AC335" s="35"/>
      <c r="AD335" s="35"/>
      <c r="AE335" s="35"/>
      <c r="AR335" s="203" t="s">
        <v>110</v>
      </c>
      <c r="AT335" s="203" t="s">
        <v>241</v>
      </c>
      <c r="AU335" s="203" t="s">
        <v>84</v>
      </c>
      <c r="AY335" s="18" t="s">
        <v>239</v>
      </c>
      <c r="BE335" s="204">
        <f>IF(N335="základní",J335,0)</f>
        <v>0</v>
      </c>
      <c r="BF335" s="204">
        <f>IF(N335="snížená",J335,0)</f>
        <v>0</v>
      </c>
      <c r="BG335" s="204">
        <f>IF(N335="zákl. přenesená",J335,0)</f>
        <v>0</v>
      </c>
      <c r="BH335" s="204">
        <f>IF(N335="sníž. přenesená",J335,0)</f>
        <v>0</v>
      </c>
      <c r="BI335" s="204">
        <f>IF(N335="nulová",J335,0)</f>
        <v>0</v>
      </c>
      <c r="BJ335" s="18" t="s">
        <v>84</v>
      </c>
      <c r="BK335" s="204">
        <f>ROUND(I335*H335,2)</f>
        <v>0</v>
      </c>
      <c r="BL335" s="18" t="s">
        <v>110</v>
      </c>
      <c r="BM335" s="203" t="s">
        <v>1785</v>
      </c>
    </row>
    <row r="336" spans="1:65" s="2" customFormat="1" ht="16.5" customHeight="1">
      <c r="A336" s="35"/>
      <c r="B336" s="36"/>
      <c r="C336" s="192" t="s">
        <v>1106</v>
      </c>
      <c r="D336" s="192" t="s">
        <v>241</v>
      </c>
      <c r="E336" s="193" t="s">
        <v>4025</v>
      </c>
      <c r="F336" s="194" t="s">
        <v>4026</v>
      </c>
      <c r="G336" s="195" t="s">
        <v>2089</v>
      </c>
      <c r="H336" s="196">
        <v>1</v>
      </c>
      <c r="I336" s="197"/>
      <c r="J336" s="198">
        <f>ROUND(I336*H336,2)</f>
        <v>0</v>
      </c>
      <c r="K336" s="194" t="s">
        <v>3174</v>
      </c>
      <c r="L336" s="40"/>
      <c r="M336" s="199" t="s">
        <v>1</v>
      </c>
      <c r="N336" s="200" t="s">
        <v>41</v>
      </c>
      <c r="O336" s="72"/>
      <c r="P336" s="201">
        <f>O336*H336</f>
        <v>0</v>
      </c>
      <c r="Q336" s="201">
        <v>0</v>
      </c>
      <c r="R336" s="201">
        <f>Q336*H336</f>
        <v>0</v>
      </c>
      <c r="S336" s="201">
        <v>0</v>
      </c>
      <c r="T336" s="202">
        <f>S336*H336</f>
        <v>0</v>
      </c>
      <c r="U336" s="35"/>
      <c r="V336" s="35"/>
      <c r="W336" s="35"/>
      <c r="X336" s="35"/>
      <c r="Y336" s="35"/>
      <c r="Z336" s="35"/>
      <c r="AA336" s="35"/>
      <c r="AB336" s="35"/>
      <c r="AC336" s="35"/>
      <c r="AD336" s="35"/>
      <c r="AE336" s="35"/>
      <c r="AR336" s="203" t="s">
        <v>110</v>
      </c>
      <c r="AT336" s="203" t="s">
        <v>241</v>
      </c>
      <c r="AU336" s="203" t="s">
        <v>84</v>
      </c>
      <c r="AY336" s="18" t="s">
        <v>239</v>
      </c>
      <c r="BE336" s="204">
        <f>IF(N336="základní",J336,0)</f>
        <v>0</v>
      </c>
      <c r="BF336" s="204">
        <f>IF(N336="snížená",J336,0)</f>
        <v>0</v>
      </c>
      <c r="BG336" s="204">
        <f>IF(N336="zákl. přenesená",J336,0)</f>
        <v>0</v>
      </c>
      <c r="BH336" s="204">
        <f>IF(N336="sníž. přenesená",J336,0)</f>
        <v>0</v>
      </c>
      <c r="BI336" s="204">
        <f>IF(N336="nulová",J336,0)</f>
        <v>0</v>
      </c>
      <c r="BJ336" s="18" t="s">
        <v>84</v>
      </c>
      <c r="BK336" s="204">
        <f>ROUND(I336*H336,2)</f>
        <v>0</v>
      </c>
      <c r="BL336" s="18" t="s">
        <v>110</v>
      </c>
      <c r="BM336" s="203" t="s">
        <v>1791</v>
      </c>
    </row>
    <row r="337" spans="1:65" s="2" customFormat="1" ht="19.5">
      <c r="A337" s="35"/>
      <c r="B337" s="36"/>
      <c r="C337" s="37"/>
      <c r="D337" s="212" t="s">
        <v>294</v>
      </c>
      <c r="E337" s="37"/>
      <c r="F337" s="221" t="s">
        <v>4027</v>
      </c>
      <c r="G337" s="37"/>
      <c r="H337" s="37"/>
      <c r="I337" s="207"/>
      <c r="J337" s="37"/>
      <c r="K337" s="37"/>
      <c r="L337" s="40"/>
      <c r="M337" s="208"/>
      <c r="N337" s="209"/>
      <c r="O337" s="72"/>
      <c r="P337" s="72"/>
      <c r="Q337" s="72"/>
      <c r="R337" s="72"/>
      <c r="S337" s="72"/>
      <c r="T337" s="73"/>
      <c r="U337" s="35"/>
      <c r="V337" s="35"/>
      <c r="W337" s="35"/>
      <c r="X337" s="35"/>
      <c r="Y337" s="35"/>
      <c r="Z337" s="35"/>
      <c r="AA337" s="35"/>
      <c r="AB337" s="35"/>
      <c r="AC337" s="35"/>
      <c r="AD337" s="35"/>
      <c r="AE337" s="35"/>
      <c r="AT337" s="18" t="s">
        <v>294</v>
      </c>
      <c r="AU337" s="18" t="s">
        <v>84</v>
      </c>
    </row>
    <row r="338" spans="1:65" s="2" customFormat="1" ht="21.75" customHeight="1">
      <c r="A338" s="35"/>
      <c r="B338" s="36"/>
      <c r="C338" s="192" t="s">
        <v>1112</v>
      </c>
      <c r="D338" s="192" t="s">
        <v>241</v>
      </c>
      <c r="E338" s="193" t="s">
        <v>4028</v>
      </c>
      <c r="F338" s="194" t="s">
        <v>3988</v>
      </c>
      <c r="G338" s="195" t="s">
        <v>513</v>
      </c>
      <c r="H338" s="196">
        <v>30</v>
      </c>
      <c r="I338" s="197"/>
      <c r="J338" s="198">
        <f t="shared" ref="J338:J343" si="80">ROUND(I338*H338,2)</f>
        <v>0</v>
      </c>
      <c r="K338" s="194" t="s">
        <v>3174</v>
      </c>
      <c r="L338" s="40"/>
      <c r="M338" s="199" t="s">
        <v>1</v>
      </c>
      <c r="N338" s="200" t="s">
        <v>41</v>
      </c>
      <c r="O338" s="72"/>
      <c r="P338" s="201">
        <f t="shared" ref="P338:P343" si="81">O338*H338</f>
        <v>0</v>
      </c>
      <c r="Q338" s="201">
        <v>0</v>
      </c>
      <c r="R338" s="201">
        <f t="shared" ref="R338:R343" si="82">Q338*H338</f>
        <v>0</v>
      </c>
      <c r="S338" s="201">
        <v>0</v>
      </c>
      <c r="T338" s="202">
        <f t="shared" ref="T338:T343" si="83">S338*H338</f>
        <v>0</v>
      </c>
      <c r="U338" s="35"/>
      <c r="V338" s="35"/>
      <c r="W338" s="35"/>
      <c r="X338" s="35"/>
      <c r="Y338" s="35"/>
      <c r="Z338" s="35"/>
      <c r="AA338" s="35"/>
      <c r="AB338" s="35"/>
      <c r="AC338" s="35"/>
      <c r="AD338" s="35"/>
      <c r="AE338" s="35"/>
      <c r="AR338" s="203" t="s">
        <v>110</v>
      </c>
      <c r="AT338" s="203" t="s">
        <v>241</v>
      </c>
      <c r="AU338" s="203" t="s">
        <v>84</v>
      </c>
      <c r="AY338" s="18" t="s">
        <v>239</v>
      </c>
      <c r="BE338" s="204">
        <f t="shared" ref="BE338:BE343" si="84">IF(N338="základní",J338,0)</f>
        <v>0</v>
      </c>
      <c r="BF338" s="204">
        <f t="shared" ref="BF338:BF343" si="85">IF(N338="snížená",J338,0)</f>
        <v>0</v>
      </c>
      <c r="BG338" s="204">
        <f t="shared" ref="BG338:BG343" si="86">IF(N338="zákl. přenesená",J338,0)</f>
        <v>0</v>
      </c>
      <c r="BH338" s="204">
        <f t="shared" ref="BH338:BH343" si="87">IF(N338="sníž. přenesená",J338,0)</f>
        <v>0</v>
      </c>
      <c r="BI338" s="204">
        <f t="shared" ref="BI338:BI343" si="88">IF(N338="nulová",J338,0)</f>
        <v>0</v>
      </c>
      <c r="BJ338" s="18" t="s">
        <v>84</v>
      </c>
      <c r="BK338" s="204">
        <f t="shared" ref="BK338:BK343" si="89">ROUND(I338*H338,2)</f>
        <v>0</v>
      </c>
      <c r="BL338" s="18" t="s">
        <v>110</v>
      </c>
      <c r="BM338" s="203" t="s">
        <v>1807</v>
      </c>
    </row>
    <row r="339" spans="1:65" s="2" customFormat="1" ht="21.75" customHeight="1">
      <c r="A339" s="35"/>
      <c r="B339" s="36"/>
      <c r="C339" s="192" t="s">
        <v>1116</v>
      </c>
      <c r="D339" s="192" t="s">
        <v>241</v>
      </c>
      <c r="E339" s="193" t="s">
        <v>4029</v>
      </c>
      <c r="F339" s="194" t="s">
        <v>3992</v>
      </c>
      <c r="G339" s="195" t="s">
        <v>513</v>
      </c>
      <c r="H339" s="196">
        <v>30</v>
      </c>
      <c r="I339" s="197"/>
      <c r="J339" s="198">
        <f t="shared" si="80"/>
        <v>0</v>
      </c>
      <c r="K339" s="194" t="s">
        <v>3174</v>
      </c>
      <c r="L339" s="40"/>
      <c r="M339" s="199" t="s">
        <v>1</v>
      </c>
      <c r="N339" s="200" t="s">
        <v>41</v>
      </c>
      <c r="O339" s="72"/>
      <c r="P339" s="201">
        <f t="shared" si="81"/>
        <v>0</v>
      </c>
      <c r="Q339" s="201">
        <v>0</v>
      </c>
      <c r="R339" s="201">
        <f t="shared" si="82"/>
        <v>0</v>
      </c>
      <c r="S339" s="201">
        <v>0</v>
      </c>
      <c r="T339" s="202">
        <f t="shared" si="83"/>
        <v>0</v>
      </c>
      <c r="U339" s="35"/>
      <c r="V339" s="35"/>
      <c r="W339" s="35"/>
      <c r="X339" s="35"/>
      <c r="Y339" s="35"/>
      <c r="Z339" s="35"/>
      <c r="AA339" s="35"/>
      <c r="AB339" s="35"/>
      <c r="AC339" s="35"/>
      <c r="AD339" s="35"/>
      <c r="AE339" s="35"/>
      <c r="AR339" s="203" t="s">
        <v>110</v>
      </c>
      <c r="AT339" s="203" t="s">
        <v>241</v>
      </c>
      <c r="AU339" s="203" t="s">
        <v>84</v>
      </c>
      <c r="AY339" s="18" t="s">
        <v>239</v>
      </c>
      <c r="BE339" s="204">
        <f t="shared" si="84"/>
        <v>0</v>
      </c>
      <c r="BF339" s="204">
        <f t="shared" si="85"/>
        <v>0</v>
      </c>
      <c r="BG339" s="204">
        <f t="shared" si="86"/>
        <v>0</v>
      </c>
      <c r="BH339" s="204">
        <f t="shared" si="87"/>
        <v>0</v>
      </c>
      <c r="BI339" s="204">
        <f t="shared" si="88"/>
        <v>0</v>
      </c>
      <c r="BJ339" s="18" t="s">
        <v>84</v>
      </c>
      <c r="BK339" s="204">
        <f t="shared" si="89"/>
        <v>0</v>
      </c>
      <c r="BL339" s="18" t="s">
        <v>110</v>
      </c>
      <c r="BM339" s="203" t="s">
        <v>1817</v>
      </c>
    </row>
    <row r="340" spans="1:65" s="2" customFormat="1" ht="16.5" customHeight="1">
      <c r="A340" s="35"/>
      <c r="B340" s="36"/>
      <c r="C340" s="192" t="s">
        <v>1122</v>
      </c>
      <c r="D340" s="192" t="s">
        <v>241</v>
      </c>
      <c r="E340" s="193" t="s">
        <v>4030</v>
      </c>
      <c r="F340" s="194" t="s">
        <v>4002</v>
      </c>
      <c r="G340" s="195" t="s">
        <v>513</v>
      </c>
      <c r="H340" s="196">
        <v>8</v>
      </c>
      <c r="I340" s="197"/>
      <c r="J340" s="198">
        <f t="shared" si="80"/>
        <v>0</v>
      </c>
      <c r="K340" s="194" t="s">
        <v>3174</v>
      </c>
      <c r="L340" s="40"/>
      <c r="M340" s="199" t="s">
        <v>1</v>
      </c>
      <c r="N340" s="200" t="s">
        <v>41</v>
      </c>
      <c r="O340" s="72"/>
      <c r="P340" s="201">
        <f t="shared" si="81"/>
        <v>0</v>
      </c>
      <c r="Q340" s="201">
        <v>0</v>
      </c>
      <c r="R340" s="201">
        <f t="shared" si="82"/>
        <v>0</v>
      </c>
      <c r="S340" s="201">
        <v>0</v>
      </c>
      <c r="T340" s="202">
        <f t="shared" si="83"/>
        <v>0</v>
      </c>
      <c r="U340" s="35"/>
      <c r="V340" s="35"/>
      <c r="W340" s="35"/>
      <c r="X340" s="35"/>
      <c r="Y340" s="35"/>
      <c r="Z340" s="35"/>
      <c r="AA340" s="35"/>
      <c r="AB340" s="35"/>
      <c r="AC340" s="35"/>
      <c r="AD340" s="35"/>
      <c r="AE340" s="35"/>
      <c r="AR340" s="203" t="s">
        <v>110</v>
      </c>
      <c r="AT340" s="203" t="s">
        <v>241</v>
      </c>
      <c r="AU340" s="203" t="s">
        <v>84</v>
      </c>
      <c r="AY340" s="18" t="s">
        <v>239</v>
      </c>
      <c r="BE340" s="204">
        <f t="shared" si="84"/>
        <v>0</v>
      </c>
      <c r="BF340" s="204">
        <f t="shared" si="85"/>
        <v>0</v>
      </c>
      <c r="BG340" s="204">
        <f t="shared" si="86"/>
        <v>0</v>
      </c>
      <c r="BH340" s="204">
        <f t="shared" si="87"/>
        <v>0</v>
      </c>
      <c r="BI340" s="204">
        <f t="shared" si="88"/>
        <v>0</v>
      </c>
      <c r="BJ340" s="18" t="s">
        <v>84</v>
      </c>
      <c r="BK340" s="204">
        <f t="shared" si="89"/>
        <v>0</v>
      </c>
      <c r="BL340" s="18" t="s">
        <v>110</v>
      </c>
      <c r="BM340" s="203" t="s">
        <v>1827</v>
      </c>
    </row>
    <row r="341" spans="1:65" s="2" customFormat="1" ht="16.5" customHeight="1">
      <c r="A341" s="35"/>
      <c r="B341" s="36"/>
      <c r="C341" s="192" t="s">
        <v>1128</v>
      </c>
      <c r="D341" s="192" t="s">
        <v>241</v>
      </c>
      <c r="E341" s="193" t="s">
        <v>4031</v>
      </c>
      <c r="F341" s="194" t="s">
        <v>4006</v>
      </c>
      <c r="G341" s="195" t="s">
        <v>2089</v>
      </c>
      <c r="H341" s="196">
        <v>1</v>
      </c>
      <c r="I341" s="197"/>
      <c r="J341" s="198">
        <f t="shared" si="80"/>
        <v>0</v>
      </c>
      <c r="K341" s="194" t="s">
        <v>3174</v>
      </c>
      <c r="L341" s="40"/>
      <c r="M341" s="199" t="s">
        <v>1</v>
      </c>
      <c r="N341" s="200" t="s">
        <v>41</v>
      </c>
      <c r="O341" s="72"/>
      <c r="P341" s="201">
        <f t="shared" si="81"/>
        <v>0</v>
      </c>
      <c r="Q341" s="201">
        <v>0</v>
      </c>
      <c r="R341" s="201">
        <f t="shared" si="82"/>
        <v>0</v>
      </c>
      <c r="S341" s="201">
        <v>0</v>
      </c>
      <c r="T341" s="202">
        <f t="shared" si="83"/>
        <v>0</v>
      </c>
      <c r="U341" s="35"/>
      <c r="V341" s="35"/>
      <c r="W341" s="35"/>
      <c r="X341" s="35"/>
      <c r="Y341" s="35"/>
      <c r="Z341" s="35"/>
      <c r="AA341" s="35"/>
      <c r="AB341" s="35"/>
      <c r="AC341" s="35"/>
      <c r="AD341" s="35"/>
      <c r="AE341" s="35"/>
      <c r="AR341" s="203" t="s">
        <v>110</v>
      </c>
      <c r="AT341" s="203" t="s">
        <v>241</v>
      </c>
      <c r="AU341" s="203" t="s">
        <v>84</v>
      </c>
      <c r="AY341" s="18" t="s">
        <v>239</v>
      </c>
      <c r="BE341" s="204">
        <f t="shared" si="84"/>
        <v>0</v>
      </c>
      <c r="BF341" s="204">
        <f t="shared" si="85"/>
        <v>0</v>
      </c>
      <c r="BG341" s="204">
        <f t="shared" si="86"/>
        <v>0</v>
      </c>
      <c r="BH341" s="204">
        <f t="shared" si="87"/>
        <v>0</v>
      </c>
      <c r="BI341" s="204">
        <f t="shared" si="88"/>
        <v>0</v>
      </c>
      <c r="BJ341" s="18" t="s">
        <v>84</v>
      </c>
      <c r="BK341" s="204">
        <f t="shared" si="89"/>
        <v>0</v>
      </c>
      <c r="BL341" s="18" t="s">
        <v>110</v>
      </c>
      <c r="BM341" s="203" t="s">
        <v>1841</v>
      </c>
    </row>
    <row r="342" spans="1:65" s="2" customFormat="1" ht="16.5" customHeight="1">
      <c r="A342" s="35"/>
      <c r="B342" s="36"/>
      <c r="C342" s="192" t="s">
        <v>1133</v>
      </c>
      <c r="D342" s="192" t="s">
        <v>241</v>
      </c>
      <c r="E342" s="193" t="s">
        <v>4032</v>
      </c>
      <c r="F342" s="194" t="s">
        <v>4008</v>
      </c>
      <c r="G342" s="195" t="s">
        <v>2089</v>
      </c>
      <c r="H342" s="196">
        <v>1</v>
      </c>
      <c r="I342" s="197"/>
      <c r="J342" s="198">
        <f t="shared" si="80"/>
        <v>0</v>
      </c>
      <c r="K342" s="194" t="s">
        <v>3174</v>
      </c>
      <c r="L342" s="40"/>
      <c r="M342" s="199" t="s">
        <v>1</v>
      </c>
      <c r="N342" s="200" t="s">
        <v>41</v>
      </c>
      <c r="O342" s="72"/>
      <c r="P342" s="201">
        <f t="shared" si="81"/>
        <v>0</v>
      </c>
      <c r="Q342" s="201">
        <v>0</v>
      </c>
      <c r="R342" s="201">
        <f t="shared" si="82"/>
        <v>0</v>
      </c>
      <c r="S342" s="201">
        <v>0</v>
      </c>
      <c r="T342" s="202">
        <f t="shared" si="83"/>
        <v>0</v>
      </c>
      <c r="U342" s="35"/>
      <c r="V342" s="35"/>
      <c r="W342" s="35"/>
      <c r="X342" s="35"/>
      <c r="Y342" s="35"/>
      <c r="Z342" s="35"/>
      <c r="AA342" s="35"/>
      <c r="AB342" s="35"/>
      <c r="AC342" s="35"/>
      <c r="AD342" s="35"/>
      <c r="AE342" s="35"/>
      <c r="AR342" s="203" t="s">
        <v>110</v>
      </c>
      <c r="AT342" s="203" t="s">
        <v>241</v>
      </c>
      <c r="AU342" s="203" t="s">
        <v>84</v>
      </c>
      <c r="AY342" s="18" t="s">
        <v>239</v>
      </c>
      <c r="BE342" s="204">
        <f t="shared" si="84"/>
        <v>0</v>
      </c>
      <c r="BF342" s="204">
        <f t="shared" si="85"/>
        <v>0</v>
      </c>
      <c r="BG342" s="204">
        <f t="shared" si="86"/>
        <v>0</v>
      </c>
      <c r="BH342" s="204">
        <f t="shared" si="87"/>
        <v>0</v>
      </c>
      <c r="BI342" s="204">
        <f t="shared" si="88"/>
        <v>0</v>
      </c>
      <c r="BJ342" s="18" t="s">
        <v>84</v>
      </c>
      <c r="BK342" s="204">
        <f t="shared" si="89"/>
        <v>0</v>
      </c>
      <c r="BL342" s="18" t="s">
        <v>110</v>
      </c>
      <c r="BM342" s="203" t="s">
        <v>1850</v>
      </c>
    </row>
    <row r="343" spans="1:65" s="2" customFormat="1" ht="16.5" customHeight="1">
      <c r="A343" s="35"/>
      <c r="B343" s="36"/>
      <c r="C343" s="192" t="s">
        <v>1139</v>
      </c>
      <c r="D343" s="192" t="s">
        <v>241</v>
      </c>
      <c r="E343" s="193" t="s">
        <v>4033</v>
      </c>
      <c r="F343" s="194" t="s">
        <v>4034</v>
      </c>
      <c r="G343" s="195" t="s">
        <v>513</v>
      </c>
      <c r="H343" s="196">
        <v>30</v>
      </c>
      <c r="I343" s="197"/>
      <c r="J343" s="198">
        <f t="shared" si="80"/>
        <v>0</v>
      </c>
      <c r="K343" s="194" t="s">
        <v>3174</v>
      </c>
      <c r="L343" s="40"/>
      <c r="M343" s="199" t="s">
        <v>1</v>
      </c>
      <c r="N343" s="200" t="s">
        <v>41</v>
      </c>
      <c r="O343" s="72"/>
      <c r="P343" s="201">
        <f t="shared" si="81"/>
        <v>0</v>
      </c>
      <c r="Q343" s="201">
        <v>0</v>
      </c>
      <c r="R343" s="201">
        <f t="shared" si="82"/>
        <v>0</v>
      </c>
      <c r="S343" s="201">
        <v>0</v>
      </c>
      <c r="T343" s="202">
        <f t="shared" si="83"/>
        <v>0</v>
      </c>
      <c r="U343" s="35"/>
      <c r="V343" s="35"/>
      <c r="W343" s="35"/>
      <c r="X343" s="35"/>
      <c r="Y343" s="35"/>
      <c r="Z343" s="35"/>
      <c r="AA343" s="35"/>
      <c r="AB343" s="35"/>
      <c r="AC343" s="35"/>
      <c r="AD343" s="35"/>
      <c r="AE343" s="35"/>
      <c r="AR343" s="203" t="s">
        <v>110</v>
      </c>
      <c r="AT343" s="203" t="s">
        <v>241</v>
      </c>
      <c r="AU343" s="203" t="s">
        <v>84</v>
      </c>
      <c r="AY343" s="18" t="s">
        <v>239</v>
      </c>
      <c r="BE343" s="204">
        <f t="shared" si="84"/>
        <v>0</v>
      </c>
      <c r="BF343" s="204">
        <f t="shared" si="85"/>
        <v>0</v>
      </c>
      <c r="BG343" s="204">
        <f t="shared" si="86"/>
        <v>0</v>
      </c>
      <c r="BH343" s="204">
        <f t="shared" si="87"/>
        <v>0</v>
      </c>
      <c r="BI343" s="204">
        <f t="shared" si="88"/>
        <v>0</v>
      </c>
      <c r="BJ343" s="18" t="s">
        <v>84</v>
      </c>
      <c r="BK343" s="204">
        <f t="shared" si="89"/>
        <v>0</v>
      </c>
      <c r="BL343" s="18" t="s">
        <v>110</v>
      </c>
      <c r="BM343" s="203" t="s">
        <v>1860</v>
      </c>
    </row>
    <row r="344" spans="1:65" s="12" customFormat="1" ht="25.9" customHeight="1">
      <c r="B344" s="176"/>
      <c r="C344" s="177"/>
      <c r="D344" s="178" t="s">
        <v>75</v>
      </c>
      <c r="E344" s="179" t="s">
        <v>4035</v>
      </c>
      <c r="F344" s="179" t="s">
        <v>4036</v>
      </c>
      <c r="G344" s="177"/>
      <c r="H344" s="177"/>
      <c r="I344" s="180"/>
      <c r="J344" s="181">
        <f>BK344</f>
        <v>0</v>
      </c>
      <c r="K344" s="177"/>
      <c r="L344" s="182"/>
      <c r="M344" s="183"/>
      <c r="N344" s="184"/>
      <c r="O344" s="184"/>
      <c r="P344" s="185">
        <f>SUM(P345:P367)</f>
        <v>0</v>
      </c>
      <c r="Q344" s="184"/>
      <c r="R344" s="185">
        <f>SUM(R345:R367)</f>
        <v>0</v>
      </c>
      <c r="S344" s="184"/>
      <c r="T344" s="186">
        <f>SUM(T345:T367)</f>
        <v>0</v>
      </c>
      <c r="AR344" s="187" t="s">
        <v>84</v>
      </c>
      <c r="AT344" s="188" t="s">
        <v>75</v>
      </c>
      <c r="AU344" s="188" t="s">
        <v>76</v>
      </c>
      <c r="AY344" s="187" t="s">
        <v>239</v>
      </c>
      <c r="BK344" s="189">
        <f>SUM(BK345:BK367)</f>
        <v>0</v>
      </c>
    </row>
    <row r="345" spans="1:65" s="2" customFormat="1" ht="21.75" customHeight="1">
      <c r="A345" s="35"/>
      <c r="B345" s="36"/>
      <c r="C345" s="192" t="s">
        <v>1144</v>
      </c>
      <c r="D345" s="192" t="s">
        <v>241</v>
      </c>
      <c r="E345" s="193" t="s">
        <v>4037</v>
      </c>
      <c r="F345" s="194" t="s">
        <v>4038</v>
      </c>
      <c r="G345" s="195" t="s">
        <v>2089</v>
      </c>
      <c r="H345" s="196">
        <v>1</v>
      </c>
      <c r="I345" s="197"/>
      <c r="J345" s="198">
        <f>ROUND(I345*H345,2)</f>
        <v>0</v>
      </c>
      <c r="K345" s="194" t="s">
        <v>3174</v>
      </c>
      <c r="L345" s="40"/>
      <c r="M345" s="199" t="s">
        <v>1</v>
      </c>
      <c r="N345" s="200" t="s">
        <v>41</v>
      </c>
      <c r="O345" s="72"/>
      <c r="P345" s="201">
        <f>O345*H345</f>
        <v>0</v>
      </c>
      <c r="Q345" s="201">
        <v>0</v>
      </c>
      <c r="R345" s="201">
        <f>Q345*H345</f>
        <v>0</v>
      </c>
      <c r="S345" s="201">
        <v>0</v>
      </c>
      <c r="T345" s="202">
        <f>S345*H345</f>
        <v>0</v>
      </c>
      <c r="U345" s="35"/>
      <c r="V345" s="35"/>
      <c r="W345" s="35"/>
      <c r="X345" s="35"/>
      <c r="Y345" s="35"/>
      <c r="Z345" s="35"/>
      <c r="AA345" s="35"/>
      <c r="AB345" s="35"/>
      <c r="AC345" s="35"/>
      <c r="AD345" s="35"/>
      <c r="AE345" s="35"/>
      <c r="AR345" s="203" t="s">
        <v>110</v>
      </c>
      <c r="AT345" s="203" t="s">
        <v>241</v>
      </c>
      <c r="AU345" s="203" t="s">
        <v>84</v>
      </c>
      <c r="AY345" s="18" t="s">
        <v>239</v>
      </c>
      <c r="BE345" s="204">
        <f>IF(N345="základní",J345,0)</f>
        <v>0</v>
      </c>
      <c r="BF345" s="204">
        <f>IF(N345="snížená",J345,0)</f>
        <v>0</v>
      </c>
      <c r="BG345" s="204">
        <f>IF(N345="zákl. přenesená",J345,0)</f>
        <v>0</v>
      </c>
      <c r="BH345" s="204">
        <f>IF(N345="sníž. přenesená",J345,0)</f>
        <v>0</v>
      </c>
      <c r="BI345" s="204">
        <f>IF(N345="nulová",J345,0)</f>
        <v>0</v>
      </c>
      <c r="BJ345" s="18" t="s">
        <v>84</v>
      </c>
      <c r="BK345" s="204">
        <f>ROUND(I345*H345,2)</f>
        <v>0</v>
      </c>
      <c r="BL345" s="18" t="s">
        <v>110</v>
      </c>
      <c r="BM345" s="203" t="s">
        <v>1873</v>
      </c>
    </row>
    <row r="346" spans="1:65" s="2" customFormat="1" ht="29.25">
      <c r="A346" s="35"/>
      <c r="B346" s="36"/>
      <c r="C346" s="37"/>
      <c r="D346" s="212" t="s">
        <v>294</v>
      </c>
      <c r="E346" s="37"/>
      <c r="F346" s="221" t="s">
        <v>4039</v>
      </c>
      <c r="G346" s="37"/>
      <c r="H346" s="37"/>
      <c r="I346" s="207"/>
      <c r="J346" s="37"/>
      <c r="K346" s="37"/>
      <c r="L346" s="40"/>
      <c r="M346" s="208"/>
      <c r="N346" s="209"/>
      <c r="O346" s="72"/>
      <c r="P346" s="72"/>
      <c r="Q346" s="72"/>
      <c r="R346" s="72"/>
      <c r="S346" s="72"/>
      <c r="T346" s="73"/>
      <c r="U346" s="35"/>
      <c r="V346" s="35"/>
      <c r="W346" s="35"/>
      <c r="X346" s="35"/>
      <c r="Y346" s="35"/>
      <c r="Z346" s="35"/>
      <c r="AA346" s="35"/>
      <c r="AB346" s="35"/>
      <c r="AC346" s="35"/>
      <c r="AD346" s="35"/>
      <c r="AE346" s="35"/>
      <c r="AT346" s="18" t="s">
        <v>294</v>
      </c>
      <c r="AU346" s="18" t="s">
        <v>84</v>
      </c>
    </row>
    <row r="347" spans="1:65" s="2" customFormat="1" ht="16.5" customHeight="1">
      <c r="A347" s="35"/>
      <c r="B347" s="36"/>
      <c r="C347" s="192" t="s">
        <v>1150</v>
      </c>
      <c r="D347" s="192" t="s">
        <v>241</v>
      </c>
      <c r="E347" s="193" t="s">
        <v>4040</v>
      </c>
      <c r="F347" s="194" t="s">
        <v>4041</v>
      </c>
      <c r="G347" s="195" t="s">
        <v>2089</v>
      </c>
      <c r="H347" s="196">
        <v>1</v>
      </c>
      <c r="I347" s="197"/>
      <c r="J347" s="198">
        <f>ROUND(I347*H347,2)</f>
        <v>0</v>
      </c>
      <c r="K347" s="194" t="s">
        <v>3174</v>
      </c>
      <c r="L347" s="40"/>
      <c r="M347" s="199" t="s">
        <v>1</v>
      </c>
      <c r="N347" s="200" t="s">
        <v>41</v>
      </c>
      <c r="O347" s="72"/>
      <c r="P347" s="201">
        <f>O347*H347</f>
        <v>0</v>
      </c>
      <c r="Q347" s="201">
        <v>0</v>
      </c>
      <c r="R347" s="201">
        <f>Q347*H347</f>
        <v>0</v>
      </c>
      <c r="S347" s="201">
        <v>0</v>
      </c>
      <c r="T347" s="202">
        <f>S347*H347</f>
        <v>0</v>
      </c>
      <c r="U347" s="35"/>
      <c r="V347" s="35"/>
      <c r="W347" s="35"/>
      <c r="X347" s="35"/>
      <c r="Y347" s="35"/>
      <c r="Z347" s="35"/>
      <c r="AA347" s="35"/>
      <c r="AB347" s="35"/>
      <c r="AC347" s="35"/>
      <c r="AD347" s="35"/>
      <c r="AE347" s="35"/>
      <c r="AR347" s="203" t="s">
        <v>110</v>
      </c>
      <c r="AT347" s="203" t="s">
        <v>241</v>
      </c>
      <c r="AU347" s="203" t="s">
        <v>84</v>
      </c>
      <c r="AY347" s="18" t="s">
        <v>239</v>
      </c>
      <c r="BE347" s="204">
        <f>IF(N347="základní",J347,0)</f>
        <v>0</v>
      </c>
      <c r="BF347" s="204">
        <f>IF(N347="snížená",J347,0)</f>
        <v>0</v>
      </c>
      <c r="BG347" s="204">
        <f>IF(N347="zákl. přenesená",J347,0)</f>
        <v>0</v>
      </c>
      <c r="BH347" s="204">
        <f>IF(N347="sníž. přenesená",J347,0)</f>
        <v>0</v>
      </c>
      <c r="BI347" s="204">
        <f>IF(N347="nulová",J347,0)</f>
        <v>0</v>
      </c>
      <c r="BJ347" s="18" t="s">
        <v>84</v>
      </c>
      <c r="BK347" s="204">
        <f>ROUND(I347*H347,2)</f>
        <v>0</v>
      </c>
      <c r="BL347" s="18" t="s">
        <v>110</v>
      </c>
      <c r="BM347" s="203" t="s">
        <v>1885</v>
      </c>
    </row>
    <row r="348" spans="1:65" s="2" customFormat="1" ht="16.5" customHeight="1">
      <c r="A348" s="35"/>
      <c r="B348" s="36"/>
      <c r="C348" s="192" t="s">
        <v>1158</v>
      </c>
      <c r="D348" s="192" t="s">
        <v>241</v>
      </c>
      <c r="E348" s="193" t="s">
        <v>4042</v>
      </c>
      <c r="F348" s="194" t="s">
        <v>4043</v>
      </c>
      <c r="G348" s="195" t="s">
        <v>2089</v>
      </c>
      <c r="H348" s="196">
        <v>1</v>
      </c>
      <c r="I348" s="197"/>
      <c r="J348" s="198">
        <f>ROUND(I348*H348,2)</f>
        <v>0</v>
      </c>
      <c r="K348" s="194" t="s">
        <v>3174</v>
      </c>
      <c r="L348" s="40"/>
      <c r="M348" s="199" t="s">
        <v>1</v>
      </c>
      <c r="N348" s="200" t="s">
        <v>41</v>
      </c>
      <c r="O348" s="72"/>
      <c r="P348" s="201">
        <f>O348*H348</f>
        <v>0</v>
      </c>
      <c r="Q348" s="201">
        <v>0</v>
      </c>
      <c r="R348" s="201">
        <f>Q348*H348</f>
        <v>0</v>
      </c>
      <c r="S348" s="201">
        <v>0</v>
      </c>
      <c r="T348" s="202">
        <f>S348*H348</f>
        <v>0</v>
      </c>
      <c r="U348" s="35"/>
      <c r="V348" s="35"/>
      <c r="W348" s="35"/>
      <c r="X348" s="35"/>
      <c r="Y348" s="35"/>
      <c r="Z348" s="35"/>
      <c r="AA348" s="35"/>
      <c r="AB348" s="35"/>
      <c r="AC348" s="35"/>
      <c r="AD348" s="35"/>
      <c r="AE348" s="35"/>
      <c r="AR348" s="203" t="s">
        <v>110</v>
      </c>
      <c r="AT348" s="203" t="s">
        <v>241</v>
      </c>
      <c r="AU348" s="203" t="s">
        <v>84</v>
      </c>
      <c r="AY348" s="18" t="s">
        <v>239</v>
      </c>
      <c r="BE348" s="204">
        <f>IF(N348="základní",J348,0)</f>
        <v>0</v>
      </c>
      <c r="BF348" s="204">
        <f>IF(N348="snížená",J348,0)</f>
        <v>0</v>
      </c>
      <c r="BG348" s="204">
        <f>IF(N348="zákl. přenesená",J348,0)</f>
        <v>0</v>
      </c>
      <c r="BH348" s="204">
        <f>IF(N348="sníž. přenesená",J348,0)</f>
        <v>0</v>
      </c>
      <c r="BI348" s="204">
        <f>IF(N348="nulová",J348,0)</f>
        <v>0</v>
      </c>
      <c r="BJ348" s="18" t="s">
        <v>84</v>
      </c>
      <c r="BK348" s="204">
        <f>ROUND(I348*H348,2)</f>
        <v>0</v>
      </c>
      <c r="BL348" s="18" t="s">
        <v>110</v>
      </c>
      <c r="BM348" s="203" t="s">
        <v>1897</v>
      </c>
    </row>
    <row r="349" spans="1:65" s="2" customFormat="1" ht="16.5" customHeight="1">
      <c r="A349" s="35"/>
      <c r="B349" s="36"/>
      <c r="C349" s="192" t="s">
        <v>1167</v>
      </c>
      <c r="D349" s="192" t="s">
        <v>241</v>
      </c>
      <c r="E349" s="193" t="s">
        <v>4044</v>
      </c>
      <c r="F349" s="194" t="s">
        <v>4045</v>
      </c>
      <c r="G349" s="195" t="s">
        <v>2089</v>
      </c>
      <c r="H349" s="196">
        <v>4</v>
      </c>
      <c r="I349" s="197"/>
      <c r="J349" s="198">
        <f>ROUND(I349*H349,2)</f>
        <v>0</v>
      </c>
      <c r="K349" s="194" t="s">
        <v>3174</v>
      </c>
      <c r="L349" s="40"/>
      <c r="M349" s="199" t="s">
        <v>1</v>
      </c>
      <c r="N349" s="200" t="s">
        <v>41</v>
      </c>
      <c r="O349" s="72"/>
      <c r="P349" s="201">
        <f>O349*H349</f>
        <v>0</v>
      </c>
      <c r="Q349" s="201">
        <v>0</v>
      </c>
      <c r="R349" s="201">
        <f>Q349*H349</f>
        <v>0</v>
      </c>
      <c r="S349" s="201">
        <v>0</v>
      </c>
      <c r="T349" s="202">
        <f>S349*H349</f>
        <v>0</v>
      </c>
      <c r="U349" s="35"/>
      <c r="V349" s="35"/>
      <c r="W349" s="35"/>
      <c r="X349" s="35"/>
      <c r="Y349" s="35"/>
      <c r="Z349" s="35"/>
      <c r="AA349" s="35"/>
      <c r="AB349" s="35"/>
      <c r="AC349" s="35"/>
      <c r="AD349" s="35"/>
      <c r="AE349" s="35"/>
      <c r="AR349" s="203" t="s">
        <v>110</v>
      </c>
      <c r="AT349" s="203" t="s">
        <v>241</v>
      </c>
      <c r="AU349" s="203" t="s">
        <v>84</v>
      </c>
      <c r="AY349" s="18" t="s">
        <v>239</v>
      </c>
      <c r="BE349" s="204">
        <f>IF(N349="základní",J349,0)</f>
        <v>0</v>
      </c>
      <c r="BF349" s="204">
        <f>IF(N349="snížená",J349,0)</f>
        <v>0</v>
      </c>
      <c r="BG349" s="204">
        <f>IF(N349="zákl. přenesená",J349,0)</f>
        <v>0</v>
      </c>
      <c r="BH349" s="204">
        <f>IF(N349="sníž. přenesená",J349,0)</f>
        <v>0</v>
      </c>
      <c r="BI349" s="204">
        <f>IF(N349="nulová",J349,0)</f>
        <v>0</v>
      </c>
      <c r="BJ349" s="18" t="s">
        <v>84</v>
      </c>
      <c r="BK349" s="204">
        <f>ROUND(I349*H349,2)</f>
        <v>0</v>
      </c>
      <c r="BL349" s="18" t="s">
        <v>110</v>
      </c>
      <c r="BM349" s="203" t="s">
        <v>1908</v>
      </c>
    </row>
    <row r="350" spans="1:65" s="2" customFormat="1" ht="16.5" customHeight="1">
      <c r="A350" s="35"/>
      <c r="B350" s="36"/>
      <c r="C350" s="192" t="s">
        <v>1173</v>
      </c>
      <c r="D350" s="192" t="s">
        <v>241</v>
      </c>
      <c r="E350" s="193" t="s">
        <v>4046</v>
      </c>
      <c r="F350" s="194" t="s">
        <v>4047</v>
      </c>
      <c r="G350" s="195" t="s">
        <v>2089</v>
      </c>
      <c r="H350" s="196">
        <v>1</v>
      </c>
      <c r="I350" s="197"/>
      <c r="J350" s="198">
        <f>ROUND(I350*H350,2)</f>
        <v>0</v>
      </c>
      <c r="K350" s="194" t="s">
        <v>3174</v>
      </c>
      <c r="L350" s="40"/>
      <c r="M350" s="199" t="s">
        <v>1</v>
      </c>
      <c r="N350" s="200" t="s">
        <v>41</v>
      </c>
      <c r="O350" s="72"/>
      <c r="P350" s="201">
        <f>O350*H350</f>
        <v>0</v>
      </c>
      <c r="Q350" s="201">
        <v>0</v>
      </c>
      <c r="R350" s="201">
        <f>Q350*H350</f>
        <v>0</v>
      </c>
      <c r="S350" s="201">
        <v>0</v>
      </c>
      <c r="T350" s="202">
        <f>S350*H350</f>
        <v>0</v>
      </c>
      <c r="U350" s="35"/>
      <c r="V350" s="35"/>
      <c r="W350" s="35"/>
      <c r="X350" s="35"/>
      <c r="Y350" s="35"/>
      <c r="Z350" s="35"/>
      <c r="AA350" s="35"/>
      <c r="AB350" s="35"/>
      <c r="AC350" s="35"/>
      <c r="AD350" s="35"/>
      <c r="AE350" s="35"/>
      <c r="AR350" s="203" t="s">
        <v>110</v>
      </c>
      <c r="AT350" s="203" t="s">
        <v>241</v>
      </c>
      <c r="AU350" s="203" t="s">
        <v>84</v>
      </c>
      <c r="AY350" s="18" t="s">
        <v>239</v>
      </c>
      <c r="BE350" s="204">
        <f>IF(N350="základní",J350,0)</f>
        <v>0</v>
      </c>
      <c r="BF350" s="204">
        <f>IF(N350="snížená",J350,0)</f>
        <v>0</v>
      </c>
      <c r="BG350" s="204">
        <f>IF(N350="zákl. přenesená",J350,0)</f>
        <v>0</v>
      </c>
      <c r="BH350" s="204">
        <f>IF(N350="sníž. přenesená",J350,0)</f>
        <v>0</v>
      </c>
      <c r="BI350" s="204">
        <f>IF(N350="nulová",J350,0)</f>
        <v>0</v>
      </c>
      <c r="BJ350" s="18" t="s">
        <v>84</v>
      </c>
      <c r="BK350" s="204">
        <f>ROUND(I350*H350,2)</f>
        <v>0</v>
      </c>
      <c r="BL350" s="18" t="s">
        <v>110</v>
      </c>
      <c r="BM350" s="203" t="s">
        <v>1919</v>
      </c>
    </row>
    <row r="351" spans="1:65" s="2" customFormat="1" ht="19.5">
      <c r="A351" s="35"/>
      <c r="B351" s="36"/>
      <c r="C351" s="37"/>
      <c r="D351" s="212" t="s">
        <v>294</v>
      </c>
      <c r="E351" s="37"/>
      <c r="F351" s="221" t="s">
        <v>4048</v>
      </c>
      <c r="G351" s="37"/>
      <c r="H351" s="37"/>
      <c r="I351" s="207"/>
      <c r="J351" s="37"/>
      <c r="K351" s="37"/>
      <c r="L351" s="40"/>
      <c r="M351" s="208"/>
      <c r="N351" s="209"/>
      <c r="O351" s="72"/>
      <c r="P351" s="72"/>
      <c r="Q351" s="72"/>
      <c r="R351" s="72"/>
      <c r="S351" s="72"/>
      <c r="T351" s="73"/>
      <c r="U351" s="35"/>
      <c r="V351" s="35"/>
      <c r="W351" s="35"/>
      <c r="X351" s="35"/>
      <c r="Y351" s="35"/>
      <c r="Z351" s="35"/>
      <c r="AA351" s="35"/>
      <c r="AB351" s="35"/>
      <c r="AC351" s="35"/>
      <c r="AD351" s="35"/>
      <c r="AE351" s="35"/>
      <c r="AT351" s="18" t="s">
        <v>294</v>
      </c>
      <c r="AU351" s="18" t="s">
        <v>84</v>
      </c>
    </row>
    <row r="352" spans="1:65" s="2" customFormat="1" ht="21.75" customHeight="1">
      <c r="A352" s="35"/>
      <c r="B352" s="36"/>
      <c r="C352" s="192" t="s">
        <v>1179</v>
      </c>
      <c r="D352" s="192" t="s">
        <v>241</v>
      </c>
      <c r="E352" s="193" t="s">
        <v>4049</v>
      </c>
      <c r="F352" s="194" t="s">
        <v>4050</v>
      </c>
      <c r="G352" s="195" t="s">
        <v>2089</v>
      </c>
      <c r="H352" s="196">
        <v>1</v>
      </c>
      <c r="I352" s="197"/>
      <c r="J352" s="198">
        <f>ROUND(I352*H352,2)</f>
        <v>0</v>
      </c>
      <c r="K352" s="194" t="s">
        <v>3174</v>
      </c>
      <c r="L352" s="40"/>
      <c r="M352" s="199" t="s">
        <v>1</v>
      </c>
      <c r="N352" s="200" t="s">
        <v>41</v>
      </c>
      <c r="O352" s="72"/>
      <c r="P352" s="201">
        <f>O352*H352</f>
        <v>0</v>
      </c>
      <c r="Q352" s="201">
        <v>0</v>
      </c>
      <c r="R352" s="201">
        <f>Q352*H352</f>
        <v>0</v>
      </c>
      <c r="S352" s="201">
        <v>0</v>
      </c>
      <c r="T352" s="202">
        <f>S352*H352</f>
        <v>0</v>
      </c>
      <c r="U352" s="35"/>
      <c r="V352" s="35"/>
      <c r="W352" s="35"/>
      <c r="X352" s="35"/>
      <c r="Y352" s="35"/>
      <c r="Z352" s="35"/>
      <c r="AA352" s="35"/>
      <c r="AB352" s="35"/>
      <c r="AC352" s="35"/>
      <c r="AD352" s="35"/>
      <c r="AE352" s="35"/>
      <c r="AR352" s="203" t="s">
        <v>110</v>
      </c>
      <c r="AT352" s="203" t="s">
        <v>241</v>
      </c>
      <c r="AU352" s="203" t="s">
        <v>84</v>
      </c>
      <c r="AY352" s="18" t="s">
        <v>239</v>
      </c>
      <c r="BE352" s="204">
        <f>IF(N352="základní",J352,0)</f>
        <v>0</v>
      </c>
      <c r="BF352" s="204">
        <f>IF(N352="snížená",J352,0)</f>
        <v>0</v>
      </c>
      <c r="BG352" s="204">
        <f>IF(N352="zákl. přenesená",J352,0)</f>
        <v>0</v>
      </c>
      <c r="BH352" s="204">
        <f>IF(N352="sníž. přenesená",J352,0)</f>
        <v>0</v>
      </c>
      <c r="BI352" s="204">
        <f>IF(N352="nulová",J352,0)</f>
        <v>0</v>
      </c>
      <c r="BJ352" s="18" t="s">
        <v>84</v>
      </c>
      <c r="BK352" s="204">
        <f>ROUND(I352*H352,2)</f>
        <v>0</v>
      </c>
      <c r="BL352" s="18" t="s">
        <v>110</v>
      </c>
      <c r="BM352" s="203" t="s">
        <v>1932</v>
      </c>
    </row>
    <row r="353" spans="1:65" s="2" customFormat="1" ht="29.25">
      <c r="A353" s="35"/>
      <c r="B353" s="36"/>
      <c r="C353" s="37"/>
      <c r="D353" s="212" t="s">
        <v>294</v>
      </c>
      <c r="E353" s="37"/>
      <c r="F353" s="221" t="s">
        <v>4051</v>
      </c>
      <c r="G353" s="37"/>
      <c r="H353" s="37"/>
      <c r="I353" s="207"/>
      <c r="J353" s="37"/>
      <c r="K353" s="37"/>
      <c r="L353" s="40"/>
      <c r="M353" s="208"/>
      <c r="N353" s="209"/>
      <c r="O353" s="72"/>
      <c r="P353" s="72"/>
      <c r="Q353" s="72"/>
      <c r="R353" s="72"/>
      <c r="S353" s="72"/>
      <c r="T353" s="73"/>
      <c r="U353" s="35"/>
      <c r="V353" s="35"/>
      <c r="W353" s="35"/>
      <c r="X353" s="35"/>
      <c r="Y353" s="35"/>
      <c r="Z353" s="35"/>
      <c r="AA353" s="35"/>
      <c r="AB353" s="35"/>
      <c r="AC353" s="35"/>
      <c r="AD353" s="35"/>
      <c r="AE353" s="35"/>
      <c r="AT353" s="18" t="s">
        <v>294</v>
      </c>
      <c r="AU353" s="18" t="s">
        <v>84</v>
      </c>
    </row>
    <row r="354" spans="1:65" s="2" customFormat="1" ht="21.75" customHeight="1">
      <c r="A354" s="35"/>
      <c r="B354" s="36"/>
      <c r="C354" s="192" t="s">
        <v>1187</v>
      </c>
      <c r="D354" s="192" t="s">
        <v>241</v>
      </c>
      <c r="E354" s="193" t="s">
        <v>4052</v>
      </c>
      <c r="F354" s="194" t="s">
        <v>4053</v>
      </c>
      <c r="G354" s="195" t="s">
        <v>2089</v>
      </c>
      <c r="H354" s="196">
        <v>1</v>
      </c>
      <c r="I354" s="197"/>
      <c r="J354" s="198">
        <f>ROUND(I354*H354,2)</f>
        <v>0</v>
      </c>
      <c r="K354" s="194" t="s">
        <v>3174</v>
      </c>
      <c r="L354" s="40"/>
      <c r="M354" s="199" t="s">
        <v>1</v>
      </c>
      <c r="N354" s="200" t="s">
        <v>41</v>
      </c>
      <c r="O354" s="72"/>
      <c r="P354" s="201">
        <f>O354*H354</f>
        <v>0</v>
      </c>
      <c r="Q354" s="201">
        <v>0</v>
      </c>
      <c r="R354" s="201">
        <f>Q354*H354</f>
        <v>0</v>
      </c>
      <c r="S354" s="201">
        <v>0</v>
      </c>
      <c r="T354" s="202">
        <f>S354*H354</f>
        <v>0</v>
      </c>
      <c r="U354" s="35"/>
      <c r="V354" s="35"/>
      <c r="W354" s="35"/>
      <c r="X354" s="35"/>
      <c r="Y354" s="35"/>
      <c r="Z354" s="35"/>
      <c r="AA354" s="35"/>
      <c r="AB354" s="35"/>
      <c r="AC354" s="35"/>
      <c r="AD354" s="35"/>
      <c r="AE354" s="35"/>
      <c r="AR354" s="203" t="s">
        <v>110</v>
      </c>
      <c r="AT354" s="203" t="s">
        <v>241</v>
      </c>
      <c r="AU354" s="203" t="s">
        <v>84</v>
      </c>
      <c r="AY354" s="18" t="s">
        <v>239</v>
      </c>
      <c r="BE354" s="204">
        <f>IF(N354="základní",J354,0)</f>
        <v>0</v>
      </c>
      <c r="BF354" s="204">
        <f>IF(N354="snížená",J354,0)</f>
        <v>0</v>
      </c>
      <c r="BG354" s="204">
        <f>IF(N354="zákl. přenesená",J354,0)</f>
        <v>0</v>
      </c>
      <c r="BH354" s="204">
        <f>IF(N354="sníž. přenesená",J354,0)</f>
        <v>0</v>
      </c>
      <c r="BI354" s="204">
        <f>IF(N354="nulová",J354,0)</f>
        <v>0</v>
      </c>
      <c r="BJ354" s="18" t="s">
        <v>84</v>
      </c>
      <c r="BK354" s="204">
        <f>ROUND(I354*H354,2)</f>
        <v>0</v>
      </c>
      <c r="BL354" s="18" t="s">
        <v>110</v>
      </c>
      <c r="BM354" s="203" t="s">
        <v>1944</v>
      </c>
    </row>
    <row r="355" spans="1:65" s="2" customFormat="1" ht="16.5" customHeight="1">
      <c r="A355" s="35"/>
      <c r="B355" s="36"/>
      <c r="C355" s="192" t="s">
        <v>1197</v>
      </c>
      <c r="D355" s="192" t="s">
        <v>241</v>
      </c>
      <c r="E355" s="193" t="s">
        <v>4054</v>
      </c>
      <c r="F355" s="194" t="s">
        <v>4043</v>
      </c>
      <c r="G355" s="195" t="s">
        <v>2089</v>
      </c>
      <c r="H355" s="196">
        <v>1</v>
      </c>
      <c r="I355" s="197"/>
      <c r="J355" s="198">
        <f>ROUND(I355*H355,2)</f>
        <v>0</v>
      </c>
      <c r="K355" s="194" t="s">
        <v>3174</v>
      </c>
      <c r="L355" s="40"/>
      <c r="M355" s="199" t="s">
        <v>1</v>
      </c>
      <c r="N355" s="200" t="s">
        <v>41</v>
      </c>
      <c r="O355" s="72"/>
      <c r="P355" s="201">
        <f>O355*H355</f>
        <v>0</v>
      </c>
      <c r="Q355" s="201">
        <v>0</v>
      </c>
      <c r="R355" s="201">
        <f>Q355*H355</f>
        <v>0</v>
      </c>
      <c r="S355" s="201">
        <v>0</v>
      </c>
      <c r="T355" s="202">
        <f>S355*H355</f>
        <v>0</v>
      </c>
      <c r="U355" s="35"/>
      <c r="V355" s="35"/>
      <c r="W355" s="35"/>
      <c r="X355" s="35"/>
      <c r="Y355" s="35"/>
      <c r="Z355" s="35"/>
      <c r="AA355" s="35"/>
      <c r="AB355" s="35"/>
      <c r="AC355" s="35"/>
      <c r="AD355" s="35"/>
      <c r="AE355" s="35"/>
      <c r="AR355" s="203" t="s">
        <v>110</v>
      </c>
      <c r="AT355" s="203" t="s">
        <v>241</v>
      </c>
      <c r="AU355" s="203" t="s">
        <v>84</v>
      </c>
      <c r="AY355" s="18" t="s">
        <v>239</v>
      </c>
      <c r="BE355" s="204">
        <f>IF(N355="základní",J355,0)</f>
        <v>0</v>
      </c>
      <c r="BF355" s="204">
        <f>IF(N355="snížená",J355,0)</f>
        <v>0</v>
      </c>
      <c r="BG355" s="204">
        <f>IF(N355="zákl. přenesená",J355,0)</f>
        <v>0</v>
      </c>
      <c r="BH355" s="204">
        <f>IF(N355="sníž. přenesená",J355,0)</f>
        <v>0</v>
      </c>
      <c r="BI355" s="204">
        <f>IF(N355="nulová",J355,0)</f>
        <v>0</v>
      </c>
      <c r="BJ355" s="18" t="s">
        <v>84</v>
      </c>
      <c r="BK355" s="204">
        <f>ROUND(I355*H355,2)</f>
        <v>0</v>
      </c>
      <c r="BL355" s="18" t="s">
        <v>110</v>
      </c>
      <c r="BM355" s="203" t="s">
        <v>1955</v>
      </c>
    </row>
    <row r="356" spans="1:65" s="2" customFormat="1" ht="16.5" customHeight="1">
      <c r="A356" s="35"/>
      <c r="B356" s="36"/>
      <c r="C356" s="192" t="s">
        <v>1203</v>
      </c>
      <c r="D356" s="192" t="s">
        <v>241</v>
      </c>
      <c r="E356" s="193" t="s">
        <v>4055</v>
      </c>
      <c r="F356" s="194" t="s">
        <v>4045</v>
      </c>
      <c r="G356" s="195" t="s">
        <v>2089</v>
      </c>
      <c r="H356" s="196">
        <v>4</v>
      </c>
      <c r="I356" s="197"/>
      <c r="J356" s="198">
        <f>ROUND(I356*H356,2)</f>
        <v>0</v>
      </c>
      <c r="K356" s="194" t="s">
        <v>3174</v>
      </c>
      <c r="L356" s="40"/>
      <c r="M356" s="199" t="s">
        <v>1</v>
      </c>
      <c r="N356" s="200" t="s">
        <v>41</v>
      </c>
      <c r="O356" s="72"/>
      <c r="P356" s="201">
        <f>O356*H356</f>
        <v>0</v>
      </c>
      <c r="Q356" s="201">
        <v>0</v>
      </c>
      <c r="R356" s="201">
        <f>Q356*H356</f>
        <v>0</v>
      </c>
      <c r="S356" s="201">
        <v>0</v>
      </c>
      <c r="T356" s="202">
        <f>S356*H356</f>
        <v>0</v>
      </c>
      <c r="U356" s="35"/>
      <c r="V356" s="35"/>
      <c r="W356" s="35"/>
      <c r="X356" s="35"/>
      <c r="Y356" s="35"/>
      <c r="Z356" s="35"/>
      <c r="AA356" s="35"/>
      <c r="AB356" s="35"/>
      <c r="AC356" s="35"/>
      <c r="AD356" s="35"/>
      <c r="AE356" s="35"/>
      <c r="AR356" s="203" t="s">
        <v>110</v>
      </c>
      <c r="AT356" s="203" t="s">
        <v>241</v>
      </c>
      <c r="AU356" s="203" t="s">
        <v>84</v>
      </c>
      <c r="AY356" s="18" t="s">
        <v>239</v>
      </c>
      <c r="BE356" s="204">
        <f>IF(N356="základní",J356,0)</f>
        <v>0</v>
      </c>
      <c r="BF356" s="204">
        <f>IF(N356="snížená",J356,0)</f>
        <v>0</v>
      </c>
      <c r="BG356" s="204">
        <f>IF(N356="zákl. přenesená",J356,0)</f>
        <v>0</v>
      </c>
      <c r="BH356" s="204">
        <f>IF(N356="sníž. přenesená",J356,0)</f>
        <v>0</v>
      </c>
      <c r="BI356" s="204">
        <f>IF(N356="nulová",J356,0)</f>
        <v>0</v>
      </c>
      <c r="BJ356" s="18" t="s">
        <v>84</v>
      </c>
      <c r="BK356" s="204">
        <f>ROUND(I356*H356,2)</f>
        <v>0</v>
      </c>
      <c r="BL356" s="18" t="s">
        <v>110</v>
      </c>
      <c r="BM356" s="203" t="s">
        <v>1965</v>
      </c>
    </row>
    <row r="357" spans="1:65" s="2" customFormat="1" ht="16.5" customHeight="1">
      <c r="A357" s="35"/>
      <c r="B357" s="36"/>
      <c r="C357" s="192" t="s">
        <v>1208</v>
      </c>
      <c r="D357" s="192" t="s">
        <v>241</v>
      </c>
      <c r="E357" s="193" t="s">
        <v>4056</v>
      </c>
      <c r="F357" s="194" t="s">
        <v>4047</v>
      </c>
      <c r="G357" s="195" t="s">
        <v>2089</v>
      </c>
      <c r="H357" s="196">
        <v>1</v>
      </c>
      <c r="I357" s="197"/>
      <c r="J357" s="198">
        <f>ROUND(I357*H357,2)</f>
        <v>0</v>
      </c>
      <c r="K357" s="194" t="s">
        <v>3174</v>
      </c>
      <c r="L357" s="40"/>
      <c r="M357" s="199" t="s">
        <v>1</v>
      </c>
      <c r="N357" s="200" t="s">
        <v>41</v>
      </c>
      <c r="O357" s="72"/>
      <c r="P357" s="201">
        <f>O357*H357</f>
        <v>0</v>
      </c>
      <c r="Q357" s="201">
        <v>0</v>
      </c>
      <c r="R357" s="201">
        <f>Q357*H357</f>
        <v>0</v>
      </c>
      <c r="S357" s="201">
        <v>0</v>
      </c>
      <c r="T357" s="202">
        <f>S357*H357</f>
        <v>0</v>
      </c>
      <c r="U357" s="35"/>
      <c r="V357" s="35"/>
      <c r="W357" s="35"/>
      <c r="X357" s="35"/>
      <c r="Y357" s="35"/>
      <c r="Z357" s="35"/>
      <c r="AA357" s="35"/>
      <c r="AB357" s="35"/>
      <c r="AC357" s="35"/>
      <c r="AD357" s="35"/>
      <c r="AE357" s="35"/>
      <c r="AR357" s="203" t="s">
        <v>110</v>
      </c>
      <c r="AT357" s="203" t="s">
        <v>241</v>
      </c>
      <c r="AU357" s="203" t="s">
        <v>84</v>
      </c>
      <c r="AY357" s="18" t="s">
        <v>239</v>
      </c>
      <c r="BE357" s="204">
        <f>IF(N357="základní",J357,0)</f>
        <v>0</v>
      </c>
      <c r="BF357" s="204">
        <f>IF(N357="snížená",J357,0)</f>
        <v>0</v>
      </c>
      <c r="BG357" s="204">
        <f>IF(N357="zákl. přenesená",J357,0)</f>
        <v>0</v>
      </c>
      <c r="BH357" s="204">
        <f>IF(N357="sníž. přenesená",J357,0)</f>
        <v>0</v>
      </c>
      <c r="BI357" s="204">
        <f>IF(N357="nulová",J357,0)</f>
        <v>0</v>
      </c>
      <c r="BJ357" s="18" t="s">
        <v>84</v>
      </c>
      <c r="BK357" s="204">
        <f>ROUND(I357*H357,2)</f>
        <v>0</v>
      </c>
      <c r="BL357" s="18" t="s">
        <v>110</v>
      </c>
      <c r="BM357" s="203" t="s">
        <v>1976</v>
      </c>
    </row>
    <row r="358" spans="1:65" s="2" customFormat="1" ht="19.5">
      <c r="A358" s="35"/>
      <c r="B358" s="36"/>
      <c r="C358" s="37"/>
      <c r="D358" s="212" t="s">
        <v>294</v>
      </c>
      <c r="E358" s="37"/>
      <c r="F358" s="221" t="s">
        <v>4048</v>
      </c>
      <c r="G358" s="37"/>
      <c r="H358" s="37"/>
      <c r="I358" s="207"/>
      <c r="J358" s="37"/>
      <c r="K358" s="37"/>
      <c r="L358" s="40"/>
      <c r="M358" s="208"/>
      <c r="N358" s="209"/>
      <c r="O358" s="72"/>
      <c r="P358" s="72"/>
      <c r="Q358" s="72"/>
      <c r="R358" s="72"/>
      <c r="S358" s="72"/>
      <c r="T358" s="73"/>
      <c r="U358" s="35"/>
      <c r="V358" s="35"/>
      <c r="W358" s="35"/>
      <c r="X358" s="35"/>
      <c r="Y358" s="35"/>
      <c r="Z358" s="35"/>
      <c r="AA358" s="35"/>
      <c r="AB358" s="35"/>
      <c r="AC358" s="35"/>
      <c r="AD358" s="35"/>
      <c r="AE358" s="35"/>
      <c r="AT358" s="18" t="s">
        <v>294</v>
      </c>
      <c r="AU358" s="18" t="s">
        <v>84</v>
      </c>
    </row>
    <row r="359" spans="1:65" s="2" customFormat="1" ht="21.75" customHeight="1">
      <c r="A359" s="35"/>
      <c r="B359" s="36"/>
      <c r="C359" s="192" t="s">
        <v>1213</v>
      </c>
      <c r="D359" s="192" t="s">
        <v>241</v>
      </c>
      <c r="E359" s="193" t="s">
        <v>4057</v>
      </c>
      <c r="F359" s="194" t="s">
        <v>3990</v>
      </c>
      <c r="G359" s="195" t="s">
        <v>513</v>
      </c>
      <c r="H359" s="196">
        <v>110</v>
      </c>
      <c r="I359" s="197"/>
      <c r="J359" s="198">
        <f t="shared" ref="J359:J366" si="90">ROUND(I359*H359,2)</f>
        <v>0</v>
      </c>
      <c r="K359" s="194" t="s">
        <v>3174</v>
      </c>
      <c r="L359" s="40"/>
      <c r="M359" s="199" t="s">
        <v>1</v>
      </c>
      <c r="N359" s="200" t="s">
        <v>41</v>
      </c>
      <c r="O359" s="72"/>
      <c r="P359" s="201">
        <f t="shared" ref="P359:P366" si="91">O359*H359</f>
        <v>0</v>
      </c>
      <c r="Q359" s="201">
        <v>0</v>
      </c>
      <c r="R359" s="201">
        <f t="shared" ref="R359:R366" si="92">Q359*H359</f>
        <v>0</v>
      </c>
      <c r="S359" s="201">
        <v>0</v>
      </c>
      <c r="T359" s="202">
        <f t="shared" ref="T359:T366" si="93">S359*H359</f>
        <v>0</v>
      </c>
      <c r="U359" s="35"/>
      <c r="V359" s="35"/>
      <c r="W359" s="35"/>
      <c r="X359" s="35"/>
      <c r="Y359" s="35"/>
      <c r="Z359" s="35"/>
      <c r="AA359" s="35"/>
      <c r="AB359" s="35"/>
      <c r="AC359" s="35"/>
      <c r="AD359" s="35"/>
      <c r="AE359" s="35"/>
      <c r="AR359" s="203" t="s">
        <v>110</v>
      </c>
      <c r="AT359" s="203" t="s">
        <v>241</v>
      </c>
      <c r="AU359" s="203" t="s">
        <v>84</v>
      </c>
      <c r="AY359" s="18" t="s">
        <v>239</v>
      </c>
      <c r="BE359" s="204">
        <f t="shared" ref="BE359:BE366" si="94">IF(N359="základní",J359,0)</f>
        <v>0</v>
      </c>
      <c r="BF359" s="204">
        <f t="shared" ref="BF359:BF366" si="95">IF(N359="snížená",J359,0)</f>
        <v>0</v>
      </c>
      <c r="BG359" s="204">
        <f t="shared" ref="BG359:BG366" si="96">IF(N359="zákl. přenesená",J359,0)</f>
        <v>0</v>
      </c>
      <c r="BH359" s="204">
        <f t="shared" ref="BH359:BH366" si="97">IF(N359="sníž. přenesená",J359,0)</f>
        <v>0</v>
      </c>
      <c r="BI359" s="204">
        <f t="shared" ref="BI359:BI366" si="98">IF(N359="nulová",J359,0)</f>
        <v>0</v>
      </c>
      <c r="BJ359" s="18" t="s">
        <v>84</v>
      </c>
      <c r="BK359" s="204">
        <f t="shared" ref="BK359:BK366" si="99">ROUND(I359*H359,2)</f>
        <v>0</v>
      </c>
      <c r="BL359" s="18" t="s">
        <v>110</v>
      </c>
      <c r="BM359" s="203" t="s">
        <v>1987</v>
      </c>
    </row>
    <row r="360" spans="1:65" s="2" customFormat="1" ht="21.75" customHeight="1">
      <c r="A360" s="35"/>
      <c r="B360" s="36"/>
      <c r="C360" s="192" t="s">
        <v>1218</v>
      </c>
      <c r="D360" s="192" t="s">
        <v>241</v>
      </c>
      <c r="E360" s="193" t="s">
        <v>4058</v>
      </c>
      <c r="F360" s="194" t="s">
        <v>3996</v>
      </c>
      <c r="G360" s="195" t="s">
        <v>513</v>
      </c>
      <c r="H360" s="196">
        <v>55</v>
      </c>
      <c r="I360" s="197"/>
      <c r="J360" s="198">
        <f t="shared" si="90"/>
        <v>0</v>
      </c>
      <c r="K360" s="194" t="s">
        <v>3174</v>
      </c>
      <c r="L360" s="40"/>
      <c r="M360" s="199" t="s">
        <v>1</v>
      </c>
      <c r="N360" s="200" t="s">
        <v>41</v>
      </c>
      <c r="O360" s="72"/>
      <c r="P360" s="201">
        <f t="shared" si="91"/>
        <v>0</v>
      </c>
      <c r="Q360" s="201">
        <v>0</v>
      </c>
      <c r="R360" s="201">
        <f t="shared" si="92"/>
        <v>0</v>
      </c>
      <c r="S360" s="201">
        <v>0</v>
      </c>
      <c r="T360" s="202">
        <f t="shared" si="93"/>
        <v>0</v>
      </c>
      <c r="U360" s="35"/>
      <c r="V360" s="35"/>
      <c r="W360" s="35"/>
      <c r="X360" s="35"/>
      <c r="Y360" s="35"/>
      <c r="Z360" s="35"/>
      <c r="AA360" s="35"/>
      <c r="AB360" s="35"/>
      <c r="AC360" s="35"/>
      <c r="AD360" s="35"/>
      <c r="AE360" s="35"/>
      <c r="AR360" s="203" t="s">
        <v>110</v>
      </c>
      <c r="AT360" s="203" t="s">
        <v>241</v>
      </c>
      <c r="AU360" s="203" t="s">
        <v>84</v>
      </c>
      <c r="AY360" s="18" t="s">
        <v>239</v>
      </c>
      <c r="BE360" s="204">
        <f t="shared" si="94"/>
        <v>0</v>
      </c>
      <c r="BF360" s="204">
        <f t="shared" si="95"/>
        <v>0</v>
      </c>
      <c r="BG360" s="204">
        <f t="shared" si="96"/>
        <v>0</v>
      </c>
      <c r="BH360" s="204">
        <f t="shared" si="97"/>
        <v>0</v>
      </c>
      <c r="BI360" s="204">
        <f t="shared" si="98"/>
        <v>0</v>
      </c>
      <c r="BJ360" s="18" t="s">
        <v>84</v>
      </c>
      <c r="BK360" s="204">
        <f t="shared" si="99"/>
        <v>0</v>
      </c>
      <c r="BL360" s="18" t="s">
        <v>110</v>
      </c>
      <c r="BM360" s="203" t="s">
        <v>2000</v>
      </c>
    </row>
    <row r="361" spans="1:65" s="2" customFormat="1" ht="21.75" customHeight="1">
      <c r="A361" s="35"/>
      <c r="B361" s="36"/>
      <c r="C361" s="192" t="s">
        <v>1223</v>
      </c>
      <c r="D361" s="192" t="s">
        <v>241</v>
      </c>
      <c r="E361" s="193" t="s">
        <v>4059</v>
      </c>
      <c r="F361" s="194" t="s">
        <v>3998</v>
      </c>
      <c r="G361" s="195" t="s">
        <v>513</v>
      </c>
      <c r="H361" s="196">
        <v>55</v>
      </c>
      <c r="I361" s="197"/>
      <c r="J361" s="198">
        <f t="shared" si="90"/>
        <v>0</v>
      </c>
      <c r="K361" s="194" t="s">
        <v>3174</v>
      </c>
      <c r="L361" s="40"/>
      <c r="M361" s="199" t="s">
        <v>1</v>
      </c>
      <c r="N361" s="200" t="s">
        <v>41</v>
      </c>
      <c r="O361" s="72"/>
      <c r="P361" s="201">
        <f t="shared" si="91"/>
        <v>0</v>
      </c>
      <c r="Q361" s="201">
        <v>0</v>
      </c>
      <c r="R361" s="201">
        <f t="shared" si="92"/>
        <v>0</v>
      </c>
      <c r="S361" s="201">
        <v>0</v>
      </c>
      <c r="T361" s="202">
        <f t="shared" si="93"/>
        <v>0</v>
      </c>
      <c r="U361" s="35"/>
      <c r="V361" s="35"/>
      <c r="W361" s="35"/>
      <c r="X361" s="35"/>
      <c r="Y361" s="35"/>
      <c r="Z361" s="35"/>
      <c r="AA361" s="35"/>
      <c r="AB361" s="35"/>
      <c r="AC361" s="35"/>
      <c r="AD361" s="35"/>
      <c r="AE361" s="35"/>
      <c r="AR361" s="203" t="s">
        <v>110</v>
      </c>
      <c r="AT361" s="203" t="s">
        <v>241</v>
      </c>
      <c r="AU361" s="203" t="s">
        <v>84</v>
      </c>
      <c r="AY361" s="18" t="s">
        <v>239</v>
      </c>
      <c r="BE361" s="204">
        <f t="shared" si="94"/>
        <v>0</v>
      </c>
      <c r="BF361" s="204">
        <f t="shared" si="95"/>
        <v>0</v>
      </c>
      <c r="BG361" s="204">
        <f t="shared" si="96"/>
        <v>0</v>
      </c>
      <c r="BH361" s="204">
        <f t="shared" si="97"/>
        <v>0</v>
      </c>
      <c r="BI361" s="204">
        <f t="shared" si="98"/>
        <v>0</v>
      </c>
      <c r="BJ361" s="18" t="s">
        <v>84</v>
      </c>
      <c r="BK361" s="204">
        <f t="shared" si="99"/>
        <v>0</v>
      </c>
      <c r="BL361" s="18" t="s">
        <v>110</v>
      </c>
      <c r="BM361" s="203" t="s">
        <v>2011</v>
      </c>
    </row>
    <row r="362" spans="1:65" s="2" customFormat="1" ht="16.5" customHeight="1">
      <c r="A362" s="35"/>
      <c r="B362" s="36"/>
      <c r="C362" s="192" t="s">
        <v>1229</v>
      </c>
      <c r="D362" s="192" t="s">
        <v>241</v>
      </c>
      <c r="E362" s="193" t="s">
        <v>4060</v>
      </c>
      <c r="F362" s="194" t="s">
        <v>4002</v>
      </c>
      <c r="G362" s="195" t="s">
        <v>513</v>
      </c>
      <c r="H362" s="196">
        <v>70</v>
      </c>
      <c r="I362" s="197"/>
      <c r="J362" s="198">
        <f t="shared" si="90"/>
        <v>0</v>
      </c>
      <c r="K362" s="194" t="s">
        <v>3174</v>
      </c>
      <c r="L362" s="40"/>
      <c r="M362" s="199" t="s">
        <v>1</v>
      </c>
      <c r="N362" s="200" t="s">
        <v>41</v>
      </c>
      <c r="O362" s="72"/>
      <c r="P362" s="201">
        <f t="shared" si="91"/>
        <v>0</v>
      </c>
      <c r="Q362" s="201">
        <v>0</v>
      </c>
      <c r="R362" s="201">
        <f t="shared" si="92"/>
        <v>0</v>
      </c>
      <c r="S362" s="201">
        <v>0</v>
      </c>
      <c r="T362" s="202">
        <f t="shared" si="93"/>
        <v>0</v>
      </c>
      <c r="U362" s="35"/>
      <c r="V362" s="35"/>
      <c r="W362" s="35"/>
      <c r="X362" s="35"/>
      <c r="Y362" s="35"/>
      <c r="Z362" s="35"/>
      <c r="AA362" s="35"/>
      <c r="AB362" s="35"/>
      <c r="AC362" s="35"/>
      <c r="AD362" s="35"/>
      <c r="AE362" s="35"/>
      <c r="AR362" s="203" t="s">
        <v>110</v>
      </c>
      <c r="AT362" s="203" t="s">
        <v>241</v>
      </c>
      <c r="AU362" s="203" t="s">
        <v>84</v>
      </c>
      <c r="AY362" s="18" t="s">
        <v>239</v>
      </c>
      <c r="BE362" s="204">
        <f t="shared" si="94"/>
        <v>0</v>
      </c>
      <c r="BF362" s="204">
        <f t="shared" si="95"/>
        <v>0</v>
      </c>
      <c r="BG362" s="204">
        <f t="shared" si="96"/>
        <v>0</v>
      </c>
      <c r="BH362" s="204">
        <f t="shared" si="97"/>
        <v>0</v>
      </c>
      <c r="BI362" s="204">
        <f t="shared" si="98"/>
        <v>0</v>
      </c>
      <c r="BJ362" s="18" t="s">
        <v>84</v>
      </c>
      <c r="BK362" s="204">
        <f t="shared" si="99"/>
        <v>0</v>
      </c>
      <c r="BL362" s="18" t="s">
        <v>110</v>
      </c>
      <c r="BM362" s="203" t="s">
        <v>2022</v>
      </c>
    </row>
    <row r="363" spans="1:65" s="2" customFormat="1" ht="16.5" customHeight="1">
      <c r="A363" s="35"/>
      <c r="B363" s="36"/>
      <c r="C363" s="192" t="s">
        <v>1232</v>
      </c>
      <c r="D363" s="192" t="s">
        <v>241</v>
      </c>
      <c r="E363" s="193" t="s">
        <v>4061</v>
      </c>
      <c r="F363" s="194" t="s">
        <v>4004</v>
      </c>
      <c r="G363" s="195" t="s">
        <v>655</v>
      </c>
      <c r="H363" s="196">
        <v>3</v>
      </c>
      <c r="I363" s="197"/>
      <c r="J363" s="198">
        <f t="shared" si="90"/>
        <v>0</v>
      </c>
      <c r="K363" s="194" t="s">
        <v>3174</v>
      </c>
      <c r="L363" s="40"/>
      <c r="M363" s="199" t="s">
        <v>1</v>
      </c>
      <c r="N363" s="200" t="s">
        <v>41</v>
      </c>
      <c r="O363" s="72"/>
      <c r="P363" s="201">
        <f t="shared" si="91"/>
        <v>0</v>
      </c>
      <c r="Q363" s="201">
        <v>0</v>
      </c>
      <c r="R363" s="201">
        <f t="shared" si="92"/>
        <v>0</v>
      </c>
      <c r="S363" s="201">
        <v>0</v>
      </c>
      <c r="T363" s="202">
        <f t="shared" si="93"/>
        <v>0</v>
      </c>
      <c r="U363" s="35"/>
      <c r="V363" s="35"/>
      <c r="W363" s="35"/>
      <c r="X363" s="35"/>
      <c r="Y363" s="35"/>
      <c r="Z363" s="35"/>
      <c r="AA363" s="35"/>
      <c r="AB363" s="35"/>
      <c r="AC363" s="35"/>
      <c r="AD363" s="35"/>
      <c r="AE363" s="35"/>
      <c r="AR363" s="203" t="s">
        <v>110</v>
      </c>
      <c r="AT363" s="203" t="s">
        <v>241</v>
      </c>
      <c r="AU363" s="203" t="s">
        <v>84</v>
      </c>
      <c r="AY363" s="18" t="s">
        <v>239</v>
      </c>
      <c r="BE363" s="204">
        <f t="shared" si="94"/>
        <v>0</v>
      </c>
      <c r="BF363" s="204">
        <f t="shared" si="95"/>
        <v>0</v>
      </c>
      <c r="BG363" s="204">
        <f t="shared" si="96"/>
        <v>0</v>
      </c>
      <c r="BH363" s="204">
        <f t="shared" si="97"/>
        <v>0</v>
      </c>
      <c r="BI363" s="204">
        <f t="shared" si="98"/>
        <v>0</v>
      </c>
      <c r="BJ363" s="18" t="s">
        <v>84</v>
      </c>
      <c r="BK363" s="204">
        <f t="shared" si="99"/>
        <v>0</v>
      </c>
      <c r="BL363" s="18" t="s">
        <v>110</v>
      </c>
      <c r="BM363" s="203" t="s">
        <v>2035</v>
      </c>
    </row>
    <row r="364" spans="1:65" s="2" customFormat="1" ht="16.5" customHeight="1">
      <c r="A364" s="35"/>
      <c r="B364" s="36"/>
      <c r="C364" s="192" t="s">
        <v>1237</v>
      </c>
      <c r="D364" s="192" t="s">
        <v>241</v>
      </c>
      <c r="E364" s="193" t="s">
        <v>4062</v>
      </c>
      <c r="F364" s="194" t="s">
        <v>4006</v>
      </c>
      <c r="G364" s="195" t="s">
        <v>2089</v>
      </c>
      <c r="H364" s="196">
        <v>1</v>
      </c>
      <c r="I364" s="197"/>
      <c r="J364" s="198">
        <f t="shared" si="90"/>
        <v>0</v>
      </c>
      <c r="K364" s="194" t="s">
        <v>3174</v>
      </c>
      <c r="L364" s="40"/>
      <c r="M364" s="199" t="s">
        <v>1</v>
      </c>
      <c r="N364" s="200" t="s">
        <v>41</v>
      </c>
      <c r="O364" s="72"/>
      <c r="P364" s="201">
        <f t="shared" si="91"/>
        <v>0</v>
      </c>
      <c r="Q364" s="201">
        <v>0</v>
      </c>
      <c r="R364" s="201">
        <f t="shared" si="92"/>
        <v>0</v>
      </c>
      <c r="S364" s="201">
        <v>0</v>
      </c>
      <c r="T364" s="202">
        <f t="shared" si="93"/>
        <v>0</v>
      </c>
      <c r="U364" s="35"/>
      <c r="V364" s="35"/>
      <c r="W364" s="35"/>
      <c r="X364" s="35"/>
      <c r="Y364" s="35"/>
      <c r="Z364" s="35"/>
      <c r="AA364" s="35"/>
      <c r="AB364" s="35"/>
      <c r="AC364" s="35"/>
      <c r="AD364" s="35"/>
      <c r="AE364" s="35"/>
      <c r="AR364" s="203" t="s">
        <v>110</v>
      </c>
      <c r="AT364" s="203" t="s">
        <v>241</v>
      </c>
      <c r="AU364" s="203" t="s">
        <v>84</v>
      </c>
      <c r="AY364" s="18" t="s">
        <v>239</v>
      </c>
      <c r="BE364" s="204">
        <f t="shared" si="94"/>
        <v>0</v>
      </c>
      <c r="BF364" s="204">
        <f t="shared" si="95"/>
        <v>0</v>
      </c>
      <c r="BG364" s="204">
        <f t="shared" si="96"/>
        <v>0</v>
      </c>
      <c r="BH364" s="204">
        <f t="shared" si="97"/>
        <v>0</v>
      </c>
      <c r="BI364" s="204">
        <f t="shared" si="98"/>
        <v>0</v>
      </c>
      <c r="BJ364" s="18" t="s">
        <v>84</v>
      </c>
      <c r="BK364" s="204">
        <f t="shared" si="99"/>
        <v>0</v>
      </c>
      <c r="BL364" s="18" t="s">
        <v>110</v>
      </c>
      <c r="BM364" s="203" t="s">
        <v>2043</v>
      </c>
    </row>
    <row r="365" spans="1:65" s="2" customFormat="1" ht="16.5" customHeight="1">
      <c r="A365" s="35"/>
      <c r="B365" s="36"/>
      <c r="C365" s="192" t="s">
        <v>1239</v>
      </c>
      <c r="D365" s="192" t="s">
        <v>241</v>
      </c>
      <c r="E365" s="193" t="s">
        <v>4063</v>
      </c>
      <c r="F365" s="194" t="s">
        <v>4008</v>
      </c>
      <c r="G365" s="195" t="s">
        <v>2089</v>
      </c>
      <c r="H365" s="196">
        <v>2</v>
      </c>
      <c r="I365" s="197"/>
      <c r="J365" s="198">
        <f t="shared" si="90"/>
        <v>0</v>
      </c>
      <c r="K365" s="194" t="s">
        <v>3174</v>
      </c>
      <c r="L365" s="40"/>
      <c r="M365" s="199" t="s">
        <v>1</v>
      </c>
      <c r="N365" s="200" t="s">
        <v>41</v>
      </c>
      <c r="O365" s="72"/>
      <c r="P365" s="201">
        <f t="shared" si="91"/>
        <v>0</v>
      </c>
      <c r="Q365" s="201">
        <v>0</v>
      </c>
      <c r="R365" s="201">
        <f t="shared" si="92"/>
        <v>0</v>
      </c>
      <c r="S365" s="201">
        <v>0</v>
      </c>
      <c r="T365" s="202">
        <f t="shared" si="93"/>
        <v>0</v>
      </c>
      <c r="U365" s="35"/>
      <c r="V365" s="35"/>
      <c r="W365" s="35"/>
      <c r="X365" s="35"/>
      <c r="Y365" s="35"/>
      <c r="Z365" s="35"/>
      <c r="AA365" s="35"/>
      <c r="AB365" s="35"/>
      <c r="AC365" s="35"/>
      <c r="AD365" s="35"/>
      <c r="AE365" s="35"/>
      <c r="AR365" s="203" t="s">
        <v>110</v>
      </c>
      <c r="AT365" s="203" t="s">
        <v>241</v>
      </c>
      <c r="AU365" s="203" t="s">
        <v>84</v>
      </c>
      <c r="AY365" s="18" t="s">
        <v>239</v>
      </c>
      <c r="BE365" s="204">
        <f t="shared" si="94"/>
        <v>0</v>
      </c>
      <c r="BF365" s="204">
        <f t="shared" si="95"/>
        <v>0</v>
      </c>
      <c r="BG365" s="204">
        <f t="shared" si="96"/>
        <v>0</v>
      </c>
      <c r="BH365" s="204">
        <f t="shared" si="97"/>
        <v>0</v>
      </c>
      <c r="BI365" s="204">
        <f t="shared" si="98"/>
        <v>0</v>
      </c>
      <c r="BJ365" s="18" t="s">
        <v>84</v>
      </c>
      <c r="BK365" s="204">
        <f t="shared" si="99"/>
        <v>0</v>
      </c>
      <c r="BL365" s="18" t="s">
        <v>110</v>
      </c>
      <c r="BM365" s="203" t="s">
        <v>2051</v>
      </c>
    </row>
    <row r="366" spans="1:65" s="2" customFormat="1" ht="16.5" customHeight="1">
      <c r="A366" s="35"/>
      <c r="B366" s="36"/>
      <c r="C366" s="192" t="s">
        <v>1244</v>
      </c>
      <c r="D366" s="192" t="s">
        <v>241</v>
      </c>
      <c r="E366" s="193" t="s">
        <v>4064</v>
      </c>
      <c r="F366" s="194" t="s">
        <v>4065</v>
      </c>
      <c r="G366" s="195" t="s">
        <v>2089</v>
      </c>
      <c r="H366" s="196">
        <v>1</v>
      </c>
      <c r="I366" s="197"/>
      <c r="J366" s="198">
        <f t="shared" si="90"/>
        <v>0</v>
      </c>
      <c r="K366" s="194" t="s">
        <v>3174</v>
      </c>
      <c r="L366" s="40"/>
      <c r="M366" s="199" t="s">
        <v>1</v>
      </c>
      <c r="N366" s="200" t="s">
        <v>41</v>
      </c>
      <c r="O366" s="72"/>
      <c r="P366" s="201">
        <f t="shared" si="91"/>
        <v>0</v>
      </c>
      <c r="Q366" s="201">
        <v>0</v>
      </c>
      <c r="R366" s="201">
        <f t="shared" si="92"/>
        <v>0</v>
      </c>
      <c r="S366" s="201">
        <v>0</v>
      </c>
      <c r="T366" s="202">
        <f t="shared" si="93"/>
        <v>0</v>
      </c>
      <c r="U366" s="35"/>
      <c r="V366" s="35"/>
      <c r="W366" s="35"/>
      <c r="X366" s="35"/>
      <c r="Y366" s="35"/>
      <c r="Z366" s="35"/>
      <c r="AA366" s="35"/>
      <c r="AB366" s="35"/>
      <c r="AC366" s="35"/>
      <c r="AD366" s="35"/>
      <c r="AE366" s="35"/>
      <c r="AR366" s="203" t="s">
        <v>110</v>
      </c>
      <c r="AT366" s="203" t="s">
        <v>241</v>
      </c>
      <c r="AU366" s="203" t="s">
        <v>84</v>
      </c>
      <c r="AY366" s="18" t="s">
        <v>239</v>
      </c>
      <c r="BE366" s="204">
        <f t="shared" si="94"/>
        <v>0</v>
      </c>
      <c r="BF366" s="204">
        <f t="shared" si="95"/>
        <v>0</v>
      </c>
      <c r="BG366" s="204">
        <f t="shared" si="96"/>
        <v>0</v>
      </c>
      <c r="BH366" s="204">
        <f t="shared" si="97"/>
        <v>0</v>
      </c>
      <c r="BI366" s="204">
        <f t="shared" si="98"/>
        <v>0</v>
      </c>
      <c r="BJ366" s="18" t="s">
        <v>84</v>
      </c>
      <c r="BK366" s="204">
        <f t="shared" si="99"/>
        <v>0</v>
      </c>
      <c r="BL366" s="18" t="s">
        <v>110</v>
      </c>
      <c r="BM366" s="203" t="s">
        <v>2059</v>
      </c>
    </row>
    <row r="367" spans="1:65" s="2" customFormat="1" ht="19.5">
      <c r="A367" s="35"/>
      <c r="B367" s="36"/>
      <c r="C367" s="37"/>
      <c r="D367" s="212" t="s">
        <v>294</v>
      </c>
      <c r="E367" s="37"/>
      <c r="F367" s="221" t="s">
        <v>4066</v>
      </c>
      <c r="G367" s="37"/>
      <c r="H367" s="37"/>
      <c r="I367" s="207"/>
      <c r="J367" s="37"/>
      <c r="K367" s="37"/>
      <c r="L367" s="40"/>
      <c r="M367" s="208"/>
      <c r="N367" s="209"/>
      <c r="O367" s="72"/>
      <c r="P367" s="72"/>
      <c r="Q367" s="72"/>
      <c r="R367" s="72"/>
      <c r="S367" s="72"/>
      <c r="T367" s="73"/>
      <c r="U367" s="35"/>
      <c r="V367" s="35"/>
      <c r="W367" s="35"/>
      <c r="X367" s="35"/>
      <c r="Y367" s="35"/>
      <c r="Z367" s="35"/>
      <c r="AA367" s="35"/>
      <c r="AB367" s="35"/>
      <c r="AC367" s="35"/>
      <c r="AD367" s="35"/>
      <c r="AE367" s="35"/>
      <c r="AT367" s="18" t="s">
        <v>294</v>
      </c>
      <c r="AU367" s="18" t="s">
        <v>84</v>
      </c>
    </row>
    <row r="368" spans="1:65" s="12" customFormat="1" ht="25.9" customHeight="1">
      <c r="B368" s="176"/>
      <c r="C368" s="177"/>
      <c r="D368" s="178" t="s">
        <v>75</v>
      </c>
      <c r="E368" s="179" t="s">
        <v>165</v>
      </c>
      <c r="F368" s="179" t="s">
        <v>4067</v>
      </c>
      <c r="G368" s="177"/>
      <c r="H368" s="177"/>
      <c r="I368" s="180"/>
      <c r="J368" s="181">
        <f>BK368</f>
        <v>0</v>
      </c>
      <c r="K368" s="177"/>
      <c r="L368" s="182"/>
      <c r="M368" s="183"/>
      <c r="N368" s="184"/>
      <c r="O368" s="184"/>
      <c r="P368" s="185">
        <f>SUM(P369:P383)</f>
        <v>0</v>
      </c>
      <c r="Q368" s="184"/>
      <c r="R368" s="185">
        <f>SUM(R369:R383)</f>
        <v>0</v>
      </c>
      <c r="S368" s="184"/>
      <c r="T368" s="186">
        <f>SUM(T369:T383)</f>
        <v>0</v>
      </c>
      <c r="AR368" s="187" t="s">
        <v>84</v>
      </c>
      <c r="AT368" s="188" t="s">
        <v>75</v>
      </c>
      <c r="AU368" s="188" t="s">
        <v>76</v>
      </c>
      <c r="AY368" s="187" t="s">
        <v>239</v>
      </c>
      <c r="BK368" s="189">
        <f>SUM(BK369:BK383)</f>
        <v>0</v>
      </c>
    </row>
    <row r="369" spans="1:65" s="2" customFormat="1" ht="16.5" customHeight="1">
      <c r="A369" s="35"/>
      <c r="B369" s="36"/>
      <c r="C369" s="192" t="s">
        <v>1250</v>
      </c>
      <c r="D369" s="192" t="s">
        <v>241</v>
      </c>
      <c r="E369" s="193" t="s">
        <v>4068</v>
      </c>
      <c r="F369" s="194" t="s">
        <v>4069</v>
      </c>
      <c r="G369" s="195" t="s">
        <v>2089</v>
      </c>
      <c r="H369" s="196">
        <v>1</v>
      </c>
      <c r="I369" s="197"/>
      <c r="J369" s="198">
        <f>ROUND(I369*H369,2)</f>
        <v>0</v>
      </c>
      <c r="K369" s="194" t="s">
        <v>3174</v>
      </c>
      <c r="L369" s="40"/>
      <c r="M369" s="199" t="s">
        <v>1</v>
      </c>
      <c r="N369" s="200" t="s">
        <v>41</v>
      </c>
      <c r="O369" s="72"/>
      <c r="P369" s="201">
        <f>O369*H369</f>
        <v>0</v>
      </c>
      <c r="Q369" s="201">
        <v>0</v>
      </c>
      <c r="R369" s="201">
        <f>Q369*H369</f>
        <v>0</v>
      </c>
      <c r="S369" s="201">
        <v>0</v>
      </c>
      <c r="T369" s="202">
        <f>S369*H369</f>
        <v>0</v>
      </c>
      <c r="U369" s="35"/>
      <c r="V369" s="35"/>
      <c r="W369" s="35"/>
      <c r="X369" s="35"/>
      <c r="Y369" s="35"/>
      <c r="Z369" s="35"/>
      <c r="AA369" s="35"/>
      <c r="AB369" s="35"/>
      <c r="AC369" s="35"/>
      <c r="AD369" s="35"/>
      <c r="AE369" s="35"/>
      <c r="AR369" s="203" t="s">
        <v>110</v>
      </c>
      <c r="AT369" s="203" t="s">
        <v>241</v>
      </c>
      <c r="AU369" s="203" t="s">
        <v>84</v>
      </c>
      <c r="AY369" s="18" t="s">
        <v>239</v>
      </c>
      <c r="BE369" s="204">
        <f>IF(N369="základní",J369,0)</f>
        <v>0</v>
      </c>
      <c r="BF369" s="204">
        <f>IF(N369="snížená",J369,0)</f>
        <v>0</v>
      </c>
      <c r="BG369" s="204">
        <f>IF(N369="zákl. přenesená",J369,0)</f>
        <v>0</v>
      </c>
      <c r="BH369" s="204">
        <f>IF(N369="sníž. přenesená",J369,0)</f>
        <v>0</v>
      </c>
      <c r="BI369" s="204">
        <f>IF(N369="nulová",J369,0)</f>
        <v>0</v>
      </c>
      <c r="BJ369" s="18" t="s">
        <v>84</v>
      </c>
      <c r="BK369" s="204">
        <f>ROUND(I369*H369,2)</f>
        <v>0</v>
      </c>
      <c r="BL369" s="18" t="s">
        <v>110</v>
      </c>
      <c r="BM369" s="203" t="s">
        <v>2067</v>
      </c>
    </row>
    <row r="370" spans="1:65" s="2" customFormat="1" ht="19.5">
      <c r="A370" s="35"/>
      <c r="B370" s="36"/>
      <c r="C370" s="37"/>
      <c r="D370" s="212" t="s">
        <v>294</v>
      </c>
      <c r="E370" s="37"/>
      <c r="F370" s="221" t="s">
        <v>4070</v>
      </c>
      <c r="G370" s="37"/>
      <c r="H370" s="37"/>
      <c r="I370" s="207"/>
      <c r="J370" s="37"/>
      <c r="K370" s="37"/>
      <c r="L370" s="40"/>
      <c r="M370" s="208"/>
      <c r="N370" s="209"/>
      <c r="O370" s="72"/>
      <c r="P370" s="72"/>
      <c r="Q370" s="72"/>
      <c r="R370" s="72"/>
      <c r="S370" s="72"/>
      <c r="T370" s="73"/>
      <c r="U370" s="35"/>
      <c r="V370" s="35"/>
      <c r="W370" s="35"/>
      <c r="X370" s="35"/>
      <c r="Y370" s="35"/>
      <c r="Z370" s="35"/>
      <c r="AA370" s="35"/>
      <c r="AB370" s="35"/>
      <c r="AC370" s="35"/>
      <c r="AD370" s="35"/>
      <c r="AE370" s="35"/>
      <c r="AT370" s="18" t="s">
        <v>294</v>
      </c>
      <c r="AU370" s="18" t="s">
        <v>84</v>
      </c>
    </row>
    <row r="371" spans="1:65" s="2" customFormat="1" ht="16.5" customHeight="1">
      <c r="A371" s="35"/>
      <c r="B371" s="36"/>
      <c r="C371" s="192" t="s">
        <v>1255</v>
      </c>
      <c r="D371" s="192" t="s">
        <v>241</v>
      </c>
      <c r="E371" s="193" t="s">
        <v>4071</v>
      </c>
      <c r="F371" s="194" t="s">
        <v>4072</v>
      </c>
      <c r="G371" s="195" t="s">
        <v>2089</v>
      </c>
      <c r="H371" s="196">
        <v>1</v>
      </c>
      <c r="I371" s="197"/>
      <c r="J371" s="198">
        <f>ROUND(I371*H371,2)</f>
        <v>0</v>
      </c>
      <c r="K371" s="194" t="s">
        <v>3174</v>
      </c>
      <c r="L371" s="40"/>
      <c r="M371" s="199" t="s">
        <v>1</v>
      </c>
      <c r="N371" s="200" t="s">
        <v>41</v>
      </c>
      <c r="O371" s="72"/>
      <c r="P371" s="201">
        <f>O371*H371</f>
        <v>0</v>
      </c>
      <c r="Q371" s="201">
        <v>0</v>
      </c>
      <c r="R371" s="201">
        <f>Q371*H371</f>
        <v>0</v>
      </c>
      <c r="S371" s="201">
        <v>0</v>
      </c>
      <c r="T371" s="202">
        <f>S371*H371</f>
        <v>0</v>
      </c>
      <c r="U371" s="35"/>
      <c r="V371" s="35"/>
      <c r="W371" s="35"/>
      <c r="X371" s="35"/>
      <c r="Y371" s="35"/>
      <c r="Z371" s="35"/>
      <c r="AA371" s="35"/>
      <c r="AB371" s="35"/>
      <c r="AC371" s="35"/>
      <c r="AD371" s="35"/>
      <c r="AE371" s="35"/>
      <c r="AR371" s="203" t="s">
        <v>110</v>
      </c>
      <c r="AT371" s="203" t="s">
        <v>241</v>
      </c>
      <c r="AU371" s="203" t="s">
        <v>84</v>
      </c>
      <c r="AY371" s="18" t="s">
        <v>239</v>
      </c>
      <c r="BE371" s="204">
        <f>IF(N371="základní",J371,0)</f>
        <v>0</v>
      </c>
      <c r="BF371" s="204">
        <f>IF(N371="snížená",J371,0)</f>
        <v>0</v>
      </c>
      <c r="BG371" s="204">
        <f>IF(N371="zákl. přenesená",J371,0)</f>
        <v>0</v>
      </c>
      <c r="BH371" s="204">
        <f>IF(N371="sníž. přenesená",J371,0)</f>
        <v>0</v>
      </c>
      <c r="BI371" s="204">
        <f>IF(N371="nulová",J371,0)</f>
        <v>0</v>
      </c>
      <c r="BJ371" s="18" t="s">
        <v>84</v>
      </c>
      <c r="BK371" s="204">
        <f>ROUND(I371*H371,2)</f>
        <v>0</v>
      </c>
      <c r="BL371" s="18" t="s">
        <v>110</v>
      </c>
      <c r="BM371" s="203" t="s">
        <v>2081</v>
      </c>
    </row>
    <row r="372" spans="1:65" s="2" customFormat="1" ht="19.5">
      <c r="A372" s="35"/>
      <c r="B372" s="36"/>
      <c r="C372" s="37"/>
      <c r="D372" s="212" t="s">
        <v>294</v>
      </c>
      <c r="E372" s="37"/>
      <c r="F372" s="221" t="s">
        <v>4073</v>
      </c>
      <c r="G372" s="37"/>
      <c r="H372" s="37"/>
      <c r="I372" s="207"/>
      <c r="J372" s="37"/>
      <c r="K372" s="37"/>
      <c r="L372" s="40"/>
      <c r="M372" s="208"/>
      <c r="N372" s="209"/>
      <c r="O372" s="72"/>
      <c r="P372" s="72"/>
      <c r="Q372" s="72"/>
      <c r="R372" s="72"/>
      <c r="S372" s="72"/>
      <c r="T372" s="73"/>
      <c r="U372" s="35"/>
      <c r="V372" s="35"/>
      <c r="W372" s="35"/>
      <c r="X372" s="35"/>
      <c r="Y372" s="35"/>
      <c r="Z372" s="35"/>
      <c r="AA372" s="35"/>
      <c r="AB372" s="35"/>
      <c r="AC372" s="35"/>
      <c r="AD372" s="35"/>
      <c r="AE372" s="35"/>
      <c r="AT372" s="18" t="s">
        <v>294</v>
      </c>
      <c r="AU372" s="18" t="s">
        <v>84</v>
      </c>
    </row>
    <row r="373" spans="1:65" s="2" customFormat="1" ht="16.5" customHeight="1">
      <c r="A373" s="35"/>
      <c r="B373" s="36"/>
      <c r="C373" s="192" t="s">
        <v>1260</v>
      </c>
      <c r="D373" s="192" t="s">
        <v>241</v>
      </c>
      <c r="E373" s="193" t="s">
        <v>4074</v>
      </c>
      <c r="F373" s="194" t="s">
        <v>3975</v>
      </c>
      <c r="G373" s="195" t="s">
        <v>2089</v>
      </c>
      <c r="H373" s="196">
        <v>1</v>
      </c>
      <c r="I373" s="197"/>
      <c r="J373" s="198">
        <f t="shared" ref="J373:J383" si="100">ROUND(I373*H373,2)</f>
        <v>0</v>
      </c>
      <c r="K373" s="194" t="s">
        <v>3174</v>
      </c>
      <c r="L373" s="40"/>
      <c r="M373" s="199" t="s">
        <v>1</v>
      </c>
      <c r="N373" s="200" t="s">
        <v>41</v>
      </c>
      <c r="O373" s="72"/>
      <c r="P373" s="201">
        <f t="shared" ref="P373:P383" si="101">O373*H373</f>
        <v>0</v>
      </c>
      <c r="Q373" s="201">
        <v>0</v>
      </c>
      <c r="R373" s="201">
        <f t="shared" ref="R373:R383" si="102">Q373*H373</f>
        <v>0</v>
      </c>
      <c r="S373" s="201">
        <v>0</v>
      </c>
      <c r="T373" s="202">
        <f t="shared" ref="T373:T383" si="103">S373*H373</f>
        <v>0</v>
      </c>
      <c r="U373" s="35"/>
      <c r="V373" s="35"/>
      <c r="W373" s="35"/>
      <c r="X373" s="35"/>
      <c r="Y373" s="35"/>
      <c r="Z373" s="35"/>
      <c r="AA373" s="35"/>
      <c r="AB373" s="35"/>
      <c r="AC373" s="35"/>
      <c r="AD373" s="35"/>
      <c r="AE373" s="35"/>
      <c r="AR373" s="203" t="s">
        <v>110</v>
      </c>
      <c r="AT373" s="203" t="s">
        <v>241</v>
      </c>
      <c r="AU373" s="203" t="s">
        <v>84</v>
      </c>
      <c r="AY373" s="18" t="s">
        <v>239</v>
      </c>
      <c r="BE373" s="204">
        <f t="shared" ref="BE373:BE383" si="104">IF(N373="základní",J373,0)</f>
        <v>0</v>
      </c>
      <c r="BF373" s="204">
        <f t="shared" ref="BF373:BF383" si="105">IF(N373="snížená",J373,0)</f>
        <v>0</v>
      </c>
      <c r="BG373" s="204">
        <f t="shared" ref="BG373:BG383" si="106">IF(N373="zákl. přenesená",J373,0)</f>
        <v>0</v>
      </c>
      <c r="BH373" s="204">
        <f t="shared" ref="BH373:BH383" si="107">IF(N373="sníž. přenesená",J373,0)</f>
        <v>0</v>
      </c>
      <c r="BI373" s="204">
        <f t="shared" ref="BI373:BI383" si="108">IF(N373="nulová",J373,0)</f>
        <v>0</v>
      </c>
      <c r="BJ373" s="18" t="s">
        <v>84</v>
      </c>
      <c r="BK373" s="204">
        <f t="shared" ref="BK373:BK383" si="109">ROUND(I373*H373,2)</f>
        <v>0</v>
      </c>
      <c r="BL373" s="18" t="s">
        <v>110</v>
      </c>
      <c r="BM373" s="203" t="s">
        <v>2092</v>
      </c>
    </row>
    <row r="374" spans="1:65" s="2" customFormat="1" ht="16.5" customHeight="1">
      <c r="A374" s="35"/>
      <c r="B374" s="36"/>
      <c r="C374" s="192" t="s">
        <v>1265</v>
      </c>
      <c r="D374" s="192" t="s">
        <v>241</v>
      </c>
      <c r="E374" s="193" t="s">
        <v>4075</v>
      </c>
      <c r="F374" s="194" t="s">
        <v>4020</v>
      </c>
      <c r="G374" s="195" t="s">
        <v>2089</v>
      </c>
      <c r="H374" s="196">
        <v>1</v>
      </c>
      <c r="I374" s="197"/>
      <c r="J374" s="198">
        <f t="shared" si="100"/>
        <v>0</v>
      </c>
      <c r="K374" s="194" t="s">
        <v>3174</v>
      </c>
      <c r="L374" s="40"/>
      <c r="M374" s="199" t="s">
        <v>1</v>
      </c>
      <c r="N374" s="200" t="s">
        <v>41</v>
      </c>
      <c r="O374" s="72"/>
      <c r="P374" s="201">
        <f t="shared" si="101"/>
        <v>0</v>
      </c>
      <c r="Q374" s="201">
        <v>0</v>
      </c>
      <c r="R374" s="201">
        <f t="shared" si="102"/>
        <v>0</v>
      </c>
      <c r="S374" s="201">
        <v>0</v>
      </c>
      <c r="T374" s="202">
        <f t="shared" si="103"/>
        <v>0</v>
      </c>
      <c r="U374" s="35"/>
      <c r="V374" s="35"/>
      <c r="W374" s="35"/>
      <c r="X374" s="35"/>
      <c r="Y374" s="35"/>
      <c r="Z374" s="35"/>
      <c r="AA374" s="35"/>
      <c r="AB374" s="35"/>
      <c r="AC374" s="35"/>
      <c r="AD374" s="35"/>
      <c r="AE374" s="35"/>
      <c r="AR374" s="203" t="s">
        <v>110</v>
      </c>
      <c r="AT374" s="203" t="s">
        <v>241</v>
      </c>
      <c r="AU374" s="203" t="s">
        <v>84</v>
      </c>
      <c r="AY374" s="18" t="s">
        <v>239</v>
      </c>
      <c r="BE374" s="204">
        <f t="shared" si="104"/>
        <v>0</v>
      </c>
      <c r="BF374" s="204">
        <f t="shared" si="105"/>
        <v>0</v>
      </c>
      <c r="BG374" s="204">
        <f t="shared" si="106"/>
        <v>0</v>
      </c>
      <c r="BH374" s="204">
        <f t="shared" si="107"/>
        <v>0</v>
      </c>
      <c r="BI374" s="204">
        <f t="shared" si="108"/>
        <v>0</v>
      </c>
      <c r="BJ374" s="18" t="s">
        <v>84</v>
      </c>
      <c r="BK374" s="204">
        <f t="shared" si="109"/>
        <v>0</v>
      </c>
      <c r="BL374" s="18" t="s">
        <v>110</v>
      </c>
      <c r="BM374" s="203" t="s">
        <v>2100</v>
      </c>
    </row>
    <row r="375" spans="1:65" s="2" customFormat="1" ht="16.5" customHeight="1">
      <c r="A375" s="35"/>
      <c r="B375" s="36"/>
      <c r="C375" s="192" t="s">
        <v>1270</v>
      </c>
      <c r="D375" s="192" t="s">
        <v>241</v>
      </c>
      <c r="E375" s="193" t="s">
        <v>4076</v>
      </c>
      <c r="F375" s="194" t="s">
        <v>4022</v>
      </c>
      <c r="G375" s="195" t="s">
        <v>2089</v>
      </c>
      <c r="H375" s="196">
        <v>1</v>
      </c>
      <c r="I375" s="197"/>
      <c r="J375" s="198">
        <f t="shared" si="100"/>
        <v>0</v>
      </c>
      <c r="K375" s="194" t="s">
        <v>3174</v>
      </c>
      <c r="L375" s="40"/>
      <c r="M375" s="199" t="s">
        <v>1</v>
      </c>
      <c r="N375" s="200" t="s">
        <v>41</v>
      </c>
      <c r="O375" s="72"/>
      <c r="P375" s="201">
        <f t="shared" si="101"/>
        <v>0</v>
      </c>
      <c r="Q375" s="201">
        <v>0</v>
      </c>
      <c r="R375" s="201">
        <f t="shared" si="102"/>
        <v>0</v>
      </c>
      <c r="S375" s="201">
        <v>0</v>
      </c>
      <c r="T375" s="202">
        <f t="shared" si="103"/>
        <v>0</v>
      </c>
      <c r="U375" s="35"/>
      <c r="V375" s="35"/>
      <c r="W375" s="35"/>
      <c r="X375" s="35"/>
      <c r="Y375" s="35"/>
      <c r="Z375" s="35"/>
      <c r="AA375" s="35"/>
      <c r="AB375" s="35"/>
      <c r="AC375" s="35"/>
      <c r="AD375" s="35"/>
      <c r="AE375" s="35"/>
      <c r="AR375" s="203" t="s">
        <v>110</v>
      </c>
      <c r="AT375" s="203" t="s">
        <v>241</v>
      </c>
      <c r="AU375" s="203" t="s">
        <v>84</v>
      </c>
      <c r="AY375" s="18" t="s">
        <v>239</v>
      </c>
      <c r="BE375" s="204">
        <f t="shared" si="104"/>
        <v>0</v>
      </c>
      <c r="BF375" s="204">
        <f t="shared" si="105"/>
        <v>0</v>
      </c>
      <c r="BG375" s="204">
        <f t="shared" si="106"/>
        <v>0</v>
      </c>
      <c r="BH375" s="204">
        <f t="shared" si="107"/>
        <v>0</v>
      </c>
      <c r="BI375" s="204">
        <f t="shared" si="108"/>
        <v>0</v>
      </c>
      <c r="BJ375" s="18" t="s">
        <v>84</v>
      </c>
      <c r="BK375" s="204">
        <f t="shared" si="109"/>
        <v>0</v>
      </c>
      <c r="BL375" s="18" t="s">
        <v>110</v>
      </c>
      <c r="BM375" s="203" t="s">
        <v>2108</v>
      </c>
    </row>
    <row r="376" spans="1:65" s="2" customFormat="1" ht="16.5" customHeight="1">
      <c r="A376" s="35"/>
      <c r="B376" s="36"/>
      <c r="C376" s="192" t="s">
        <v>1274</v>
      </c>
      <c r="D376" s="192" t="s">
        <v>241</v>
      </c>
      <c r="E376" s="193" t="s">
        <v>4077</v>
      </c>
      <c r="F376" s="194" t="s">
        <v>4024</v>
      </c>
      <c r="G376" s="195" t="s">
        <v>2089</v>
      </c>
      <c r="H376" s="196">
        <v>4</v>
      </c>
      <c r="I376" s="197"/>
      <c r="J376" s="198">
        <f t="shared" si="100"/>
        <v>0</v>
      </c>
      <c r="K376" s="194" t="s">
        <v>3174</v>
      </c>
      <c r="L376" s="40"/>
      <c r="M376" s="199" t="s">
        <v>1</v>
      </c>
      <c r="N376" s="200" t="s">
        <v>41</v>
      </c>
      <c r="O376" s="72"/>
      <c r="P376" s="201">
        <f t="shared" si="101"/>
        <v>0</v>
      </c>
      <c r="Q376" s="201">
        <v>0</v>
      </c>
      <c r="R376" s="201">
        <f t="shared" si="102"/>
        <v>0</v>
      </c>
      <c r="S376" s="201">
        <v>0</v>
      </c>
      <c r="T376" s="202">
        <f t="shared" si="103"/>
        <v>0</v>
      </c>
      <c r="U376" s="35"/>
      <c r="V376" s="35"/>
      <c r="W376" s="35"/>
      <c r="X376" s="35"/>
      <c r="Y376" s="35"/>
      <c r="Z376" s="35"/>
      <c r="AA376" s="35"/>
      <c r="AB376" s="35"/>
      <c r="AC376" s="35"/>
      <c r="AD376" s="35"/>
      <c r="AE376" s="35"/>
      <c r="AR376" s="203" t="s">
        <v>110</v>
      </c>
      <c r="AT376" s="203" t="s">
        <v>241</v>
      </c>
      <c r="AU376" s="203" t="s">
        <v>84</v>
      </c>
      <c r="AY376" s="18" t="s">
        <v>239</v>
      </c>
      <c r="BE376" s="204">
        <f t="shared" si="104"/>
        <v>0</v>
      </c>
      <c r="BF376" s="204">
        <f t="shared" si="105"/>
        <v>0</v>
      </c>
      <c r="BG376" s="204">
        <f t="shared" si="106"/>
        <v>0</v>
      </c>
      <c r="BH376" s="204">
        <f t="shared" si="107"/>
        <v>0</v>
      </c>
      <c r="BI376" s="204">
        <f t="shared" si="108"/>
        <v>0</v>
      </c>
      <c r="BJ376" s="18" t="s">
        <v>84</v>
      </c>
      <c r="BK376" s="204">
        <f t="shared" si="109"/>
        <v>0</v>
      </c>
      <c r="BL376" s="18" t="s">
        <v>110</v>
      </c>
      <c r="BM376" s="203" t="s">
        <v>2116</v>
      </c>
    </row>
    <row r="377" spans="1:65" s="2" customFormat="1" ht="21.75" customHeight="1">
      <c r="A377" s="35"/>
      <c r="B377" s="36"/>
      <c r="C377" s="192" t="s">
        <v>1280</v>
      </c>
      <c r="D377" s="192" t="s">
        <v>241</v>
      </c>
      <c r="E377" s="193" t="s">
        <v>4078</v>
      </c>
      <c r="F377" s="194" t="s">
        <v>3988</v>
      </c>
      <c r="G377" s="195" t="s">
        <v>513</v>
      </c>
      <c r="H377" s="196">
        <v>30</v>
      </c>
      <c r="I377" s="197"/>
      <c r="J377" s="198">
        <f t="shared" si="100"/>
        <v>0</v>
      </c>
      <c r="K377" s="194" t="s">
        <v>3174</v>
      </c>
      <c r="L377" s="40"/>
      <c r="M377" s="199" t="s">
        <v>1</v>
      </c>
      <c r="N377" s="200" t="s">
        <v>41</v>
      </c>
      <c r="O377" s="72"/>
      <c r="P377" s="201">
        <f t="shared" si="101"/>
        <v>0</v>
      </c>
      <c r="Q377" s="201">
        <v>0</v>
      </c>
      <c r="R377" s="201">
        <f t="shared" si="102"/>
        <v>0</v>
      </c>
      <c r="S377" s="201">
        <v>0</v>
      </c>
      <c r="T377" s="202">
        <f t="shared" si="103"/>
        <v>0</v>
      </c>
      <c r="U377" s="35"/>
      <c r="V377" s="35"/>
      <c r="W377" s="35"/>
      <c r="X377" s="35"/>
      <c r="Y377" s="35"/>
      <c r="Z377" s="35"/>
      <c r="AA377" s="35"/>
      <c r="AB377" s="35"/>
      <c r="AC377" s="35"/>
      <c r="AD377" s="35"/>
      <c r="AE377" s="35"/>
      <c r="AR377" s="203" t="s">
        <v>110</v>
      </c>
      <c r="AT377" s="203" t="s">
        <v>241</v>
      </c>
      <c r="AU377" s="203" t="s">
        <v>84</v>
      </c>
      <c r="AY377" s="18" t="s">
        <v>239</v>
      </c>
      <c r="BE377" s="204">
        <f t="shared" si="104"/>
        <v>0</v>
      </c>
      <c r="BF377" s="204">
        <f t="shared" si="105"/>
        <v>0</v>
      </c>
      <c r="BG377" s="204">
        <f t="shared" si="106"/>
        <v>0</v>
      </c>
      <c r="BH377" s="204">
        <f t="shared" si="107"/>
        <v>0</v>
      </c>
      <c r="BI377" s="204">
        <f t="shared" si="108"/>
        <v>0</v>
      </c>
      <c r="BJ377" s="18" t="s">
        <v>84</v>
      </c>
      <c r="BK377" s="204">
        <f t="shared" si="109"/>
        <v>0</v>
      </c>
      <c r="BL377" s="18" t="s">
        <v>110</v>
      </c>
      <c r="BM377" s="203" t="s">
        <v>2124</v>
      </c>
    </row>
    <row r="378" spans="1:65" s="2" customFormat="1" ht="21.75" customHeight="1">
      <c r="A378" s="35"/>
      <c r="B378" s="36"/>
      <c r="C378" s="192" t="s">
        <v>1286</v>
      </c>
      <c r="D378" s="192" t="s">
        <v>241</v>
      </c>
      <c r="E378" s="193" t="s">
        <v>4079</v>
      </c>
      <c r="F378" s="194" t="s">
        <v>3990</v>
      </c>
      <c r="G378" s="195" t="s">
        <v>513</v>
      </c>
      <c r="H378" s="196">
        <v>30</v>
      </c>
      <c r="I378" s="197"/>
      <c r="J378" s="198">
        <f t="shared" si="100"/>
        <v>0</v>
      </c>
      <c r="K378" s="194" t="s">
        <v>3174</v>
      </c>
      <c r="L378" s="40"/>
      <c r="M378" s="199" t="s">
        <v>1</v>
      </c>
      <c r="N378" s="200" t="s">
        <v>41</v>
      </c>
      <c r="O378" s="72"/>
      <c r="P378" s="201">
        <f t="shared" si="101"/>
        <v>0</v>
      </c>
      <c r="Q378" s="201">
        <v>0</v>
      </c>
      <c r="R378" s="201">
        <f t="shared" si="102"/>
        <v>0</v>
      </c>
      <c r="S378" s="201">
        <v>0</v>
      </c>
      <c r="T378" s="202">
        <f t="shared" si="103"/>
        <v>0</v>
      </c>
      <c r="U378" s="35"/>
      <c r="V378" s="35"/>
      <c r="W378" s="35"/>
      <c r="X378" s="35"/>
      <c r="Y378" s="35"/>
      <c r="Z378" s="35"/>
      <c r="AA378" s="35"/>
      <c r="AB378" s="35"/>
      <c r="AC378" s="35"/>
      <c r="AD378" s="35"/>
      <c r="AE378" s="35"/>
      <c r="AR378" s="203" t="s">
        <v>110</v>
      </c>
      <c r="AT378" s="203" t="s">
        <v>241</v>
      </c>
      <c r="AU378" s="203" t="s">
        <v>84</v>
      </c>
      <c r="AY378" s="18" t="s">
        <v>239</v>
      </c>
      <c r="BE378" s="204">
        <f t="shared" si="104"/>
        <v>0</v>
      </c>
      <c r="BF378" s="204">
        <f t="shared" si="105"/>
        <v>0</v>
      </c>
      <c r="BG378" s="204">
        <f t="shared" si="106"/>
        <v>0</v>
      </c>
      <c r="BH378" s="204">
        <f t="shared" si="107"/>
        <v>0</v>
      </c>
      <c r="BI378" s="204">
        <f t="shared" si="108"/>
        <v>0</v>
      </c>
      <c r="BJ378" s="18" t="s">
        <v>84</v>
      </c>
      <c r="BK378" s="204">
        <f t="shared" si="109"/>
        <v>0</v>
      </c>
      <c r="BL378" s="18" t="s">
        <v>110</v>
      </c>
      <c r="BM378" s="203" t="s">
        <v>2132</v>
      </c>
    </row>
    <row r="379" spans="1:65" s="2" customFormat="1" ht="16.5" customHeight="1">
      <c r="A379" s="35"/>
      <c r="B379" s="36"/>
      <c r="C379" s="192" t="s">
        <v>1292</v>
      </c>
      <c r="D379" s="192" t="s">
        <v>241</v>
      </c>
      <c r="E379" s="193" t="s">
        <v>4080</v>
      </c>
      <c r="F379" s="194" t="s">
        <v>4002</v>
      </c>
      <c r="G379" s="195" t="s">
        <v>513</v>
      </c>
      <c r="H379" s="196">
        <v>11</v>
      </c>
      <c r="I379" s="197"/>
      <c r="J379" s="198">
        <f t="shared" si="100"/>
        <v>0</v>
      </c>
      <c r="K379" s="194" t="s">
        <v>3174</v>
      </c>
      <c r="L379" s="40"/>
      <c r="M379" s="199" t="s">
        <v>1</v>
      </c>
      <c r="N379" s="200" t="s">
        <v>41</v>
      </c>
      <c r="O379" s="72"/>
      <c r="P379" s="201">
        <f t="shared" si="101"/>
        <v>0</v>
      </c>
      <c r="Q379" s="201">
        <v>0</v>
      </c>
      <c r="R379" s="201">
        <f t="shared" si="102"/>
        <v>0</v>
      </c>
      <c r="S379" s="201">
        <v>0</v>
      </c>
      <c r="T379" s="202">
        <f t="shared" si="103"/>
        <v>0</v>
      </c>
      <c r="U379" s="35"/>
      <c r="V379" s="35"/>
      <c r="W379" s="35"/>
      <c r="X379" s="35"/>
      <c r="Y379" s="35"/>
      <c r="Z379" s="35"/>
      <c r="AA379" s="35"/>
      <c r="AB379" s="35"/>
      <c r="AC379" s="35"/>
      <c r="AD379" s="35"/>
      <c r="AE379" s="35"/>
      <c r="AR379" s="203" t="s">
        <v>110</v>
      </c>
      <c r="AT379" s="203" t="s">
        <v>241</v>
      </c>
      <c r="AU379" s="203" t="s">
        <v>84</v>
      </c>
      <c r="AY379" s="18" t="s">
        <v>239</v>
      </c>
      <c r="BE379" s="204">
        <f t="shared" si="104"/>
        <v>0</v>
      </c>
      <c r="BF379" s="204">
        <f t="shared" si="105"/>
        <v>0</v>
      </c>
      <c r="BG379" s="204">
        <f t="shared" si="106"/>
        <v>0</v>
      </c>
      <c r="BH379" s="204">
        <f t="shared" si="107"/>
        <v>0</v>
      </c>
      <c r="BI379" s="204">
        <f t="shared" si="108"/>
        <v>0</v>
      </c>
      <c r="BJ379" s="18" t="s">
        <v>84</v>
      </c>
      <c r="BK379" s="204">
        <f t="shared" si="109"/>
        <v>0</v>
      </c>
      <c r="BL379" s="18" t="s">
        <v>110</v>
      </c>
      <c r="BM379" s="203" t="s">
        <v>2140</v>
      </c>
    </row>
    <row r="380" spans="1:65" s="2" customFormat="1" ht="16.5" customHeight="1">
      <c r="A380" s="35"/>
      <c r="B380" s="36"/>
      <c r="C380" s="192" t="s">
        <v>1298</v>
      </c>
      <c r="D380" s="192" t="s">
        <v>241</v>
      </c>
      <c r="E380" s="193" t="s">
        <v>4081</v>
      </c>
      <c r="F380" s="194" t="s">
        <v>4082</v>
      </c>
      <c r="G380" s="195" t="s">
        <v>655</v>
      </c>
      <c r="H380" s="196">
        <v>1</v>
      </c>
      <c r="I380" s="197"/>
      <c r="J380" s="198">
        <f t="shared" si="100"/>
        <v>0</v>
      </c>
      <c r="K380" s="194" t="s">
        <v>3174</v>
      </c>
      <c r="L380" s="40"/>
      <c r="M380" s="199" t="s">
        <v>1</v>
      </c>
      <c r="N380" s="200" t="s">
        <v>41</v>
      </c>
      <c r="O380" s="72"/>
      <c r="P380" s="201">
        <f t="shared" si="101"/>
        <v>0</v>
      </c>
      <c r="Q380" s="201">
        <v>0</v>
      </c>
      <c r="R380" s="201">
        <f t="shared" si="102"/>
        <v>0</v>
      </c>
      <c r="S380" s="201">
        <v>0</v>
      </c>
      <c r="T380" s="202">
        <f t="shared" si="103"/>
        <v>0</v>
      </c>
      <c r="U380" s="35"/>
      <c r="V380" s="35"/>
      <c r="W380" s="35"/>
      <c r="X380" s="35"/>
      <c r="Y380" s="35"/>
      <c r="Z380" s="35"/>
      <c r="AA380" s="35"/>
      <c r="AB380" s="35"/>
      <c r="AC380" s="35"/>
      <c r="AD380" s="35"/>
      <c r="AE380" s="35"/>
      <c r="AR380" s="203" t="s">
        <v>110</v>
      </c>
      <c r="AT380" s="203" t="s">
        <v>241</v>
      </c>
      <c r="AU380" s="203" t="s">
        <v>84</v>
      </c>
      <c r="AY380" s="18" t="s">
        <v>239</v>
      </c>
      <c r="BE380" s="204">
        <f t="shared" si="104"/>
        <v>0</v>
      </c>
      <c r="BF380" s="204">
        <f t="shared" si="105"/>
        <v>0</v>
      </c>
      <c r="BG380" s="204">
        <f t="shared" si="106"/>
        <v>0</v>
      </c>
      <c r="BH380" s="204">
        <f t="shared" si="107"/>
        <v>0</v>
      </c>
      <c r="BI380" s="204">
        <f t="shared" si="108"/>
        <v>0</v>
      </c>
      <c r="BJ380" s="18" t="s">
        <v>84</v>
      </c>
      <c r="BK380" s="204">
        <f t="shared" si="109"/>
        <v>0</v>
      </c>
      <c r="BL380" s="18" t="s">
        <v>110</v>
      </c>
      <c r="BM380" s="203" t="s">
        <v>2148</v>
      </c>
    </row>
    <row r="381" spans="1:65" s="2" customFormat="1" ht="16.5" customHeight="1">
      <c r="A381" s="35"/>
      <c r="B381" s="36"/>
      <c r="C381" s="192" t="s">
        <v>1303</v>
      </c>
      <c r="D381" s="192" t="s">
        <v>241</v>
      </c>
      <c r="E381" s="193" t="s">
        <v>4083</v>
      </c>
      <c r="F381" s="194" t="s">
        <v>4006</v>
      </c>
      <c r="G381" s="195" t="s">
        <v>2089</v>
      </c>
      <c r="H381" s="196">
        <v>1</v>
      </c>
      <c r="I381" s="197"/>
      <c r="J381" s="198">
        <f t="shared" si="100"/>
        <v>0</v>
      </c>
      <c r="K381" s="194" t="s">
        <v>3174</v>
      </c>
      <c r="L381" s="40"/>
      <c r="M381" s="199" t="s">
        <v>1</v>
      </c>
      <c r="N381" s="200" t="s">
        <v>41</v>
      </c>
      <c r="O381" s="72"/>
      <c r="P381" s="201">
        <f t="shared" si="101"/>
        <v>0</v>
      </c>
      <c r="Q381" s="201">
        <v>0</v>
      </c>
      <c r="R381" s="201">
        <f t="shared" si="102"/>
        <v>0</v>
      </c>
      <c r="S381" s="201">
        <v>0</v>
      </c>
      <c r="T381" s="202">
        <f t="shared" si="103"/>
        <v>0</v>
      </c>
      <c r="U381" s="35"/>
      <c r="V381" s="35"/>
      <c r="W381" s="35"/>
      <c r="X381" s="35"/>
      <c r="Y381" s="35"/>
      <c r="Z381" s="35"/>
      <c r="AA381" s="35"/>
      <c r="AB381" s="35"/>
      <c r="AC381" s="35"/>
      <c r="AD381" s="35"/>
      <c r="AE381" s="35"/>
      <c r="AR381" s="203" t="s">
        <v>110</v>
      </c>
      <c r="AT381" s="203" t="s">
        <v>241</v>
      </c>
      <c r="AU381" s="203" t="s">
        <v>84</v>
      </c>
      <c r="AY381" s="18" t="s">
        <v>239</v>
      </c>
      <c r="BE381" s="204">
        <f t="shared" si="104"/>
        <v>0</v>
      </c>
      <c r="BF381" s="204">
        <f t="shared" si="105"/>
        <v>0</v>
      </c>
      <c r="BG381" s="204">
        <f t="shared" si="106"/>
        <v>0</v>
      </c>
      <c r="BH381" s="204">
        <f t="shared" si="107"/>
        <v>0</v>
      </c>
      <c r="BI381" s="204">
        <f t="shared" si="108"/>
        <v>0</v>
      </c>
      <c r="BJ381" s="18" t="s">
        <v>84</v>
      </c>
      <c r="BK381" s="204">
        <f t="shared" si="109"/>
        <v>0</v>
      </c>
      <c r="BL381" s="18" t="s">
        <v>110</v>
      </c>
      <c r="BM381" s="203" t="s">
        <v>2156</v>
      </c>
    </row>
    <row r="382" spans="1:65" s="2" customFormat="1" ht="16.5" customHeight="1">
      <c r="A382" s="35"/>
      <c r="B382" s="36"/>
      <c r="C382" s="192" t="s">
        <v>1309</v>
      </c>
      <c r="D382" s="192" t="s">
        <v>241</v>
      </c>
      <c r="E382" s="193" t="s">
        <v>4084</v>
      </c>
      <c r="F382" s="194" t="s">
        <v>4008</v>
      </c>
      <c r="G382" s="195" t="s">
        <v>2089</v>
      </c>
      <c r="H382" s="196">
        <v>1</v>
      </c>
      <c r="I382" s="197"/>
      <c r="J382" s="198">
        <f t="shared" si="100"/>
        <v>0</v>
      </c>
      <c r="K382" s="194" t="s">
        <v>3174</v>
      </c>
      <c r="L382" s="40"/>
      <c r="M382" s="199" t="s">
        <v>1</v>
      </c>
      <c r="N382" s="200" t="s">
        <v>41</v>
      </c>
      <c r="O382" s="72"/>
      <c r="P382" s="201">
        <f t="shared" si="101"/>
        <v>0</v>
      </c>
      <c r="Q382" s="201">
        <v>0</v>
      </c>
      <c r="R382" s="201">
        <f t="shared" si="102"/>
        <v>0</v>
      </c>
      <c r="S382" s="201">
        <v>0</v>
      </c>
      <c r="T382" s="202">
        <f t="shared" si="103"/>
        <v>0</v>
      </c>
      <c r="U382" s="35"/>
      <c r="V382" s="35"/>
      <c r="W382" s="35"/>
      <c r="X382" s="35"/>
      <c r="Y382" s="35"/>
      <c r="Z382" s="35"/>
      <c r="AA382" s="35"/>
      <c r="AB382" s="35"/>
      <c r="AC382" s="35"/>
      <c r="AD382" s="35"/>
      <c r="AE382" s="35"/>
      <c r="AR382" s="203" t="s">
        <v>110</v>
      </c>
      <c r="AT382" s="203" t="s">
        <v>241</v>
      </c>
      <c r="AU382" s="203" t="s">
        <v>84</v>
      </c>
      <c r="AY382" s="18" t="s">
        <v>239</v>
      </c>
      <c r="BE382" s="204">
        <f t="shared" si="104"/>
        <v>0</v>
      </c>
      <c r="BF382" s="204">
        <f t="shared" si="105"/>
        <v>0</v>
      </c>
      <c r="BG382" s="204">
        <f t="shared" si="106"/>
        <v>0</v>
      </c>
      <c r="BH382" s="204">
        <f t="shared" si="107"/>
        <v>0</v>
      </c>
      <c r="BI382" s="204">
        <f t="shared" si="108"/>
        <v>0</v>
      </c>
      <c r="BJ382" s="18" t="s">
        <v>84</v>
      </c>
      <c r="BK382" s="204">
        <f t="shared" si="109"/>
        <v>0</v>
      </c>
      <c r="BL382" s="18" t="s">
        <v>110</v>
      </c>
      <c r="BM382" s="203" t="s">
        <v>2164</v>
      </c>
    </row>
    <row r="383" spans="1:65" s="2" customFormat="1" ht="16.5" customHeight="1">
      <c r="A383" s="35"/>
      <c r="B383" s="36"/>
      <c r="C383" s="192" t="s">
        <v>1315</v>
      </c>
      <c r="D383" s="192" t="s">
        <v>241</v>
      </c>
      <c r="E383" s="193" t="s">
        <v>4085</v>
      </c>
      <c r="F383" s="194" t="s">
        <v>4034</v>
      </c>
      <c r="G383" s="195" t="s">
        <v>513</v>
      </c>
      <c r="H383" s="196">
        <v>30</v>
      </c>
      <c r="I383" s="197"/>
      <c r="J383" s="198">
        <f t="shared" si="100"/>
        <v>0</v>
      </c>
      <c r="K383" s="194" t="s">
        <v>3174</v>
      </c>
      <c r="L383" s="40"/>
      <c r="M383" s="199" t="s">
        <v>1</v>
      </c>
      <c r="N383" s="200" t="s">
        <v>41</v>
      </c>
      <c r="O383" s="72"/>
      <c r="P383" s="201">
        <f t="shared" si="101"/>
        <v>0</v>
      </c>
      <c r="Q383" s="201">
        <v>0</v>
      </c>
      <c r="R383" s="201">
        <f t="shared" si="102"/>
        <v>0</v>
      </c>
      <c r="S383" s="201">
        <v>0</v>
      </c>
      <c r="T383" s="202">
        <f t="shared" si="103"/>
        <v>0</v>
      </c>
      <c r="U383" s="35"/>
      <c r="V383" s="35"/>
      <c r="W383" s="35"/>
      <c r="X383" s="35"/>
      <c r="Y383" s="35"/>
      <c r="Z383" s="35"/>
      <c r="AA383" s="35"/>
      <c r="AB383" s="35"/>
      <c r="AC383" s="35"/>
      <c r="AD383" s="35"/>
      <c r="AE383" s="35"/>
      <c r="AR383" s="203" t="s">
        <v>110</v>
      </c>
      <c r="AT383" s="203" t="s">
        <v>241</v>
      </c>
      <c r="AU383" s="203" t="s">
        <v>84</v>
      </c>
      <c r="AY383" s="18" t="s">
        <v>239</v>
      </c>
      <c r="BE383" s="204">
        <f t="shared" si="104"/>
        <v>0</v>
      </c>
      <c r="BF383" s="204">
        <f t="shared" si="105"/>
        <v>0</v>
      </c>
      <c r="BG383" s="204">
        <f t="shared" si="106"/>
        <v>0</v>
      </c>
      <c r="BH383" s="204">
        <f t="shared" si="107"/>
        <v>0</v>
      </c>
      <c r="BI383" s="204">
        <f t="shared" si="108"/>
        <v>0</v>
      </c>
      <c r="BJ383" s="18" t="s">
        <v>84</v>
      </c>
      <c r="BK383" s="204">
        <f t="shared" si="109"/>
        <v>0</v>
      </c>
      <c r="BL383" s="18" t="s">
        <v>110</v>
      </c>
      <c r="BM383" s="203" t="s">
        <v>2172</v>
      </c>
    </row>
    <row r="384" spans="1:65" s="12" customFormat="1" ht="25.9" customHeight="1">
      <c r="B384" s="176"/>
      <c r="C384" s="177"/>
      <c r="D384" s="178" t="s">
        <v>75</v>
      </c>
      <c r="E384" s="179" t="s">
        <v>4086</v>
      </c>
      <c r="F384" s="179" t="s">
        <v>4087</v>
      </c>
      <c r="G384" s="177"/>
      <c r="H384" s="177"/>
      <c r="I384" s="180"/>
      <c r="J384" s="181">
        <f>BK384</f>
        <v>0</v>
      </c>
      <c r="K384" s="177"/>
      <c r="L384" s="182"/>
      <c r="M384" s="183"/>
      <c r="N384" s="184"/>
      <c r="O384" s="184"/>
      <c r="P384" s="185">
        <f>SUM(P385:P399)</f>
        <v>0</v>
      </c>
      <c r="Q384" s="184"/>
      <c r="R384" s="185">
        <f>SUM(R385:R399)</f>
        <v>0</v>
      </c>
      <c r="S384" s="184"/>
      <c r="T384" s="186">
        <f>SUM(T385:T399)</f>
        <v>0</v>
      </c>
      <c r="AR384" s="187" t="s">
        <v>84</v>
      </c>
      <c r="AT384" s="188" t="s">
        <v>75</v>
      </c>
      <c r="AU384" s="188" t="s">
        <v>76</v>
      </c>
      <c r="AY384" s="187" t="s">
        <v>239</v>
      </c>
      <c r="BK384" s="189">
        <f>SUM(BK385:BK399)</f>
        <v>0</v>
      </c>
    </row>
    <row r="385" spans="1:65" s="2" customFormat="1" ht="24.2" customHeight="1">
      <c r="A385" s="35"/>
      <c r="B385" s="36"/>
      <c r="C385" s="192" t="s">
        <v>1322</v>
      </c>
      <c r="D385" s="192" t="s">
        <v>241</v>
      </c>
      <c r="E385" s="193" t="s">
        <v>4088</v>
      </c>
      <c r="F385" s="194" t="s">
        <v>4089</v>
      </c>
      <c r="G385" s="195" t="s">
        <v>2089</v>
      </c>
      <c r="H385" s="196">
        <v>2</v>
      </c>
      <c r="I385" s="197"/>
      <c r="J385" s="198">
        <f>ROUND(I385*H385,2)</f>
        <v>0</v>
      </c>
      <c r="K385" s="194" t="s">
        <v>3174</v>
      </c>
      <c r="L385" s="40"/>
      <c r="M385" s="199" t="s">
        <v>1</v>
      </c>
      <c r="N385" s="200" t="s">
        <v>41</v>
      </c>
      <c r="O385" s="72"/>
      <c r="P385" s="201">
        <f>O385*H385</f>
        <v>0</v>
      </c>
      <c r="Q385" s="201">
        <v>0</v>
      </c>
      <c r="R385" s="201">
        <f>Q385*H385</f>
        <v>0</v>
      </c>
      <c r="S385" s="201">
        <v>0</v>
      </c>
      <c r="T385" s="202">
        <f>S385*H385</f>
        <v>0</v>
      </c>
      <c r="U385" s="35"/>
      <c r="V385" s="35"/>
      <c r="W385" s="35"/>
      <c r="X385" s="35"/>
      <c r="Y385" s="35"/>
      <c r="Z385" s="35"/>
      <c r="AA385" s="35"/>
      <c r="AB385" s="35"/>
      <c r="AC385" s="35"/>
      <c r="AD385" s="35"/>
      <c r="AE385" s="35"/>
      <c r="AR385" s="203" t="s">
        <v>110</v>
      </c>
      <c r="AT385" s="203" t="s">
        <v>241</v>
      </c>
      <c r="AU385" s="203" t="s">
        <v>84</v>
      </c>
      <c r="AY385" s="18" t="s">
        <v>239</v>
      </c>
      <c r="BE385" s="204">
        <f>IF(N385="základní",J385,0)</f>
        <v>0</v>
      </c>
      <c r="BF385" s="204">
        <f>IF(N385="snížená",J385,0)</f>
        <v>0</v>
      </c>
      <c r="BG385" s="204">
        <f>IF(N385="zákl. přenesená",J385,0)</f>
        <v>0</v>
      </c>
      <c r="BH385" s="204">
        <f>IF(N385="sníž. přenesená",J385,0)</f>
        <v>0</v>
      </c>
      <c r="BI385" s="204">
        <f>IF(N385="nulová",J385,0)</f>
        <v>0</v>
      </c>
      <c r="BJ385" s="18" t="s">
        <v>84</v>
      </c>
      <c r="BK385" s="204">
        <f>ROUND(I385*H385,2)</f>
        <v>0</v>
      </c>
      <c r="BL385" s="18" t="s">
        <v>110</v>
      </c>
      <c r="BM385" s="203" t="s">
        <v>2180</v>
      </c>
    </row>
    <row r="386" spans="1:65" s="2" customFormat="1" ht="19.5">
      <c r="A386" s="35"/>
      <c r="B386" s="36"/>
      <c r="C386" s="37"/>
      <c r="D386" s="212" t="s">
        <v>294</v>
      </c>
      <c r="E386" s="37"/>
      <c r="F386" s="221" t="s">
        <v>4090</v>
      </c>
      <c r="G386" s="37"/>
      <c r="H386" s="37"/>
      <c r="I386" s="207"/>
      <c r="J386" s="37"/>
      <c r="K386" s="37"/>
      <c r="L386" s="40"/>
      <c r="M386" s="208"/>
      <c r="N386" s="209"/>
      <c r="O386" s="72"/>
      <c r="P386" s="72"/>
      <c r="Q386" s="72"/>
      <c r="R386" s="72"/>
      <c r="S386" s="72"/>
      <c r="T386" s="73"/>
      <c r="U386" s="35"/>
      <c r="V386" s="35"/>
      <c r="W386" s="35"/>
      <c r="X386" s="35"/>
      <c r="Y386" s="35"/>
      <c r="Z386" s="35"/>
      <c r="AA386" s="35"/>
      <c r="AB386" s="35"/>
      <c r="AC386" s="35"/>
      <c r="AD386" s="35"/>
      <c r="AE386" s="35"/>
      <c r="AT386" s="18" t="s">
        <v>294</v>
      </c>
      <c r="AU386" s="18" t="s">
        <v>84</v>
      </c>
    </row>
    <row r="387" spans="1:65" s="2" customFormat="1" ht="16.5" customHeight="1">
      <c r="A387" s="35"/>
      <c r="B387" s="36"/>
      <c r="C387" s="192" t="s">
        <v>1328</v>
      </c>
      <c r="D387" s="192" t="s">
        <v>241</v>
      </c>
      <c r="E387" s="193" t="s">
        <v>4091</v>
      </c>
      <c r="F387" s="194" t="s">
        <v>4092</v>
      </c>
      <c r="G387" s="195" t="s">
        <v>396</v>
      </c>
      <c r="H387" s="196">
        <v>36</v>
      </c>
      <c r="I387" s="197"/>
      <c r="J387" s="198">
        <f>ROUND(I387*H387,2)</f>
        <v>0</v>
      </c>
      <c r="K387" s="194" t="s">
        <v>3174</v>
      </c>
      <c r="L387" s="40"/>
      <c r="M387" s="199" t="s">
        <v>1</v>
      </c>
      <c r="N387" s="200" t="s">
        <v>41</v>
      </c>
      <c r="O387" s="72"/>
      <c r="P387" s="201">
        <f>O387*H387</f>
        <v>0</v>
      </c>
      <c r="Q387" s="201">
        <v>0</v>
      </c>
      <c r="R387" s="201">
        <f>Q387*H387</f>
        <v>0</v>
      </c>
      <c r="S387" s="201">
        <v>0</v>
      </c>
      <c r="T387" s="202">
        <f>S387*H387</f>
        <v>0</v>
      </c>
      <c r="U387" s="35"/>
      <c r="V387" s="35"/>
      <c r="W387" s="35"/>
      <c r="X387" s="35"/>
      <c r="Y387" s="35"/>
      <c r="Z387" s="35"/>
      <c r="AA387" s="35"/>
      <c r="AB387" s="35"/>
      <c r="AC387" s="35"/>
      <c r="AD387" s="35"/>
      <c r="AE387" s="35"/>
      <c r="AR387" s="203" t="s">
        <v>110</v>
      </c>
      <c r="AT387" s="203" t="s">
        <v>241</v>
      </c>
      <c r="AU387" s="203" t="s">
        <v>84</v>
      </c>
      <c r="AY387" s="18" t="s">
        <v>239</v>
      </c>
      <c r="BE387" s="204">
        <f>IF(N387="základní",J387,0)</f>
        <v>0</v>
      </c>
      <c r="BF387" s="204">
        <f>IF(N387="snížená",J387,0)</f>
        <v>0</v>
      </c>
      <c r="BG387" s="204">
        <f>IF(N387="zákl. přenesená",J387,0)</f>
        <v>0</v>
      </c>
      <c r="BH387" s="204">
        <f>IF(N387="sníž. přenesená",J387,0)</f>
        <v>0</v>
      </c>
      <c r="BI387" s="204">
        <f>IF(N387="nulová",J387,0)</f>
        <v>0</v>
      </c>
      <c r="BJ387" s="18" t="s">
        <v>84</v>
      </c>
      <c r="BK387" s="204">
        <f>ROUND(I387*H387,2)</f>
        <v>0</v>
      </c>
      <c r="BL387" s="18" t="s">
        <v>110</v>
      </c>
      <c r="BM387" s="203" t="s">
        <v>2188</v>
      </c>
    </row>
    <row r="388" spans="1:65" s="2" customFormat="1" ht="29.25">
      <c r="A388" s="35"/>
      <c r="B388" s="36"/>
      <c r="C388" s="37"/>
      <c r="D388" s="212" t="s">
        <v>294</v>
      </c>
      <c r="E388" s="37"/>
      <c r="F388" s="221" t="s">
        <v>4093</v>
      </c>
      <c r="G388" s="37"/>
      <c r="H388" s="37"/>
      <c r="I388" s="207"/>
      <c r="J388" s="37"/>
      <c r="K388" s="37"/>
      <c r="L388" s="40"/>
      <c r="M388" s="208"/>
      <c r="N388" s="209"/>
      <c r="O388" s="72"/>
      <c r="P388" s="72"/>
      <c r="Q388" s="72"/>
      <c r="R388" s="72"/>
      <c r="S388" s="72"/>
      <c r="T388" s="73"/>
      <c r="U388" s="35"/>
      <c r="V388" s="35"/>
      <c r="W388" s="35"/>
      <c r="X388" s="35"/>
      <c r="Y388" s="35"/>
      <c r="Z388" s="35"/>
      <c r="AA388" s="35"/>
      <c r="AB388" s="35"/>
      <c r="AC388" s="35"/>
      <c r="AD388" s="35"/>
      <c r="AE388" s="35"/>
      <c r="AT388" s="18" t="s">
        <v>294</v>
      </c>
      <c r="AU388" s="18" t="s">
        <v>84</v>
      </c>
    </row>
    <row r="389" spans="1:65" s="2" customFormat="1" ht="16.5" customHeight="1">
      <c r="A389" s="35"/>
      <c r="B389" s="36"/>
      <c r="C389" s="192" t="s">
        <v>1333</v>
      </c>
      <c r="D389" s="192" t="s">
        <v>241</v>
      </c>
      <c r="E389" s="193" t="s">
        <v>4094</v>
      </c>
      <c r="F389" s="194" t="s">
        <v>4095</v>
      </c>
      <c r="G389" s="195" t="s">
        <v>396</v>
      </c>
      <c r="H389" s="196">
        <v>24</v>
      </c>
      <c r="I389" s="197"/>
      <c r="J389" s="198">
        <f>ROUND(I389*H389,2)</f>
        <v>0</v>
      </c>
      <c r="K389" s="194" t="s">
        <v>3174</v>
      </c>
      <c r="L389" s="40"/>
      <c r="M389" s="199" t="s">
        <v>1</v>
      </c>
      <c r="N389" s="200" t="s">
        <v>41</v>
      </c>
      <c r="O389" s="72"/>
      <c r="P389" s="201">
        <f>O389*H389</f>
        <v>0</v>
      </c>
      <c r="Q389" s="201">
        <v>0</v>
      </c>
      <c r="R389" s="201">
        <f>Q389*H389</f>
        <v>0</v>
      </c>
      <c r="S389" s="201">
        <v>0</v>
      </c>
      <c r="T389" s="202">
        <f>S389*H389</f>
        <v>0</v>
      </c>
      <c r="U389" s="35"/>
      <c r="V389" s="35"/>
      <c r="W389" s="35"/>
      <c r="X389" s="35"/>
      <c r="Y389" s="35"/>
      <c r="Z389" s="35"/>
      <c r="AA389" s="35"/>
      <c r="AB389" s="35"/>
      <c r="AC389" s="35"/>
      <c r="AD389" s="35"/>
      <c r="AE389" s="35"/>
      <c r="AR389" s="203" t="s">
        <v>110</v>
      </c>
      <c r="AT389" s="203" t="s">
        <v>241</v>
      </c>
      <c r="AU389" s="203" t="s">
        <v>84</v>
      </c>
      <c r="AY389" s="18" t="s">
        <v>239</v>
      </c>
      <c r="BE389" s="204">
        <f>IF(N389="základní",J389,0)</f>
        <v>0</v>
      </c>
      <c r="BF389" s="204">
        <f>IF(N389="snížená",J389,0)</f>
        <v>0</v>
      </c>
      <c r="BG389" s="204">
        <f>IF(N389="zákl. přenesená",J389,0)</f>
        <v>0</v>
      </c>
      <c r="BH389" s="204">
        <f>IF(N389="sníž. přenesená",J389,0)</f>
        <v>0</v>
      </c>
      <c r="BI389" s="204">
        <f>IF(N389="nulová",J389,0)</f>
        <v>0</v>
      </c>
      <c r="BJ389" s="18" t="s">
        <v>84</v>
      </c>
      <c r="BK389" s="204">
        <f>ROUND(I389*H389,2)</f>
        <v>0</v>
      </c>
      <c r="BL389" s="18" t="s">
        <v>110</v>
      </c>
      <c r="BM389" s="203" t="s">
        <v>2196</v>
      </c>
    </row>
    <row r="390" spans="1:65" s="2" customFormat="1" ht="29.25">
      <c r="A390" s="35"/>
      <c r="B390" s="36"/>
      <c r="C390" s="37"/>
      <c r="D390" s="212" t="s">
        <v>294</v>
      </c>
      <c r="E390" s="37"/>
      <c r="F390" s="221" t="s">
        <v>4093</v>
      </c>
      <c r="G390" s="37"/>
      <c r="H390" s="37"/>
      <c r="I390" s="207"/>
      <c r="J390" s="37"/>
      <c r="K390" s="37"/>
      <c r="L390" s="40"/>
      <c r="M390" s="208"/>
      <c r="N390" s="209"/>
      <c r="O390" s="72"/>
      <c r="P390" s="72"/>
      <c r="Q390" s="72"/>
      <c r="R390" s="72"/>
      <c r="S390" s="72"/>
      <c r="T390" s="73"/>
      <c r="U390" s="35"/>
      <c r="V390" s="35"/>
      <c r="W390" s="35"/>
      <c r="X390" s="35"/>
      <c r="Y390" s="35"/>
      <c r="Z390" s="35"/>
      <c r="AA390" s="35"/>
      <c r="AB390" s="35"/>
      <c r="AC390" s="35"/>
      <c r="AD390" s="35"/>
      <c r="AE390" s="35"/>
      <c r="AT390" s="18" t="s">
        <v>294</v>
      </c>
      <c r="AU390" s="18" t="s">
        <v>84</v>
      </c>
    </row>
    <row r="391" spans="1:65" s="2" customFormat="1" ht="16.5" customHeight="1">
      <c r="A391" s="35"/>
      <c r="B391" s="36"/>
      <c r="C391" s="192" t="s">
        <v>1338</v>
      </c>
      <c r="D391" s="192" t="s">
        <v>241</v>
      </c>
      <c r="E391" s="193" t="s">
        <v>4096</v>
      </c>
      <c r="F391" s="194" t="s">
        <v>4097</v>
      </c>
      <c r="G391" s="195" t="s">
        <v>2089</v>
      </c>
      <c r="H391" s="196">
        <v>2</v>
      </c>
      <c r="I391" s="197"/>
      <c r="J391" s="198">
        <f>ROUND(I391*H391,2)</f>
        <v>0</v>
      </c>
      <c r="K391" s="194" t="s">
        <v>3174</v>
      </c>
      <c r="L391" s="40"/>
      <c r="M391" s="199" t="s">
        <v>1</v>
      </c>
      <c r="N391" s="200" t="s">
        <v>41</v>
      </c>
      <c r="O391" s="72"/>
      <c r="P391" s="201">
        <f>O391*H391</f>
        <v>0</v>
      </c>
      <c r="Q391" s="201">
        <v>0</v>
      </c>
      <c r="R391" s="201">
        <f>Q391*H391</f>
        <v>0</v>
      </c>
      <c r="S391" s="201">
        <v>0</v>
      </c>
      <c r="T391" s="202">
        <f>S391*H391</f>
        <v>0</v>
      </c>
      <c r="U391" s="35"/>
      <c r="V391" s="35"/>
      <c r="W391" s="35"/>
      <c r="X391" s="35"/>
      <c r="Y391" s="35"/>
      <c r="Z391" s="35"/>
      <c r="AA391" s="35"/>
      <c r="AB391" s="35"/>
      <c r="AC391" s="35"/>
      <c r="AD391" s="35"/>
      <c r="AE391" s="35"/>
      <c r="AR391" s="203" t="s">
        <v>110</v>
      </c>
      <c r="AT391" s="203" t="s">
        <v>241</v>
      </c>
      <c r="AU391" s="203" t="s">
        <v>84</v>
      </c>
      <c r="AY391" s="18" t="s">
        <v>239</v>
      </c>
      <c r="BE391" s="204">
        <f>IF(N391="základní",J391,0)</f>
        <v>0</v>
      </c>
      <c r="BF391" s="204">
        <f>IF(N391="snížená",J391,0)</f>
        <v>0</v>
      </c>
      <c r="BG391" s="204">
        <f>IF(N391="zákl. přenesená",J391,0)</f>
        <v>0</v>
      </c>
      <c r="BH391" s="204">
        <f>IF(N391="sníž. přenesená",J391,0)</f>
        <v>0</v>
      </c>
      <c r="BI391" s="204">
        <f>IF(N391="nulová",J391,0)</f>
        <v>0</v>
      </c>
      <c r="BJ391" s="18" t="s">
        <v>84</v>
      </c>
      <c r="BK391" s="204">
        <f>ROUND(I391*H391,2)</f>
        <v>0</v>
      </c>
      <c r="BL391" s="18" t="s">
        <v>110</v>
      </c>
      <c r="BM391" s="203" t="s">
        <v>2204</v>
      </c>
    </row>
    <row r="392" spans="1:65" s="2" customFormat="1" ht="19.5">
      <c r="A392" s="35"/>
      <c r="B392" s="36"/>
      <c r="C392" s="37"/>
      <c r="D392" s="212" t="s">
        <v>294</v>
      </c>
      <c r="E392" s="37"/>
      <c r="F392" s="221" t="s">
        <v>4098</v>
      </c>
      <c r="G392" s="37"/>
      <c r="H392" s="37"/>
      <c r="I392" s="207"/>
      <c r="J392" s="37"/>
      <c r="K392" s="37"/>
      <c r="L392" s="40"/>
      <c r="M392" s="208"/>
      <c r="N392" s="209"/>
      <c r="O392" s="72"/>
      <c r="P392" s="72"/>
      <c r="Q392" s="72"/>
      <c r="R392" s="72"/>
      <c r="S392" s="72"/>
      <c r="T392" s="73"/>
      <c r="U392" s="35"/>
      <c r="V392" s="35"/>
      <c r="W392" s="35"/>
      <c r="X392" s="35"/>
      <c r="Y392" s="35"/>
      <c r="Z392" s="35"/>
      <c r="AA392" s="35"/>
      <c r="AB392" s="35"/>
      <c r="AC392" s="35"/>
      <c r="AD392" s="35"/>
      <c r="AE392" s="35"/>
      <c r="AT392" s="18" t="s">
        <v>294</v>
      </c>
      <c r="AU392" s="18" t="s">
        <v>84</v>
      </c>
    </row>
    <row r="393" spans="1:65" s="2" customFormat="1" ht="16.5" customHeight="1">
      <c r="A393" s="35"/>
      <c r="B393" s="36"/>
      <c r="C393" s="192" t="s">
        <v>1345</v>
      </c>
      <c r="D393" s="192" t="s">
        <v>241</v>
      </c>
      <c r="E393" s="193" t="s">
        <v>4099</v>
      </c>
      <c r="F393" s="194" t="s">
        <v>4100</v>
      </c>
      <c r="G393" s="195" t="s">
        <v>396</v>
      </c>
      <c r="H393" s="196">
        <v>45</v>
      </c>
      <c r="I393" s="197"/>
      <c r="J393" s="198">
        <f t="shared" ref="J393:J399" si="110">ROUND(I393*H393,2)</f>
        <v>0</v>
      </c>
      <c r="K393" s="194" t="s">
        <v>3174</v>
      </c>
      <c r="L393" s="40"/>
      <c r="M393" s="199" t="s">
        <v>1</v>
      </c>
      <c r="N393" s="200" t="s">
        <v>41</v>
      </c>
      <c r="O393" s="72"/>
      <c r="P393" s="201">
        <f t="shared" ref="P393:P399" si="111">O393*H393</f>
        <v>0</v>
      </c>
      <c r="Q393" s="201">
        <v>0</v>
      </c>
      <c r="R393" s="201">
        <f t="shared" ref="R393:R399" si="112">Q393*H393</f>
        <v>0</v>
      </c>
      <c r="S393" s="201">
        <v>0</v>
      </c>
      <c r="T393" s="202">
        <f t="shared" ref="T393:T399" si="113">S393*H393</f>
        <v>0</v>
      </c>
      <c r="U393" s="35"/>
      <c r="V393" s="35"/>
      <c r="W393" s="35"/>
      <c r="X393" s="35"/>
      <c r="Y393" s="35"/>
      <c r="Z393" s="35"/>
      <c r="AA393" s="35"/>
      <c r="AB393" s="35"/>
      <c r="AC393" s="35"/>
      <c r="AD393" s="35"/>
      <c r="AE393" s="35"/>
      <c r="AR393" s="203" t="s">
        <v>110</v>
      </c>
      <c r="AT393" s="203" t="s">
        <v>241</v>
      </c>
      <c r="AU393" s="203" t="s">
        <v>84</v>
      </c>
      <c r="AY393" s="18" t="s">
        <v>239</v>
      </c>
      <c r="BE393" s="204">
        <f t="shared" ref="BE393:BE399" si="114">IF(N393="základní",J393,0)</f>
        <v>0</v>
      </c>
      <c r="BF393" s="204">
        <f t="shared" ref="BF393:BF399" si="115">IF(N393="snížená",J393,0)</f>
        <v>0</v>
      </c>
      <c r="BG393" s="204">
        <f t="shared" ref="BG393:BG399" si="116">IF(N393="zákl. přenesená",J393,0)</f>
        <v>0</v>
      </c>
      <c r="BH393" s="204">
        <f t="shared" ref="BH393:BH399" si="117">IF(N393="sníž. přenesená",J393,0)</f>
        <v>0</v>
      </c>
      <c r="BI393" s="204">
        <f t="shared" ref="BI393:BI399" si="118">IF(N393="nulová",J393,0)</f>
        <v>0</v>
      </c>
      <c r="BJ393" s="18" t="s">
        <v>84</v>
      </c>
      <c r="BK393" s="204">
        <f t="shared" ref="BK393:BK399" si="119">ROUND(I393*H393,2)</f>
        <v>0</v>
      </c>
      <c r="BL393" s="18" t="s">
        <v>110</v>
      </c>
      <c r="BM393" s="203" t="s">
        <v>2212</v>
      </c>
    </row>
    <row r="394" spans="1:65" s="2" customFormat="1" ht="16.5" customHeight="1">
      <c r="A394" s="35"/>
      <c r="B394" s="36"/>
      <c r="C394" s="192" t="s">
        <v>1350</v>
      </c>
      <c r="D394" s="192" t="s">
        <v>241</v>
      </c>
      <c r="E394" s="193" t="s">
        <v>4101</v>
      </c>
      <c r="F394" s="194" t="s">
        <v>4102</v>
      </c>
      <c r="G394" s="195" t="s">
        <v>2089</v>
      </c>
      <c r="H394" s="196">
        <v>1</v>
      </c>
      <c r="I394" s="197"/>
      <c r="J394" s="198">
        <f t="shared" si="110"/>
        <v>0</v>
      </c>
      <c r="K394" s="194" t="s">
        <v>3174</v>
      </c>
      <c r="L394" s="40"/>
      <c r="M394" s="199" t="s">
        <v>1</v>
      </c>
      <c r="N394" s="200" t="s">
        <v>41</v>
      </c>
      <c r="O394" s="72"/>
      <c r="P394" s="201">
        <f t="shared" si="111"/>
        <v>0</v>
      </c>
      <c r="Q394" s="201">
        <v>0</v>
      </c>
      <c r="R394" s="201">
        <f t="shared" si="112"/>
        <v>0</v>
      </c>
      <c r="S394" s="201">
        <v>0</v>
      </c>
      <c r="T394" s="202">
        <f t="shared" si="113"/>
        <v>0</v>
      </c>
      <c r="U394" s="35"/>
      <c r="V394" s="35"/>
      <c r="W394" s="35"/>
      <c r="X394" s="35"/>
      <c r="Y394" s="35"/>
      <c r="Z394" s="35"/>
      <c r="AA394" s="35"/>
      <c r="AB394" s="35"/>
      <c r="AC394" s="35"/>
      <c r="AD394" s="35"/>
      <c r="AE394" s="35"/>
      <c r="AR394" s="203" t="s">
        <v>110</v>
      </c>
      <c r="AT394" s="203" t="s">
        <v>241</v>
      </c>
      <c r="AU394" s="203" t="s">
        <v>84</v>
      </c>
      <c r="AY394" s="18" t="s">
        <v>239</v>
      </c>
      <c r="BE394" s="204">
        <f t="shared" si="114"/>
        <v>0</v>
      </c>
      <c r="BF394" s="204">
        <f t="shared" si="115"/>
        <v>0</v>
      </c>
      <c r="BG394" s="204">
        <f t="shared" si="116"/>
        <v>0</v>
      </c>
      <c r="BH394" s="204">
        <f t="shared" si="117"/>
        <v>0</v>
      </c>
      <c r="BI394" s="204">
        <f t="shared" si="118"/>
        <v>0</v>
      </c>
      <c r="BJ394" s="18" t="s">
        <v>84</v>
      </c>
      <c r="BK394" s="204">
        <f t="shared" si="119"/>
        <v>0</v>
      </c>
      <c r="BL394" s="18" t="s">
        <v>110</v>
      </c>
      <c r="BM394" s="203" t="s">
        <v>2220</v>
      </c>
    </row>
    <row r="395" spans="1:65" s="2" customFormat="1" ht="16.5" customHeight="1">
      <c r="A395" s="35"/>
      <c r="B395" s="36"/>
      <c r="C395" s="192" t="s">
        <v>1355</v>
      </c>
      <c r="D395" s="192" t="s">
        <v>241</v>
      </c>
      <c r="E395" s="193" t="s">
        <v>4103</v>
      </c>
      <c r="F395" s="194" t="s">
        <v>4104</v>
      </c>
      <c r="G395" s="195" t="s">
        <v>2089</v>
      </c>
      <c r="H395" s="196">
        <v>1</v>
      </c>
      <c r="I395" s="197"/>
      <c r="J395" s="198">
        <f t="shared" si="110"/>
        <v>0</v>
      </c>
      <c r="K395" s="194" t="s">
        <v>3174</v>
      </c>
      <c r="L395" s="40"/>
      <c r="M395" s="199" t="s">
        <v>1</v>
      </c>
      <c r="N395" s="200" t="s">
        <v>41</v>
      </c>
      <c r="O395" s="72"/>
      <c r="P395" s="201">
        <f t="shared" si="111"/>
        <v>0</v>
      </c>
      <c r="Q395" s="201">
        <v>0</v>
      </c>
      <c r="R395" s="201">
        <f t="shared" si="112"/>
        <v>0</v>
      </c>
      <c r="S395" s="201">
        <v>0</v>
      </c>
      <c r="T395" s="202">
        <f t="shared" si="113"/>
        <v>0</v>
      </c>
      <c r="U395" s="35"/>
      <c r="V395" s="35"/>
      <c r="W395" s="35"/>
      <c r="X395" s="35"/>
      <c r="Y395" s="35"/>
      <c r="Z395" s="35"/>
      <c r="AA395" s="35"/>
      <c r="AB395" s="35"/>
      <c r="AC395" s="35"/>
      <c r="AD395" s="35"/>
      <c r="AE395" s="35"/>
      <c r="AR395" s="203" t="s">
        <v>110</v>
      </c>
      <c r="AT395" s="203" t="s">
        <v>241</v>
      </c>
      <c r="AU395" s="203" t="s">
        <v>84</v>
      </c>
      <c r="AY395" s="18" t="s">
        <v>239</v>
      </c>
      <c r="BE395" s="204">
        <f t="shared" si="114"/>
        <v>0</v>
      </c>
      <c r="BF395" s="204">
        <f t="shared" si="115"/>
        <v>0</v>
      </c>
      <c r="BG395" s="204">
        <f t="shared" si="116"/>
        <v>0</v>
      </c>
      <c r="BH395" s="204">
        <f t="shared" si="117"/>
        <v>0</v>
      </c>
      <c r="BI395" s="204">
        <f t="shared" si="118"/>
        <v>0</v>
      </c>
      <c r="BJ395" s="18" t="s">
        <v>84</v>
      </c>
      <c r="BK395" s="204">
        <f t="shared" si="119"/>
        <v>0</v>
      </c>
      <c r="BL395" s="18" t="s">
        <v>110</v>
      </c>
      <c r="BM395" s="203" t="s">
        <v>2228</v>
      </c>
    </row>
    <row r="396" spans="1:65" s="2" customFormat="1" ht="16.5" customHeight="1">
      <c r="A396" s="35"/>
      <c r="B396" s="36"/>
      <c r="C396" s="192" t="s">
        <v>1360</v>
      </c>
      <c r="D396" s="192" t="s">
        <v>241</v>
      </c>
      <c r="E396" s="193" t="s">
        <v>4105</v>
      </c>
      <c r="F396" s="194" t="s">
        <v>4106</v>
      </c>
      <c r="G396" s="195" t="s">
        <v>2089</v>
      </c>
      <c r="H396" s="196">
        <v>1</v>
      </c>
      <c r="I396" s="197"/>
      <c r="J396" s="198">
        <f t="shared" si="110"/>
        <v>0</v>
      </c>
      <c r="K396" s="194" t="s">
        <v>3174</v>
      </c>
      <c r="L396" s="40"/>
      <c r="M396" s="199" t="s">
        <v>1</v>
      </c>
      <c r="N396" s="200" t="s">
        <v>41</v>
      </c>
      <c r="O396" s="72"/>
      <c r="P396" s="201">
        <f t="shared" si="111"/>
        <v>0</v>
      </c>
      <c r="Q396" s="201">
        <v>0</v>
      </c>
      <c r="R396" s="201">
        <f t="shared" si="112"/>
        <v>0</v>
      </c>
      <c r="S396" s="201">
        <v>0</v>
      </c>
      <c r="T396" s="202">
        <f t="shared" si="113"/>
        <v>0</v>
      </c>
      <c r="U396" s="35"/>
      <c r="V396" s="35"/>
      <c r="W396" s="35"/>
      <c r="X396" s="35"/>
      <c r="Y396" s="35"/>
      <c r="Z396" s="35"/>
      <c r="AA396" s="35"/>
      <c r="AB396" s="35"/>
      <c r="AC396" s="35"/>
      <c r="AD396" s="35"/>
      <c r="AE396" s="35"/>
      <c r="AR396" s="203" t="s">
        <v>110</v>
      </c>
      <c r="AT396" s="203" t="s">
        <v>241</v>
      </c>
      <c r="AU396" s="203" t="s">
        <v>84</v>
      </c>
      <c r="AY396" s="18" t="s">
        <v>239</v>
      </c>
      <c r="BE396" s="204">
        <f t="shared" si="114"/>
        <v>0</v>
      </c>
      <c r="BF396" s="204">
        <f t="shared" si="115"/>
        <v>0</v>
      </c>
      <c r="BG396" s="204">
        <f t="shared" si="116"/>
        <v>0</v>
      </c>
      <c r="BH396" s="204">
        <f t="shared" si="117"/>
        <v>0</v>
      </c>
      <c r="BI396" s="204">
        <f t="shared" si="118"/>
        <v>0</v>
      </c>
      <c r="BJ396" s="18" t="s">
        <v>84</v>
      </c>
      <c r="BK396" s="204">
        <f t="shared" si="119"/>
        <v>0</v>
      </c>
      <c r="BL396" s="18" t="s">
        <v>110</v>
      </c>
      <c r="BM396" s="203" t="s">
        <v>2236</v>
      </c>
    </row>
    <row r="397" spans="1:65" s="2" customFormat="1" ht="16.5" customHeight="1">
      <c r="A397" s="35"/>
      <c r="B397" s="36"/>
      <c r="C397" s="192" t="s">
        <v>1366</v>
      </c>
      <c r="D397" s="192" t="s">
        <v>241</v>
      </c>
      <c r="E397" s="193" t="s">
        <v>4107</v>
      </c>
      <c r="F397" s="194" t="s">
        <v>4108</v>
      </c>
      <c r="G397" s="195" t="s">
        <v>2089</v>
      </c>
      <c r="H397" s="196">
        <v>1</v>
      </c>
      <c r="I397" s="197"/>
      <c r="J397" s="198">
        <f t="shared" si="110"/>
        <v>0</v>
      </c>
      <c r="K397" s="194" t="s">
        <v>3174</v>
      </c>
      <c r="L397" s="40"/>
      <c r="M397" s="199" t="s">
        <v>1</v>
      </c>
      <c r="N397" s="200" t="s">
        <v>41</v>
      </c>
      <c r="O397" s="72"/>
      <c r="P397" s="201">
        <f t="shared" si="111"/>
        <v>0</v>
      </c>
      <c r="Q397" s="201">
        <v>0</v>
      </c>
      <c r="R397" s="201">
        <f t="shared" si="112"/>
        <v>0</v>
      </c>
      <c r="S397" s="201">
        <v>0</v>
      </c>
      <c r="T397" s="202">
        <f t="shared" si="113"/>
        <v>0</v>
      </c>
      <c r="U397" s="35"/>
      <c r="V397" s="35"/>
      <c r="W397" s="35"/>
      <c r="X397" s="35"/>
      <c r="Y397" s="35"/>
      <c r="Z397" s="35"/>
      <c r="AA397" s="35"/>
      <c r="AB397" s="35"/>
      <c r="AC397" s="35"/>
      <c r="AD397" s="35"/>
      <c r="AE397" s="35"/>
      <c r="AR397" s="203" t="s">
        <v>110</v>
      </c>
      <c r="AT397" s="203" t="s">
        <v>241</v>
      </c>
      <c r="AU397" s="203" t="s">
        <v>84</v>
      </c>
      <c r="AY397" s="18" t="s">
        <v>239</v>
      </c>
      <c r="BE397" s="204">
        <f t="shared" si="114"/>
        <v>0</v>
      </c>
      <c r="BF397" s="204">
        <f t="shared" si="115"/>
        <v>0</v>
      </c>
      <c r="BG397" s="204">
        <f t="shared" si="116"/>
        <v>0</v>
      </c>
      <c r="BH397" s="204">
        <f t="shared" si="117"/>
        <v>0</v>
      </c>
      <c r="BI397" s="204">
        <f t="shared" si="118"/>
        <v>0</v>
      </c>
      <c r="BJ397" s="18" t="s">
        <v>84</v>
      </c>
      <c r="BK397" s="204">
        <f t="shared" si="119"/>
        <v>0</v>
      </c>
      <c r="BL397" s="18" t="s">
        <v>110</v>
      </c>
      <c r="BM397" s="203" t="s">
        <v>2247</v>
      </c>
    </row>
    <row r="398" spans="1:65" s="2" customFormat="1" ht="16.5" customHeight="1">
      <c r="A398" s="35"/>
      <c r="B398" s="36"/>
      <c r="C398" s="192" t="s">
        <v>1371</v>
      </c>
      <c r="D398" s="192" t="s">
        <v>241</v>
      </c>
      <c r="E398" s="193" t="s">
        <v>4109</v>
      </c>
      <c r="F398" s="194" t="s">
        <v>4110</v>
      </c>
      <c r="G398" s="195" t="s">
        <v>2089</v>
      </c>
      <c r="H398" s="196">
        <v>1</v>
      </c>
      <c r="I398" s="197"/>
      <c r="J398" s="198">
        <f t="shared" si="110"/>
        <v>0</v>
      </c>
      <c r="K398" s="194" t="s">
        <v>3174</v>
      </c>
      <c r="L398" s="40"/>
      <c r="M398" s="199" t="s">
        <v>1</v>
      </c>
      <c r="N398" s="200" t="s">
        <v>41</v>
      </c>
      <c r="O398" s="72"/>
      <c r="P398" s="201">
        <f t="shared" si="111"/>
        <v>0</v>
      </c>
      <c r="Q398" s="201">
        <v>0</v>
      </c>
      <c r="R398" s="201">
        <f t="shared" si="112"/>
        <v>0</v>
      </c>
      <c r="S398" s="201">
        <v>0</v>
      </c>
      <c r="T398" s="202">
        <f t="shared" si="113"/>
        <v>0</v>
      </c>
      <c r="U398" s="35"/>
      <c r="V398" s="35"/>
      <c r="W398" s="35"/>
      <c r="X398" s="35"/>
      <c r="Y398" s="35"/>
      <c r="Z398" s="35"/>
      <c r="AA398" s="35"/>
      <c r="AB398" s="35"/>
      <c r="AC398" s="35"/>
      <c r="AD398" s="35"/>
      <c r="AE398" s="35"/>
      <c r="AR398" s="203" t="s">
        <v>110</v>
      </c>
      <c r="AT398" s="203" t="s">
        <v>241</v>
      </c>
      <c r="AU398" s="203" t="s">
        <v>84</v>
      </c>
      <c r="AY398" s="18" t="s">
        <v>239</v>
      </c>
      <c r="BE398" s="204">
        <f t="shared" si="114"/>
        <v>0</v>
      </c>
      <c r="BF398" s="204">
        <f t="shared" si="115"/>
        <v>0</v>
      </c>
      <c r="BG398" s="204">
        <f t="shared" si="116"/>
        <v>0</v>
      </c>
      <c r="BH398" s="204">
        <f t="shared" si="117"/>
        <v>0</v>
      </c>
      <c r="BI398" s="204">
        <f t="shared" si="118"/>
        <v>0</v>
      </c>
      <c r="BJ398" s="18" t="s">
        <v>84</v>
      </c>
      <c r="BK398" s="204">
        <f t="shared" si="119"/>
        <v>0</v>
      </c>
      <c r="BL398" s="18" t="s">
        <v>110</v>
      </c>
      <c r="BM398" s="203" t="s">
        <v>2256</v>
      </c>
    </row>
    <row r="399" spans="1:65" s="2" customFormat="1" ht="16.5" customHeight="1">
      <c r="A399" s="35"/>
      <c r="B399" s="36"/>
      <c r="C399" s="192" t="s">
        <v>1376</v>
      </c>
      <c r="D399" s="192" t="s">
        <v>241</v>
      </c>
      <c r="E399" s="193" t="s">
        <v>4111</v>
      </c>
      <c r="F399" s="194" t="s">
        <v>4112</v>
      </c>
      <c r="G399" s="195" t="s">
        <v>396</v>
      </c>
      <c r="H399" s="196">
        <v>16</v>
      </c>
      <c r="I399" s="197"/>
      <c r="J399" s="198">
        <f t="shared" si="110"/>
        <v>0</v>
      </c>
      <c r="K399" s="194" t="s">
        <v>3174</v>
      </c>
      <c r="L399" s="40"/>
      <c r="M399" s="199" t="s">
        <v>1</v>
      </c>
      <c r="N399" s="200" t="s">
        <v>41</v>
      </c>
      <c r="O399" s="72"/>
      <c r="P399" s="201">
        <f t="shared" si="111"/>
        <v>0</v>
      </c>
      <c r="Q399" s="201">
        <v>0</v>
      </c>
      <c r="R399" s="201">
        <f t="shared" si="112"/>
        <v>0</v>
      </c>
      <c r="S399" s="201">
        <v>0</v>
      </c>
      <c r="T399" s="202">
        <f t="shared" si="113"/>
        <v>0</v>
      </c>
      <c r="U399" s="35"/>
      <c r="V399" s="35"/>
      <c r="W399" s="35"/>
      <c r="X399" s="35"/>
      <c r="Y399" s="35"/>
      <c r="Z399" s="35"/>
      <c r="AA399" s="35"/>
      <c r="AB399" s="35"/>
      <c r="AC399" s="35"/>
      <c r="AD399" s="35"/>
      <c r="AE399" s="35"/>
      <c r="AR399" s="203" t="s">
        <v>110</v>
      </c>
      <c r="AT399" s="203" t="s">
        <v>241</v>
      </c>
      <c r="AU399" s="203" t="s">
        <v>84</v>
      </c>
      <c r="AY399" s="18" t="s">
        <v>239</v>
      </c>
      <c r="BE399" s="204">
        <f t="shared" si="114"/>
        <v>0</v>
      </c>
      <c r="BF399" s="204">
        <f t="shared" si="115"/>
        <v>0</v>
      </c>
      <c r="BG399" s="204">
        <f t="shared" si="116"/>
        <v>0</v>
      </c>
      <c r="BH399" s="204">
        <f t="shared" si="117"/>
        <v>0</v>
      </c>
      <c r="BI399" s="204">
        <f t="shared" si="118"/>
        <v>0</v>
      </c>
      <c r="BJ399" s="18" t="s">
        <v>84</v>
      </c>
      <c r="BK399" s="204">
        <f t="shared" si="119"/>
        <v>0</v>
      </c>
      <c r="BL399" s="18" t="s">
        <v>110</v>
      </c>
      <c r="BM399" s="203" t="s">
        <v>2264</v>
      </c>
    </row>
    <row r="400" spans="1:65" s="12" customFormat="1" ht="25.9" customHeight="1">
      <c r="B400" s="176"/>
      <c r="C400" s="177"/>
      <c r="D400" s="178" t="s">
        <v>75</v>
      </c>
      <c r="E400" s="179" t="s">
        <v>3636</v>
      </c>
      <c r="F400" s="179" t="s">
        <v>3637</v>
      </c>
      <c r="G400" s="177"/>
      <c r="H400" s="177"/>
      <c r="I400" s="180"/>
      <c r="J400" s="181">
        <f>BK400</f>
        <v>0</v>
      </c>
      <c r="K400" s="177"/>
      <c r="L400" s="182"/>
      <c r="M400" s="183"/>
      <c r="N400" s="184"/>
      <c r="O400" s="184"/>
      <c r="P400" s="185">
        <f>SUM(P401:P413)</f>
        <v>0</v>
      </c>
      <c r="Q400" s="184"/>
      <c r="R400" s="185">
        <f>SUM(R401:R413)</f>
        <v>0</v>
      </c>
      <c r="S400" s="184"/>
      <c r="T400" s="186">
        <f>SUM(T401:T413)</f>
        <v>0</v>
      </c>
      <c r="AR400" s="187" t="s">
        <v>84</v>
      </c>
      <c r="AT400" s="188" t="s">
        <v>75</v>
      </c>
      <c r="AU400" s="188" t="s">
        <v>76</v>
      </c>
      <c r="AY400" s="187" t="s">
        <v>239</v>
      </c>
      <c r="BK400" s="189">
        <f>SUM(BK401:BK413)</f>
        <v>0</v>
      </c>
    </row>
    <row r="401" spans="1:65" s="2" customFormat="1" ht="16.5" customHeight="1">
      <c r="A401" s="35"/>
      <c r="B401" s="36"/>
      <c r="C401" s="192" t="s">
        <v>1381</v>
      </c>
      <c r="D401" s="192" t="s">
        <v>241</v>
      </c>
      <c r="E401" s="193" t="s">
        <v>4113</v>
      </c>
      <c r="F401" s="194" t="s">
        <v>4114</v>
      </c>
      <c r="G401" s="195" t="s">
        <v>344</v>
      </c>
      <c r="H401" s="196">
        <v>10</v>
      </c>
      <c r="I401" s="197"/>
      <c r="J401" s="198">
        <f t="shared" ref="J401:J406" si="120">ROUND(I401*H401,2)</f>
        <v>0</v>
      </c>
      <c r="K401" s="194" t="s">
        <v>4115</v>
      </c>
      <c r="L401" s="40"/>
      <c r="M401" s="199" t="s">
        <v>1</v>
      </c>
      <c r="N401" s="200" t="s">
        <v>41</v>
      </c>
      <c r="O401" s="72"/>
      <c r="P401" s="201">
        <f t="shared" ref="P401:P406" si="121">O401*H401</f>
        <v>0</v>
      </c>
      <c r="Q401" s="201">
        <v>0</v>
      </c>
      <c r="R401" s="201">
        <f t="shared" ref="R401:R406" si="122">Q401*H401</f>
        <v>0</v>
      </c>
      <c r="S401" s="201">
        <v>0</v>
      </c>
      <c r="T401" s="202">
        <f t="shared" ref="T401:T406" si="123">S401*H401</f>
        <v>0</v>
      </c>
      <c r="U401" s="35"/>
      <c r="V401" s="35"/>
      <c r="W401" s="35"/>
      <c r="X401" s="35"/>
      <c r="Y401" s="35"/>
      <c r="Z401" s="35"/>
      <c r="AA401" s="35"/>
      <c r="AB401" s="35"/>
      <c r="AC401" s="35"/>
      <c r="AD401" s="35"/>
      <c r="AE401" s="35"/>
      <c r="AR401" s="203" t="s">
        <v>110</v>
      </c>
      <c r="AT401" s="203" t="s">
        <v>241</v>
      </c>
      <c r="AU401" s="203" t="s">
        <v>84</v>
      </c>
      <c r="AY401" s="18" t="s">
        <v>239</v>
      </c>
      <c r="BE401" s="204">
        <f t="shared" ref="BE401:BE406" si="124">IF(N401="základní",J401,0)</f>
        <v>0</v>
      </c>
      <c r="BF401" s="204">
        <f t="shared" ref="BF401:BF406" si="125">IF(N401="snížená",J401,0)</f>
        <v>0</v>
      </c>
      <c r="BG401" s="204">
        <f t="shared" ref="BG401:BG406" si="126">IF(N401="zákl. přenesená",J401,0)</f>
        <v>0</v>
      </c>
      <c r="BH401" s="204">
        <f t="shared" ref="BH401:BH406" si="127">IF(N401="sníž. přenesená",J401,0)</f>
        <v>0</v>
      </c>
      <c r="BI401" s="204">
        <f t="shared" ref="BI401:BI406" si="128">IF(N401="nulová",J401,0)</f>
        <v>0</v>
      </c>
      <c r="BJ401" s="18" t="s">
        <v>84</v>
      </c>
      <c r="BK401" s="204">
        <f t="shared" ref="BK401:BK406" si="129">ROUND(I401*H401,2)</f>
        <v>0</v>
      </c>
      <c r="BL401" s="18" t="s">
        <v>110</v>
      </c>
      <c r="BM401" s="203" t="s">
        <v>2272</v>
      </c>
    </row>
    <row r="402" spans="1:65" s="2" customFormat="1" ht="16.5" customHeight="1">
      <c r="A402" s="35"/>
      <c r="B402" s="36"/>
      <c r="C402" s="192" t="s">
        <v>1386</v>
      </c>
      <c r="D402" s="192" t="s">
        <v>241</v>
      </c>
      <c r="E402" s="193" t="s">
        <v>4116</v>
      </c>
      <c r="F402" s="194" t="s">
        <v>4117</v>
      </c>
      <c r="G402" s="195" t="s">
        <v>2089</v>
      </c>
      <c r="H402" s="196">
        <v>1</v>
      </c>
      <c r="I402" s="197"/>
      <c r="J402" s="198">
        <f t="shared" si="120"/>
        <v>0</v>
      </c>
      <c r="K402" s="194" t="s">
        <v>3174</v>
      </c>
      <c r="L402" s="40"/>
      <c r="M402" s="199" t="s">
        <v>1</v>
      </c>
      <c r="N402" s="200" t="s">
        <v>41</v>
      </c>
      <c r="O402" s="72"/>
      <c r="P402" s="201">
        <f t="shared" si="121"/>
        <v>0</v>
      </c>
      <c r="Q402" s="201">
        <v>0</v>
      </c>
      <c r="R402" s="201">
        <f t="shared" si="122"/>
        <v>0</v>
      </c>
      <c r="S402" s="201">
        <v>0</v>
      </c>
      <c r="T402" s="202">
        <f t="shared" si="123"/>
        <v>0</v>
      </c>
      <c r="U402" s="35"/>
      <c r="V402" s="35"/>
      <c r="W402" s="35"/>
      <c r="X402" s="35"/>
      <c r="Y402" s="35"/>
      <c r="Z402" s="35"/>
      <c r="AA402" s="35"/>
      <c r="AB402" s="35"/>
      <c r="AC402" s="35"/>
      <c r="AD402" s="35"/>
      <c r="AE402" s="35"/>
      <c r="AR402" s="203" t="s">
        <v>110</v>
      </c>
      <c r="AT402" s="203" t="s">
        <v>241</v>
      </c>
      <c r="AU402" s="203" t="s">
        <v>84</v>
      </c>
      <c r="AY402" s="18" t="s">
        <v>239</v>
      </c>
      <c r="BE402" s="204">
        <f t="shared" si="124"/>
        <v>0</v>
      </c>
      <c r="BF402" s="204">
        <f t="shared" si="125"/>
        <v>0</v>
      </c>
      <c r="BG402" s="204">
        <f t="shared" si="126"/>
        <v>0</v>
      </c>
      <c r="BH402" s="204">
        <f t="shared" si="127"/>
        <v>0</v>
      </c>
      <c r="BI402" s="204">
        <f t="shared" si="128"/>
        <v>0</v>
      </c>
      <c r="BJ402" s="18" t="s">
        <v>84</v>
      </c>
      <c r="BK402" s="204">
        <f t="shared" si="129"/>
        <v>0</v>
      </c>
      <c r="BL402" s="18" t="s">
        <v>110</v>
      </c>
      <c r="BM402" s="203" t="s">
        <v>2280</v>
      </c>
    </row>
    <row r="403" spans="1:65" s="2" customFormat="1" ht="16.5" customHeight="1">
      <c r="A403" s="35"/>
      <c r="B403" s="36"/>
      <c r="C403" s="192" t="s">
        <v>1391</v>
      </c>
      <c r="D403" s="192" t="s">
        <v>241</v>
      </c>
      <c r="E403" s="193" t="s">
        <v>4118</v>
      </c>
      <c r="F403" s="194" t="s">
        <v>4119</v>
      </c>
      <c r="G403" s="195" t="s">
        <v>2089</v>
      </c>
      <c r="H403" s="196">
        <v>1</v>
      </c>
      <c r="I403" s="197"/>
      <c r="J403" s="198">
        <f t="shared" si="120"/>
        <v>0</v>
      </c>
      <c r="K403" s="194" t="s">
        <v>3174</v>
      </c>
      <c r="L403" s="40"/>
      <c r="M403" s="199" t="s">
        <v>1</v>
      </c>
      <c r="N403" s="200" t="s">
        <v>41</v>
      </c>
      <c r="O403" s="72"/>
      <c r="P403" s="201">
        <f t="shared" si="121"/>
        <v>0</v>
      </c>
      <c r="Q403" s="201">
        <v>0</v>
      </c>
      <c r="R403" s="201">
        <f t="shared" si="122"/>
        <v>0</v>
      </c>
      <c r="S403" s="201">
        <v>0</v>
      </c>
      <c r="T403" s="202">
        <f t="shared" si="123"/>
        <v>0</v>
      </c>
      <c r="U403" s="35"/>
      <c r="V403" s="35"/>
      <c r="W403" s="35"/>
      <c r="X403" s="35"/>
      <c r="Y403" s="35"/>
      <c r="Z403" s="35"/>
      <c r="AA403" s="35"/>
      <c r="AB403" s="35"/>
      <c r="AC403" s="35"/>
      <c r="AD403" s="35"/>
      <c r="AE403" s="35"/>
      <c r="AR403" s="203" t="s">
        <v>110</v>
      </c>
      <c r="AT403" s="203" t="s">
        <v>241</v>
      </c>
      <c r="AU403" s="203" t="s">
        <v>84</v>
      </c>
      <c r="AY403" s="18" t="s">
        <v>239</v>
      </c>
      <c r="BE403" s="204">
        <f t="shared" si="124"/>
        <v>0</v>
      </c>
      <c r="BF403" s="204">
        <f t="shared" si="125"/>
        <v>0</v>
      </c>
      <c r="BG403" s="204">
        <f t="shared" si="126"/>
        <v>0</v>
      </c>
      <c r="BH403" s="204">
        <f t="shared" si="127"/>
        <v>0</v>
      </c>
      <c r="BI403" s="204">
        <f t="shared" si="128"/>
        <v>0</v>
      </c>
      <c r="BJ403" s="18" t="s">
        <v>84</v>
      </c>
      <c r="BK403" s="204">
        <f t="shared" si="129"/>
        <v>0</v>
      </c>
      <c r="BL403" s="18" t="s">
        <v>110</v>
      </c>
      <c r="BM403" s="203" t="s">
        <v>2288</v>
      </c>
    </row>
    <row r="404" spans="1:65" s="2" customFormat="1" ht="16.5" customHeight="1">
      <c r="A404" s="35"/>
      <c r="B404" s="36"/>
      <c r="C404" s="192" t="s">
        <v>1397</v>
      </c>
      <c r="D404" s="192" t="s">
        <v>241</v>
      </c>
      <c r="E404" s="193" t="s">
        <v>4120</v>
      </c>
      <c r="F404" s="194" t="s">
        <v>4121</v>
      </c>
      <c r="G404" s="195" t="s">
        <v>4122</v>
      </c>
      <c r="H404" s="196">
        <v>2</v>
      </c>
      <c r="I404" s="197"/>
      <c r="J404" s="198">
        <f t="shared" si="120"/>
        <v>0</v>
      </c>
      <c r="K404" s="194" t="s">
        <v>3174</v>
      </c>
      <c r="L404" s="40"/>
      <c r="M404" s="199" t="s">
        <v>1</v>
      </c>
      <c r="N404" s="200" t="s">
        <v>41</v>
      </c>
      <c r="O404" s="72"/>
      <c r="P404" s="201">
        <f t="shared" si="121"/>
        <v>0</v>
      </c>
      <c r="Q404" s="201">
        <v>0</v>
      </c>
      <c r="R404" s="201">
        <f t="shared" si="122"/>
        <v>0</v>
      </c>
      <c r="S404" s="201">
        <v>0</v>
      </c>
      <c r="T404" s="202">
        <f t="shared" si="123"/>
        <v>0</v>
      </c>
      <c r="U404" s="35"/>
      <c r="V404" s="35"/>
      <c r="W404" s="35"/>
      <c r="X404" s="35"/>
      <c r="Y404" s="35"/>
      <c r="Z404" s="35"/>
      <c r="AA404" s="35"/>
      <c r="AB404" s="35"/>
      <c r="AC404" s="35"/>
      <c r="AD404" s="35"/>
      <c r="AE404" s="35"/>
      <c r="AR404" s="203" t="s">
        <v>110</v>
      </c>
      <c r="AT404" s="203" t="s">
        <v>241</v>
      </c>
      <c r="AU404" s="203" t="s">
        <v>84</v>
      </c>
      <c r="AY404" s="18" t="s">
        <v>239</v>
      </c>
      <c r="BE404" s="204">
        <f t="shared" si="124"/>
        <v>0</v>
      </c>
      <c r="BF404" s="204">
        <f t="shared" si="125"/>
        <v>0</v>
      </c>
      <c r="BG404" s="204">
        <f t="shared" si="126"/>
        <v>0</v>
      </c>
      <c r="BH404" s="204">
        <f t="shared" si="127"/>
        <v>0</v>
      </c>
      <c r="BI404" s="204">
        <f t="shared" si="128"/>
        <v>0</v>
      </c>
      <c r="BJ404" s="18" t="s">
        <v>84</v>
      </c>
      <c r="BK404" s="204">
        <f t="shared" si="129"/>
        <v>0</v>
      </c>
      <c r="BL404" s="18" t="s">
        <v>110</v>
      </c>
      <c r="BM404" s="203" t="s">
        <v>2296</v>
      </c>
    </row>
    <row r="405" spans="1:65" s="2" customFormat="1" ht="16.5" customHeight="1">
      <c r="A405" s="35"/>
      <c r="B405" s="36"/>
      <c r="C405" s="192" t="s">
        <v>1403</v>
      </c>
      <c r="D405" s="192" t="s">
        <v>241</v>
      </c>
      <c r="E405" s="193" t="s">
        <v>4123</v>
      </c>
      <c r="F405" s="194" t="s">
        <v>4124</v>
      </c>
      <c r="G405" s="195" t="s">
        <v>2089</v>
      </c>
      <c r="H405" s="196">
        <v>1</v>
      </c>
      <c r="I405" s="197"/>
      <c r="J405" s="198">
        <f t="shared" si="120"/>
        <v>0</v>
      </c>
      <c r="K405" s="194" t="s">
        <v>3174</v>
      </c>
      <c r="L405" s="40"/>
      <c r="M405" s="199" t="s">
        <v>1</v>
      </c>
      <c r="N405" s="200" t="s">
        <v>41</v>
      </c>
      <c r="O405" s="72"/>
      <c r="P405" s="201">
        <f t="shared" si="121"/>
        <v>0</v>
      </c>
      <c r="Q405" s="201">
        <v>0</v>
      </c>
      <c r="R405" s="201">
        <f t="shared" si="122"/>
        <v>0</v>
      </c>
      <c r="S405" s="201">
        <v>0</v>
      </c>
      <c r="T405" s="202">
        <f t="shared" si="123"/>
        <v>0</v>
      </c>
      <c r="U405" s="35"/>
      <c r="V405" s="35"/>
      <c r="W405" s="35"/>
      <c r="X405" s="35"/>
      <c r="Y405" s="35"/>
      <c r="Z405" s="35"/>
      <c r="AA405" s="35"/>
      <c r="AB405" s="35"/>
      <c r="AC405" s="35"/>
      <c r="AD405" s="35"/>
      <c r="AE405" s="35"/>
      <c r="AR405" s="203" t="s">
        <v>110</v>
      </c>
      <c r="AT405" s="203" t="s">
        <v>241</v>
      </c>
      <c r="AU405" s="203" t="s">
        <v>84</v>
      </c>
      <c r="AY405" s="18" t="s">
        <v>239</v>
      </c>
      <c r="BE405" s="204">
        <f t="shared" si="124"/>
        <v>0</v>
      </c>
      <c r="BF405" s="204">
        <f t="shared" si="125"/>
        <v>0</v>
      </c>
      <c r="BG405" s="204">
        <f t="shared" si="126"/>
        <v>0</v>
      </c>
      <c r="BH405" s="204">
        <f t="shared" si="127"/>
        <v>0</v>
      </c>
      <c r="BI405" s="204">
        <f t="shared" si="128"/>
        <v>0</v>
      </c>
      <c r="BJ405" s="18" t="s">
        <v>84</v>
      </c>
      <c r="BK405" s="204">
        <f t="shared" si="129"/>
        <v>0</v>
      </c>
      <c r="BL405" s="18" t="s">
        <v>110</v>
      </c>
      <c r="BM405" s="203" t="s">
        <v>2305</v>
      </c>
    </row>
    <row r="406" spans="1:65" s="2" customFormat="1" ht="16.5" customHeight="1">
      <c r="A406" s="35"/>
      <c r="B406" s="36"/>
      <c r="C406" s="192" t="s">
        <v>1409</v>
      </c>
      <c r="D406" s="192" t="s">
        <v>241</v>
      </c>
      <c r="E406" s="193" t="s">
        <v>4125</v>
      </c>
      <c r="F406" s="194" t="s">
        <v>4126</v>
      </c>
      <c r="G406" s="195" t="s">
        <v>2089</v>
      </c>
      <c r="H406" s="196">
        <v>43</v>
      </c>
      <c r="I406" s="197"/>
      <c r="J406" s="198">
        <f t="shared" si="120"/>
        <v>0</v>
      </c>
      <c r="K406" s="194" t="s">
        <v>3174</v>
      </c>
      <c r="L406" s="40"/>
      <c r="M406" s="199" t="s">
        <v>1</v>
      </c>
      <c r="N406" s="200" t="s">
        <v>41</v>
      </c>
      <c r="O406" s="72"/>
      <c r="P406" s="201">
        <f t="shared" si="121"/>
        <v>0</v>
      </c>
      <c r="Q406" s="201">
        <v>0</v>
      </c>
      <c r="R406" s="201">
        <f t="shared" si="122"/>
        <v>0</v>
      </c>
      <c r="S406" s="201">
        <v>0</v>
      </c>
      <c r="T406" s="202">
        <f t="shared" si="123"/>
        <v>0</v>
      </c>
      <c r="U406" s="35"/>
      <c r="V406" s="35"/>
      <c r="W406" s="35"/>
      <c r="X406" s="35"/>
      <c r="Y406" s="35"/>
      <c r="Z406" s="35"/>
      <c r="AA406" s="35"/>
      <c r="AB406" s="35"/>
      <c r="AC406" s="35"/>
      <c r="AD406" s="35"/>
      <c r="AE406" s="35"/>
      <c r="AR406" s="203" t="s">
        <v>110</v>
      </c>
      <c r="AT406" s="203" t="s">
        <v>241</v>
      </c>
      <c r="AU406" s="203" t="s">
        <v>84</v>
      </c>
      <c r="AY406" s="18" t="s">
        <v>239</v>
      </c>
      <c r="BE406" s="204">
        <f t="shared" si="124"/>
        <v>0</v>
      </c>
      <c r="BF406" s="204">
        <f t="shared" si="125"/>
        <v>0</v>
      </c>
      <c r="BG406" s="204">
        <f t="shared" si="126"/>
        <v>0</v>
      </c>
      <c r="BH406" s="204">
        <f t="shared" si="127"/>
        <v>0</v>
      </c>
      <c r="BI406" s="204">
        <f t="shared" si="128"/>
        <v>0</v>
      </c>
      <c r="BJ406" s="18" t="s">
        <v>84</v>
      </c>
      <c r="BK406" s="204">
        <f t="shared" si="129"/>
        <v>0</v>
      </c>
      <c r="BL406" s="18" t="s">
        <v>110</v>
      </c>
      <c r="BM406" s="203" t="s">
        <v>2313</v>
      </c>
    </row>
    <row r="407" spans="1:65" s="2" customFormat="1" ht="19.5">
      <c r="A407" s="35"/>
      <c r="B407" s="36"/>
      <c r="C407" s="37"/>
      <c r="D407" s="212" t="s">
        <v>294</v>
      </c>
      <c r="E407" s="37"/>
      <c r="F407" s="221" t="s">
        <v>4127</v>
      </c>
      <c r="G407" s="37"/>
      <c r="H407" s="37"/>
      <c r="I407" s="207"/>
      <c r="J407" s="37"/>
      <c r="K407" s="37"/>
      <c r="L407" s="40"/>
      <c r="M407" s="208"/>
      <c r="N407" s="209"/>
      <c r="O407" s="72"/>
      <c r="P407" s="72"/>
      <c r="Q407" s="72"/>
      <c r="R407" s="72"/>
      <c r="S407" s="72"/>
      <c r="T407" s="73"/>
      <c r="U407" s="35"/>
      <c r="V407" s="35"/>
      <c r="W407" s="35"/>
      <c r="X407" s="35"/>
      <c r="Y407" s="35"/>
      <c r="Z407" s="35"/>
      <c r="AA407" s="35"/>
      <c r="AB407" s="35"/>
      <c r="AC407" s="35"/>
      <c r="AD407" s="35"/>
      <c r="AE407" s="35"/>
      <c r="AT407" s="18" t="s">
        <v>294</v>
      </c>
      <c r="AU407" s="18" t="s">
        <v>84</v>
      </c>
    </row>
    <row r="408" spans="1:65" s="2" customFormat="1" ht="16.5" customHeight="1">
      <c r="A408" s="35"/>
      <c r="B408" s="36"/>
      <c r="C408" s="192" t="s">
        <v>1415</v>
      </c>
      <c r="D408" s="192" t="s">
        <v>241</v>
      </c>
      <c r="E408" s="193" t="s">
        <v>4128</v>
      </c>
      <c r="F408" s="194" t="s">
        <v>4129</v>
      </c>
      <c r="G408" s="195" t="s">
        <v>2089</v>
      </c>
      <c r="H408" s="196">
        <v>200</v>
      </c>
      <c r="I408" s="197"/>
      <c r="J408" s="198">
        <f t="shared" ref="J408:J413" si="130">ROUND(I408*H408,2)</f>
        <v>0</v>
      </c>
      <c r="K408" s="194" t="s">
        <v>3174</v>
      </c>
      <c r="L408" s="40"/>
      <c r="M408" s="199" t="s">
        <v>1</v>
      </c>
      <c r="N408" s="200" t="s">
        <v>41</v>
      </c>
      <c r="O408" s="72"/>
      <c r="P408" s="201">
        <f t="shared" ref="P408:P413" si="131">O408*H408</f>
        <v>0</v>
      </c>
      <c r="Q408" s="201">
        <v>0</v>
      </c>
      <c r="R408" s="201">
        <f t="shared" ref="R408:R413" si="132">Q408*H408</f>
        <v>0</v>
      </c>
      <c r="S408" s="201">
        <v>0</v>
      </c>
      <c r="T408" s="202">
        <f t="shared" ref="T408:T413" si="133">S408*H408</f>
        <v>0</v>
      </c>
      <c r="U408" s="35"/>
      <c r="V408" s="35"/>
      <c r="W408" s="35"/>
      <c r="X408" s="35"/>
      <c r="Y408" s="35"/>
      <c r="Z408" s="35"/>
      <c r="AA408" s="35"/>
      <c r="AB408" s="35"/>
      <c r="AC408" s="35"/>
      <c r="AD408" s="35"/>
      <c r="AE408" s="35"/>
      <c r="AR408" s="203" t="s">
        <v>110</v>
      </c>
      <c r="AT408" s="203" t="s">
        <v>241</v>
      </c>
      <c r="AU408" s="203" t="s">
        <v>84</v>
      </c>
      <c r="AY408" s="18" t="s">
        <v>239</v>
      </c>
      <c r="BE408" s="204">
        <f t="shared" ref="BE408:BE413" si="134">IF(N408="základní",J408,0)</f>
        <v>0</v>
      </c>
      <c r="BF408" s="204">
        <f t="shared" ref="BF408:BF413" si="135">IF(N408="snížená",J408,0)</f>
        <v>0</v>
      </c>
      <c r="BG408" s="204">
        <f t="shared" ref="BG408:BG413" si="136">IF(N408="zákl. přenesená",J408,0)</f>
        <v>0</v>
      </c>
      <c r="BH408" s="204">
        <f t="shared" ref="BH408:BH413" si="137">IF(N408="sníž. přenesená",J408,0)</f>
        <v>0</v>
      </c>
      <c r="BI408" s="204">
        <f t="shared" ref="BI408:BI413" si="138">IF(N408="nulová",J408,0)</f>
        <v>0</v>
      </c>
      <c r="BJ408" s="18" t="s">
        <v>84</v>
      </c>
      <c r="BK408" s="204">
        <f t="shared" ref="BK408:BK413" si="139">ROUND(I408*H408,2)</f>
        <v>0</v>
      </c>
      <c r="BL408" s="18" t="s">
        <v>110</v>
      </c>
      <c r="BM408" s="203" t="s">
        <v>2321</v>
      </c>
    </row>
    <row r="409" spans="1:65" s="2" customFormat="1" ht="16.5" customHeight="1">
      <c r="A409" s="35"/>
      <c r="B409" s="36"/>
      <c r="C409" s="192" t="s">
        <v>1420</v>
      </c>
      <c r="D409" s="192" t="s">
        <v>241</v>
      </c>
      <c r="E409" s="193" t="s">
        <v>4130</v>
      </c>
      <c r="F409" s="194" t="s">
        <v>4131</v>
      </c>
      <c r="G409" s="195" t="s">
        <v>4122</v>
      </c>
      <c r="H409" s="196">
        <v>215</v>
      </c>
      <c r="I409" s="197"/>
      <c r="J409" s="198">
        <f t="shared" si="130"/>
        <v>0</v>
      </c>
      <c r="K409" s="194" t="s">
        <v>3174</v>
      </c>
      <c r="L409" s="40"/>
      <c r="M409" s="199" t="s">
        <v>1</v>
      </c>
      <c r="N409" s="200" t="s">
        <v>41</v>
      </c>
      <c r="O409" s="72"/>
      <c r="P409" s="201">
        <f t="shared" si="131"/>
        <v>0</v>
      </c>
      <c r="Q409" s="201">
        <v>0</v>
      </c>
      <c r="R409" s="201">
        <f t="shared" si="132"/>
        <v>0</v>
      </c>
      <c r="S409" s="201">
        <v>0</v>
      </c>
      <c r="T409" s="202">
        <f t="shared" si="133"/>
        <v>0</v>
      </c>
      <c r="U409" s="35"/>
      <c r="V409" s="35"/>
      <c r="W409" s="35"/>
      <c r="X409" s="35"/>
      <c r="Y409" s="35"/>
      <c r="Z409" s="35"/>
      <c r="AA409" s="35"/>
      <c r="AB409" s="35"/>
      <c r="AC409" s="35"/>
      <c r="AD409" s="35"/>
      <c r="AE409" s="35"/>
      <c r="AR409" s="203" t="s">
        <v>110</v>
      </c>
      <c r="AT409" s="203" t="s">
        <v>241</v>
      </c>
      <c r="AU409" s="203" t="s">
        <v>84</v>
      </c>
      <c r="AY409" s="18" t="s">
        <v>239</v>
      </c>
      <c r="BE409" s="204">
        <f t="shared" si="134"/>
        <v>0</v>
      </c>
      <c r="BF409" s="204">
        <f t="shared" si="135"/>
        <v>0</v>
      </c>
      <c r="BG409" s="204">
        <f t="shared" si="136"/>
        <v>0</v>
      </c>
      <c r="BH409" s="204">
        <f t="shared" si="137"/>
        <v>0</v>
      </c>
      <c r="BI409" s="204">
        <f t="shared" si="138"/>
        <v>0</v>
      </c>
      <c r="BJ409" s="18" t="s">
        <v>84</v>
      </c>
      <c r="BK409" s="204">
        <f t="shared" si="139"/>
        <v>0</v>
      </c>
      <c r="BL409" s="18" t="s">
        <v>110</v>
      </c>
      <c r="BM409" s="203" t="s">
        <v>2329</v>
      </c>
    </row>
    <row r="410" spans="1:65" s="2" customFormat="1" ht="16.5" customHeight="1">
      <c r="A410" s="35"/>
      <c r="B410" s="36"/>
      <c r="C410" s="192" t="s">
        <v>1425</v>
      </c>
      <c r="D410" s="192" t="s">
        <v>241</v>
      </c>
      <c r="E410" s="193" t="s">
        <v>4132</v>
      </c>
      <c r="F410" s="194" t="s">
        <v>4133</v>
      </c>
      <c r="G410" s="195" t="s">
        <v>2089</v>
      </c>
      <c r="H410" s="196">
        <v>1</v>
      </c>
      <c r="I410" s="197"/>
      <c r="J410" s="198">
        <f t="shared" si="130"/>
        <v>0</v>
      </c>
      <c r="K410" s="194" t="s">
        <v>3174</v>
      </c>
      <c r="L410" s="40"/>
      <c r="M410" s="199" t="s">
        <v>1</v>
      </c>
      <c r="N410" s="200" t="s">
        <v>41</v>
      </c>
      <c r="O410" s="72"/>
      <c r="P410" s="201">
        <f t="shared" si="131"/>
        <v>0</v>
      </c>
      <c r="Q410" s="201">
        <v>0</v>
      </c>
      <c r="R410" s="201">
        <f t="shared" si="132"/>
        <v>0</v>
      </c>
      <c r="S410" s="201">
        <v>0</v>
      </c>
      <c r="T410" s="202">
        <f t="shared" si="133"/>
        <v>0</v>
      </c>
      <c r="U410" s="35"/>
      <c r="V410" s="35"/>
      <c r="W410" s="35"/>
      <c r="X410" s="35"/>
      <c r="Y410" s="35"/>
      <c r="Z410" s="35"/>
      <c r="AA410" s="35"/>
      <c r="AB410" s="35"/>
      <c r="AC410" s="35"/>
      <c r="AD410" s="35"/>
      <c r="AE410" s="35"/>
      <c r="AR410" s="203" t="s">
        <v>110</v>
      </c>
      <c r="AT410" s="203" t="s">
        <v>241</v>
      </c>
      <c r="AU410" s="203" t="s">
        <v>84</v>
      </c>
      <c r="AY410" s="18" t="s">
        <v>239</v>
      </c>
      <c r="BE410" s="204">
        <f t="shared" si="134"/>
        <v>0</v>
      </c>
      <c r="BF410" s="204">
        <f t="shared" si="135"/>
        <v>0</v>
      </c>
      <c r="BG410" s="204">
        <f t="shared" si="136"/>
        <v>0</v>
      </c>
      <c r="BH410" s="204">
        <f t="shared" si="137"/>
        <v>0</v>
      </c>
      <c r="BI410" s="204">
        <f t="shared" si="138"/>
        <v>0</v>
      </c>
      <c r="BJ410" s="18" t="s">
        <v>84</v>
      </c>
      <c r="BK410" s="204">
        <f t="shared" si="139"/>
        <v>0</v>
      </c>
      <c r="BL410" s="18" t="s">
        <v>110</v>
      </c>
      <c r="BM410" s="203" t="s">
        <v>2337</v>
      </c>
    </row>
    <row r="411" spans="1:65" s="2" customFormat="1" ht="16.5" customHeight="1">
      <c r="A411" s="35"/>
      <c r="B411" s="36"/>
      <c r="C411" s="192" t="s">
        <v>1429</v>
      </c>
      <c r="D411" s="192" t="s">
        <v>241</v>
      </c>
      <c r="E411" s="193" t="s">
        <v>4134</v>
      </c>
      <c r="F411" s="194" t="s">
        <v>4135</v>
      </c>
      <c r="G411" s="195" t="s">
        <v>4122</v>
      </c>
      <c r="H411" s="196">
        <v>398</v>
      </c>
      <c r="I411" s="197"/>
      <c r="J411" s="198">
        <f t="shared" si="130"/>
        <v>0</v>
      </c>
      <c r="K411" s="194" t="s">
        <v>3174</v>
      </c>
      <c r="L411" s="40"/>
      <c r="M411" s="199" t="s">
        <v>1</v>
      </c>
      <c r="N411" s="200" t="s">
        <v>41</v>
      </c>
      <c r="O411" s="72"/>
      <c r="P411" s="201">
        <f t="shared" si="131"/>
        <v>0</v>
      </c>
      <c r="Q411" s="201">
        <v>0</v>
      </c>
      <c r="R411" s="201">
        <f t="shared" si="132"/>
        <v>0</v>
      </c>
      <c r="S411" s="201">
        <v>0</v>
      </c>
      <c r="T411" s="202">
        <f t="shared" si="133"/>
        <v>0</v>
      </c>
      <c r="U411" s="35"/>
      <c r="V411" s="35"/>
      <c r="W411" s="35"/>
      <c r="X411" s="35"/>
      <c r="Y411" s="35"/>
      <c r="Z411" s="35"/>
      <c r="AA411" s="35"/>
      <c r="AB411" s="35"/>
      <c r="AC411" s="35"/>
      <c r="AD411" s="35"/>
      <c r="AE411" s="35"/>
      <c r="AR411" s="203" t="s">
        <v>110</v>
      </c>
      <c r="AT411" s="203" t="s">
        <v>241</v>
      </c>
      <c r="AU411" s="203" t="s">
        <v>84</v>
      </c>
      <c r="AY411" s="18" t="s">
        <v>239</v>
      </c>
      <c r="BE411" s="204">
        <f t="shared" si="134"/>
        <v>0</v>
      </c>
      <c r="BF411" s="204">
        <f t="shared" si="135"/>
        <v>0</v>
      </c>
      <c r="BG411" s="204">
        <f t="shared" si="136"/>
        <v>0</v>
      </c>
      <c r="BH411" s="204">
        <f t="shared" si="137"/>
        <v>0</v>
      </c>
      <c r="BI411" s="204">
        <f t="shared" si="138"/>
        <v>0</v>
      </c>
      <c r="BJ411" s="18" t="s">
        <v>84</v>
      </c>
      <c r="BK411" s="204">
        <f t="shared" si="139"/>
        <v>0</v>
      </c>
      <c r="BL411" s="18" t="s">
        <v>110</v>
      </c>
      <c r="BM411" s="203" t="s">
        <v>2346</v>
      </c>
    </row>
    <row r="412" spans="1:65" s="2" customFormat="1" ht="16.5" customHeight="1">
      <c r="A412" s="35"/>
      <c r="B412" s="36"/>
      <c r="C412" s="192" t="s">
        <v>1434</v>
      </c>
      <c r="D412" s="192" t="s">
        <v>241</v>
      </c>
      <c r="E412" s="193" t="s">
        <v>4136</v>
      </c>
      <c r="F412" s="194" t="s">
        <v>4137</v>
      </c>
      <c r="G412" s="195" t="s">
        <v>396</v>
      </c>
      <c r="H412" s="196">
        <v>45</v>
      </c>
      <c r="I412" s="197"/>
      <c r="J412" s="198">
        <f t="shared" si="130"/>
        <v>0</v>
      </c>
      <c r="K412" s="194" t="s">
        <v>3174</v>
      </c>
      <c r="L412" s="40"/>
      <c r="M412" s="199" t="s">
        <v>1</v>
      </c>
      <c r="N412" s="200" t="s">
        <v>41</v>
      </c>
      <c r="O412" s="72"/>
      <c r="P412" s="201">
        <f t="shared" si="131"/>
        <v>0</v>
      </c>
      <c r="Q412" s="201">
        <v>0</v>
      </c>
      <c r="R412" s="201">
        <f t="shared" si="132"/>
        <v>0</v>
      </c>
      <c r="S412" s="201">
        <v>0</v>
      </c>
      <c r="T412" s="202">
        <f t="shared" si="133"/>
        <v>0</v>
      </c>
      <c r="U412" s="35"/>
      <c r="V412" s="35"/>
      <c r="W412" s="35"/>
      <c r="X412" s="35"/>
      <c r="Y412" s="35"/>
      <c r="Z412" s="35"/>
      <c r="AA412" s="35"/>
      <c r="AB412" s="35"/>
      <c r="AC412" s="35"/>
      <c r="AD412" s="35"/>
      <c r="AE412" s="35"/>
      <c r="AR412" s="203" t="s">
        <v>110</v>
      </c>
      <c r="AT412" s="203" t="s">
        <v>241</v>
      </c>
      <c r="AU412" s="203" t="s">
        <v>84</v>
      </c>
      <c r="AY412" s="18" t="s">
        <v>239</v>
      </c>
      <c r="BE412" s="204">
        <f t="shared" si="134"/>
        <v>0</v>
      </c>
      <c r="BF412" s="204">
        <f t="shared" si="135"/>
        <v>0</v>
      </c>
      <c r="BG412" s="204">
        <f t="shared" si="136"/>
        <v>0</v>
      </c>
      <c r="BH412" s="204">
        <f t="shared" si="137"/>
        <v>0</v>
      </c>
      <c r="BI412" s="204">
        <f t="shared" si="138"/>
        <v>0</v>
      </c>
      <c r="BJ412" s="18" t="s">
        <v>84</v>
      </c>
      <c r="BK412" s="204">
        <f t="shared" si="139"/>
        <v>0</v>
      </c>
      <c r="BL412" s="18" t="s">
        <v>110</v>
      </c>
      <c r="BM412" s="203" t="s">
        <v>2355</v>
      </c>
    </row>
    <row r="413" spans="1:65" s="2" customFormat="1" ht="16.5" customHeight="1">
      <c r="A413" s="35"/>
      <c r="B413" s="36"/>
      <c r="C413" s="192" t="s">
        <v>1440</v>
      </c>
      <c r="D413" s="192" t="s">
        <v>241</v>
      </c>
      <c r="E413" s="193" t="s">
        <v>4138</v>
      </c>
      <c r="F413" s="194" t="s">
        <v>4139</v>
      </c>
      <c r="G413" s="195" t="s">
        <v>2089</v>
      </c>
      <c r="H413" s="196">
        <v>1</v>
      </c>
      <c r="I413" s="197"/>
      <c r="J413" s="198">
        <f t="shared" si="130"/>
        <v>0</v>
      </c>
      <c r="K413" s="194" t="s">
        <v>3174</v>
      </c>
      <c r="L413" s="40"/>
      <c r="M413" s="277" t="s">
        <v>1</v>
      </c>
      <c r="N413" s="278" t="s">
        <v>41</v>
      </c>
      <c r="O413" s="224"/>
      <c r="P413" s="275">
        <f t="shared" si="131"/>
        <v>0</v>
      </c>
      <c r="Q413" s="275">
        <v>0</v>
      </c>
      <c r="R413" s="275">
        <f t="shared" si="132"/>
        <v>0</v>
      </c>
      <c r="S413" s="275">
        <v>0</v>
      </c>
      <c r="T413" s="276">
        <f t="shared" si="133"/>
        <v>0</v>
      </c>
      <c r="U413" s="35"/>
      <c r="V413" s="35"/>
      <c r="W413" s="35"/>
      <c r="X413" s="35"/>
      <c r="Y413" s="35"/>
      <c r="Z413" s="35"/>
      <c r="AA413" s="35"/>
      <c r="AB413" s="35"/>
      <c r="AC413" s="35"/>
      <c r="AD413" s="35"/>
      <c r="AE413" s="35"/>
      <c r="AR413" s="203" t="s">
        <v>110</v>
      </c>
      <c r="AT413" s="203" t="s">
        <v>241</v>
      </c>
      <c r="AU413" s="203" t="s">
        <v>84</v>
      </c>
      <c r="AY413" s="18" t="s">
        <v>239</v>
      </c>
      <c r="BE413" s="204">
        <f t="shared" si="134"/>
        <v>0</v>
      </c>
      <c r="BF413" s="204">
        <f t="shared" si="135"/>
        <v>0</v>
      </c>
      <c r="BG413" s="204">
        <f t="shared" si="136"/>
        <v>0</v>
      </c>
      <c r="BH413" s="204">
        <f t="shared" si="137"/>
        <v>0</v>
      </c>
      <c r="BI413" s="204">
        <f t="shared" si="138"/>
        <v>0</v>
      </c>
      <c r="BJ413" s="18" t="s">
        <v>84</v>
      </c>
      <c r="BK413" s="204">
        <f t="shared" si="139"/>
        <v>0</v>
      </c>
      <c r="BL413" s="18" t="s">
        <v>110</v>
      </c>
      <c r="BM413" s="203" t="s">
        <v>2364</v>
      </c>
    </row>
    <row r="414" spans="1:65" s="2" customFormat="1" ht="6.95" customHeight="1">
      <c r="A414" s="35"/>
      <c r="B414" s="55"/>
      <c r="C414" s="56"/>
      <c r="D414" s="56"/>
      <c r="E414" s="56"/>
      <c r="F414" s="56"/>
      <c r="G414" s="56"/>
      <c r="H414" s="56"/>
      <c r="I414" s="56"/>
      <c r="J414" s="56"/>
      <c r="K414" s="56"/>
      <c r="L414" s="40"/>
      <c r="M414" s="35"/>
      <c r="O414" s="35"/>
      <c r="P414" s="35"/>
      <c r="Q414" s="35"/>
      <c r="R414" s="35"/>
      <c r="S414" s="35"/>
      <c r="T414" s="35"/>
      <c r="U414" s="35"/>
      <c r="V414" s="35"/>
      <c r="W414" s="35"/>
      <c r="X414" s="35"/>
      <c r="Y414" s="35"/>
      <c r="Z414" s="35"/>
      <c r="AA414" s="35"/>
      <c r="AB414" s="35"/>
      <c r="AC414" s="35"/>
      <c r="AD414" s="35"/>
      <c r="AE414" s="35"/>
    </row>
  </sheetData>
  <sheetProtection algorithmName="SHA-512" hashValue="e7auv1ee9pUpexPfRRXLfUNL4C4BFMEQWGFN7WphsUSWYor+g/hfejCu3qUaLYHfeMSSRKuz3q2IMl5zrMl4KQ==" saltValue="E4VeHPf+aWk1VaoQhn/WDroRnKkGU7D4+U2E+VZg+9gj2TdgcZR7Ez/SIGVWS3Ku8uutmYVjq5zX2EuUsTEDkA==" spinCount="100000" sheet="1" objects="1" scenarios="1" formatColumns="0" formatRows="0" autoFilter="0"/>
  <autoFilter ref="C133:K413" xr:uid="{00000000-0009-0000-0000-000008000000}"/>
  <mergeCells count="15">
    <mergeCell ref="E120:H120"/>
    <mergeCell ref="E124:H124"/>
    <mergeCell ref="E122:H122"/>
    <mergeCell ref="E126:H126"/>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38</vt:i4>
      </vt:variant>
      <vt:variant>
        <vt:lpstr>Pojmenované oblasti</vt:lpstr>
      </vt:variant>
      <vt:variant>
        <vt:i4>76</vt:i4>
      </vt:variant>
    </vt:vector>
  </HeadingPairs>
  <TitlesOfParts>
    <vt:vector size="114" baseType="lpstr">
      <vt:lpstr>Rekapitulace stavby</vt:lpstr>
      <vt:lpstr>D.1 - Příprava území</vt:lpstr>
      <vt:lpstr>D.1.1 - Architektonicko-s...</vt:lpstr>
      <vt:lpstr>D.1.2.1 - Stavebně-konstr...</vt:lpstr>
      <vt:lpstr>D.1.2.2 - Stavebně-konstr...</vt:lpstr>
      <vt:lpstr>D.1.3 - Požárně bezpečnos...</vt:lpstr>
      <vt:lpstr>1 - Zdravotně technické i...</vt:lpstr>
      <vt:lpstr>2 - Venkovní rozvody</vt:lpstr>
      <vt:lpstr>D.1.4.2 - Vzduchotechnika</vt:lpstr>
      <vt:lpstr>D.1.4.3 - Vytápění</vt:lpstr>
      <vt:lpstr>D.1.4.4 - MaR</vt:lpstr>
      <vt:lpstr>1 - LPS</vt:lpstr>
      <vt:lpstr>2 - KT</vt:lpstr>
      <vt:lpstr>3 - SP</vt:lpstr>
      <vt:lpstr>4 - SV</vt:lpstr>
      <vt:lpstr>5 - Ostatní</vt:lpstr>
      <vt:lpstr>1 - ELEKTRICKÁ POŽÁRNÍ SI...</vt:lpstr>
      <vt:lpstr>2 - NOUZOVÝ ZVUKOVÝ SYSTÉ...</vt:lpstr>
      <vt:lpstr>3 - KAMEROVÝ SYSTÉM - CCTV</vt:lpstr>
      <vt:lpstr>4 - PZTS-Poplachový zabez...</vt:lpstr>
      <vt:lpstr>5 - EKV+DT Elektronická k...</vt:lpstr>
      <vt:lpstr>6 - STRUKTUROVANÁ KABELÁŽ...</vt:lpstr>
      <vt:lpstr>7 - STA - Společná televi...</vt:lpstr>
      <vt:lpstr>8 - Jednotný čas - JČ</vt:lpstr>
      <vt:lpstr>9 - VYVOLÁVACÍ SYSTÉM - VS</vt:lpstr>
      <vt:lpstr>10 - KABELOVÉ TRASY  - KT</vt:lpstr>
      <vt:lpstr>11 - Osttaní</vt:lpstr>
      <vt:lpstr>D.1.4.7 - Mediciální plyny</vt:lpstr>
      <vt:lpstr>1 - Pracovní linky </vt:lpstr>
      <vt:lpstr>2 - Interiér</vt:lpstr>
      <vt:lpstr>SO 02 - Komunikace a zpev...</vt:lpstr>
      <vt:lpstr>D.2.1 - Zdravotnická tech...</vt:lpstr>
      <vt:lpstr>IO 01 - Prodloužení areál...</vt:lpstr>
      <vt:lpstr>IO 02.1 - KT</vt:lpstr>
      <vt:lpstr>IO 02.2 - LPS</vt:lpstr>
      <vt:lpstr>IO 02.3 - SV</vt:lpstr>
      <vt:lpstr>IO 03.1 - KT</vt:lpstr>
      <vt:lpstr>VON - Vedlejší a ostatní ...</vt:lpstr>
      <vt:lpstr>'1 - ELEKTRICKÁ POŽÁRNÍ SI...'!Názvy_tisku</vt:lpstr>
      <vt:lpstr>'1 - LPS'!Názvy_tisku</vt:lpstr>
      <vt:lpstr>'1 - Pracovní linky '!Názvy_tisku</vt:lpstr>
      <vt:lpstr>'1 - Zdravotně technické i...'!Názvy_tisku</vt:lpstr>
      <vt:lpstr>'10 - KABELOVÉ TRASY  - KT'!Názvy_tisku</vt:lpstr>
      <vt:lpstr>'11 - Osttaní'!Názvy_tisku</vt:lpstr>
      <vt:lpstr>'2 - Interiér'!Názvy_tisku</vt:lpstr>
      <vt:lpstr>'2 - KT'!Názvy_tisku</vt:lpstr>
      <vt:lpstr>'2 - NOUZOVÝ ZVUKOVÝ SYSTÉ...'!Názvy_tisku</vt:lpstr>
      <vt:lpstr>'2 - Venkovní rozvody'!Názvy_tisku</vt:lpstr>
      <vt:lpstr>'3 - KAMEROVÝ SYSTÉM - CCTV'!Názvy_tisku</vt:lpstr>
      <vt:lpstr>'3 - SP'!Názvy_tisku</vt:lpstr>
      <vt:lpstr>'4 - PZTS-Poplachový zabez...'!Názvy_tisku</vt:lpstr>
      <vt:lpstr>'4 - SV'!Názvy_tisku</vt:lpstr>
      <vt:lpstr>'5 - EKV+DT Elektronická k...'!Názvy_tisku</vt:lpstr>
      <vt:lpstr>'5 - Ostatní'!Názvy_tisku</vt:lpstr>
      <vt:lpstr>'6 - STRUKTUROVANÁ KABELÁŽ...'!Názvy_tisku</vt:lpstr>
      <vt:lpstr>'7 - STA - Společná televi...'!Názvy_tisku</vt:lpstr>
      <vt:lpstr>'8 - Jednotný čas - JČ'!Názvy_tisku</vt:lpstr>
      <vt:lpstr>'9 - VYVOLÁVACÍ SYSTÉM - VS'!Názvy_tisku</vt:lpstr>
      <vt:lpstr>'D.1 - Příprava území'!Názvy_tisku</vt:lpstr>
      <vt:lpstr>'D.1.1 - Architektonicko-s...'!Názvy_tisku</vt:lpstr>
      <vt:lpstr>'D.1.2.1 - Stavebně-konstr...'!Názvy_tisku</vt:lpstr>
      <vt:lpstr>'D.1.2.2 - Stavebně-konstr...'!Názvy_tisku</vt:lpstr>
      <vt:lpstr>'D.1.3 - Požárně bezpečnos...'!Názvy_tisku</vt:lpstr>
      <vt:lpstr>'D.1.4.2 - Vzduchotechnika'!Názvy_tisku</vt:lpstr>
      <vt:lpstr>'D.1.4.3 - Vytápění'!Názvy_tisku</vt:lpstr>
      <vt:lpstr>'D.1.4.4 - MaR'!Názvy_tisku</vt:lpstr>
      <vt:lpstr>'D.1.4.7 - Mediciální plyny'!Názvy_tisku</vt:lpstr>
      <vt:lpstr>'D.2.1 - Zdravotnická tech...'!Názvy_tisku</vt:lpstr>
      <vt:lpstr>'IO 01 - Prodloužení areál...'!Názvy_tisku</vt:lpstr>
      <vt:lpstr>'IO 02.1 - KT'!Názvy_tisku</vt:lpstr>
      <vt:lpstr>'IO 02.2 - LPS'!Názvy_tisku</vt:lpstr>
      <vt:lpstr>'IO 02.3 - SV'!Názvy_tisku</vt:lpstr>
      <vt:lpstr>'IO 03.1 - KT'!Názvy_tisku</vt:lpstr>
      <vt:lpstr>'Rekapitulace stavby'!Názvy_tisku</vt:lpstr>
      <vt:lpstr>'SO 02 - Komunikace a zpev...'!Názvy_tisku</vt:lpstr>
      <vt:lpstr>'VON - Vedlejší a ostatní ...'!Názvy_tisku</vt:lpstr>
      <vt:lpstr>'1 - ELEKTRICKÁ POŽÁRNÍ SI...'!Oblast_tisku</vt:lpstr>
      <vt:lpstr>'1 - LPS'!Oblast_tisku</vt:lpstr>
      <vt:lpstr>'1 - Pracovní linky '!Oblast_tisku</vt:lpstr>
      <vt:lpstr>'1 - Zdravotně technické i...'!Oblast_tisku</vt:lpstr>
      <vt:lpstr>'10 - KABELOVÉ TRASY  - KT'!Oblast_tisku</vt:lpstr>
      <vt:lpstr>'11 - Osttaní'!Oblast_tisku</vt:lpstr>
      <vt:lpstr>'2 - Interiér'!Oblast_tisku</vt:lpstr>
      <vt:lpstr>'2 - KT'!Oblast_tisku</vt:lpstr>
      <vt:lpstr>'2 - NOUZOVÝ ZVUKOVÝ SYSTÉ...'!Oblast_tisku</vt:lpstr>
      <vt:lpstr>'2 - Venkovní rozvody'!Oblast_tisku</vt:lpstr>
      <vt:lpstr>'3 - KAMEROVÝ SYSTÉM - CCTV'!Oblast_tisku</vt:lpstr>
      <vt:lpstr>'3 - SP'!Oblast_tisku</vt:lpstr>
      <vt:lpstr>'4 - PZTS-Poplachový zabez...'!Oblast_tisku</vt:lpstr>
      <vt:lpstr>'4 - SV'!Oblast_tisku</vt:lpstr>
      <vt:lpstr>'5 - EKV+DT Elektronická k...'!Oblast_tisku</vt:lpstr>
      <vt:lpstr>'5 - Ostatní'!Oblast_tisku</vt:lpstr>
      <vt:lpstr>'6 - STRUKTUROVANÁ KABELÁŽ...'!Oblast_tisku</vt:lpstr>
      <vt:lpstr>'7 - STA - Společná televi...'!Oblast_tisku</vt:lpstr>
      <vt:lpstr>'8 - Jednotný čas - JČ'!Oblast_tisku</vt:lpstr>
      <vt:lpstr>'9 - VYVOLÁVACÍ SYSTÉM - VS'!Oblast_tisku</vt:lpstr>
      <vt:lpstr>'D.1 - Příprava území'!Oblast_tisku</vt:lpstr>
      <vt:lpstr>'D.1.1 - Architektonicko-s...'!Oblast_tisku</vt:lpstr>
      <vt:lpstr>'D.1.2.1 - Stavebně-konstr...'!Oblast_tisku</vt:lpstr>
      <vt:lpstr>'D.1.2.2 - Stavebně-konstr...'!Oblast_tisku</vt:lpstr>
      <vt:lpstr>'D.1.3 - Požárně bezpečnos...'!Oblast_tisku</vt:lpstr>
      <vt:lpstr>'D.1.4.2 - Vzduchotechnika'!Oblast_tisku</vt:lpstr>
      <vt:lpstr>'D.1.4.3 - Vytápění'!Oblast_tisku</vt:lpstr>
      <vt:lpstr>'D.1.4.4 - MaR'!Oblast_tisku</vt:lpstr>
      <vt:lpstr>'D.1.4.7 - Mediciální plyny'!Oblast_tisku</vt:lpstr>
      <vt:lpstr>'D.2.1 - Zdravotnická tech...'!Oblast_tisku</vt:lpstr>
      <vt:lpstr>'IO 01 - Prodloužení areál...'!Oblast_tisku</vt:lpstr>
      <vt:lpstr>'IO 02.1 - KT'!Oblast_tisku</vt:lpstr>
      <vt:lpstr>'IO 02.2 - LPS'!Oblast_tisku</vt:lpstr>
      <vt:lpstr>'IO 02.3 - SV'!Oblast_tisku</vt:lpstr>
      <vt:lpstr>'IO 03.1 - KT'!Oblast_tisku</vt:lpstr>
      <vt:lpstr>'Rekapitulace stavby'!Oblast_tisku</vt:lpstr>
      <vt:lpstr>'SO 02 - Komunikace a zpev...'!Oblast_tisku</vt:lpstr>
      <vt:lpstr>'VON - Vedlejší a ostatní ...'!Oblast_tisku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Ondřej Měchura</dc:creator>
  <cp:lastModifiedBy>Jaroslav Malát</cp:lastModifiedBy>
  <dcterms:created xsi:type="dcterms:W3CDTF">2025-10-01T12:41:38Z</dcterms:created>
  <dcterms:modified xsi:type="dcterms:W3CDTF">2025-10-02T13:14:11Z</dcterms:modified>
</cp:coreProperties>
</file>