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ujmk-my.sharepoint.com/personal/tuckova_monika_kr-jihomoravsky_cz/Documents/Veřejné zakázky/0925_Chlazení_Cejl/"/>
    </mc:Choice>
  </mc:AlternateContent>
  <xr:revisionPtr revIDLastSave="1" documentId="8_{DC85103F-0BDE-437E-B1C3-15CE3F529A0D}" xr6:coauthVersionLast="47" xr6:coauthVersionMax="47" xr10:uidLastSave="{03C76151-16BE-4127-9DF9-C38B78C27EAD}"/>
  <bookViews>
    <workbookView xWindow="870" yWindow="720" windowWidth="28800" windowHeight="15435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Pol'!$A$1:$Y$30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G42" i="1"/>
  <c r="F42" i="1"/>
  <c r="G41" i="1"/>
  <c r="F41" i="1"/>
  <c r="G39" i="1"/>
  <c r="F39" i="1"/>
  <c r="G29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V11" i="12"/>
  <c r="G12" i="12"/>
  <c r="G11" i="12" s="1"/>
  <c r="I12" i="12"/>
  <c r="I11" i="12" s="1"/>
  <c r="K12" i="12"/>
  <c r="K11" i="12" s="1"/>
  <c r="M12" i="12"/>
  <c r="M11" i="12" s="1"/>
  <c r="O12" i="12"/>
  <c r="Q12" i="12"/>
  <c r="V12" i="12"/>
  <c r="G13" i="12"/>
  <c r="I13" i="12"/>
  <c r="K13" i="12"/>
  <c r="M13" i="12"/>
  <c r="O13" i="12"/>
  <c r="Q13" i="12"/>
  <c r="V13" i="12"/>
  <c r="G14" i="12"/>
  <c r="I14" i="12"/>
  <c r="K14" i="12"/>
  <c r="M14" i="12"/>
  <c r="O14" i="12"/>
  <c r="O11" i="12" s="1"/>
  <c r="Q14" i="12"/>
  <c r="Q11" i="12" s="1"/>
  <c r="V14" i="12"/>
  <c r="G16" i="12"/>
  <c r="G15" i="12" s="1"/>
  <c r="I16" i="12"/>
  <c r="I15" i="12" s="1"/>
  <c r="K16" i="12"/>
  <c r="K15" i="12" s="1"/>
  <c r="M16" i="12"/>
  <c r="M15" i="12" s="1"/>
  <c r="O16" i="12"/>
  <c r="O15" i="12" s="1"/>
  <c r="Q16" i="12"/>
  <c r="Q15" i="12" s="1"/>
  <c r="V16" i="12"/>
  <c r="V15" i="12" s="1"/>
  <c r="G18" i="12"/>
  <c r="G19" i="12"/>
  <c r="I19" i="12"/>
  <c r="I18" i="12" s="1"/>
  <c r="K19" i="12"/>
  <c r="K18" i="12" s="1"/>
  <c r="M19" i="12"/>
  <c r="M18" i="12" s="1"/>
  <c r="O19" i="12"/>
  <c r="O18" i="12" s="1"/>
  <c r="Q19" i="12"/>
  <c r="Q18" i="12" s="1"/>
  <c r="V19" i="12"/>
  <c r="V18" i="12" s="1"/>
  <c r="G20" i="12"/>
  <c r="I20" i="12"/>
  <c r="K20" i="12"/>
  <c r="G21" i="12"/>
  <c r="I21" i="12"/>
  <c r="K21" i="12"/>
  <c r="M21" i="12"/>
  <c r="M20" i="12" s="1"/>
  <c r="O21" i="12"/>
  <c r="O20" i="12" s="1"/>
  <c r="Q21" i="12"/>
  <c r="Q20" i="12" s="1"/>
  <c r="V21" i="12"/>
  <c r="V20" i="12" s="1"/>
  <c r="G22" i="12"/>
  <c r="I22" i="12"/>
  <c r="K22" i="12"/>
  <c r="M22" i="12"/>
  <c r="O22" i="12"/>
  <c r="Q22" i="12"/>
  <c r="V22" i="12"/>
  <c r="G24" i="12"/>
  <c r="G23" i="12" s="1"/>
  <c r="I24" i="12"/>
  <c r="I23" i="12" s="1"/>
  <c r="K24" i="12"/>
  <c r="K23" i="12" s="1"/>
  <c r="M24" i="12"/>
  <c r="M23" i="12" s="1"/>
  <c r="O24" i="12"/>
  <c r="O23" i="12" s="1"/>
  <c r="Q24" i="12"/>
  <c r="Q23" i="12" s="1"/>
  <c r="V24" i="12"/>
  <c r="V23" i="12" s="1"/>
  <c r="G26" i="12"/>
  <c r="G25" i="12" s="1"/>
  <c r="I26" i="12"/>
  <c r="I25" i="12" s="1"/>
  <c r="K26" i="12"/>
  <c r="K25" i="12" s="1"/>
  <c r="M26" i="12"/>
  <c r="M25" i="12" s="1"/>
  <c r="O26" i="12"/>
  <c r="O25" i="12" s="1"/>
  <c r="Q26" i="12"/>
  <c r="Q25" i="12" s="1"/>
  <c r="V26" i="12"/>
  <c r="V25" i="12" s="1"/>
  <c r="AE29" i="12"/>
  <c r="AF29" i="12"/>
  <c r="I20" i="1"/>
  <c r="I19" i="1"/>
  <c r="I18" i="1"/>
  <c r="I17" i="1"/>
  <c r="I16" i="1"/>
  <c r="I60" i="1"/>
  <c r="J59" i="1"/>
  <c r="J58" i="1"/>
  <c r="J57" i="1"/>
  <c r="J56" i="1"/>
  <c r="J55" i="1"/>
  <c r="J54" i="1"/>
  <c r="J53" i="1"/>
  <c r="J60" i="1" s="1"/>
  <c r="F43" i="1"/>
  <c r="G23" i="1" s="1"/>
  <c r="G43" i="1"/>
  <c r="G25" i="1" s="1"/>
  <c r="H43" i="1"/>
  <c r="I42" i="1"/>
  <c r="I41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A27" i="1" l="1"/>
  <c r="M8" i="12"/>
  <c r="I21" i="1"/>
  <c r="J42" i="1"/>
  <c r="J41" i="1"/>
  <c r="J39" i="1"/>
  <c r="J43" i="1" s="1"/>
  <c r="A28" i="1" l="1"/>
  <c r="G28" i="1"/>
  <c r="G27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Adlofová</author>
  </authors>
  <commentList>
    <comment ref="S6" authorId="0" shapeId="0" xr:uid="{CCDAB527-7D64-4C44-8CAD-733CE2574D8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EF98B0C-4E70-4BC0-AA17-139347C54A6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<sst xmlns="http://schemas.openxmlformats.org/spreadsheetml/2006/main" count="270" uniqueCount="147">
  <si>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</si>
  <si>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</si>
  <si>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</si>
  <si>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</si>
  <si>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</si>
  <si>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</si>
  <si>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</si>
  <si>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</si>
  <si>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</si>
  <si>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</si>
  <si>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</si>
  <si>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</si>
  <si>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</si>
  <si>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</si>
  <si>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</si>
  <si>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</si>
  <si>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</si>
  <si>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</si>
  <si>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</si>
  <si>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</si>
  <si>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</si>
  <si>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</si>
  <si>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</si>
  <si>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</si>
  <si>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</si>
  <si>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</si>
  <si>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</si>
  <si>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</si>
  <si>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</si>
  <si>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</si>
  <si>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</si>
  <si>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</si>
  <si>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</si>
  <si>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</si>
  <si>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</si>
  <si>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</si>
  <si>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</si>
  <si>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</si>
  <si>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</si>
  <si>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</si>
  <si>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</si>
  <si>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</si>
  <si>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</si>
  <si>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</si>
  <si>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Odvětrání chodby</t>
  </si>
  <si>
    <t xml:space="preserve">Odvětrání chodby </t>
  </si>
  <si>
    <t>Objekt:</t>
  </si>
  <si>
    <t>Rozpočet:</t>
  </si>
  <si>
    <t>007022024</t>
  </si>
  <si>
    <t>Krajský úřad Jihomoravského kraje</t>
  </si>
  <si>
    <t>Stavba</t>
  </si>
  <si>
    <t>Stavební objekt</t>
  </si>
  <si>
    <t>Celkem za stavbu</t>
  </si>
  <si>
    <t>CZK</t>
  </si>
  <si>
    <t>#POPS</t>
  </si>
  <si>
    <t>Popis stavby: 007022024 - Krajský úřad Jihomoravského kraje</t>
  </si>
  <si>
    <t>#POPO</t>
  </si>
  <si>
    <t xml:space="preserve">Popis objektu: 01 - Odvětrání chodby </t>
  </si>
  <si>
    <t>#POPR</t>
  </si>
  <si>
    <t>Popis rozpočtu: 01 - Odvětrání chodby</t>
  </si>
  <si>
    <t>Rekapitulace dílů</t>
  </si>
  <si>
    <t>Typ dílu</t>
  </si>
  <si>
    <t>3</t>
  </si>
  <si>
    <t>Svislé a kompletní konstrukce</t>
  </si>
  <si>
    <t>9</t>
  </si>
  <si>
    <t>Ostatní konstrukce,</t>
  </si>
  <si>
    <t>99</t>
  </si>
  <si>
    <t>Staveništní přesun hmot</t>
  </si>
  <si>
    <t>M21</t>
  </si>
  <si>
    <t>Elektromontáže</t>
  </si>
  <si>
    <t>M24</t>
  </si>
  <si>
    <t>Montáže vzduchotechnických zařízení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</si>
  <si>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</si>
  <si>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</si>
  <si>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</si>
  <si>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</si>
  <si>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</si>
  <si>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</si>
  <si>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</si>
  <si>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</si>
  <si>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</si>
  <si>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</si>
  <si>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</si>
  <si>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</si>
  <si>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</si>
  <si>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</si>
  <si>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</si>
  <si>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</si>
  <si>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</si>
  <si>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</si>
  <si>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</si>
  <si>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</si>
  <si>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</si>
  <si>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</si>
  <si>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</si>
  <si>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</si>
  <si>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</si>
  <si>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</si>
  <si>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</si>
  <si>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</si>
  <si>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</si>
  <si>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</si>
  <si>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</si>
  <si>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</si>
  <si>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</si>
  <si>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</si>
  <si>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3-001</t>
  </si>
  <si>
    <t>Zapravení konstrukcí po vytvoření prostupů</t>
  </si>
  <si>
    <t>kpl</t>
  </si>
  <si>
    <t>Vlastní</t>
  </si>
  <si>
    <t>Indiv</t>
  </si>
  <si>
    <t>Práce</t>
  </si>
  <si>
    <t>Běžná</t>
  </si>
  <si>
    <t>POL1_</t>
  </si>
  <si>
    <t>311101214RX1</t>
  </si>
  <si>
    <t>Vytvoření prostupů</t>
  </si>
  <si>
    <t>ks</t>
  </si>
  <si>
    <t>9-001</t>
  </si>
  <si>
    <t>D+M fasádních větracích mřížek</t>
  </si>
  <si>
    <t>9-002</t>
  </si>
  <si>
    <t>Zednické přípomoci k pracíím EL</t>
  </si>
  <si>
    <t>9-003</t>
  </si>
  <si>
    <t>Zednické přípomoci k pracím VZT</t>
  </si>
  <si>
    <t>999281108R00</t>
  </si>
  <si>
    <t xml:space="preserve">Přesun hmot pro opravy a údržbu objektů pro opravy a údržbu dosavadních objektů včetně vnějších plášťů  výšky do 12 m,  </t>
  </si>
  <si>
    <t>801-4</t>
  </si>
  <si>
    <t>RTS 24/ I</t>
  </si>
  <si>
    <t>oborů 801, 803, 811 a 812</t>
  </si>
  <si>
    <t>SPI</t>
  </si>
  <si>
    <t>21-001</t>
  </si>
  <si>
    <t>Elektroinstalace</t>
  </si>
  <si>
    <t>24-001</t>
  </si>
  <si>
    <t>Práce VZT - odvětrání chodby</t>
  </si>
  <si>
    <t>24-002</t>
  </si>
  <si>
    <t>Práce VZT - Ostatní</t>
  </si>
  <si>
    <t>96-1</t>
  </si>
  <si>
    <t>Odvoz a likvidace vybouraných hmot</t>
  </si>
  <si>
    <t>kont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</si>
  <si>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</si>
  <si>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</si>
  <si>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</si>
  <si>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</si>
  <si>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</si>
  <si>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</si>
  <si>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POP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</si>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</sst>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020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0" t="s">
        <v>39</v>
      </c>
      <c r="B2" s="190"/>
      <c r="C2" s="190"/>
      <c r="D2" s="190"/>
      <c r="E2" s="190"/>
      <c r="F2" s="190"/>
      <c r="G2" s="190"/>
    </row>
  </sheetData>
  <sheetProtection algorithmName="SHA-512" hashValue="7BEf6VrfKdXPsnNuVivgiui5uT7wixuwQ/+fqvn4mT6WAd/r0Fkd579tzwAk3Nqhtjf064+ckZCJY5CQHRg46A==" saltValue="FEWw6FlFaPGiJYWrWt6Pz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opLeftCell="B2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5" t="s">
        <v>41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">
      <c r="A2" s="2"/>
      <c r="B2" s="77" t="s">
        <v>22</v>
      </c>
      <c r="C2" s="78"/>
      <c r="D2" s="79" t="s">
        <v>48</v>
      </c>
      <c r="E2" s="231" t="s">
        <v>49</v>
      </c>
      <c r="F2" s="232"/>
      <c r="G2" s="232"/>
      <c r="H2" s="232"/>
      <c r="I2" s="232"/>
      <c r="J2" s="233"/>
      <c r="O2" s="1"/>
    </row>
    <row r="3" spans="1:15" ht="27" customHeight="1" x14ac:dyDescent="0.2">
      <c r="A3" s="2"/>
      <c r="B3" s="80" t="s">
        <v>46</v>
      </c>
      <c r="C3" s="78"/>
      <c r="D3" s="81" t="s">
        <v>43</v>
      </c>
      <c r="E3" s="234" t="s">
        <v>45</v>
      </c>
      <c r="F3" s="235"/>
      <c r="G3" s="235"/>
      <c r="H3" s="235"/>
      <c r="I3" s="235"/>
      <c r="J3" s="236"/>
    </row>
    <row r="4" spans="1:15" ht="23.25" customHeight="1" x14ac:dyDescent="0.2">
      <c r="A4" s="76">
        <v>3754</v>
      </c>
      <c r="B4" s="82" t="s">
        <v>47</v>
      </c>
      <c r="C4" s="83"/>
      <c r="D4" s="84" t="s">
        <v>43</v>
      </c>
      <c r="E4" s="214" t="s">
        <v>44</v>
      </c>
      <c r="F4" s="215"/>
      <c r="G4" s="215"/>
      <c r="H4" s="215"/>
      <c r="I4" s="215"/>
      <c r="J4" s="216"/>
    </row>
    <row r="5" spans="1:15" ht="24" customHeight="1" x14ac:dyDescent="0.2">
      <c r="A5" s="2"/>
      <c r="B5" s="31" t="s">
        <v>42</v>
      </c>
      <c r="D5" s="219"/>
      <c r="E5" s="220"/>
      <c r="F5" s="220"/>
      <c r="G5" s="220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1"/>
      <c r="E6" s="222"/>
      <c r="F6" s="222"/>
      <c r="G6" s="222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3"/>
      <c r="F7" s="224"/>
      <c r="G7" s="224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8"/>
      <c r="E11" s="238"/>
      <c r="F11" s="238"/>
      <c r="G11" s="238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3"/>
      <c r="E12" s="213"/>
      <c r="F12" s="213"/>
      <c r="G12" s="213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17"/>
      <c r="F13" s="218"/>
      <c r="G13" s="218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7"/>
      <c r="F15" s="237"/>
      <c r="G15" s="239"/>
      <c r="H15" s="239"/>
      <c r="I15" s="239" t="s">
        <v>29</v>
      </c>
      <c r="J15" s="240"/>
    </row>
    <row r="16" spans="1:15" ht="23.25" customHeight="1" x14ac:dyDescent="0.2">
      <c r="A16" s="143" t="s">
        <v>24</v>
      </c>
      <c r="B16" s="38" t="s">
        <v>24</v>
      </c>
      <c r="C16" s="62"/>
      <c r="D16" s="63"/>
      <c r="E16" s="202"/>
      <c r="F16" s="203"/>
      <c r="G16" s="202"/>
      <c r="H16" s="203"/>
      <c r="I16" s="202">
        <f>SUMIF(F53:F59,A16,I53:I59)+SUMIF(F53:F59,"PSU",I53:I59)</f>
        <v>0</v>
      </c>
      <c r="J16" s="204"/>
    </row>
    <row r="17" spans="1:10" ht="23.25" customHeight="1" x14ac:dyDescent="0.2">
      <c r="A17" s="143" t="s">
        <v>25</v>
      </c>
      <c r="B17" s="38" t="s">
        <v>25</v>
      </c>
      <c r="C17" s="62"/>
      <c r="D17" s="63"/>
      <c r="E17" s="202"/>
      <c r="F17" s="203"/>
      <c r="G17" s="202"/>
      <c r="H17" s="203"/>
      <c r="I17" s="202">
        <f>SUMIF(F53:F59,A17,I53:I59)</f>
        <v>0</v>
      </c>
      <c r="J17" s="204"/>
    </row>
    <row r="18" spans="1:10" ht="23.25" customHeight="1" x14ac:dyDescent="0.2">
      <c r="A18" s="143" t="s">
        <v>26</v>
      </c>
      <c r="B18" s="38" t="s">
        <v>26</v>
      </c>
      <c r="C18" s="62"/>
      <c r="D18" s="63"/>
      <c r="E18" s="202"/>
      <c r="F18" s="203"/>
      <c r="G18" s="202"/>
      <c r="H18" s="203"/>
      <c r="I18" s="202">
        <f>SUMIF(F53:F59,A18,I53:I59)</f>
        <v>0</v>
      </c>
      <c r="J18" s="204"/>
    </row>
    <row r="19" spans="1:10" ht="23.25" customHeight="1" x14ac:dyDescent="0.2">
      <c r="A19" s="143" t="s">
        <v>75</v>
      </c>
      <c r="B19" s="38" t="s">
        <v>27</v>
      </c>
      <c r="C19" s="62"/>
      <c r="D19" s="63"/>
      <c r="E19" s="202"/>
      <c r="F19" s="203"/>
      <c r="G19" s="202"/>
      <c r="H19" s="203"/>
      <c r="I19" s="202">
        <f>SUMIF(F53:F59,A19,I53:I59)</f>
        <v>0</v>
      </c>
      <c r="J19" s="204"/>
    </row>
    <row r="20" spans="1:10" ht="23.25" customHeight="1" x14ac:dyDescent="0.2">
      <c r="A20" s="143" t="s">
        <v>76</v>
      </c>
      <c r="B20" s="38" t="s">
        <v>28</v>
      </c>
      <c r="C20" s="62"/>
      <c r="D20" s="63"/>
      <c r="E20" s="202"/>
      <c r="F20" s="203"/>
      <c r="G20" s="202"/>
      <c r="H20" s="203"/>
      <c r="I20" s="202">
        <f>SUMIF(F53:F59,A20,I53:I59)</f>
        <v>0</v>
      </c>
      <c r="J20" s="204"/>
    </row>
    <row r="21" spans="1:10" ht="23.25" customHeight="1" x14ac:dyDescent="0.2">
      <c r="A21" s="2"/>
      <c r="B21" s="48" t="s">
        <v>29</v>
      </c>
      <c r="C21" s="64"/>
      <c r="D21" s="65"/>
      <c r="E21" s="205"/>
      <c r="F21" s="241"/>
      <c r="G21" s="205"/>
      <c r="H21" s="241"/>
      <c r="I21" s="205">
        <f>SUM(I16:J20)</f>
        <v>0</v>
      </c>
      <c r="J21" s="206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00">
        <f>ZakladDPHSniVypocet</f>
        <v>0</v>
      </c>
      <c r="H23" s="201"/>
      <c r="I23" s="2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198">
        <f>I23*E23/100</f>
        <v>0</v>
      </c>
      <c r="H24" s="199"/>
      <c r="I24" s="1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0">
        <f>ZakladDPHZaklVypocet</f>
        <v>0</v>
      </c>
      <c r="H25" s="201"/>
      <c r="I25" s="2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28">
        <f>I25*E25/100</f>
        <v>0</v>
      </c>
      <c r="H26" s="229"/>
      <c r="I26" s="229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0">
        <f>CenaCelkemBezDPH-(ZakladDPHSni+ZakladDPHZakl)</f>
        <v>0</v>
      </c>
      <c r="H27" s="230"/>
      <c r="I27" s="230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23</v>
      </c>
      <c r="C28" s="117"/>
      <c r="D28" s="117"/>
      <c r="E28" s="118"/>
      <c r="F28" s="119"/>
      <c r="G28" s="208">
        <f>A27</f>
        <v>0</v>
      </c>
      <c r="H28" s="208"/>
      <c r="I28" s="208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35</v>
      </c>
      <c r="C29" s="121"/>
      <c r="D29" s="121"/>
      <c r="E29" s="121"/>
      <c r="F29" s="122"/>
      <c r="G29" s="207">
        <f>ZakladDPHSni+DPHSni+ZakladDPHZakl+DPHZakl+Zaokrouhleni</f>
        <v>0</v>
      </c>
      <c r="H29" s="207"/>
      <c r="I29" s="207"/>
      <c r="J29" s="123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50</v>
      </c>
      <c r="C39" s="193"/>
      <c r="D39" s="193"/>
      <c r="E39" s="193"/>
      <c r="F39" s="100">
        <f>'01 01 Pol'!AE29</f>
        <v>0</v>
      </c>
      <c r="G39" s="101">
        <f>'01 01 Pol'!AF29</f>
        <v>0</v>
      </c>
      <c r="H39" s="102"/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5"/>
      <c r="C40" s="194" t="s">
        <v>51</v>
      </c>
      <c r="D40" s="194"/>
      <c r="E40" s="194"/>
      <c r="F40" s="106"/>
      <c r="G40" s="107"/>
      <c r="H40" s="107"/>
      <c r="I40" s="108"/>
      <c r="J40" s="109"/>
    </row>
    <row r="41" spans="1:10" ht="25.5" hidden="1" customHeight="1" x14ac:dyDescent="0.2">
      <c r="A41" s="88">
        <v>2</v>
      </c>
      <c r="B41" s="105" t="s">
        <v>43</v>
      </c>
      <c r="C41" s="194" t="s">
        <v>45</v>
      </c>
      <c r="D41" s="194"/>
      <c r="E41" s="194"/>
      <c r="F41" s="106">
        <f>'01 01 Pol'!AE29</f>
        <v>0</v>
      </c>
      <c r="G41" s="107">
        <f>'01 01 Pol'!AF29</f>
        <v>0</v>
      </c>
      <c r="H41" s="107"/>
      <c r="I41" s="108">
        <f>F41+G41+H41</f>
        <v>0</v>
      </c>
      <c r="J41" s="109" t="str">
        <f>IF(_xlfn.SINGLE(CenaCelkemVypocet)=0,"",I41/_xlfn.SINGLE(CenaCelkemVypocet)*100)</f>
        <v/>
      </c>
    </row>
    <row r="42" spans="1:10" ht="25.5" hidden="1" customHeight="1" x14ac:dyDescent="0.2">
      <c r="A42" s="88">
        <v>3</v>
      </c>
      <c r="B42" s="110" t="s">
        <v>43</v>
      </c>
      <c r="C42" s="193" t="s">
        <v>44</v>
      </c>
      <c r="D42" s="193"/>
      <c r="E42" s="193"/>
      <c r="F42" s="111">
        <f>'01 01 Pol'!AE29</f>
        <v>0</v>
      </c>
      <c r="G42" s="102">
        <f>'01 01 Pol'!AF29</f>
        <v>0</v>
      </c>
      <c r="H42" s="102"/>
      <c r="I42" s="103">
        <f>F42+G42+H42</f>
        <v>0</v>
      </c>
      <c r="J42" s="104" t="str">
        <f>IF(_xlfn.SINGLE(CenaCelkemVypocet)=0,"",I42/_xlfn.SINGLE(CenaCelkemVypocet)*100)</f>
        <v/>
      </c>
    </row>
    <row r="43" spans="1:10" ht="25.5" hidden="1" customHeight="1" x14ac:dyDescent="0.2">
      <c r="A43" s="88"/>
      <c r="B43" s="195" t="s">
        <v>52</v>
      </c>
      <c r="C43" s="196"/>
      <c r="D43" s="196"/>
      <c r="E43" s="196"/>
      <c r="F43" s="112">
        <f>SUMIF(A39:A42,"=1",F39:F42)</f>
        <v>0</v>
      </c>
      <c r="G43" s="113">
        <f>SUMIF(A39:A42,"=1",G39:G42)</f>
        <v>0</v>
      </c>
      <c r="H43" s="113">
        <f>SUMIF(A39:A42,"=1",H39:H42)</f>
        <v>0</v>
      </c>
      <c r="I43" s="114">
        <f>SUMIF(A39:A42,"=1",I39:I42)</f>
        <v>0</v>
      </c>
      <c r="J43" s="115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4" t="s">
        <v>60</v>
      </c>
    </row>
    <row r="52" spans="1:10" ht="25.5" customHeight="1" x14ac:dyDescent="0.2">
      <c r="A52" s="126"/>
      <c r="B52" s="129" t="s">
        <v>17</v>
      </c>
      <c r="C52" s="129" t="s">
        <v>5</v>
      </c>
      <c r="D52" s="130"/>
      <c r="E52" s="130"/>
      <c r="F52" s="131" t="s">
        <v>61</v>
      </c>
      <c r="G52" s="131"/>
      <c r="H52" s="131"/>
      <c r="I52" s="131" t="s">
        <v>29</v>
      </c>
      <c r="J52" s="131" t="s">
        <v>0</v>
      </c>
    </row>
    <row r="53" spans="1:10" ht="36.75" customHeight="1" x14ac:dyDescent="0.2">
      <c r="A53" s="127"/>
      <c r="B53" s="132" t="s">
        <v>62</v>
      </c>
      <c r="C53" s="191" t="s">
        <v>63</v>
      </c>
      <c r="D53" s="192"/>
      <c r="E53" s="192"/>
      <c r="F53" s="139" t="s">
        <v>24</v>
      </c>
      <c r="G53" s="140"/>
      <c r="H53" s="140"/>
      <c r="I53" s="140">
        <f>'01 01 Pol'!G8</f>
        <v>0</v>
      </c>
      <c r="J53" s="136" t="str">
        <f>IF(I60=0,"",I53/I60*100)</f>
        <v/>
      </c>
    </row>
    <row r="54" spans="1:10" ht="36.75" customHeight="1" x14ac:dyDescent="0.2">
      <c r="A54" s="127"/>
      <c r="B54" s="132" t="s">
        <v>64</v>
      </c>
      <c r="C54" s="191" t="s">
        <v>65</v>
      </c>
      <c r="D54" s="192"/>
      <c r="E54" s="192"/>
      <c r="F54" s="139" t="s">
        <v>24</v>
      </c>
      <c r="G54" s="140"/>
      <c r="H54" s="140"/>
      <c r="I54" s="140">
        <f>'01 01 Pol'!G11</f>
        <v>0</v>
      </c>
      <c r="J54" s="136" t="str">
        <f>IF(I60=0,"",I54/I60*100)</f>
        <v/>
      </c>
    </row>
    <row r="55" spans="1:10" ht="36.75" customHeight="1" x14ac:dyDescent="0.2">
      <c r="A55" s="127"/>
      <c r="B55" s="132" t="s">
        <v>66</v>
      </c>
      <c r="C55" s="191" t="s">
        <v>67</v>
      </c>
      <c r="D55" s="192"/>
      <c r="E55" s="192"/>
      <c r="F55" s="139" t="s">
        <v>24</v>
      </c>
      <c r="G55" s="140"/>
      <c r="H55" s="140"/>
      <c r="I55" s="140">
        <f>'01 01 Pol'!G15</f>
        <v>0</v>
      </c>
      <c r="J55" s="136" t="str">
        <f>IF(I60=0,"",I55/I60*100)</f>
        <v/>
      </c>
    </row>
    <row r="56" spans="1:10" ht="36.75" customHeight="1" x14ac:dyDescent="0.2">
      <c r="A56" s="127"/>
      <c r="B56" s="132" t="s">
        <v>68</v>
      </c>
      <c r="C56" s="191" t="s">
        <v>69</v>
      </c>
      <c r="D56" s="192"/>
      <c r="E56" s="192"/>
      <c r="F56" s="139" t="s">
        <v>26</v>
      </c>
      <c r="G56" s="140"/>
      <c r="H56" s="140"/>
      <c r="I56" s="140">
        <f>'01 01 Pol'!G18</f>
        <v>0</v>
      </c>
      <c r="J56" s="136" t="str">
        <f>IF(I60=0,"",I56/I60*100)</f>
        <v/>
      </c>
    </row>
    <row r="57" spans="1:10" ht="36.75" customHeight="1" x14ac:dyDescent="0.2">
      <c r="A57" s="127"/>
      <c r="B57" s="132" t="s">
        <v>70</v>
      </c>
      <c r="C57" s="191" t="s">
        <v>71</v>
      </c>
      <c r="D57" s="192"/>
      <c r="E57" s="192"/>
      <c r="F57" s="139" t="s">
        <v>26</v>
      </c>
      <c r="G57" s="140"/>
      <c r="H57" s="140"/>
      <c r="I57" s="140">
        <f>'01 01 Pol'!G20</f>
        <v>0</v>
      </c>
      <c r="J57" s="136" t="str">
        <f>IF(I60=0,"",I57/I60*100)</f>
        <v/>
      </c>
    </row>
    <row r="58" spans="1:10" ht="36.75" customHeight="1" x14ac:dyDescent="0.2">
      <c r="A58" s="127"/>
      <c r="B58" s="132" t="s">
        <v>72</v>
      </c>
      <c r="C58" s="191" t="s">
        <v>73</v>
      </c>
      <c r="D58" s="192"/>
      <c r="E58" s="192"/>
      <c r="F58" s="139" t="s">
        <v>74</v>
      </c>
      <c r="G58" s="140"/>
      <c r="H58" s="140"/>
      <c r="I58" s="140">
        <f>'01 01 Pol'!G23</f>
        <v>0</v>
      </c>
      <c r="J58" s="136" t="str">
        <f>IF(I60=0,"",I58/I60*100)</f>
        <v/>
      </c>
    </row>
    <row r="59" spans="1:10" ht="36.75" customHeight="1" x14ac:dyDescent="0.2">
      <c r="A59" s="127"/>
      <c r="B59" s="132" t="s">
        <v>75</v>
      </c>
      <c r="C59" s="191" t="s">
        <v>27</v>
      </c>
      <c r="D59" s="192"/>
      <c r="E59" s="192"/>
      <c r="F59" s="139" t="s">
        <v>75</v>
      </c>
      <c r="G59" s="140"/>
      <c r="H59" s="140"/>
      <c r="I59" s="140">
        <f>'01 01 Pol'!G25</f>
        <v>0</v>
      </c>
      <c r="J59" s="136" t="str">
        <f>IF(I60=0,"",I59/I60*100)</f>
        <v/>
      </c>
    </row>
    <row r="60" spans="1:10" ht="25.5" customHeight="1" x14ac:dyDescent="0.2">
      <c r="A60" s="128"/>
      <c r="B60" s="133" t="s">
        <v>1</v>
      </c>
      <c r="C60" s="134"/>
      <c r="D60" s="135"/>
      <c r="E60" s="135"/>
      <c r="F60" s="141"/>
      <c r="G60" s="142"/>
      <c r="H60" s="142"/>
      <c r="I60" s="142">
        <f>SUM(I53:I59)</f>
        <v>0</v>
      </c>
      <c r="J60" s="137">
        <f>SUM(J53:J59)</f>
        <v>0</v>
      </c>
    </row>
    <row r="61" spans="1:10" x14ac:dyDescent="0.2">
      <c r="F61" s="87"/>
      <c r="G61" s="87"/>
      <c r="H61" s="87"/>
      <c r="I61" s="87"/>
      <c r="J61" s="138"/>
    </row>
    <row r="62" spans="1:10" x14ac:dyDescent="0.2">
      <c r="F62" s="87"/>
      <c r="G62" s="87"/>
      <c r="H62" s="87"/>
      <c r="I62" s="87"/>
      <c r="J62" s="138"/>
    </row>
    <row r="63" spans="1:10" x14ac:dyDescent="0.2">
      <c r="F63" s="87"/>
      <c r="G63" s="87"/>
      <c r="H63" s="87"/>
      <c r="I63" s="87"/>
      <c r="J63" s="138"/>
    </row>
  </sheetData>
  <sheetProtection algorithmName="SHA-512" hashValue="qY0M+cpo4gKItGpE03RwJHxEoflDatLs4jZX5N23KkENu/oNXSAaGmz5DQbhYOir5dUL/Eq0yESdSG+OXm8byw==" saltValue="LbW/Z5hqklwt5RcMK4IlQ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9:E59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2" t="s">
        <v>6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50" t="s">
        <v>7</v>
      </c>
      <c r="B2" s="49"/>
      <c r="C2" s="244"/>
      <c r="D2" s="244"/>
      <c r="E2" s="244"/>
      <c r="F2" s="244"/>
      <c r="G2" s="245"/>
    </row>
    <row r="3" spans="1:7" ht="24.95" customHeight="1" x14ac:dyDescent="0.2">
      <c r="A3" s="50" t="s">
        <v>8</v>
      </c>
      <c r="B3" s="49"/>
      <c r="C3" s="244"/>
      <c r="D3" s="244"/>
      <c r="E3" s="244"/>
      <c r="F3" s="244"/>
      <c r="G3" s="245"/>
    </row>
    <row r="4" spans="1:7" ht="24.95" customHeight="1" x14ac:dyDescent="0.2">
      <c r="A4" s="50" t="s">
        <v>9</v>
      </c>
      <c r="B4" s="49"/>
      <c r="C4" s="244"/>
      <c r="D4" s="244"/>
      <c r="E4" s="244"/>
      <c r="F4" s="244"/>
      <c r="G4" s="245"/>
    </row>
    <row r="5" spans="1:7" x14ac:dyDescent="0.2">
      <c r="B5" s="4"/>
      <c r="C5" s="5"/>
      <c r="D5" s="6"/>
    </row>
  </sheetData>
  <sheetProtection algorithmName="SHA-512" hashValue="DeMUnqOFzRBz3Sm4ycIjWGL+Y6Rt25VRzUkCaTsP8hnZ3ilWGQpVMr9PwjW3IFD+bK8mnmknEhTtUg6pOYfyMw==" saltValue="WPHKTLJe3nYiE892WE3aJ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4431-E406-4D42-9DC4-616817F24DFA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6" t="s">
        <v>77</v>
      </c>
      <c r="B1" s="246"/>
      <c r="C1" s="246"/>
      <c r="D1" s="246"/>
      <c r="E1" s="246"/>
      <c r="F1" s="246"/>
      <c r="G1" s="246"/>
      <c r="AG1" t="s">
        <v>78</v>
      </c>
    </row>
    <row r="2" spans="1:60" ht="24.95" customHeight="1" x14ac:dyDescent="0.2">
      <c r="A2" s="50" t="s">
        <v>7</v>
      </c>
      <c r="B2" s="49" t="s">
        <v>48</v>
      </c>
      <c r="C2" s="247" t="s">
        <v>49</v>
      </c>
      <c r="D2" s="248"/>
      <c r="E2" s="248"/>
      <c r="F2" s="248"/>
      <c r="G2" s="249"/>
      <c r="AG2" t="s">
        <v>79</v>
      </c>
    </row>
    <row r="3" spans="1:60" ht="24.95" customHeight="1" x14ac:dyDescent="0.2">
      <c r="A3" s="50" t="s">
        <v>8</v>
      </c>
      <c r="B3" s="49" t="s">
        <v>43</v>
      </c>
      <c r="C3" s="247" t="s">
        <v>45</v>
      </c>
      <c r="D3" s="248"/>
      <c r="E3" s="248"/>
      <c r="F3" s="248"/>
      <c r="G3" s="249"/>
      <c r="AC3" s="125" t="s">
        <v>79</v>
      </c>
      <c r="AG3" t="s">
        <v>80</v>
      </c>
    </row>
    <row r="4" spans="1:60" ht="24.95" customHeight="1" x14ac:dyDescent="0.2">
      <c r="A4" s="144" t="s">
        <v>9</v>
      </c>
      <c r="B4" s="145" t="s">
        <v>43</v>
      </c>
      <c r="C4" s="250" t="s">
        <v>44</v>
      </c>
      <c r="D4" s="251"/>
      <c r="E4" s="251"/>
      <c r="F4" s="251"/>
      <c r="G4" s="252"/>
      <c r="AG4" t="s">
        <v>81</v>
      </c>
    </row>
    <row r="5" spans="1:60" x14ac:dyDescent="0.2">
      <c r="D5" s="10"/>
    </row>
    <row r="6" spans="1:60" ht="38.25" x14ac:dyDescent="0.2">
      <c r="A6" s="147" t="s">
        <v>82</v>
      </c>
      <c r="B6" s="149" t="s">
        <v>83</v>
      </c>
      <c r="C6" s="149" t="s">
        <v>84</v>
      </c>
      <c r="D6" s="148" t="s">
        <v>85</v>
      </c>
      <c r="E6" s="147" t="s">
        <v>86</v>
      </c>
      <c r="F6" s="146" t="s">
        <v>87</v>
      </c>
      <c r="G6" s="147" t="s">
        <v>29</v>
      </c>
      <c r="H6" s="150" t="s">
        <v>30</v>
      </c>
      <c r="I6" s="150" t="s">
        <v>88</v>
      </c>
      <c r="J6" s="150" t="s">
        <v>31</v>
      </c>
      <c r="K6" s="150" t="s">
        <v>89</v>
      </c>
      <c r="L6" s="150" t="s">
        <v>90</v>
      </c>
      <c r="M6" s="150" t="s">
        <v>91</v>
      </c>
      <c r="N6" s="150" t="s">
        <v>92</v>
      </c>
      <c r="O6" s="150" t="s">
        <v>93</v>
      </c>
      <c r="P6" s="150" t="s">
        <v>94</v>
      </c>
      <c r="Q6" s="150" t="s">
        <v>95</v>
      </c>
      <c r="R6" s="150" t="s">
        <v>96</v>
      </c>
      <c r="S6" s="150" t="s">
        <v>97</v>
      </c>
      <c r="T6" s="150" t="s">
        <v>98</v>
      </c>
      <c r="U6" s="150" t="s">
        <v>99</v>
      </c>
      <c r="V6" s="150" t="s">
        <v>100</v>
      </c>
      <c r="W6" s="150" t="s">
        <v>101</v>
      </c>
      <c r="X6" s="150" t="s">
        <v>102</v>
      </c>
      <c r="Y6" s="150" t="s">
        <v>103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3" t="s">
        <v>104</v>
      </c>
      <c r="B8" s="164" t="s">
        <v>62</v>
      </c>
      <c r="C8" s="184" t="s">
        <v>63</v>
      </c>
      <c r="D8" s="165"/>
      <c r="E8" s="166"/>
      <c r="F8" s="167"/>
      <c r="G8" s="167">
        <f>SUMIF(AG9:AG10,"&lt;&gt;NOR",G9:G10)</f>
        <v>0</v>
      </c>
      <c r="H8" s="167"/>
      <c r="I8" s="167">
        <f>SUM(I9:I10)</f>
        <v>0</v>
      </c>
      <c r="J8" s="167"/>
      <c r="K8" s="167">
        <f>SUM(K9:K10)</f>
        <v>0</v>
      </c>
      <c r="L8" s="167"/>
      <c r="M8" s="167">
        <f>SUM(M9:M10)</f>
        <v>0</v>
      </c>
      <c r="N8" s="166"/>
      <c r="O8" s="166">
        <f>SUM(O9:O10)</f>
        <v>0</v>
      </c>
      <c r="P8" s="166"/>
      <c r="Q8" s="166">
        <f>SUM(Q9:Q10)</f>
        <v>0</v>
      </c>
      <c r="R8" s="167"/>
      <c r="S8" s="167"/>
      <c r="T8" s="168"/>
      <c r="U8" s="162"/>
      <c r="V8" s="162">
        <f>SUM(V9:V10)</f>
        <v>1.73</v>
      </c>
      <c r="W8" s="162"/>
      <c r="X8" s="162"/>
      <c r="Y8" s="162"/>
      <c r="AG8" t="s">
        <v>105</v>
      </c>
    </row>
    <row r="9" spans="1:60" outlineLevel="1" x14ac:dyDescent="0.2">
      <c r="A9" s="177">
        <v>1</v>
      </c>
      <c r="B9" s="178" t="s">
        <v>106</v>
      </c>
      <c r="C9" s="185" t="s">
        <v>107</v>
      </c>
      <c r="D9" s="179" t="s">
        <v>108</v>
      </c>
      <c r="E9" s="180">
        <v>1</v>
      </c>
      <c r="F9" s="181"/>
      <c r="G9" s="182">
        <f>ROUND(E9*F9,2)</f>
        <v>0</v>
      </c>
      <c r="H9" s="181"/>
      <c r="I9" s="182">
        <f>ROUND(E9*H9,2)</f>
        <v>0</v>
      </c>
      <c r="J9" s="181"/>
      <c r="K9" s="182">
        <f>ROUND(E9*J9,2)</f>
        <v>0</v>
      </c>
      <c r="L9" s="182">
        <v>21</v>
      </c>
      <c r="M9" s="182">
        <f>G9*(1+L9/100)</f>
        <v>0</v>
      </c>
      <c r="N9" s="180">
        <v>0</v>
      </c>
      <c r="O9" s="180">
        <f>ROUND(E9*N9,2)</f>
        <v>0</v>
      </c>
      <c r="P9" s="180">
        <v>0</v>
      </c>
      <c r="Q9" s="180">
        <f>ROUND(E9*P9,2)</f>
        <v>0</v>
      </c>
      <c r="R9" s="182"/>
      <c r="S9" s="182" t="s">
        <v>109</v>
      </c>
      <c r="T9" s="183" t="s">
        <v>110</v>
      </c>
      <c r="U9" s="161">
        <v>0</v>
      </c>
      <c r="V9" s="161">
        <f>ROUND(E9*U9,2)</f>
        <v>0</v>
      </c>
      <c r="W9" s="161"/>
      <c r="X9" s="161" t="s">
        <v>111</v>
      </c>
      <c r="Y9" s="161" t="s">
        <v>112</v>
      </c>
      <c r="Z9" s="151"/>
      <c r="AA9" s="151"/>
      <c r="AB9" s="151"/>
      <c r="AC9" s="151"/>
      <c r="AD9" s="151"/>
      <c r="AE9" s="151"/>
      <c r="AF9" s="151"/>
      <c r="AG9" s="151" t="s">
        <v>113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77">
        <v>2</v>
      </c>
      <c r="B10" s="178" t="s">
        <v>114</v>
      </c>
      <c r="C10" s="185" t="s">
        <v>115</v>
      </c>
      <c r="D10" s="179" t="s">
        <v>116</v>
      </c>
      <c r="E10" s="180">
        <v>4</v>
      </c>
      <c r="F10" s="181"/>
      <c r="G10" s="182">
        <f>ROUND(E10*F10,2)</f>
        <v>0</v>
      </c>
      <c r="H10" s="181"/>
      <c r="I10" s="182">
        <f>ROUND(E10*H10,2)</f>
        <v>0</v>
      </c>
      <c r="J10" s="181"/>
      <c r="K10" s="182">
        <f>ROUND(E10*J10,2)</f>
        <v>0</v>
      </c>
      <c r="L10" s="182">
        <v>21</v>
      </c>
      <c r="M10" s="182">
        <f>G10*(1+L10/100)</f>
        <v>0</v>
      </c>
      <c r="N10" s="180">
        <v>0</v>
      </c>
      <c r="O10" s="180">
        <f>ROUND(E10*N10,2)</f>
        <v>0</v>
      </c>
      <c r="P10" s="180">
        <v>0</v>
      </c>
      <c r="Q10" s="180">
        <f>ROUND(E10*P10,2)</f>
        <v>0</v>
      </c>
      <c r="R10" s="182"/>
      <c r="S10" s="182" t="s">
        <v>109</v>
      </c>
      <c r="T10" s="183" t="s">
        <v>110</v>
      </c>
      <c r="U10" s="161">
        <v>0.433</v>
      </c>
      <c r="V10" s="161">
        <f>ROUND(E10*U10,2)</f>
        <v>1.73</v>
      </c>
      <c r="W10" s="161"/>
      <c r="X10" s="161" t="s">
        <v>111</v>
      </c>
      <c r="Y10" s="161" t="s">
        <v>112</v>
      </c>
      <c r="Z10" s="151"/>
      <c r="AA10" s="151"/>
      <c r="AB10" s="151"/>
      <c r="AC10" s="151"/>
      <c r="AD10" s="151"/>
      <c r="AE10" s="151"/>
      <c r="AF10" s="151"/>
      <c r="AG10" s="151" t="s">
        <v>113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x14ac:dyDescent="0.2">
      <c r="A11" s="163" t="s">
        <v>104</v>
      </c>
      <c r="B11" s="164" t="s">
        <v>64</v>
      </c>
      <c r="C11" s="184" t="s">
        <v>65</v>
      </c>
      <c r="D11" s="165"/>
      <c r="E11" s="166"/>
      <c r="F11" s="167"/>
      <c r="G11" s="167">
        <f>SUMIF(AG12:AG14,"&lt;&gt;NOR",G12:G14)</f>
        <v>0</v>
      </c>
      <c r="H11" s="167"/>
      <c r="I11" s="167">
        <f>SUM(I12:I14)</f>
        <v>0</v>
      </c>
      <c r="J11" s="167"/>
      <c r="K11" s="167">
        <f>SUM(K12:K14)</f>
        <v>0</v>
      </c>
      <c r="L11" s="167"/>
      <c r="M11" s="167">
        <f>SUM(M12:M14)</f>
        <v>0</v>
      </c>
      <c r="N11" s="166"/>
      <c r="O11" s="166">
        <f>SUM(O12:O14)</f>
        <v>0</v>
      </c>
      <c r="P11" s="166"/>
      <c r="Q11" s="166">
        <f>SUM(Q12:Q14)</f>
        <v>0</v>
      </c>
      <c r="R11" s="167"/>
      <c r="S11" s="167"/>
      <c r="T11" s="168"/>
      <c r="U11" s="162"/>
      <c r="V11" s="162">
        <f>SUM(V12:V14)</f>
        <v>0</v>
      </c>
      <c r="W11" s="162"/>
      <c r="X11" s="162"/>
      <c r="Y11" s="162"/>
      <c r="AG11" t="s">
        <v>105</v>
      </c>
    </row>
    <row r="12" spans="1:60" outlineLevel="1" x14ac:dyDescent="0.2">
      <c r="A12" s="177">
        <v>3</v>
      </c>
      <c r="B12" s="178" t="s">
        <v>117</v>
      </c>
      <c r="C12" s="185" t="s">
        <v>118</v>
      </c>
      <c r="D12" s="179" t="s">
        <v>116</v>
      </c>
      <c r="E12" s="180">
        <v>4</v>
      </c>
      <c r="F12" s="181"/>
      <c r="G12" s="182">
        <f>ROUND(E12*F12,2)</f>
        <v>0</v>
      </c>
      <c r="H12" s="181"/>
      <c r="I12" s="182">
        <f>ROUND(E12*H12,2)</f>
        <v>0</v>
      </c>
      <c r="J12" s="181"/>
      <c r="K12" s="182">
        <f>ROUND(E12*J12,2)</f>
        <v>0</v>
      </c>
      <c r="L12" s="182">
        <v>21</v>
      </c>
      <c r="M12" s="182">
        <f>G12*(1+L12/100)</f>
        <v>0</v>
      </c>
      <c r="N12" s="180">
        <v>0</v>
      </c>
      <c r="O12" s="180">
        <f>ROUND(E12*N12,2)</f>
        <v>0</v>
      </c>
      <c r="P12" s="180">
        <v>0</v>
      </c>
      <c r="Q12" s="180">
        <f>ROUND(E12*P12,2)</f>
        <v>0</v>
      </c>
      <c r="R12" s="182"/>
      <c r="S12" s="182" t="s">
        <v>109</v>
      </c>
      <c r="T12" s="183" t="s">
        <v>110</v>
      </c>
      <c r="U12" s="161">
        <v>0</v>
      </c>
      <c r="V12" s="161">
        <f>ROUND(E12*U12,2)</f>
        <v>0</v>
      </c>
      <c r="W12" s="161"/>
      <c r="X12" s="161" t="s">
        <v>111</v>
      </c>
      <c r="Y12" s="161" t="s">
        <v>112</v>
      </c>
      <c r="Z12" s="151"/>
      <c r="AA12" s="151"/>
      <c r="AB12" s="151"/>
      <c r="AC12" s="151"/>
      <c r="AD12" s="151"/>
      <c r="AE12" s="151"/>
      <c r="AF12" s="151"/>
      <c r="AG12" s="151" t="s">
        <v>113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77">
        <v>4</v>
      </c>
      <c r="B13" s="178" t="s">
        <v>119</v>
      </c>
      <c r="C13" s="185" t="s">
        <v>120</v>
      </c>
      <c r="D13" s="179" t="s">
        <v>108</v>
      </c>
      <c r="E13" s="180">
        <v>1</v>
      </c>
      <c r="F13" s="181"/>
      <c r="G13" s="182">
        <f>ROUND(E13*F13,2)</f>
        <v>0</v>
      </c>
      <c r="H13" s="181"/>
      <c r="I13" s="182">
        <f>ROUND(E13*H13,2)</f>
        <v>0</v>
      </c>
      <c r="J13" s="181"/>
      <c r="K13" s="182">
        <f>ROUND(E13*J13,2)</f>
        <v>0</v>
      </c>
      <c r="L13" s="182">
        <v>21</v>
      </c>
      <c r="M13" s="182">
        <f>G13*(1+L13/100)</f>
        <v>0</v>
      </c>
      <c r="N13" s="180">
        <v>0</v>
      </c>
      <c r="O13" s="180">
        <f>ROUND(E13*N13,2)</f>
        <v>0</v>
      </c>
      <c r="P13" s="180">
        <v>0</v>
      </c>
      <c r="Q13" s="180">
        <f>ROUND(E13*P13,2)</f>
        <v>0</v>
      </c>
      <c r="R13" s="182"/>
      <c r="S13" s="182" t="s">
        <v>109</v>
      </c>
      <c r="T13" s="183" t="s">
        <v>110</v>
      </c>
      <c r="U13" s="161">
        <v>0</v>
      </c>
      <c r="V13" s="161">
        <f>ROUND(E13*U13,2)</f>
        <v>0</v>
      </c>
      <c r="W13" s="161"/>
      <c r="X13" s="161" t="s">
        <v>111</v>
      </c>
      <c r="Y13" s="161" t="s">
        <v>112</v>
      </c>
      <c r="Z13" s="151"/>
      <c r="AA13" s="151"/>
      <c r="AB13" s="151"/>
      <c r="AC13" s="151"/>
      <c r="AD13" s="151"/>
      <c r="AE13" s="151"/>
      <c r="AF13" s="151"/>
      <c r="AG13" s="151" t="s">
        <v>113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77">
        <v>5</v>
      </c>
      <c r="B14" s="178" t="s">
        <v>121</v>
      </c>
      <c r="C14" s="185" t="s">
        <v>122</v>
      </c>
      <c r="D14" s="179" t="s">
        <v>108</v>
      </c>
      <c r="E14" s="180">
        <v>1</v>
      </c>
      <c r="F14" s="181"/>
      <c r="G14" s="182">
        <f>ROUND(E14*F14,2)</f>
        <v>0</v>
      </c>
      <c r="H14" s="181"/>
      <c r="I14" s="182">
        <f>ROUND(E14*H14,2)</f>
        <v>0</v>
      </c>
      <c r="J14" s="181"/>
      <c r="K14" s="182">
        <f>ROUND(E14*J14,2)</f>
        <v>0</v>
      </c>
      <c r="L14" s="182">
        <v>21</v>
      </c>
      <c r="M14" s="182">
        <f>G14*(1+L14/100)</f>
        <v>0</v>
      </c>
      <c r="N14" s="180">
        <v>0</v>
      </c>
      <c r="O14" s="180">
        <f>ROUND(E14*N14,2)</f>
        <v>0</v>
      </c>
      <c r="P14" s="180">
        <v>0</v>
      </c>
      <c r="Q14" s="180">
        <f>ROUND(E14*P14,2)</f>
        <v>0</v>
      </c>
      <c r="R14" s="182"/>
      <c r="S14" s="182" t="s">
        <v>109</v>
      </c>
      <c r="T14" s="183" t="s">
        <v>110</v>
      </c>
      <c r="U14" s="161">
        <v>0</v>
      </c>
      <c r="V14" s="161">
        <f>ROUND(E14*U14,2)</f>
        <v>0</v>
      </c>
      <c r="W14" s="161"/>
      <c r="X14" s="161" t="s">
        <v>111</v>
      </c>
      <c r="Y14" s="161" t="s">
        <v>112</v>
      </c>
      <c r="Z14" s="151"/>
      <c r="AA14" s="151"/>
      <c r="AB14" s="151"/>
      <c r="AC14" s="151"/>
      <c r="AD14" s="151"/>
      <c r="AE14" s="151"/>
      <c r="AF14" s="151"/>
      <c r="AG14" s="151" t="s">
        <v>113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x14ac:dyDescent="0.2">
      <c r="A15" s="163" t="s">
        <v>104</v>
      </c>
      <c r="B15" s="164" t="s">
        <v>66</v>
      </c>
      <c r="C15" s="184" t="s">
        <v>67</v>
      </c>
      <c r="D15" s="165"/>
      <c r="E15" s="166"/>
      <c r="F15" s="167"/>
      <c r="G15" s="167">
        <f>SUMIF(AG16:AG17,"&lt;&gt;NOR",G16:G17)</f>
        <v>0</v>
      </c>
      <c r="H15" s="167"/>
      <c r="I15" s="167">
        <f>SUM(I16:I17)</f>
        <v>0</v>
      </c>
      <c r="J15" s="167"/>
      <c r="K15" s="167">
        <f>SUM(K16:K17)</f>
        <v>0</v>
      </c>
      <c r="L15" s="167"/>
      <c r="M15" s="167">
        <f>SUM(M16:M17)</f>
        <v>0</v>
      </c>
      <c r="N15" s="166"/>
      <c r="O15" s="166">
        <f>SUM(O16:O17)</f>
        <v>0</v>
      </c>
      <c r="P15" s="166"/>
      <c r="Q15" s="166">
        <f>SUM(Q16:Q17)</f>
        <v>0</v>
      </c>
      <c r="R15" s="167"/>
      <c r="S15" s="167"/>
      <c r="T15" s="168"/>
      <c r="U15" s="162"/>
      <c r="V15" s="162">
        <f>SUM(V16:V17)</f>
        <v>1.89</v>
      </c>
      <c r="W15" s="162"/>
      <c r="X15" s="162"/>
      <c r="Y15" s="162"/>
      <c r="AG15" t="s">
        <v>105</v>
      </c>
    </row>
    <row r="16" spans="1:60" ht="22.5" outlineLevel="1" x14ac:dyDescent="0.2">
      <c r="A16" s="170">
        <v>6</v>
      </c>
      <c r="B16" s="171" t="s">
        <v>123</v>
      </c>
      <c r="C16" s="186" t="s">
        <v>124</v>
      </c>
      <c r="D16" s="172" t="s">
        <v>108</v>
      </c>
      <c r="E16" s="173">
        <v>1</v>
      </c>
      <c r="F16" s="174"/>
      <c r="G16" s="175">
        <f>ROUND(E16*F16,2)</f>
        <v>0</v>
      </c>
      <c r="H16" s="174"/>
      <c r="I16" s="175">
        <f>ROUND(E16*H16,2)</f>
        <v>0</v>
      </c>
      <c r="J16" s="174"/>
      <c r="K16" s="175">
        <f>ROUND(E16*J16,2)</f>
        <v>0</v>
      </c>
      <c r="L16" s="175">
        <v>21</v>
      </c>
      <c r="M16" s="175">
        <f>G16*(1+L16/100)</f>
        <v>0</v>
      </c>
      <c r="N16" s="173">
        <v>0</v>
      </c>
      <c r="O16" s="173">
        <f>ROUND(E16*N16,2)</f>
        <v>0</v>
      </c>
      <c r="P16" s="173">
        <v>0</v>
      </c>
      <c r="Q16" s="173">
        <f>ROUND(E16*P16,2)</f>
        <v>0</v>
      </c>
      <c r="R16" s="175" t="s">
        <v>125</v>
      </c>
      <c r="S16" s="175" t="s">
        <v>126</v>
      </c>
      <c r="T16" s="176" t="s">
        <v>110</v>
      </c>
      <c r="U16" s="161">
        <v>1.8919999999999999</v>
      </c>
      <c r="V16" s="161">
        <f>ROUND(E16*U16,2)</f>
        <v>1.89</v>
      </c>
      <c r="W16" s="161"/>
      <c r="X16" s="161" t="s">
        <v>111</v>
      </c>
      <c r="Y16" s="161" t="s">
        <v>112</v>
      </c>
      <c r="Z16" s="151"/>
      <c r="AA16" s="151"/>
      <c r="AB16" s="151"/>
      <c r="AC16" s="151"/>
      <c r="AD16" s="151"/>
      <c r="AE16" s="151"/>
      <c r="AF16" s="151"/>
      <c r="AG16" s="151" t="s">
        <v>113</v>
      </c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2" x14ac:dyDescent="0.2">
      <c r="A17" s="158"/>
      <c r="B17" s="159"/>
      <c r="C17" s="253" t="s">
        <v>127</v>
      </c>
      <c r="D17" s="254"/>
      <c r="E17" s="254"/>
      <c r="F17" s="254"/>
      <c r="G17" s="254"/>
      <c r="H17" s="161"/>
      <c r="I17" s="161"/>
      <c r="J17" s="161"/>
      <c r="K17" s="161"/>
      <c r="L17" s="161"/>
      <c r="M17" s="161"/>
      <c r="N17" s="160"/>
      <c r="O17" s="160"/>
      <c r="P17" s="160"/>
      <c r="Q17" s="160"/>
      <c r="R17" s="161"/>
      <c r="S17" s="161"/>
      <c r="T17" s="161"/>
      <c r="U17" s="161"/>
      <c r="V17" s="161"/>
      <c r="W17" s="161"/>
      <c r="X17" s="161"/>
      <c r="Y17" s="161"/>
      <c r="Z17" s="151"/>
      <c r="AA17" s="151"/>
      <c r="AB17" s="151"/>
      <c r="AC17" s="151"/>
      <c r="AD17" s="151"/>
      <c r="AE17" s="151"/>
      <c r="AF17" s="151"/>
      <c r="AG17" s="151" t="s">
        <v>128</v>
      </c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x14ac:dyDescent="0.2">
      <c r="A18" s="163" t="s">
        <v>104</v>
      </c>
      <c r="B18" s="164" t="s">
        <v>68</v>
      </c>
      <c r="C18" s="184" t="s">
        <v>69</v>
      </c>
      <c r="D18" s="165"/>
      <c r="E18" s="166"/>
      <c r="F18" s="167"/>
      <c r="G18" s="167">
        <f>SUMIF(AG19:AG19,"&lt;&gt;NOR",G19:G19)</f>
        <v>0</v>
      </c>
      <c r="H18" s="167"/>
      <c r="I18" s="167">
        <f>SUM(I19:I19)</f>
        <v>0</v>
      </c>
      <c r="J18" s="167"/>
      <c r="K18" s="167">
        <f>SUM(K19:K19)</f>
        <v>0</v>
      </c>
      <c r="L18" s="167"/>
      <c r="M18" s="167">
        <f>SUM(M19:M19)</f>
        <v>0</v>
      </c>
      <c r="N18" s="166"/>
      <c r="O18" s="166">
        <f>SUM(O19:O19)</f>
        <v>0</v>
      </c>
      <c r="P18" s="166"/>
      <c r="Q18" s="166">
        <f>SUM(Q19:Q19)</f>
        <v>0</v>
      </c>
      <c r="R18" s="167"/>
      <c r="S18" s="167"/>
      <c r="T18" s="168"/>
      <c r="U18" s="162"/>
      <c r="V18" s="162">
        <f>SUM(V19:V19)</f>
        <v>0</v>
      </c>
      <c r="W18" s="162"/>
      <c r="X18" s="162"/>
      <c r="Y18" s="162"/>
      <c r="AG18" t="s">
        <v>105</v>
      </c>
    </row>
    <row r="19" spans="1:60" outlineLevel="1" x14ac:dyDescent="0.2">
      <c r="A19" s="177">
        <v>7</v>
      </c>
      <c r="B19" s="178" t="s">
        <v>129</v>
      </c>
      <c r="C19" s="185" t="s">
        <v>130</v>
      </c>
      <c r="D19" s="179" t="s">
        <v>108</v>
      </c>
      <c r="E19" s="180">
        <v>1</v>
      </c>
      <c r="F19" s="181"/>
      <c r="G19" s="182">
        <f>ROUND(E19*F19,2)</f>
        <v>0</v>
      </c>
      <c r="H19" s="181"/>
      <c r="I19" s="182">
        <f>ROUND(E19*H19,2)</f>
        <v>0</v>
      </c>
      <c r="J19" s="181"/>
      <c r="K19" s="182">
        <f>ROUND(E19*J19,2)</f>
        <v>0</v>
      </c>
      <c r="L19" s="182">
        <v>21</v>
      </c>
      <c r="M19" s="182">
        <f>G19*(1+L19/100)</f>
        <v>0</v>
      </c>
      <c r="N19" s="180">
        <v>0</v>
      </c>
      <c r="O19" s="180">
        <f>ROUND(E19*N19,2)</f>
        <v>0</v>
      </c>
      <c r="P19" s="180">
        <v>0</v>
      </c>
      <c r="Q19" s="180">
        <f>ROUND(E19*P19,2)</f>
        <v>0</v>
      </c>
      <c r="R19" s="182"/>
      <c r="S19" s="182" t="s">
        <v>109</v>
      </c>
      <c r="T19" s="183" t="s">
        <v>110</v>
      </c>
      <c r="U19" s="161">
        <v>0</v>
      </c>
      <c r="V19" s="161">
        <f>ROUND(E19*U19,2)</f>
        <v>0</v>
      </c>
      <c r="W19" s="161"/>
      <c r="X19" s="161" t="s">
        <v>111</v>
      </c>
      <c r="Y19" s="161" t="s">
        <v>112</v>
      </c>
      <c r="Z19" s="151"/>
      <c r="AA19" s="151"/>
      <c r="AB19" s="151"/>
      <c r="AC19" s="151"/>
      <c r="AD19" s="151"/>
      <c r="AE19" s="151"/>
      <c r="AF19" s="151"/>
      <c r="AG19" s="151" t="s">
        <v>113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x14ac:dyDescent="0.2">
      <c r="A20" s="163" t="s">
        <v>104</v>
      </c>
      <c r="B20" s="164" t="s">
        <v>70</v>
      </c>
      <c r="C20" s="184" t="s">
        <v>71</v>
      </c>
      <c r="D20" s="165"/>
      <c r="E20" s="166"/>
      <c r="F20" s="167"/>
      <c r="G20" s="167">
        <f>SUMIF(AG21:AG22,"&lt;&gt;NOR",G21:G22)</f>
        <v>0</v>
      </c>
      <c r="H20" s="167"/>
      <c r="I20" s="167">
        <f>SUM(I21:I22)</f>
        <v>0</v>
      </c>
      <c r="J20" s="167"/>
      <c r="K20" s="167">
        <f>SUM(K21:K22)</f>
        <v>0</v>
      </c>
      <c r="L20" s="167"/>
      <c r="M20" s="167">
        <f>SUM(M21:M22)</f>
        <v>0</v>
      </c>
      <c r="N20" s="166"/>
      <c r="O20" s="166">
        <f>SUM(O21:O22)</f>
        <v>0</v>
      </c>
      <c r="P20" s="166"/>
      <c r="Q20" s="166">
        <f>SUM(Q21:Q22)</f>
        <v>0</v>
      </c>
      <c r="R20" s="167"/>
      <c r="S20" s="167"/>
      <c r="T20" s="168"/>
      <c r="U20" s="162"/>
      <c r="V20" s="162">
        <f>SUM(V21:V22)</f>
        <v>0</v>
      </c>
      <c r="W20" s="162"/>
      <c r="X20" s="162"/>
      <c r="Y20" s="162"/>
      <c r="AG20" t="s">
        <v>105</v>
      </c>
    </row>
    <row r="21" spans="1:60" outlineLevel="1" x14ac:dyDescent="0.2">
      <c r="A21" s="177">
        <v>8</v>
      </c>
      <c r="B21" s="178" t="s">
        <v>131</v>
      </c>
      <c r="C21" s="185" t="s">
        <v>132</v>
      </c>
      <c r="D21" s="179" t="s">
        <v>108</v>
      </c>
      <c r="E21" s="180">
        <v>1</v>
      </c>
      <c r="F21" s="181"/>
      <c r="G21" s="182">
        <f>ROUND(E21*F21,2)</f>
        <v>0</v>
      </c>
      <c r="H21" s="181"/>
      <c r="I21" s="182">
        <f>ROUND(E21*H21,2)</f>
        <v>0</v>
      </c>
      <c r="J21" s="181"/>
      <c r="K21" s="182">
        <f>ROUND(E21*J21,2)</f>
        <v>0</v>
      </c>
      <c r="L21" s="182">
        <v>21</v>
      </c>
      <c r="M21" s="182">
        <f>G21*(1+L21/100)</f>
        <v>0</v>
      </c>
      <c r="N21" s="180">
        <v>0</v>
      </c>
      <c r="O21" s="180">
        <f>ROUND(E21*N21,2)</f>
        <v>0</v>
      </c>
      <c r="P21" s="180">
        <v>0</v>
      </c>
      <c r="Q21" s="180">
        <f>ROUND(E21*P21,2)</f>
        <v>0</v>
      </c>
      <c r="R21" s="182"/>
      <c r="S21" s="182" t="s">
        <v>109</v>
      </c>
      <c r="T21" s="183" t="s">
        <v>110</v>
      </c>
      <c r="U21" s="161">
        <v>0</v>
      </c>
      <c r="V21" s="161">
        <f>ROUND(E21*U21,2)</f>
        <v>0</v>
      </c>
      <c r="W21" s="161"/>
      <c r="X21" s="161" t="s">
        <v>111</v>
      </c>
      <c r="Y21" s="161" t="s">
        <v>112</v>
      </c>
      <c r="Z21" s="151"/>
      <c r="AA21" s="151"/>
      <c r="AB21" s="151"/>
      <c r="AC21" s="151"/>
      <c r="AD21" s="151"/>
      <c r="AE21" s="151"/>
      <c r="AF21" s="151"/>
      <c r="AG21" s="151" t="s">
        <v>113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77">
        <v>9</v>
      </c>
      <c r="B22" s="178" t="s">
        <v>133</v>
      </c>
      <c r="C22" s="185" t="s">
        <v>134</v>
      </c>
      <c r="D22" s="179" t="s">
        <v>108</v>
      </c>
      <c r="E22" s="180">
        <v>1</v>
      </c>
      <c r="F22" s="181"/>
      <c r="G22" s="182">
        <f>ROUND(E22*F22,2)</f>
        <v>0</v>
      </c>
      <c r="H22" s="181"/>
      <c r="I22" s="182">
        <f>ROUND(E22*H22,2)</f>
        <v>0</v>
      </c>
      <c r="J22" s="181"/>
      <c r="K22" s="182">
        <f>ROUND(E22*J22,2)</f>
        <v>0</v>
      </c>
      <c r="L22" s="182">
        <v>21</v>
      </c>
      <c r="M22" s="182">
        <f>G22*(1+L22/100)</f>
        <v>0</v>
      </c>
      <c r="N22" s="180">
        <v>0</v>
      </c>
      <c r="O22" s="180">
        <f>ROUND(E22*N22,2)</f>
        <v>0</v>
      </c>
      <c r="P22" s="180">
        <v>0</v>
      </c>
      <c r="Q22" s="180">
        <f>ROUND(E22*P22,2)</f>
        <v>0</v>
      </c>
      <c r="R22" s="182"/>
      <c r="S22" s="182" t="s">
        <v>109</v>
      </c>
      <c r="T22" s="183" t="s">
        <v>110</v>
      </c>
      <c r="U22" s="161">
        <v>0</v>
      </c>
      <c r="V22" s="161">
        <f>ROUND(E22*U22,2)</f>
        <v>0</v>
      </c>
      <c r="W22" s="161"/>
      <c r="X22" s="161" t="s">
        <v>111</v>
      </c>
      <c r="Y22" s="161" t="s">
        <v>112</v>
      </c>
      <c r="Z22" s="151"/>
      <c r="AA22" s="151"/>
      <c r="AB22" s="151"/>
      <c r="AC22" s="151"/>
      <c r="AD22" s="151"/>
      <c r="AE22" s="151"/>
      <c r="AF22" s="151"/>
      <c r="AG22" s="151" t="s">
        <v>113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x14ac:dyDescent="0.2">
      <c r="A23" s="163" t="s">
        <v>104</v>
      </c>
      <c r="B23" s="164" t="s">
        <v>72</v>
      </c>
      <c r="C23" s="184" t="s">
        <v>73</v>
      </c>
      <c r="D23" s="165"/>
      <c r="E23" s="166"/>
      <c r="F23" s="167"/>
      <c r="G23" s="167">
        <f>SUMIF(AG24:AG24,"&lt;&gt;NOR",G24:G24)</f>
        <v>0</v>
      </c>
      <c r="H23" s="167"/>
      <c r="I23" s="167">
        <f>SUM(I24:I24)</f>
        <v>0</v>
      </c>
      <c r="J23" s="167"/>
      <c r="K23" s="167">
        <f>SUM(K24:K24)</f>
        <v>0</v>
      </c>
      <c r="L23" s="167"/>
      <c r="M23" s="167">
        <f>SUM(M24:M24)</f>
        <v>0</v>
      </c>
      <c r="N23" s="166"/>
      <c r="O23" s="166">
        <f>SUM(O24:O24)</f>
        <v>0</v>
      </c>
      <c r="P23" s="166"/>
      <c r="Q23" s="166">
        <f>SUM(Q24:Q24)</f>
        <v>0</v>
      </c>
      <c r="R23" s="167"/>
      <c r="S23" s="167"/>
      <c r="T23" s="168"/>
      <c r="U23" s="162"/>
      <c r="V23" s="162">
        <f>SUM(V24:V24)</f>
        <v>0</v>
      </c>
      <c r="W23" s="162"/>
      <c r="X23" s="162"/>
      <c r="Y23" s="162"/>
      <c r="AG23" t="s">
        <v>105</v>
      </c>
    </row>
    <row r="24" spans="1:60" outlineLevel="1" x14ac:dyDescent="0.2">
      <c r="A24" s="177">
        <v>10</v>
      </c>
      <c r="B24" s="178" t="s">
        <v>135</v>
      </c>
      <c r="C24" s="185" t="s">
        <v>136</v>
      </c>
      <c r="D24" s="179" t="s">
        <v>137</v>
      </c>
      <c r="E24" s="180">
        <v>1</v>
      </c>
      <c r="F24" s="181"/>
      <c r="G24" s="182">
        <f>ROUND(E24*F24,2)</f>
        <v>0</v>
      </c>
      <c r="H24" s="181"/>
      <c r="I24" s="182">
        <f>ROUND(E24*H24,2)</f>
        <v>0</v>
      </c>
      <c r="J24" s="181"/>
      <c r="K24" s="182">
        <f>ROUND(E24*J24,2)</f>
        <v>0</v>
      </c>
      <c r="L24" s="182">
        <v>21</v>
      </c>
      <c r="M24" s="182">
        <f>G24*(1+L24/100)</f>
        <v>0</v>
      </c>
      <c r="N24" s="180">
        <v>0</v>
      </c>
      <c r="O24" s="180">
        <f>ROUND(E24*N24,2)</f>
        <v>0</v>
      </c>
      <c r="P24" s="180">
        <v>0</v>
      </c>
      <c r="Q24" s="180">
        <f>ROUND(E24*P24,2)</f>
        <v>0</v>
      </c>
      <c r="R24" s="182"/>
      <c r="S24" s="182" t="s">
        <v>109</v>
      </c>
      <c r="T24" s="183" t="s">
        <v>110</v>
      </c>
      <c r="U24" s="161">
        <v>0</v>
      </c>
      <c r="V24" s="161">
        <f>ROUND(E24*U24,2)</f>
        <v>0</v>
      </c>
      <c r="W24" s="161"/>
      <c r="X24" s="161" t="s">
        <v>111</v>
      </c>
      <c r="Y24" s="161" t="s">
        <v>112</v>
      </c>
      <c r="Z24" s="151"/>
      <c r="AA24" s="151"/>
      <c r="AB24" s="151"/>
      <c r="AC24" s="151"/>
      <c r="AD24" s="151"/>
      <c r="AE24" s="151"/>
      <c r="AF24" s="151"/>
      <c r="AG24" s="151" t="s">
        <v>113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x14ac:dyDescent="0.2">
      <c r="A25" s="163" t="s">
        <v>104</v>
      </c>
      <c r="B25" s="164" t="s">
        <v>75</v>
      </c>
      <c r="C25" s="184" t="s">
        <v>27</v>
      </c>
      <c r="D25" s="165"/>
      <c r="E25" s="166"/>
      <c r="F25" s="167"/>
      <c r="G25" s="167">
        <f>SUMIF(AG26:AG27,"&lt;&gt;NOR",G26:G27)</f>
        <v>0</v>
      </c>
      <c r="H25" s="167"/>
      <c r="I25" s="167">
        <f>SUM(I26:I27)</f>
        <v>0</v>
      </c>
      <c r="J25" s="167"/>
      <c r="K25" s="167">
        <f>SUM(K26:K27)</f>
        <v>0</v>
      </c>
      <c r="L25" s="167"/>
      <c r="M25" s="167">
        <f>SUM(M26:M27)</f>
        <v>0</v>
      </c>
      <c r="N25" s="166"/>
      <c r="O25" s="166">
        <f>SUM(O26:O27)</f>
        <v>0</v>
      </c>
      <c r="P25" s="166"/>
      <c r="Q25" s="166">
        <f>SUM(Q26:Q27)</f>
        <v>0</v>
      </c>
      <c r="R25" s="167"/>
      <c r="S25" s="167"/>
      <c r="T25" s="168"/>
      <c r="U25" s="162"/>
      <c r="V25" s="162">
        <f>SUM(V26:V27)</f>
        <v>0</v>
      </c>
      <c r="W25" s="162"/>
      <c r="X25" s="162"/>
      <c r="Y25" s="162"/>
      <c r="AG25" t="s">
        <v>105</v>
      </c>
    </row>
    <row r="26" spans="1:60" outlineLevel="1" x14ac:dyDescent="0.2">
      <c r="A26" s="170">
        <v>11</v>
      </c>
      <c r="B26" s="171" t="s">
        <v>138</v>
      </c>
      <c r="C26" s="186" t="s">
        <v>139</v>
      </c>
      <c r="D26" s="172" t="s">
        <v>140</v>
      </c>
      <c r="E26" s="173">
        <v>1</v>
      </c>
      <c r="F26" s="174"/>
      <c r="G26" s="175">
        <f>ROUND(E26*F26,2)</f>
        <v>0</v>
      </c>
      <c r="H26" s="174"/>
      <c r="I26" s="175">
        <f>ROUND(E26*H26,2)</f>
        <v>0</v>
      </c>
      <c r="J26" s="174"/>
      <c r="K26" s="175">
        <f>ROUND(E26*J26,2)</f>
        <v>0</v>
      </c>
      <c r="L26" s="175">
        <v>21</v>
      </c>
      <c r="M26" s="175">
        <f>G26*(1+L26/100)</f>
        <v>0</v>
      </c>
      <c r="N26" s="173">
        <v>0</v>
      </c>
      <c r="O26" s="173">
        <f>ROUND(E26*N26,2)</f>
        <v>0</v>
      </c>
      <c r="P26" s="173">
        <v>0</v>
      </c>
      <c r="Q26" s="173">
        <f>ROUND(E26*P26,2)</f>
        <v>0</v>
      </c>
      <c r="R26" s="175"/>
      <c r="S26" s="175" t="s">
        <v>126</v>
      </c>
      <c r="T26" s="176" t="s">
        <v>110</v>
      </c>
      <c r="U26" s="161">
        <v>0</v>
      </c>
      <c r="V26" s="161">
        <f>ROUND(E26*U26,2)</f>
        <v>0</v>
      </c>
      <c r="W26" s="161"/>
      <c r="X26" s="161" t="s">
        <v>141</v>
      </c>
      <c r="Y26" s="161" t="s">
        <v>112</v>
      </c>
      <c r="Z26" s="151"/>
      <c r="AA26" s="151"/>
      <c r="AB26" s="151"/>
      <c r="AC26" s="151"/>
      <c r="AD26" s="151"/>
      <c r="AE26" s="151"/>
      <c r="AF26" s="151"/>
      <c r="AG26" s="151" t="s">
        <v>142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2" x14ac:dyDescent="0.2">
      <c r="A27" s="158"/>
      <c r="B27" s="159"/>
      <c r="C27" s="255" t="s">
        <v>143</v>
      </c>
      <c r="D27" s="256"/>
      <c r="E27" s="256"/>
      <c r="F27" s="256"/>
      <c r="G27" s="256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61"/>
      <c r="Z27" s="151"/>
      <c r="AA27" s="151"/>
      <c r="AB27" s="151"/>
      <c r="AC27" s="151"/>
      <c r="AD27" s="151"/>
      <c r="AE27" s="151"/>
      <c r="AF27" s="151"/>
      <c r="AG27" s="151" t="s">
        <v>144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x14ac:dyDescent="0.2">
      <c r="A28" s="3"/>
      <c r="B28" s="4"/>
      <c r="C28" s="187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E28">
        <v>12</v>
      </c>
      <c r="AF28">
        <v>21</v>
      </c>
      <c r="AG28" t="s">
        <v>90</v>
      </c>
    </row>
    <row r="29" spans="1:60" x14ac:dyDescent="0.2">
      <c r="A29" s="154"/>
      <c r="B29" s="155" t="s">
        <v>29</v>
      </c>
      <c r="C29" s="188"/>
      <c r="D29" s="156"/>
      <c r="E29" s="157"/>
      <c r="F29" s="157"/>
      <c r="G29" s="169">
        <f>G8+G11+G15+G18+G20+G23+G25</f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E29">
        <f>SUMIF(L7:L27,AE28,G7:G27)</f>
        <v>0</v>
      </c>
      <c r="AF29">
        <f>SUMIF(L7:L27,AF28,G7:G27)</f>
        <v>0</v>
      </c>
      <c r="AG29" t="s">
        <v>145</v>
      </c>
    </row>
    <row r="30" spans="1:60" x14ac:dyDescent="0.2">
      <c r="C30" s="189"/>
      <c r="D30" s="10"/>
      <c r="AG30" t="s">
        <v>146</v>
      </c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zl45DAWQJzH6SbWsgp9hu4laJlsPhqZsT5YJ93PRWmw7ntcVpsMWua6uwkQAcxdkm9oPcgMrmyuxAnI38nHiBw==" saltValue="ERK/XOoTj8eUoAtn1JaOCA==" spinCount="100000" sheet="1" formatRows="0"/>
  <mergeCells count="6">
    <mergeCell ref="C27:G27"/>
    <mergeCell ref="A1:G1"/>
    <mergeCell ref="C2:G2"/>
    <mergeCell ref="C3:G3"/>
    <mergeCell ref="C4:G4"/>
    <mergeCell ref="C17:G17"/>
  </mergeCells>
  <pageMargins left="0.59055118110236204" right="0.196850393700787" top="0.78740157499999996" bottom="0.78740157499999996" header="0.3" footer="0.3"/>
  <pageSetup paperSize="9" orientation="landscape" r:id="rId1"/>
  <headerFooter>
    <oddFooter>&amp;LZpracováno programem BUILDpower S,  © RTS, a.s.&amp;RStránka &amp;P z &amp;N&amp;LZpracováno programem BUILDpower S,  © RTS, a.s.</oddFooter>
  </headerFooter>
  <legacyDrawing r:id="rId2"/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Adlofová</dc:creator>
  <cp:lastModifiedBy>Tučková Monika</cp:lastModifiedBy>
  <cp:lastPrinted>2019-03-19T12:27:02Z</cp:lastPrinted>
  <dcterms:created xsi:type="dcterms:W3CDTF">2009-04-08T07:15:50Z</dcterms:created>
  <dcterms:modified xsi:type="dcterms:W3CDTF">2025-10-01T07:49:12Z</dcterms:modified>
</cp:coreProperties>
</file>