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bidova\Downloads\Pro Cejizu\"/>
    </mc:Choice>
  </mc:AlternateContent>
  <xr:revisionPtr revIDLastSave="0" documentId="13_ncr:1_{245F4C4D-AC65-4694-A1D1-434E247E422D}" xr6:coauthVersionLast="47" xr6:coauthVersionMax="47" xr10:uidLastSave="{00000000-0000-0000-0000-000000000000}"/>
  <workbookProtection workbookAlgorithmName="SHA-512" workbookHashValue="/iisD94ZdaClOXHk7u1ug2lqLUdqS2Yq1WOF43YpU470HotLhr7xIo6GgaRVAVvm+b1UOj0SDeaGSb6pG9wclg==" workbookSaltValue="PeNi4J1gxkVkYvoboyLivQ==" workbookSpinCount="100000" lockStructure="1"/>
  <bookViews>
    <workbookView xWindow="-38520" yWindow="-120" windowWidth="38640" windowHeight="2112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VON VRN Naklady" sheetId="12" r:id="rId4"/>
    <sheet name="SO 02 2.08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'SO 02 2.08 Pol'!$1:$7</definedName>
    <definedName name="_xlnm.Print_Titles" localSheetId="3">'VON VRN Naklady'!$1:$7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'SO 02 2.08 Pol'!$A$1:$Y$93</definedName>
    <definedName name="_xlnm.Print_Area" localSheetId="1">Stavba!$A$1:$J$68</definedName>
    <definedName name="_xlnm.Print_Area" localSheetId="3">'VON VRN Naklady'!$A$1:$Y$22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G44" i="1"/>
  <c r="F44" i="1"/>
  <c r="G43" i="1"/>
  <c r="F43" i="1"/>
  <c r="G41" i="1"/>
  <c r="F41" i="1"/>
  <c r="G40" i="1"/>
  <c r="F40" i="1"/>
  <c r="G39" i="1"/>
  <c r="F39" i="1"/>
  <c r="F45" i="1" s="1"/>
  <c r="G92" i="13"/>
  <c r="G9" i="13"/>
  <c r="G8" i="13" s="1"/>
  <c r="I9" i="13"/>
  <c r="I8" i="13" s="1"/>
  <c r="K9" i="13"/>
  <c r="K8" i="13" s="1"/>
  <c r="M9" i="13"/>
  <c r="O9" i="13"/>
  <c r="O8" i="13" s="1"/>
  <c r="Q9" i="13"/>
  <c r="V9" i="13"/>
  <c r="G11" i="13"/>
  <c r="I11" i="13"/>
  <c r="K11" i="13"/>
  <c r="M11" i="13"/>
  <c r="O11" i="13"/>
  <c r="Q11" i="13"/>
  <c r="Q8" i="13" s="1"/>
  <c r="V11" i="13"/>
  <c r="V8" i="13" s="1"/>
  <c r="G13" i="13"/>
  <c r="M13" i="13" s="1"/>
  <c r="I13" i="13"/>
  <c r="K13" i="13"/>
  <c r="O13" i="13"/>
  <c r="Q13" i="13"/>
  <c r="V13" i="13"/>
  <c r="G15" i="13"/>
  <c r="I15" i="13"/>
  <c r="K15" i="13"/>
  <c r="M15" i="13"/>
  <c r="O15" i="13"/>
  <c r="Q15" i="13"/>
  <c r="V15" i="13"/>
  <c r="G17" i="13"/>
  <c r="M17" i="13" s="1"/>
  <c r="I17" i="13"/>
  <c r="K17" i="13"/>
  <c r="O17" i="13"/>
  <c r="Q17" i="13"/>
  <c r="V17" i="13"/>
  <c r="O19" i="13"/>
  <c r="Q19" i="13"/>
  <c r="G20" i="13"/>
  <c r="I20" i="13"/>
  <c r="K20" i="13"/>
  <c r="M20" i="13"/>
  <c r="O20" i="13"/>
  <c r="Q20" i="13"/>
  <c r="V20" i="13"/>
  <c r="V19" i="13" s="1"/>
  <c r="G22" i="13"/>
  <c r="G19" i="13" s="1"/>
  <c r="I22" i="13"/>
  <c r="I19" i="13" s="1"/>
  <c r="K22" i="13"/>
  <c r="K19" i="13" s="1"/>
  <c r="M22" i="13"/>
  <c r="M19" i="13" s="1"/>
  <c r="O22" i="13"/>
  <c r="Q22" i="13"/>
  <c r="V22" i="13"/>
  <c r="G24" i="13"/>
  <c r="I24" i="13"/>
  <c r="K24" i="13"/>
  <c r="M24" i="13"/>
  <c r="O24" i="13"/>
  <c r="Q24" i="13"/>
  <c r="V24" i="13"/>
  <c r="G26" i="13"/>
  <c r="I26" i="13"/>
  <c r="G27" i="13"/>
  <c r="I27" i="13"/>
  <c r="K27" i="13"/>
  <c r="K26" i="13" s="1"/>
  <c r="M27" i="13"/>
  <c r="O27" i="13"/>
  <c r="O26" i="13" s="1"/>
  <c r="Q27" i="13"/>
  <c r="Q26" i="13" s="1"/>
  <c r="V27" i="13"/>
  <c r="V26" i="13" s="1"/>
  <c r="G29" i="13"/>
  <c r="M29" i="13" s="1"/>
  <c r="I29" i="13"/>
  <c r="K29" i="13"/>
  <c r="O29" i="13"/>
  <c r="Q29" i="13"/>
  <c r="V29" i="13"/>
  <c r="G31" i="13"/>
  <c r="I31" i="13"/>
  <c r="K31" i="13"/>
  <c r="M31" i="13"/>
  <c r="O31" i="13"/>
  <c r="Q31" i="13"/>
  <c r="V31" i="13"/>
  <c r="G33" i="13"/>
  <c r="I33" i="13"/>
  <c r="K33" i="13"/>
  <c r="M33" i="13"/>
  <c r="O33" i="13"/>
  <c r="Q33" i="13"/>
  <c r="V33" i="13"/>
  <c r="G35" i="13"/>
  <c r="M35" i="13" s="1"/>
  <c r="I35" i="13"/>
  <c r="K35" i="13"/>
  <c r="O35" i="13"/>
  <c r="Q35" i="13"/>
  <c r="V35" i="13"/>
  <c r="V37" i="13"/>
  <c r="G38" i="13"/>
  <c r="M38" i="13" s="1"/>
  <c r="M37" i="13" s="1"/>
  <c r="I38" i="13"/>
  <c r="K38" i="13"/>
  <c r="O38" i="13"/>
  <c r="Q38" i="13"/>
  <c r="V38" i="13"/>
  <c r="G40" i="13"/>
  <c r="I40" i="13"/>
  <c r="I37" i="13" s="1"/>
  <c r="K40" i="13"/>
  <c r="K37" i="13" s="1"/>
  <c r="M40" i="13"/>
  <c r="O40" i="13"/>
  <c r="O37" i="13" s="1"/>
  <c r="Q40" i="13"/>
  <c r="Q37" i="13" s="1"/>
  <c r="V40" i="13"/>
  <c r="G42" i="13"/>
  <c r="I42" i="13"/>
  <c r="K42" i="13"/>
  <c r="M42" i="13"/>
  <c r="O42" i="13"/>
  <c r="Q42" i="13"/>
  <c r="V42" i="13"/>
  <c r="G44" i="13"/>
  <c r="I44" i="13"/>
  <c r="K44" i="13"/>
  <c r="M44" i="13"/>
  <c r="O44" i="13"/>
  <c r="Q44" i="13"/>
  <c r="V44" i="13"/>
  <c r="G47" i="13"/>
  <c r="M47" i="13" s="1"/>
  <c r="M46" i="13" s="1"/>
  <c r="I47" i="13"/>
  <c r="I46" i="13" s="1"/>
  <c r="K47" i="13"/>
  <c r="O47" i="13"/>
  <c r="Q47" i="13"/>
  <c r="V47" i="13"/>
  <c r="G49" i="13"/>
  <c r="I49" i="13"/>
  <c r="K49" i="13"/>
  <c r="K46" i="13" s="1"/>
  <c r="M49" i="13"/>
  <c r="O49" i="13"/>
  <c r="O46" i="13" s="1"/>
  <c r="Q49" i="13"/>
  <c r="Q46" i="13" s="1"/>
  <c r="V49" i="13"/>
  <c r="V46" i="13" s="1"/>
  <c r="G51" i="13"/>
  <c r="M51" i="13" s="1"/>
  <c r="I51" i="13"/>
  <c r="K51" i="13"/>
  <c r="O51" i="13"/>
  <c r="Q51" i="13"/>
  <c r="V51" i="13"/>
  <c r="G53" i="13"/>
  <c r="I53" i="13"/>
  <c r="K53" i="13"/>
  <c r="M53" i="13"/>
  <c r="O53" i="13"/>
  <c r="Q53" i="13"/>
  <c r="V53" i="13"/>
  <c r="G55" i="13"/>
  <c r="I55" i="13"/>
  <c r="K55" i="13"/>
  <c r="M55" i="13"/>
  <c r="O55" i="13"/>
  <c r="Q55" i="13"/>
  <c r="V55" i="13"/>
  <c r="G57" i="13"/>
  <c r="M57" i="13" s="1"/>
  <c r="I57" i="13"/>
  <c r="K57" i="13"/>
  <c r="O57" i="13"/>
  <c r="Q57" i="13"/>
  <c r="V57" i="13"/>
  <c r="G59" i="13"/>
  <c r="I59" i="13"/>
  <c r="K59" i="13"/>
  <c r="M59" i="13"/>
  <c r="O59" i="13"/>
  <c r="Q59" i="13"/>
  <c r="V59" i="13"/>
  <c r="G61" i="13"/>
  <c r="M61" i="13" s="1"/>
  <c r="I61" i="13"/>
  <c r="K61" i="13"/>
  <c r="O61" i="13"/>
  <c r="Q61" i="13"/>
  <c r="V61" i="13"/>
  <c r="G63" i="13"/>
  <c r="I63" i="13"/>
  <c r="K63" i="13"/>
  <c r="M63" i="13"/>
  <c r="O63" i="13"/>
  <c r="Q63" i="13"/>
  <c r="V63" i="13"/>
  <c r="G65" i="13"/>
  <c r="I65" i="13"/>
  <c r="K65" i="13"/>
  <c r="M65" i="13"/>
  <c r="O65" i="13"/>
  <c r="Q65" i="13"/>
  <c r="V65" i="13"/>
  <c r="G67" i="13"/>
  <c r="I67" i="13"/>
  <c r="K67" i="13"/>
  <c r="M67" i="13"/>
  <c r="O67" i="13"/>
  <c r="Q67" i="13"/>
  <c r="V67" i="13"/>
  <c r="G70" i="13"/>
  <c r="M70" i="13" s="1"/>
  <c r="M69" i="13" s="1"/>
  <c r="I70" i="13"/>
  <c r="I69" i="13" s="1"/>
  <c r="K70" i="13"/>
  <c r="O70" i="13"/>
  <c r="Q70" i="13"/>
  <c r="V70" i="13"/>
  <c r="G72" i="13"/>
  <c r="I72" i="13"/>
  <c r="K72" i="13"/>
  <c r="K69" i="13" s="1"/>
  <c r="M72" i="13"/>
  <c r="O72" i="13"/>
  <c r="O69" i="13" s="1"/>
  <c r="Q72" i="13"/>
  <c r="Q69" i="13" s="1"/>
  <c r="V72" i="13"/>
  <c r="V69" i="13" s="1"/>
  <c r="Q74" i="13"/>
  <c r="V74" i="13"/>
  <c r="G75" i="13"/>
  <c r="G74" i="13" s="1"/>
  <c r="I75" i="13"/>
  <c r="I74" i="13" s="1"/>
  <c r="K75" i="13"/>
  <c r="K74" i="13" s="1"/>
  <c r="M75" i="13"/>
  <c r="M74" i="13" s="1"/>
  <c r="O75" i="13"/>
  <c r="O74" i="13" s="1"/>
  <c r="Q75" i="13"/>
  <c r="V75" i="13"/>
  <c r="G78" i="13"/>
  <c r="M78" i="13" s="1"/>
  <c r="I78" i="13"/>
  <c r="I77" i="13" s="1"/>
  <c r="K78" i="13"/>
  <c r="K77" i="13" s="1"/>
  <c r="O78" i="13"/>
  <c r="Q78" i="13"/>
  <c r="V78" i="13"/>
  <c r="G80" i="13"/>
  <c r="I80" i="13"/>
  <c r="K80" i="13"/>
  <c r="M80" i="13"/>
  <c r="O80" i="13"/>
  <c r="O77" i="13" s="1"/>
  <c r="Q80" i="13"/>
  <c r="Q77" i="13" s="1"/>
  <c r="V80" i="13"/>
  <c r="V77" i="13" s="1"/>
  <c r="G82" i="13"/>
  <c r="M82" i="13" s="1"/>
  <c r="I82" i="13"/>
  <c r="K82" i="13"/>
  <c r="O82" i="13"/>
  <c r="Q82" i="13"/>
  <c r="V82" i="13"/>
  <c r="G84" i="13"/>
  <c r="I84" i="13"/>
  <c r="K84" i="13"/>
  <c r="M84" i="13"/>
  <c r="O84" i="13"/>
  <c r="Q84" i="13"/>
  <c r="V84" i="13"/>
  <c r="G87" i="13"/>
  <c r="G86" i="13" s="1"/>
  <c r="I87" i="13"/>
  <c r="I86" i="13" s="1"/>
  <c r="K87" i="13"/>
  <c r="K86" i="13" s="1"/>
  <c r="M87" i="13"/>
  <c r="M86" i="13" s="1"/>
  <c r="O87" i="13"/>
  <c r="Q87" i="13"/>
  <c r="V87" i="13"/>
  <c r="G89" i="13"/>
  <c r="I89" i="13"/>
  <c r="K89" i="13"/>
  <c r="M89" i="13"/>
  <c r="O89" i="13"/>
  <c r="O86" i="13" s="1"/>
  <c r="Q89" i="13"/>
  <c r="Q86" i="13" s="1"/>
  <c r="V89" i="13"/>
  <c r="V86" i="13" s="1"/>
  <c r="AE92" i="13"/>
  <c r="AF92" i="13"/>
  <c r="G21" i="12"/>
  <c r="BA19" i="12"/>
  <c r="O8" i="12"/>
  <c r="Q8" i="12"/>
  <c r="V8" i="12"/>
  <c r="G9" i="12"/>
  <c r="G8" i="12" s="1"/>
  <c r="I9" i="12"/>
  <c r="I8" i="12" s="1"/>
  <c r="K9" i="12"/>
  <c r="K8" i="12" s="1"/>
  <c r="M9" i="12"/>
  <c r="M8" i="12" s="1"/>
  <c r="O9" i="12"/>
  <c r="Q9" i="12"/>
  <c r="V9" i="12"/>
  <c r="G12" i="12"/>
  <c r="M12" i="12" s="1"/>
  <c r="M11" i="12" s="1"/>
  <c r="I12" i="12"/>
  <c r="I11" i="12" s="1"/>
  <c r="K12" i="12"/>
  <c r="O12" i="12"/>
  <c r="Q12" i="12"/>
  <c r="V12" i="12"/>
  <c r="G14" i="12"/>
  <c r="I14" i="12"/>
  <c r="K14" i="12"/>
  <c r="K11" i="12" s="1"/>
  <c r="M14" i="12"/>
  <c r="O14" i="12"/>
  <c r="O11" i="12" s="1"/>
  <c r="Q14" i="12"/>
  <c r="Q11" i="12" s="1"/>
  <c r="V14" i="12"/>
  <c r="V11" i="12" s="1"/>
  <c r="G16" i="12"/>
  <c r="I16" i="12"/>
  <c r="K16" i="12"/>
  <c r="M16" i="12"/>
  <c r="O16" i="12"/>
  <c r="Q16" i="12"/>
  <c r="V16" i="12"/>
  <c r="G18" i="12"/>
  <c r="I18" i="12"/>
  <c r="K18" i="12"/>
  <c r="M18" i="12"/>
  <c r="O18" i="12"/>
  <c r="Q18" i="12"/>
  <c r="V18" i="12"/>
  <c r="AE21" i="12"/>
  <c r="I20" i="1"/>
  <c r="I19" i="1"/>
  <c r="I18" i="1"/>
  <c r="I17" i="1"/>
  <c r="I16" i="1"/>
  <c r="I68" i="1"/>
  <c r="J67" i="1" s="1"/>
  <c r="G45" i="1"/>
  <c r="G25" i="1" s="1"/>
  <c r="A25" i="1" s="1"/>
  <c r="H44" i="1"/>
  <c r="I44" i="1" s="1"/>
  <c r="H43" i="1"/>
  <c r="I43" i="1" s="1"/>
  <c r="H42" i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J66" i="1" l="1"/>
  <c r="J65" i="1"/>
  <c r="J57" i="1"/>
  <c r="J64" i="1"/>
  <c r="J58" i="1"/>
  <c r="J59" i="1"/>
  <c r="J60" i="1"/>
  <c r="J61" i="1"/>
  <c r="J63" i="1"/>
  <c r="J62" i="1"/>
  <c r="A26" i="1"/>
  <c r="G26" i="1"/>
  <c r="G23" i="1"/>
  <c r="G28" i="1"/>
  <c r="H39" i="1"/>
  <c r="M77" i="13"/>
  <c r="M8" i="13"/>
  <c r="M26" i="13"/>
  <c r="G37" i="13"/>
  <c r="G69" i="13"/>
  <c r="G46" i="13"/>
  <c r="G77" i="13"/>
  <c r="G11" i="12"/>
  <c r="AF21" i="12"/>
  <c r="I21" i="1"/>
  <c r="J68" i="1" l="1"/>
  <c r="I39" i="1"/>
  <c r="I45" i="1" s="1"/>
  <c r="H45" i="1"/>
  <c r="A23" i="1"/>
  <c r="G24" i="1" l="1"/>
  <c r="A27" i="1" s="1"/>
  <c r="A24" i="1"/>
  <c r="J41" i="1"/>
  <c r="J39" i="1"/>
  <c r="J45" i="1" s="1"/>
  <c r="J44" i="1"/>
  <c r="J43" i="1"/>
  <c r="J40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Říha</author>
  </authors>
  <commentList>
    <comment ref="S6" authorId="0" shapeId="0" xr:uid="{36FC34EA-CBD2-453B-AA1B-21E92109226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9C0D993-BFCB-4B6C-BF29-C165D6EB162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Radek Říha</author>
  </authors>
  <commentList>
    <comment ref="S6" authorId="0" shapeId="0" xr:uid="{B427FC2E-287B-4490-B4F8-9A90E66AE6C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17DDE7-5B21-4E44-8C8F-2F64C48CF5E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<sst xmlns="http://schemas.openxmlformats.org/spreadsheetml/2006/main" count="661" uniqueCount="199">
  <si>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</si>
  <si>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</si>
  <si>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</si>
  <si>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</si>
  <si>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</si>
  <si>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</si>
  <si>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</si>
  <si>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</si>
  <si>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</si>
  <si>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</si>
  <si>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</si>
  <si>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</si>
  <si>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</si>
  <si>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</si>
  <si>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</si>
  <si>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</si>
  <si>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</si>
  <si>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</si>
  <si>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</si>
  <si>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</si>
  <si>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</si>
  <si>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</si>
  <si>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</si>
  <si>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</si>
  <si>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</si>
  <si>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</si>
  <si>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</si>
  <si>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</si>
  <si>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</si>
  <si>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</si>
  <si>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</si>
  <si>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</si>
  <si>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</si>
  <si>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</si>
  <si>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</si>
  <si>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</si>
  <si>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</si>
  <si>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</si>
  <si>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</si>
  <si>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</si>
  <si>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</si>
  <si>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</si>
  <si>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</si>
  <si>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0001-136</t>
  </si>
  <si>
    <t>OA Veselí</t>
  </si>
  <si>
    <t>Stavba</t>
  </si>
  <si>
    <t>Ostatní a vedlejší náklady</t>
  </si>
  <si>
    <t>VRN</t>
  </si>
  <si>
    <t>Stavební objekt</t>
  </si>
  <si>
    <t>SO 02</t>
  </si>
  <si>
    <t xml:space="preserve">Nová hala – Objekt B </t>
  </si>
  <si>
    <t>2.08</t>
  </si>
  <si>
    <t>Strojní vybavení pracovišť - nová hala</t>
  </si>
  <si>
    <t>Celkem za stavbu</t>
  </si>
  <si>
    <t>CZK</t>
  </si>
  <si>
    <t>#POPS</t>
  </si>
  <si>
    <t>Popis stavby: 0001-136 - OA Veselí</t>
  </si>
  <si>
    <t>#POPO</t>
  </si>
  <si>
    <t xml:space="preserve">Popis objektu: SO 02 - Nová hala – Objekt B </t>
  </si>
  <si>
    <t>#POPR</t>
  </si>
  <si>
    <t>Popis rozpočtu: 2.08 - Strojní vybavení pracovišť - nová hala</t>
  </si>
  <si>
    <t>Popis objektu: VON - Ostatní a vedleší náklady</t>
  </si>
  <si>
    <t>Popis rozpočtu: VRN - Ostatní a vedlejší náklady</t>
  </si>
  <si>
    <t>Rekapitulace dílů</t>
  </si>
  <si>
    <t>Typ dílu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</si>
  <si>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</si>
  <si>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</si>
  <si>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</si>
  <si>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</si>
  <si>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</si>
  <si>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</si>
  <si>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</si>
  <si>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</si>
  <si>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</si>
  <si>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VN</t>
  </si>
  <si>
    <t>ON</t>
  </si>
  <si>
    <t>Soupis vedlejších a ostatních nákladů</t>
  </si>
  <si>
    <t>#TypZaznamu#</t>
  </si>
  <si>
    <t>STA</t>
  </si>
  <si>
    <t>VON</t>
  </si>
  <si>
    <t>Ostatní a vedleší náklady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</si>
  <si>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</si>
  <si>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</si>
  <si>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</si>
  <si>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</si>
  <si>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</si>
  <si>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</si>
  <si>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</si>
  <si>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</si>
  <si>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</si>
  <si>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</si>
  <si>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</si>
  <si>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</si>
  <si>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</si>
  <si>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</si>
  <si>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</si>
  <si>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</si>
  <si>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</si>
  <si>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</si>
  <si>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</si>
  <si>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</si>
  <si>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</si>
  <si>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</si>
  <si>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</si>
  <si>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</si>
  <si>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</si>
  <si>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</si>
  <si>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</si>
  <si>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005124010R</t>
  </si>
  <si>
    <t>Doprava a osazení na místo</t>
  </si>
  <si>
    <t>Soubor</t>
  </si>
  <si>
    <t>Vlastní</t>
  </si>
  <si>
    <t>Indiv</t>
  </si>
  <si>
    <t>Běžná</t>
  </si>
  <si>
    <t>POL99_8</t>
  </si>
  <si>
    <t>Doprava  a osazení zařízení na místo určení</t>
  </si>
  <si>
    <t>POP</t>
  </si>
  <si>
    <t>005241010R</t>
  </si>
  <si>
    <t>Předání technické dokumentace, komplexní vyzkoušení zařízení</t>
  </si>
  <si>
    <t>Kompletace technické dokumentace zařízení a protokolární vyzkoušení zařízení</t>
  </si>
  <si>
    <t>005211080R</t>
  </si>
  <si>
    <t>Zaškolení obsluhy</t>
  </si>
  <si>
    <t>Protkolární zaškolení obsluhy</t>
  </si>
  <si>
    <t>00523  R</t>
  </si>
  <si>
    <t>Zkoušky a revize</t>
  </si>
  <si>
    <t>Předání potřebných zkušebních prtokolů a vyhotovení revizních zpráv zařízení</t>
  </si>
  <si>
    <t>00524 R</t>
  </si>
  <si>
    <t>Předání a převzetí díla</t>
  </si>
  <si>
    <t>Náklady zhotovitele, které vzniknou v souvislosti s povinnostmi zhotovitele při předání a převzetí zařízení</t>
  </si>
  <si>
    <t>SUM</t>
  </si>
  <si>
    <t>END</t>
  </si>
  <si>
    <t>Položkový soupis prací a dodávek</t>
  </si>
  <si>
    <t/>
  </si>
  <si>
    <t>VYB.B000x01</t>
  </si>
  <si>
    <t>soubor</t>
  </si>
  <si>
    <t>Specifikace</t>
  </si>
  <si>
    <t>POL3_0</t>
  </si>
  <si>
    <t>nové</t>
  </si>
  <si>
    <t>VYB.B000x02</t>
  </si>
  <si>
    <t>VYB.B000x03</t>
  </si>
  <si>
    <t>VYB.B000x06</t>
  </si>
  <si>
    <t>VYB.B000x07</t>
  </si>
  <si>
    <t>VYB.B000x12</t>
  </si>
  <si>
    <t>VYB.B000x14</t>
  </si>
  <si>
    <t>VYB.B000x19</t>
  </si>
  <si>
    <t>VYB.B000x20</t>
  </si>
  <si>
    <t>VYB.B000x21</t>
  </si>
  <si>
    <t>VYB.B000x22</t>
  </si>
  <si>
    <t>VYB.B000x23</t>
  </si>
  <si>
    <t>VYB.B000x25</t>
  </si>
  <si>
    <t>VYB.B000x26</t>
  </si>
  <si>
    <t>VYB.B000x27</t>
  </si>
  <si>
    <t>VYB.B000x37</t>
  </si>
  <si>
    <t>VYB.B000x38</t>
  </si>
  <si>
    <t>VYB.B000x39</t>
  </si>
  <si>
    <t>VYB.B000x40</t>
  </si>
  <si>
    <t>VYB.B000x45</t>
  </si>
  <si>
    <t>VYB.B000x47</t>
  </si>
  <si>
    <t>VYB.B000x48</t>
  </si>
  <si>
    <t>VYB.B000x49</t>
  </si>
  <si>
    <t>VYB.B000x51</t>
  </si>
  <si>
    <t>VYB.B000x54</t>
  </si>
  <si>
    <t>VYB.B000x55</t>
  </si>
  <si>
    <t>VYB.B000x67</t>
  </si>
  <si>
    <t>VYB.B000x44</t>
  </si>
  <si>
    <t>VYB.B000x72</t>
  </si>
  <si>
    <t>VYB.B000x78</t>
  </si>
  <si>
    <t>VYB.B000x83</t>
  </si>
  <si>
    <t>VYB.B000x87</t>
  </si>
  <si>
    <t>MOBILNÍ PORTÁLOVÝ JEŘÁB-3t S EL. ŘETĚZOVÝM KLADKOSTROJEM S EL. POJEZDEM -3t, zdvih 6m, 380V</t>
  </si>
  <si>
    <t>VYB.B000x88</t>
  </si>
  <si>
    <t>VYB.B00x101</t>
  </si>
  <si>
    <t>VYB.B00x102</t>
  </si>
  <si>
    <t>PR - PROJEKTOR</t>
  </si>
  <si>
    <t>VF - VRTAČKO-FRÉZKA S ODMĚŘOVÁNÍM 3 OS</t>
  </si>
  <si>
    <t>V1 - VRTAČKA  SLOUPOVÁ</t>
  </si>
  <si>
    <t xml:space="preserve">V1 - VRTAČKA SLOUPOVÁ </t>
  </si>
  <si>
    <t>V4 - STOLNÍ VRTAČKA</t>
  </si>
  <si>
    <t xml:space="preserve">PP - HORIZONTÁLNÍ PÁSOVÁ PILA   </t>
  </si>
  <si>
    <t>ZON - UNIVERZÁLNÍ ZAKRUŽOVAČKA, OHÝBAČKA, NŮŽKY NA PLECH</t>
  </si>
  <si>
    <t>RS - PLAZMOVÝ ŘEZACÍ STROJ</t>
  </si>
  <si>
    <t>KoV - KOVÁŘSKÁ VÝHEŇ</t>
  </si>
  <si>
    <t>NůZV - NŮŽKOVÝ ZVEDÁK - 4000kg S PŘÍZDVIHEM</t>
  </si>
  <si>
    <t>2SZv - DVOUSLOUPOVÝ ZVEDÁK -5000kg</t>
  </si>
  <si>
    <t>S1 - UNIVERZÁLNÍ SOUSTRUH</t>
  </si>
  <si>
    <t xml:space="preserve">F1 - FRÉZKA VERTIKÁLNÍ </t>
  </si>
  <si>
    <t xml:space="preserve">F2 - UNIVERZÁLNÍ FRÉZKA </t>
  </si>
  <si>
    <t>GP1 - PROTIÚNAVOVÁ PRŮMYSLOVÁ ROHOŽ S PODÉLNÝMI DRÁŽKAMI</t>
  </si>
  <si>
    <t xml:space="preserve">GP2 - PROTIÚNAVOVÁ PRŮMYSLOVÁ ROHOŽ S PODÉLNÝMI DRÁŽKAMI </t>
  </si>
  <si>
    <t xml:space="preserve">OSN - UNIVERZÁLNÍ OSTŘIČKA NÁSTROJŮ </t>
  </si>
  <si>
    <t>BN - BRUSKA NA SOUSTRUŽNICKÉ NOŽE</t>
  </si>
  <si>
    <t>B2 - DVOUKOTOUČOVÁ BRUSKA 01</t>
  </si>
  <si>
    <t>GP2 - PROTIÚNAVOVÁ PRŮMYSLOVÁ ROHOŽ S PODÉLNÝMI DRÁŽKAMI</t>
  </si>
  <si>
    <t xml:space="preserve">V2 - VRTAČKA SLOUPOVÁ STOJANOVÁ </t>
  </si>
  <si>
    <t xml:space="preserve">V3 - VRTAČKA SLOUPOVÁ PŘEVODOVÁ </t>
  </si>
  <si>
    <t>V2 - VRTAČKA SLOUPOVÁ STOJANOVÁ</t>
  </si>
  <si>
    <t>B3 - BRUSKA DVOUKOTOUČOVÁ 02</t>
  </si>
  <si>
    <t>PL - PROJEKČNÍ PLÁTNO ROLETOVÉ s elektrickým pohonem</t>
  </si>
  <si>
    <t>KP2 - KOMPRESOR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</si>
</sst>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8" t="s">
        <v>39</v>
      </c>
      <c r="B2" s="178"/>
      <c r="C2" s="178"/>
      <c r="D2" s="178"/>
      <c r="E2" s="178"/>
      <c r="F2" s="178"/>
      <c r="G2" s="178"/>
    </row>
  </sheetData>
  <sheetProtection algorithmName="SHA-512" hashValue="0eJq3nXgN8BEEVlpqmG27VvUfeOJOnM7jpGYPPgWmDFaudMmn8g8C4vb+68/Iao63RCCxxwtum/tcLUEI/ZQkw==" saltValue="QTm7HkbQS1WohK9fFYpkc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79" t="s">
        <v>41</v>
      </c>
      <c r="C1" s="180"/>
      <c r="D1" s="180"/>
      <c r="E1" s="180"/>
      <c r="F1" s="180"/>
      <c r="G1" s="180"/>
      <c r="H1" s="180"/>
      <c r="I1" s="180"/>
      <c r="J1" s="181"/>
    </row>
    <row r="2" spans="1:15" ht="36" customHeight="1" x14ac:dyDescent="0.25">
      <c r="A2" s="2"/>
      <c r="B2" s="76" t="s">
        <v>22</v>
      </c>
      <c r="C2" s="77"/>
      <c r="D2" s="78" t="s">
        <v>43</v>
      </c>
      <c r="E2" s="188" t="s">
        <v>44</v>
      </c>
      <c r="F2" s="189"/>
      <c r="G2" s="189"/>
      <c r="H2" s="189"/>
      <c r="I2" s="189"/>
      <c r="J2" s="190"/>
      <c r="O2" s="1"/>
    </row>
    <row r="3" spans="1:15" ht="27" hidden="1" customHeight="1" x14ac:dyDescent="0.25">
      <c r="A3" s="2"/>
      <c r="B3" s="79"/>
      <c r="C3" s="77"/>
      <c r="D3" s="80"/>
      <c r="E3" s="191"/>
      <c r="F3" s="192"/>
      <c r="G3" s="192"/>
      <c r="H3" s="192"/>
      <c r="I3" s="192"/>
      <c r="J3" s="193"/>
    </row>
    <row r="4" spans="1:15" ht="23.25" customHeight="1" x14ac:dyDescent="0.25">
      <c r="A4" s="2"/>
      <c r="B4" s="81"/>
      <c r="C4" s="82"/>
      <c r="D4" s="83"/>
      <c r="E4" s="201"/>
      <c r="F4" s="201"/>
      <c r="G4" s="201"/>
      <c r="H4" s="201"/>
      <c r="I4" s="201"/>
      <c r="J4" s="202"/>
    </row>
    <row r="5" spans="1:15" ht="24" customHeight="1" x14ac:dyDescent="0.25">
      <c r="A5" s="2"/>
      <c r="B5" s="31" t="s">
        <v>42</v>
      </c>
      <c r="D5" s="205"/>
      <c r="E5" s="206"/>
      <c r="F5" s="206"/>
      <c r="G5" s="206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7"/>
      <c r="E6" s="208"/>
      <c r="F6" s="208"/>
      <c r="G6" s="208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9"/>
      <c r="F7" s="210"/>
      <c r="G7" s="210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95"/>
      <c r="E11" s="195"/>
      <c r="F11" s="195"/>
      <c r="G11" s="195"/>
      <c r="H11" s="18" t="s">
        <v>40</v>
      </c>
      <c r="I11" s="84"/>
      <c r="J11" s="8"/>
    </row>
    <row r="12" spans="1:15" ht="15.75" customHeight="1" x14ac:dyDescent="0.25">
      <c r="A12" s="2"/>
      <c r="B12" s="28"/>
      <c r="C12" s="55"/>
      <c r="D12" s="200"/>
      <c r="E12" s="200"/>
      <c r="F12" s="200"/>
      <c r="G12" s="200"/>
      <c r="H12" s="18" t="s">
        <v>34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03"/>
      <c r="F13" s="204"/>
      <c r="G13" s="20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194"/>
      <c r="F15" s="194"/>
      <c r="G15" s="196"/>
      <c r="H15" s="196"/>
      <c r="I15" s="196" t="s">
        <v>29</v>
      </c>
      <c r="J15" s="197"/>
    </row>
    <row r="16" spans="1:15" ht="23.25" customHeight="1" x14ac:dyDescent="0.25">
      <c r="A16" s="138" t="s">
        <v>24</v>
      </c>
      <c r="B16" s="38" t="s">
        <v>24</v>
      </c>
      <c r="C16" s="62"/>
      <c r="D16" s="63"/>
      <c r="E16" s="185"/>
      <c r="F16" s="186"/>
      <c r="G16" s="185"/>
      <c r="H16" s="186"/>
      <c r="I16" s="185">
        <f>SUMIF(F57:F67,A16,I57:I67)+SUMIF(F57:F67,"PSU",I57:I67)</f>
        <v>0</v>
      </c>
      <c r="J16" s="187"/>
    </row>
    <row r="17" spans="1:10" ht="23.25" customHeight="1" x14ac:dyDescent="0.25">
      <c r="A17" s="138" t="s">
        <v>25</v>
      </c>
      <c r="B17" s="38" t="s">
        <v>25</v>
      </c>
      <c r="C17" s="62"/>
      <c r="D17" s="63"/>
      <c r="E17" s="185"/>
      <c r="F17" s="186"/>
      <c r="G17" s="185"/>
      <c r="H17" s="186"/>
      <c r="I17" s="185">
        <f>SUMIF(F57:F67,A17,I57:I67)</f>
        <v>0</v>
      </c>
      <c r="J17" s="187"/>
    </row>
    <row r="18" spans="1:10" ht="23.25" customHeight="1" x14ac:dyDescent="0.25">
      <c r="A18" s="138" t="s">
        <v>26</v>
      </c>
      <c r="B18" s="38" t="s">
        <v>26</v>
      </c>
      <c r="C18" s="62"/>
      <c r="D18" s="63"/>
      <c r="E18" s="185"/>
      <c r="F18" s="186"/>
      <c r="G18" s="185"/>
      <c r="H18" s="186"/>
      <c r="I18" s="185">
        <f>SUMIF(F57:F67,A18,I57:I67)</f>
        <v>0</v>
      </c>
      <c r="J18" s="187"/>
    </row>
    <row r="19" spans="1:10" ht="23.25" customHeight="1" x14ac:dyDescent="0.25">
      <c r="A19" s="138" t="s">
        <v>74</v>
      </c>
      <c r="B19" s="38" t="s">
        <v>27</v>
      </c>
      <c r="C19" s="62"/>
      <c r="D19" s="63"/>
      <c r="E19" s="185"/>
      <c r="F19" s="186"/>
      <c r="G19" s="185"/>
      <c r="H19" s="186"/>
      <c r="I19" s="185">
        <f>SUMIF(F57:F67,A19,I57:I67)</f>
        <v>0</v>
      </c>
      <c r="J19" s="187"/>
    </row>
    <row r="20" spans="1:10" ht="23.25" customHeight="1" x14ac:dyDescent="0.25">
      <c r="A20" s="138" t="s">
        <v>75</v>
      </c>
      <c r="B20" s="38" t="s">
        <v>28</v>
      </c>
      <c r="C20" s="62"/>
      <c r="D20" s="63"/>
      <c r="E20" s="185"/>
      <c r="F20" s="186"/>
      <c r="G20" s="185"/>
      <c r="H20" s="186"/>
      <c r="I20" s="185">
        <f>SUMIF(F57:F67,A20,I57:I67)</f>
        <v>0</v>
      </c>
      <c r="J20" s="187"/>
    </row>
    <row r="21" spans="1:10" ht="23.25" customHeight="1" x14ac:dyDescent="0.25">
      <c r="A21" s="2"/>
      <c r="B21" s="48" t="s">
        <v>29</v>
      </c>
      <c r="C21" s="64"/>
      <c r="D21" s="65"/>
      <c r="E21" s="198"/>
      <c r="F21" s="199"/>
      <c r="G21" s="198"/>
      <c r="H21" s="199"/>
      <c r="I21" s="198">
        <f>SUM(I16:J20)</f>
        <v>0</v>
      </c>
      <c r="J21" s="216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14">
        <f>ZakladDPHSniVypocet</f>
        <v>0</v>
      </c>
      <c r="H23" s="215"/>
      <c r="I23" s="215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12">
        <f>A23</f>
        <v>0</v>
      </c>
      <c r="H24" s="213"/>
      <c r="I24" s="213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14">
        <f>ZakladDPHZaklVypocet</f>
        <v>0</v>
      </c>
      <c r="H25" s="215"/>
      <c r="I25" s="215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182">
        <f>A25</f>
        <v>0</v>
      </c>
      <c r="H26" s="183"/>
      <c r="I26" s="183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184">
        <f>CenaCelkem-(ZakladDPHSni+DPHSni+ZakladDPHZakl+DPHZakl)</f>
        <v>0</v>
      </c>
      <c r="H27" s="184"/>
      <c r="I27" s="184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23</v>
      </c>
      <c r="C28" s="112"/>
      <c r="D28" s="112"/>
      <c r="E28" s="113"/>
      <c r="F28" s="114"/>
      <c r="G28" s="218">
        <f>ZakladDPHSniVypocet+ZakladDPHZaklVypocet</f>
        <v>0</v>
      </c>
      <c r="H28" s="218"/>
      <c r="I28" s="218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7">
        <f>A27</f>
        <v>0</v>
      </c>
      <c r="H29" s="217"/>
      <c r="I29" s="217"/>
      <c r="J29" s="118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9"/>
      <c r="E34" s="220"/>
      <c r="G34" s="221"/>
      <c r="H34" s="222"/>
      <c r="I34" s="222"/>
      <c r="J34" s="25"/>
    </row>
    <row r="35" spans="1:10" ht="12.75" customHeight="1" x14ac:dyDescent="0.25">
      <c r="A35" s="2"/>
      <c r="B35" s="2"/>
      <c r="D35" s="211" t="s">
        <v>2</v>
      </c>
      <c r="E35" s="211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223"/>
      <c r="D39" s="223"/>
      <c r="E39" s="223"/>
      <c r="F39" s="98">
        <f>'VON VRN Naklady'!AE21+'SO 02 2.08 Pol'!AE92</f>
        <v>0</v>
      </c>
      <c r="G39" s="99">
        <f>'VON VRN Naklady'!AF21+'SO 02 2.08 Pol'!AF92</f>
        <v>0</v>
      </c>
      <c r="H39" s="100">
        <f t="shared" ref="H39:H44" si="1"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5">
      <c r="A40" s="87">
        <v>2</v>
      </c>
      <c r="B40" s="102"/>
      <c r="C40" s="224" t="s">
        <v>46</v>
      </c>
      <c r="D40" s="224"/>
      <c r="E40" s="224"/>
      <c r="F40" s="103">
        <f>'VON VRN Naklady'!AE21</f>
        <v>0</v>
      </c>
      <c r="G40" s="104">
        <f>'VON VRN Naklady'!AF21</f>
        <v>0</v>
      </c>
      <c r="H40" s="104">
        <f t="shared" si="1"/>
        <v>0</v>
      </c>
      <c r="I40" s="104">
        <f>F40+G40+H40</f>
        <v>0</v>
      </c>
      <c r="J40" s="105" t="str">
        <f>IF(_xlfn.SINGLE(CenaCelkemVypocet)=0,"",I40/_xlfn.SINGLE(CenaCelkemVypocet)*100)</f>
        <v/>
      </c>
    </row>
    <row r="41" spans="1:10" ht="25.5" customHeight="1" x14ac:dyDescent="0.25">
      <c r="A41" s="87">
        <v>3</v>
      </c>
      <c r="B41" s="106" t="s">
        <v>47</v>
      </c>
      <c r="C41" s="223" t="s">
        <v>46</v>
      </c>
      <c r="D41" s="223"/>
      <c r="E41" s="223"/>
      <c r="F41" s="107">
        <f>'VON VRN Naklady'!AE21</f>
        <v>0</v>
      </c>
      <c r="G41" s="100">
        <f>'VON VRN Naklady'!AF21</f>
        <v>0</v>
      </c>
      <c r="H41" s="100">
        <f t="shared" si="1"/>
        <v>0</v>
      </c>
      <c r="I41" s="100">
        <f>F41+G41+H41</f>
        <v>0</v>
      </c>
      <c r="J41" s="101" t="str">
        <f>IF(_xlfn.SINGLE(CenaCelkemVypocet)=0,"",I41/_xlfn.SINGLE(CenaCelkemVypocet)*100)</f>
        <v/>
      </c>
    </row>
    <row r="42" spans="1:10" ht="25.5" customHeight="1" x14ac:dyDescent="0.25">
      <c r="A42" s="87">
        <v>2</v>
      </c>
      <c r="B42" s="102"/>
      <c r="C42" s="224" t="s">
        <v>48</v>
      </c>
      <c r="D42" s="224"/>
      <c r="E42" s="224"/>
      <c r="F42" s="103"/>
      <c r="G42" s="104"/>
      <c r="H42" s="104">
        <f t="shared" si="1"/>
        <v>0</v>
      </c>
      <c r="I42" s="104"/>
      <c r="J42" s="105"/>
    </row>
    <row r="43" spans="1:10" ht="25.5" customHeight="1" x14ac:dyDescent="0.25">
      <c r="A43" s="87">
        <v>2</v>
      </c>
      <c r="B43" s="102" t="s">
        <v>49</v>
      </c>
      <c r="C43" s="224" t="s">
        <v>50</v>
      </c>
      <c r="D43" s="224"/>
      <c r="E43" s="224"/>
      <c r="F43" s="103">
        <f>'SO 02 2.08 Pol'!AE92</f>
        <v>0</v>
      </c>
      <c r="G43" s="104">
        <f>'SO 02 2.08 Pol'!AF92</f>
        <v>0</v>
      </c>
      <c r="H43" s="104">
        <f t="shared" si="1"/>
        <v>0</v>
      </c>
      <c r="I43" s="104">
        <f>F43+G43+H43</f>
        <v>0</v>
      </c>
      <c r="J43" s="105" t="str">
        <f>IF(_xlfn.SINGLE(CenaCelkemVypocet)=0,"",I43/_xlfn.SINGLE(CenaCelkemVypocet)*100)</f>
        <v/>
      </c>
    </row>
    <row r="44" spans="1:10" ht="25.5" customHeight="1" x14ac:dyDescent="0.25">
      <c r="A44" s="87">
        <v>3</v>
      </c>
      <c r="B44" s="106" t="s">
        <v>51</v>
      </c>
      <c r="C44" s="223" t="s">
        <v>52</v>
      </c>
      <c r="D44" s="223"/>
      <c r="E44" s="223"/>
      <c r="F44" s="107">
        <f>'SO 02 2.08 Pol'!AE92</f>
        <v>0</v>
      </c>
      <c r="G44" s="100">
        <f>'SO 02 2.08 Pol'!AF92</f>
        <v>0</v>
      </c>
      <c r="H44" s="100">
        <f t="shared" si="1"/>
        <v>0</v>
      </c>
      <c r="I44" s="100">
        <f>F44+G44+H44</f>
        <v>0</v>
      </c>
      <c r="J44" s="101" t="str">
        <f>IF(_xlfn.SINGLE(CenaCelkemVypocet)=0,"",I44/_xlfn.SINGLE(CenaCelkemVypocet)*100)</f>
        <v/>
      </c>
    </row>
    <row r="45" spans="1:10" ht="25.5" customHeight="1" x14ac:dyDescent="0.25">
      <c r="A45" s="87"/>
      <c r="B45" s="225" t="s">
        <v>53</v>
      </c>
      <c r="C45" s="226"/>
      <c r="D45" s="226"/>
      <c r="E45" s="227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7" spans="1:10" x14ac:dyDescent="0.25">
      <c r="A47" t="s">
        <v>55</v>
      </c>
      <c r="B47" t="s">
        <v>56</v>
      </c>
    </row>
    <row r="48" spans="1:10" x14ac:dyDescent="0.25">
      <c r="A48" t="s">
        <v>57</v>
      </c>
      <c r="B48" t="s">
        <v>58</v>
      </c>
    </row>
    <row r="49" spans="1:10" x14ac:dyDescent="0.25">
      <c r="A49" t="s">
        <v>59</v>
      </c>
      <c r="B49" t="s">
        <v>60</v>
      </c>
    </row>
    <row r="50" spans="1:10" x14ac:dyDescent="0.25">
      <c r="A50" t="s">
        <v>57</v>
      </c>
      <c r="B50" t="s">
        <v>61</v>
      </c>
    </row>
    <row r="51" spans="1:10" x14ac:dyDescent="0.25">
      <c r="A51" t="s">
        <v>59</v>
      </c>
      <c r="B51" t="s">
        <v>62</v>
      </c>
    </row>
    <row r="54" spans="1:10" ht="15.6" x14ac:dyDescent="0.3">
      <c r="B54" s="119" t="s">
        <v>63</v>
      </c>
    </row>
    <row r="56" spans="1:10" ht="25.5" customHeight="1" x14ac:dyDescent="0.25">
      <c r="A56" s="121"/>
      <c r="B56" s="124" t="s">
        <v>17</v>
      </c>
      <c r="C56" s="124" t="s">
        <v>5</v>
      </c>
      <c r="D56" s="125"/>
      <c r="E56" s="125"/>
      <c r="F56" s="126" t="s">
        <v>64</v>
      </c>
      <c r="G56" s="126"/>
      <c r="H56" s="126"/>
      <c r="I56" s="126" t="s">
        <v>29</v>
      </c>
      <c r="J56" s="126" t="s">
        <v>0</v>
      </c>
    </row>
    <row r="57" spans="1:10" ht="36.75" customHeight="1" x14ac:dyDescent="0.25">
      <c r="A57" s="122"/>
      <c r="B57" s="127" t="s">
        <v>65</v>
      </c>
      <c r="C57" s="228"/>
      <c r="D57" s="229"/>
      <c r="E57" s="229"/>
      <c r="F57" s="134" t="s">
        <v>24</v>
      </c>
      <c r="G57" s="135"/>
      <c r="H57" s="135"/>
      <c r="I57" s="135">
        <f>'SO 02 2.08 Pol'!G8</f>
        <v>0</v>
      </c>
      <c r="J57" s="131" t="str">
        <f>IF(I68=0,"",I57/I68*100)</f>
        <v/>
      </c>
    </row>
    <row r="58" spans="1:10" ht="36.75" customHeight="1" x14ac:dyDescent="0.25">
      <c r="A58" s="122"/>
      <c r="B58" s="127" t="s">
        <v>66</v>
      </c>
      <c r="C58" s="228"/>
      <c r="D58" s="229"/>
      <c r="E58" s="229"/>
      <c r="F58" s="134" t="s">
        <v>24</v>
      </c>
      <c r="G58" s="135"/>
      <c r="H58" s="135"/>
      <c r="I58" s="135">
        <f>'SO 02 2.08 Pol'!G19</f>
        <v>0</v>
      </c>
      <c r="J58" s="131" t="str">
        <f>IF(I68=0,"",I58/I68*100)</f>
        <v/>
      </c>
    </row>
    <row r="59" spans="1:10" ht="36.75" customHeight="1" x14ac:dyDescent="0.25">
      <c r="A59" s="122"/>
      <c r="B59" s="127" t="s">
        <v>67</v>
      </c>
      <c r="C59" s="228"/>
      <c r="D59" s="229"/>
      <c r="E59" s="229"/>
      <c r="F59" s="134" t="s">
        <v>24</v>
      </c>
      <c r="G59" s="135"/>
      <c r="H59" s="135"/>
      <c r="I59" s="135">
        <f>'SO 02 2.08 Pol'!G26</f>
        <v>0</v>
      </c>
      <c r="J59" s="131" t="str">
        <f>IF(I68=0,"",I59/I68*100)</f>
        <v/>
      </c>
    </row>
    <row r="60" spans="1:10" ht="36.75" customHeight="1" x14ac:dyDescent="0.25">
      <c r="A60" s="122"/>
      <c r="B60" s="127" t="s">
        <v>68</v>
      </c>
      <c r="C60" s="228"/>
      <c r="D60" s="229"/>
      <c r="E60" s="229"/>
      <c r="F60" s="134" t="s">
        <v>24</v>
      </c>
      <c r="G60" s="135"/>
      <c r="H60" s="135"/>
      <c r="I60" s="135">
        <f>'SO 02 2.08 Pol'!G37</f>
        <v>0</v>
      </c>
      <c r="J60" s="131" t="str">
        <f>IF(I68=0,"",I60/I68*100)</f>
        <v/>
      </c>
    </row>
    <row r="61" spans="1:10" ht="36.75" customHeight="1" x14ac:dyDescent="0.25">
      <c r="A61" s="122"/>
      <c r="B61" s="127" t="s">
        <v>69</v>
      </c>
      <c r="C61" s="228"/>
      <c r="D61" s="229"/>
      <c r="E61" s="229"/>
      <c r="F61" s="134" t="s">
        <v>24</v>
      </c>
      <c r="G61" s="135"/>
      <c r="H61" s="135"/>
      <c r="I61" s="135">
        <f>'SO 02 2.08 Pol'!G46</f>
        <v>0</v>
      </c>
      <c r="J61" s="131" t="str">
        <f>IF(I68=0,"",I61/I68*100)</f>
        <v/>
      </c>
    </row>
    <row r="62" spans="1:10" ht="36.75" customHeight="1" x14ac:dyDescent="0.25">
      <c r="A62" s="122"/>
      <c r="B62" s="127" t="s">
        <v>70</v>
      </c>
      <c r="C62" s="228"/>
      <c r="D62" s="229"/>
      <c r="E62" s="229"/>
      <c r="F62" s="134" t="s">
        <v>24</v>
      </c>
      <c r="G62" s="135"/>
      <c r="H62" s="135"/>
      <c r="I62" s="135">
        <f>'SO 02 2.08 Pol'!G69</f>
        <v>0</v>
      </c>
      <c r="J62" s="131" t="str">
        <f>IF(I68=0,"",I62/I68*100)</f>
        <v/>
      </c>
    </row>
    <row r="63" spans="1:10" ht="36.75" customHeight="1" x14ac:dyDescent="0.25">
      <c r="A63" s="122"/>
      <c r="B63" s="127" t="s">
        <v>71</v>
      </c>
      <c r="C63" s="228"/>
      <c r="D63" s="229"/>
      <c r="E63" s="229"/>
      <c r="F63" s="134" t="s">
        <v>24</v>
      </c>
      <c r="G63" s="135"/>
      <c r="H63" s="135"/>
      <c r="I63" s="135">
        <f>'SO 02 2.08 Pol'!G74</f>
        <v>0</v>
      </c>
      <c r="J63" s="131" t="str">
        <f>IF(I68=0,"",I63/I68*100)</f>
        <v/>
      </c>
    </row>
    <row r="64" spans="1:10" ht="36.75" customHeight="1" x14ac:dyDescent="0.25">
      <c r="A64" s="122"/>
      <c r="B64" s="127" t="s">
        <v>72</v>
      </c>
      <c r="C64" s="228"/>
      <c r="D64" s="229"/>
      <c r="E64" s="229"/>
      <c r="F64" s="134" t="s">
        <v>24</v>
      </c>
      <c r="G64" s="135"/>
      <c r="H64" s="135"/>
      <c r="I64" s="135">
        <f>'SO 02 2.08 Pol'!G77</f>
        <v>0</v>
      </c>
      <c r="J64" s="131" t="str">
        <f>IF(I68=0,"",I64/I68*100)</f>
        <v/>
      </c>
    </row>
    <row r="65" spans="1:10" ht="36.75" customHeight="1" x14ac:dyDescent="0.25">
      <c r="A65" s="122"/>
      <c r="B65" s="127" t="s">
        <v>73</v>
      </c>
      <c r="C65" s="228"/>
      <c r="D65" s="229"/>
      <c r="E65" s="229"/>
      <c r="F65" s="134" t="s">
        <v>24</v>
      </c>
      <c r="G65" s="135"/>
      <c r="H65" s="135"/>
      <c r="I65" s="135">
        <f>'SO 02 2.08 Pol'!G86</f>
        <v>0</v>
      </c>
      <c r="J65" s="131" t="str">
        <f>IF(I68=0,"",I65/I68*100)</f>
        <v/>
      </c>
    </row>
    <row r="66" spans="1:10" ht="36.75" customHeight="1" x14ac:dyDescent="0.25">
      <c r="A66" s="122"/>
      <c r="B66" s="127" t="s">
        <v>74</v>
      </c>
      <c r="C66" s="228" t="s">
        <v>27</v>
      </c>
      <c r="D66" s="229"/>
      <c r="E66" s="229"/>
      <c r="F66" s="134" t="s">
        <v>74</v>
      </c>
      <c r="G66" s="135"/>
      <c r="H66" s="135"/>
      <c r="I66" s="135">
        <f>'VON VRN Naklady'!G8</f>
        <v>0</v>
      </c>
      <c r="J66" s="131" t="str">
        <f>IF(I68=0,"",I66/I68*100)</f>
        <v/>
      </c>
    </row>
    <row r="67" spans="1:10" ht="36.75" customHeight="1" x14ac:dyDescent="0.25">
      <c r="A67" s="122"/>
      <c r="B67" s="127" t="s">
        <v>75</v>
      </c>
      <c r="C67" s="228" t="s">
        <v>28</v>
      </c>
      <c r="D67" s="229"/>
      <c r="E67" s="229"/>
      <c r="F67" s="134" t="s">
        <v>75</v>
      </c>
      <c r="G67" s="135"/>
      <c r="H67" s="135"/>
      <c r="I67" s="135">
        <f>'VON VRN Naklady'!G11</f>
        <v>0</v>
      </c>
      <c r="J67" s="131" t="str">
        <f>IF(I68=0,"",I67/I68*100)</f>
        <v/>
      </c>
    </row>
    <row r="68" spans="1:10" ht="25.5" customHeight="1" x14ac:dyDescent="0.25">
      <c r="A68" s="123"/>
      <c r="B68" s="128" t="s">
        <v>1</v>
      </c>
      <c r="C68" s="129"/>
      <c r="D68" s="130"/>
      <c r="E68" s="130"/>
      <c r="F68" s="136"/>
      <c r="G68" s="137"/>
      <c r="H68" s="137"/>
      <c r="I68" s="137">
        <f>SUM(I57:I67)</f>
        <v>0</v>
      </c>
      <c r="J68" s="132">
        <f>SUM(J57:J67)</f>
        <v>0</v>
      </c>
    </row>
    <row r="69" spans="1:10" x14ac:dyDescent="0.25">
      <c r="F69" s="86"/>
      <c r="G69" s="86"/>
      <c r="H69" s="86"/>
      <c r="I69" s="86"/>
      <c r="J69" s="133"/>
    </row>
    <row r="70" spans="1:10" x14ac:dyDescent="0.25">
      <c r="F70" s="86"/>
      <c r="G70" s="86"/>
      <c r="H70" s="86"/>
      <c r="I70" s="86"/>
      <c r="J70" s="133"/>
    </row>
    <row r="71" spans="1:10" x14ac:dyDescent="0.25">
      <c r="F71" s="86"/>
      <c r="G71" s="86"/>
      <c r="H71" s="86"/>
      <c r="I71" s="86"/>
      <c r="J71" s="133"/>
    </row>
  </sheetData>
  <sheetProtection algorithmName="SHA-512" hashValue="5SJ3gGn0z3Wu7D7YDEHD3ZZZoQPDV3Qf0wtklbQW5r7p4QALOZ/e98BF1LJ9Lyv3SMuC0QIcsr8FhHKXbevUFQ==" saltValue="0VKLyp4TpT1y2CVRso/UM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C65:E65"/>
    <mergeCell ref="C66:E66"/>
    <mergeCell ref="C67:E67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0" t="s">
        <v>6</v>
      </c>
      <c r="B1" s="230"/>
      <c r="C1" s="231"/>
      <c r="D1" s="230"/>
      <c r="E1" s="230"/>
      <c r="F1" s="230"/>
      <c r="G1" s="230"/>
    </row>
    <row r="2" spans="1:7" ht="24.9" customHeight="1" x14ac:dyDescent="0.25">
      <c r="A2" s="50" t="s">
        <v>7</v>
      </c>
      <c r="B2" s="49"/>
      <c r="C2" s="232"/>
      <c r="D2" s="232"/>
      <c r="E2" s="232"/>
      <c r="F2" s="232"/>
      <c r="G2" s="233"/>
    </row>
    <row r="3" spans="1:7" ht="24.9" customHeight="1" x14ac:dyDescent="0.25">
      <c r="A3" s="50" t="s">
        <v>8</v>
      </c>
      <c r="B3" s="49"/>
      <c r="C3" s="232"/>
      <c r="D3" s="232"/>
      <c r="E3" s="232"/>
      <c r="F3" s="232"/>
      <c r="G3" s="233"/>
    </row>
    <row r="4" spans="1:7" ht="24.9" customHeight="1" x14ac:dyDescent="0.25">
      <c r="A4" s="50" t="s">
        <v>9</v>
      </c>
      <c r="B4" s="49"/>
      <c r="C4" s="232"/>
      <c r="D4" s="232"/>
      <c r="E4" s="232"/>
      <c r="F4" s="232"/>
      <c r="G4" s="233"/>
    </row>
    <row r="5" spans="1:7" x14ac:dyDescent="0.25">
      <c r="B5" s="4"/>
      <c r="C5" s="5"/>
      <c r="D5" s="6"/>
    </row>
  </sheetData>
  <sheetProtection algorithmName="SHA-512" hashValue="ZUXckxBF5lBIrH8hiCe/O9QoygvVPoYkZumy9Dl3fbdvoeaxGgfJblaHGxjCzam+sS/p2Pd4BvAm+Lk9V9ZCKA==" saltValue="+7NobD17Au3cgUzN7uQeF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4D999-F18D-42E2-906C-D15936C78E0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36" t="s">
        <v>76</v>
      </c>
      <c r="B1" s="236"/>
      <c r="C1" s="236"/>
      <c r="D1" s="236"/>
      <c r="E1" s="236"/>
      <c r="F1" s="236"/>
      <c r="G1" s="236"/>
      <c r="AG1" t="s">
        <v>77</v>
      </c>
    </row>
    <row r="2" spans="1:60" ht="25.05" customHeight="1" x14ac:dyDescent="0.25">
      <c r="A2" s="50" t="s">
        <v>7</v>
      </c>
      <c r="B2" s="49" t="s">
        <v>43</v>
      </c>
      <c r="C2" s="237" t="s">
        <v>44</v>
      </c>
      <c r="D2" s="238"/>
      <c r="E2" s="238"/>
      <c r="F2" s="238"/>
      <c r="G2" s="239"/>
      <c r="AG2" t="s">
        <v>78</v>
      </c>
    </row>
    <row r="3" spans="1:60" ht="25.05" customHeight="1" x14ac:dyDescent="0.25">
      <c r="A3" s="50" t="s">
        <v>8</v>
      </c>
      <c r="B3" s="49" t="s">
        <v>79</v>
      </c>
      <c r="C3" s="237" t="s">
        <v>80</v>
      </c>
      <c r="D3" s="238"/>
      <c r="E3" s="238"/>
      <c r="F3" s="238"/>
      <c r="G3" s="239"/>
      <c r="AC3" s="120" t="s">
        <v>81</v>
      </c>
      <c r="AG3" t="s">
        <v>82</v>
      </c>
    </row>
    <row r="4" spans="1:60" ht="25.05" customHeight="1" x14ac:dyDescent="0.25">
      <c r="A4" s="139" t="s">
        <v>9</v>
      </c>
      <c r="B4" s="140" t="s">
        <v>47</v>
      </c>
      <c r="C4" s="240" t="s">
        <v>46</v>
      </c>
      <c r="D4" s="241"/>
      <c r="E4" s="241"/>
      <c r="F4" s="241"/>
      <c r="G4" s="242"/>
      <c r="AG4" t="s">
        <v>83</v>
      </c>
    </row>
    <row r="5" spans="1:60" x14ac:dyDescent="0.25">
      <c r="D5" s="10"/>
    </row>
    <row r="6" spans="1:60" ht="39.6" x14ac:dyDescent="0.25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29</v>
      </c>
      <c r="H6" s="145" t="s">
        <v>30</v>
      </c>
      <c r="I6" s="145" t="s">
        <v>90</v>
      </c>
      <c r="J6" s="145" t="s">
        <v>31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58" t="s">
        <v>106</v>
      </c>
      <c r="B8" s="159" t="s">
        <v>74</v>
      </c>
      <c r="C8" s="173" t="s">
        <v>27</v>
      </c>
      <c r="D8" s="160"/>
      <c r="E8" s="161"/>
      <c r="F8" s="162"/>
      <c r="G8" s="162">
        <f>SUMIF(AG9:AG10,"&lt;&gt;NOR",G9:G10)</f>
        <v>0</v>
      </c>
      <c r="H8" s="162"/>
      <c r="I8" s="162">
        <f>SUM(I9:I10)</f>
        <v>0</v>
      </c>
      <c r="J8" s="162"/>
      <c r="K8" s="162">
        <f>SUM(K9:K10)</f>
        <v>0</v>
      </c>
      <c r="L8" s="162"/>
      <c r="M8" s="162">
        <f>SUM(M9:M10)</f>
        <v>0</v>
      </c>
      <c r="N8" s="161"/>
      <c r="O8" s="161">
        <f>SUM(O9:O10)</f>
        <v>0</v>
      </c>
      <c r="P8" s="161"/>
      <c r="Q8" s="161">
        <f>SUM(Q9:Q10)</f>
        <v>0</v>
      </c>
      <c r="R8" s="162"/>
      <c r="S8" s="162"/>
      <c r="T8" s="163"/>
      <c r="U8" s="157"/>
      <c r="V8" s="157">
        <f>SUM(V9:V10)</f>
        <v>0</v>
      </c>
      <c r="W8" s="157"/>
      <c r="X8" s="157"/>
      <c r="Y8" s="157"/>
      <c r="AG8" t="s">
        <v>107</v>
      </c>
    </row>
    <row r="9" spans="1:60" outlineLevel="1" x14ac:dyDescent="0.25">
      <c r="A9" s="165">
        <v>1</v>
      </c>
      <c r="B9" s="166" t="s">
        <v>108</v>
      </c>
      <c r="C9" s="174" t="s">
        <v>109</v>
      </c>
      <c r="D9" s="167" t="s">
        <v>110</v>
      </c>
      <c r="E9" s="168">
        <v>1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111</v>
      </c>
      <c r="T9" s="171" t="s">
        <v>112</v>
      </c>
      <c r="U9" s="156">
        <v>0</v>
      </c>
      <c r="V9" s="156">
        <f>ROUND(E9*U9,2)</f>
        <v>0</v>
      </c>
      <c r="W9" s="156"/>
      <c r="X9" s="156" t="s">
        <v>47</v>
      </c>
      <c r="Y9" s="156" t="s">
        <v>113</v>
      </c>
      <c r="Z9" s="146"/>
      <c r="AA9" s="146"/>
      <c r="AB9" s="146"/>
      <c r="AC9" s="146"/>
      <c r="AD9" s="146"/>
      <c r="AE9" s="146"/>
      <c r="AF9" s="146"/>
      <c r="AG9" s="146" t="s">
        <v>114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234" t="s">
        <v>115</v>
      </c>
      <c r="D10" s="235"/>
      <c r="E10" s="235"/>
      <c r="F10" s="235"/>
      <c r="G10" s="235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x14ac:dyDescent="0.25">
      <c r="A11" s="158" t="s">
        <v>106</v>
      </c>
      <c r="B11" s="159" t="s">
        <v>75</v>
      </c>
      <c r="C11" s="173" t="s">
        <v>28</v>
      </c>
      <c r="D11" s="160"/>
      <c r="E11" s="161"/>
      <c r="F11" s="162"/>
      <c r="G11" s="162">
        <f>SUMIF(AG12:AG19,"&lt;&gt;NOR",G12:G19)</f>
        <v>0</v>
      </c>
      <c r="H11" s="162"/>
      <c r="I11" s="162">
        <f>SUM(I12:I19)</f>
        <v>0</v>
      </c>
      <c r="J11" s="162"/>
      <c r="K11" s="162">
        <f>SUM(K12:K19)</f>
        <v>0</v>
      </c>
      <c r="L11" s="162"/>
      <c r="M11" s="162">
        <f>SUM(M12:M19)</f>
        <v>0</v>
      </c>
      <c r="N11" s="161"/>
      <c r="O11" s="161">
        <f>SUM(O12:O19)</f>
        <v>0</v>
      </c>
      <c r="P11" s="161"/>
      <c r="Q11" s="161">
        <f>SUM(Q12:Q19)</f>
        <v>0</v>
      </c>
      <c r="R11" s="162"/>
      <c r="S11" s="162"/>
      <c r="T11" s="163"/>
      <c r="U11" s="157"/>
      <c r="V11" s="157">
        <f>SUM(V12:V19)</f>
        <v>0</v>
      </c>
      <c r="W11" s="157"/>
      <c r="X11" s="157"/>
      <c r="Y11" s="157"/>
      <c r="AG11" t="s">
        <v>107</v>
      </c>
    </row>
    <row r="12" spans="1:60" outlineLevel="1" x14ac:dyDescent="0.25">
      <c r="A12" s="165">
        <v>2</v>
      </c>
      <c r="B12" s="166" t="s">
        <v>117</v>
      </c>
      <c r="C12" s="174" t="s">
        <v>118</v>
      </c>
      <c r="D12" s="167" t="s">
        <v>110</v>
      </c>
      <c r="E12" s="168">
        <v>1</v>
      </c>
      <c r="F12" s="169"/>
      <c r="G12" s="170">
        <f>ROUND(E12*F12,2)</f>
        <v>0</v>
      </c>
      <c r="H12" s="169"/>
      <c r="I12" s="170">
        <f>ROUND(E12*H12,2)</f>
        <v>0</v>
      </c>
      <c r="J12" s="169"/>
      <c r="K12" s="170">
        <f>ROUND(E12*J12,2)</f>
        <v>0</v>
      </c>
      <c r="L12" s="170">
        <v>21</v>
      </c>
      <c r="M12" s="170">
        <f>G12*(1+L12/100)</f>
        <v>0</v>
      </c>
      <c r="N12" s="168">
        <v>0</v>
      </c>
      <c r="O12" s="168">
        <f>ROUND(E12*N12,2)</f>
        <v>0</v>
      </c>
      <c r="P12" s="168">
        <v>0</v>
      </c>
      <c r="Q12" s="168">
        <f>ROUND(E12*P12,2)</f>
        <v>0</v>
      </c>
      <c r="R12" s="170"/>
      <c r="S12" s="170" t="s">
        <v>111</v>
      </c>
      <c r="T12" s="171" t="s">
        <v>112</v>
      </c>
      <c r="U12" s="156">
        <v>0</v>
      </c>
      <c r="V12" s="156">
        <f>ROUND(E12*U12,2)</f>
        <v>0</v>
      </c>
      <c r="W12" s="156"/>
      <c r="X12" s="156" t="s">
        <v>47</v>
      </c>
      <c r="Y12" s="156" t="s">
        <v>113</v>
      </c>
      <c r="Z12" s="146"/>
      <c r="AA12" s="146"/>
      <c r="AB12" s="146"/>
      <c r="AC12" s="146"/>
      <c r="AD12" s="146"/>
      <c r="AE12" s="146"/>
      <c r="AF12" s="146"/>
      <c r="AG12" s="146" t="s">
        <v>114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2" x14ac:dyDescent="0.25">
      <c r="A13" s="153"/>
      <c r="B13" s="154"/>
      <c r="C13" s="234" t="s">
        <v>119</v>
      </c>
      <c r="D13" s="235"/>
      <c r="E13" s="235"/>
      <c r="F13" s="235"/>
      <c r="G13" s="235"/>
      <c r="H13" s="156"/>
      <c r="I13" s="156"/>
      <c r="J13" s="156"/>
      <c r="K13" s="156"/>
      <c r="L13" s="156"/>
      <c r="M13" s="156"/>
      <c r="N13" s="155"/>
      <c r="O13" s="155"/>
      <c r="P13" s="155"/>
      <c r="Q13" s="155"/>
      <c r="R13" s="156"/>
      <c r="S13" s="156"/>
      <c r="T13" s="156"/>
      <c r="U13" s="156"/>
      <c r="V13" s="156"/>
      <c r="W13" s="156"/>
      <c r="X13" s="156"/>
      <c r="Y13" s="156"/>
      <c r="Z13" s="146"/>
      <c r="AA13" s="146"/>
      <c r="AB13" s="146"/>
      <c r="AC13" s="146"/>
      <c r="AD13" s="146"/>
      <c r="AE13" s="146"/>
      <c r="AF13" s="146"/>
      <c r="AG13" s="146" t="s">
        <v>116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65">
        <v>3</v>
      </c>
      <c r="B14" s="166" t="s">
        <v>120</v>
      </c>
      <c r="C14" s="174" t="s">
        <v>121</v>
      </c>
      <c r="D14" s="167" t="s">
        <v>110</v>
      </c>
      <c r="E14" s="168">
        <v>1</v>
      </c>
      <c r="F14" s="169"/>
      <c r="G14" s="170">
        <f>ROUND(E14*F14,2)</f>
        <v>0</v>
      </c>
      <c r="H14" s="169"/>
      <c r="I14" s="170">
        <f>ROUND(E14*H14,2)</f>
        <v>0</v>
      </c>
      <c r="J14" s="169"/>
      <c r="K14" s="170">
        <f>ROUND(E14*J14,2)</f>
        <v>0</v>
      </c>
      <c r="L14" s="170">
        <v>21</v>
      </c>
      <c r="M14" s="170">
        <f>G14*(1+L14/100)</f>
        <v>0</v>
      </c>
      <c r="N14" s="168">
        <v>0</v>
      </c>
      <c r="O14" s="168">
        <f>ROUND(E14*N14,2)</f>
        <v>0</v>
      </c>
      <c r="P14" s="168">
        <v>0</v>
      </c>
      <c r="Q14" s="168">
        <f>ROUND(E14*P14,2)</f>
        <v>0</v>
      </c>
      <c r="R14" s="170"/>
      <c r="S14" s="170" t="s">
        <v>111</v>
      </c>
      <c r="T14" s="171" t="s">
        <v>112</v>
      </c>
      <c r="U14" s="156">
        <v>0</v>
      </c>
      <c r="V14" s="156">
        <f>ROUND(E14*U14,2)</f>
        <v>0</v>
      </c>
      <c r="W14" s="156"/>
      <c r="X14" s="156" t="s">
        <v>47</v>
      </c>
      <c r="Y14" s="156" t="s">
        <v>113</v>
      </c>
      <c r="Z14" s="146"/>
      <c r="AA14" s="146"/>
      <c r="AB14" s="146"/>
      <c r="AC14" s="146"/>
      <c r="AD14" s="146"/>
      <c r="AE14" s="146"/>
      <c r="AF14" s="146"/>
      <c r="AG14" s="146" t="s">
        <v>114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234" t="s">
        <v>122</v>
      </c>
      <c r="D15" s="235"/>
      <c r="E15" s="235"/>
      <c r="F15" s="235"/>
      <c r="G15" s="235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116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5">
      <c r="A16" s="165">
        <v>4</v>
      </c>
      <c r="B16" s="166" t="s">
        <v>123</v>
      </c>
      <c r="C16" s="174" t="s">
        <v>124</v>
      </c>
      <c r="D16" s="167" t="s">
        <v>110</v>
      </c>
      <c r="E16" s="168">
        <v>1</v>
      </c>
      <c r="F16" s="169"/>
      <c r="G16" s="170">
        <f>ROUND(E16*F16,2)</f>
        <v>0</v>
      </c>
      <c r="H16" s="169"/>
      <c r="I16" s="170">
        <f>ROUND(E16*H16,2)</f>
        <v>0</v>
      </c>
      <c r="J16" s="169"/>
      <c r="K16" s="170">
        <f>ROUND(E16*J16,2)</f>
        <v>0</v>
      </c>
      <c r="L16" s="170">
        <v>21</v>
      </c>
      <c r="M16" s="170">
        <f>G16*(1+L16/100)</f>
        <v>0</v>
      </c>
      <c r="N16" s="168">
        <v>0</v>
      </c>
      <c r="O16" s="168">
        <f>ROUND(E16*N16,2)</f>
        <v>0</v>
      </c>
      <c r="P16" s="168">
        <v>0</v>
      </c>
      <c r="Q16" s="168">
        <f>ROUND(E16*P16,2)</f>
        <v>0</v>
      </c>
      <c r="R16" s="170"/>
      <c r="S16" s="170" t="s">
        <v>111</v>
      </c>
      <c r="T16" s="171" t="s">
        <v>112</v>
      </c>
      <c r="U16" s="156">
        <v>0</v>
      </c>
      <c r="V16" s="156">
        <f>ROUND(E16*U16,2)</f>
        <v>0</v>
      </c>
      <c r="W16" s="156"/>
      <c r="X16" s="156" t="s">
        <v>47</v>
      </c>
      <c r="Y16" s="156" t="s">
        <v>113</v>
      </c>
      <c r="Z16" s="146"/>
      <c r="AA16" s="146"/>
      <c r="AB16" s="146"/>
      <c r="AC16" s="146"/>
      <c r="AD16" s="146"/>
      <c r="AE16" s="146"/>
      <c r="AF16" s="146"/>
      <c r="AG16" s="146" t="s">
        <v>114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5">
      <c r="A17" s="153"/>
      <c r="B17" s="154"/>
      <c r="C17" s="234" t="s">
        <v>125</v>
      </c>
      <c r="D17" s="235"/>
      <c r="E17" s="235"/>
      <c r="F17" s="235"/>
      <c r="G17" s="235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116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5">
      <c r="A18" s="165">
        <v>5</v>
      </c>
      <c r="B18" s="166" t="s">
        <v>126</v>
      </c>
      <c r="C18" s="174" t="s">
        <v>127</v>
      </c>
      <c r="D18" s="167" t="s">
        <v>110</v>
      </c>
      <c r="E18" s="168">
        <v>1</v>
      </c>
      <c r="F18" s="169"/>
      <c r="G18" s="170">
        <f>ROUND(E18*F18,2)</f>
        <v>0</v>
      </c>
      <c r="H18" s="169"/>
      <c r="I18" s="170">
        <f>ROUND(E18*H18,2)</f>
        <v>0</v>
      </c>
      <c r="J18" s="169"/>
      <c r="K18" s="170">
        <f>ROUND(E18*J18,2)</f>
        <v>0</v>
      </c>
      <c r="L18" s="170">
        <v>21</v>
      </c>
      <c r="M18" s="170">
        <f>G18*(1+L18/100)</f>
        <v>0</v>
      </c>
      <c r="N18" s="168">
        <v>0</v>
      </c>
      <c r="O18" s="168">
        <f>ROUND(E18*N18,2)</f>
        <v>0</v>
      </c>
      <c r="P18" s="168">
        <v>0</v>
      </c>
      <c r="Q18" s="168">
        <f>ROUND(E18*P18,2)</f>
        <v>0</v>
      </c>
      <c r="R18" s="170"/>
      <c r="S18" s="170" t="s">
        <v>111</v>
      </c>
      <c r="T18" s="171" t="s">
        <v>112</v>
      </c>
      <c r="U18" s="156">
        <v>0</v>
      </c>
      <c r="V18" s="156">
        <f>ROUND(E18*U18,2)</f>
        <v>0</v>
      </c>
      <c r="W18" s="156"/>
      <c r="X18" s="156" t="s">
        <v>47</v>
      </c>
      <c r="Y18" s="156" t="s">
        <v>113</v>
      </c>
      <c r="Z18" s="146"/>
      <c r="AA18" s="146"/>
      <c r="AB18" s="146"/>
      <c r="AC18" s="146"/>
      <c r="AD18" s="146"/>
      <c r="AE18" s="146"/>
      <c r="AF18" s="146"/>
      <c r="AG18" s="146" t="s">
        <v>114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5">
      <c r="A19" s="153"/>
      <c r="B19" s="154"/>
      <c r="C19" s="234" t="s">
        <v>128</v>
      </c>
      <c r="D19" s="235"/>
      <c r="E19" s="235"/>
      <c r="F19" s="235"/>
      <c r="G19" s="235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116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2" t="str">
        <f>C19</f>
        <v>Náklady zhotovitele, které vzniknou v souvislosti s povinnostmi zhotovitele při předání a převzetí zařízení</v>
      </c>
      <c r="BB19" s="146"/>
      <c r="BC19" s="146"/>
      <c r="BD19" s="146"/>
      <c r="BE19" s="146"/>
      <c r="BF19" s="146"/>
      <c r="BG19" s="146"/>
      <c r="BH19" s="146"/>
    </row>
    <row r="20" spans="1:60" x14ac:dyDescent="0.25">
      <c r="A20" s="3"/>
      <c r="B20" s="4"/>
      <c r="C20" s="17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v>12</v>
      </c>
      <c r="AF20">
        <v>21</v>
      </c>
      <c r="AG20" t="s">
        <v>92</v>
      </c>
    </row>
    <row r="21" spans="1:60" x14ac:dyDescent="0.25">
      <c r="A21" s="149"/>
      <c r="B21" s="150" t="s">
        <v>29</v>
      </c>
      <c r="C21" s="176"/>
      <c r="D21" s="151"/>
      <c r="E21" s="152"/>
      <c r="F21" s="152"/>
      <c r="G21" s="164">
        <f>G8+G11</f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f>SUMIF(L7:L19,AE20,G7:G19)</f>
        <v>0</v>
      </c>
      <c r="AF21">
        <f>SUMIF(L7:L19,AF20,G7:G19)</f>
        <v>0</v>
      </c>
      <c r="AG21" t="s">
        <v>129</v>
      </c>
    </row>
    <row r="22" spans="1:60" x14ac:dyDescent="0.25">
      <c r="C22" s="177"/>
      <c r="D22" s="10"/>
      <c r="AG22" t="s">
        <v>130</v>
      </c>
    </row>
    <row r="23" spans="1:60" x14ac:dyDescent="0.25">
      <c r="D23" s="10"/>
    </row>
    <row r="24" spans="1:60" x14ac:dyDescent="0.25">
      <c r="D24" s="10"/>
    </row>
    <row r="25" spans="1:60" x14ac:dyDescent="0.25">
      <c r="D25" s="10"/>
    </row>
    <row r="26" spans="1:60" x14ac:dyDescent="0.25">
      <c r="D26" s="10"/>
    </row>
    <row r="27" spans="1:60" x14ac:dyDescent="0.25">
      <c r="D27" s="10"/>
    </row>
    <row r="28" spans="1:60" x14ac:dyDescent="0.25">
      <c r="D28" s="10"/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dDQHDaVX5kUQkllTCauW9mDEe/ONN2Rx6ZuTeBoOIbhF5dNJGvsNyQ1QAYIYk4Rh+iRDxPMSOB4wOd2binW4+w==" saltValue="rOkxNRlxOFVolsWO+1u9dw==" spinCount="100000" sheet="1" formatRows="0"/>
  <mergeCells count="9">
    <mergeCell ref="C15:G15"/>
    <mergeCell ref="C17:G17"/>
    <mergeCell ref="C19:G19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7C13A-FA38-4880-A4CF-67B64A6B3226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R14" sqref="AR14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63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36" t="s">
        <v>131</v>
      </c>
      <c r="B1" s="236"/>
      <c r="C1" s="236"/>
      <c r="D1" s="236"/>
      <c r="E1" s="236"/>
      <c r="F1" s="236"/>
      <c r="G1" s="236"/>
      <c r="AG1" t="s">
        <v>77</v>
      </c>
    </row>
    <row r="2" spans="1:60" ht="25.05" customHeight="1" x14ac:dyDescent="0.25">
      <c r="A2" s="50" t="s">
        <v>7</v>
      </c>
      <c r="B2" s="49" t="s">
        <v>43</v>
      </c>
      <c r="C2" s="237" t="s">
        <v>44</v>
      </c>
      <c r="D2" s="238"/>
      <c r="E2" s="238"/>
      <c r="F2" s="238"/>
      <c r="G2" s="239"/>
      <c r="AG2" t="s">
        <v>78</v>
      </c>
    </row>
    <row r="3" spans="1:60" ht="25.05" customHeight="1" x14ac:dyDescent="0.25">
      <c r="A3" s="50" t="s">
        <v>8</v>
      </c>
      <c r="B3" s="49" t="s">
        <v>49</v>
      </c>
      <c r="C3" s="237" t="s">
        <v>50</v>
      </c>
      <c r="D3" s="238"/>
      <c r="E3" s="238"/>
      <c r="F3" s="238"/>
      <c r="G3" s="239"/>
      <c r="AC3" s="120" t="s">
        <v>78</v>
      </c>
      <c r="AG3" t="s">
        <v>82</v>
      </c>
    </row>
    <row r="4" spans="1:60" ht="25.05" customHeight="1" x14ac:dyDescent="0.25">
      <c r="A4" s="139" t="s">
        <v>9</v>
      </c>
      <c r="B4" s="140" t="s">
        <v>51</v>
      </c>
      <c r="C4" s="240" t="s">
        <v>52</v>
      </c>
      <c r="D4" s="241"/>
      <c r="E4" s="241"/>
      <c r="F4" s="241"/>
      <c r="G4" s="242"/>
      <c r="AG4" t="s">
        <v>83</v>
      </c>
    </row>
    <row r="5" spans="1:60" x14ac:dyDescent="0.25">
      <c r="D5" s="10"/>
    </row>
    <row r="6" spans="1:60" ht="39.6" x14ac:dyDescent="0.25">
      <c r="A6" s="142" t="s">
        <v>84</v>
      </c>
      <c r="B6" s="144" t="s">
        <v>85</v>
      </c>
      <c r="C6" s="144" t="s">
        <v>86</v>
      </c>
      <c r="D6" s="143" t="s">
        <v>87</v>
      </c>
      <c r="E6" s="142" t="s">
        <v>88</v>
      </c>
      <c r="F6" s="141" t="s">
        <v>89</v>
      </c>
      <c r="G6" s="142" t="s">
        <v>29</v>
      </c>
      <c r="H6" s="145" t="s">
        <v>30</v>
      </c>
      <c r="I6" s="145" t="s">
        <v>90</v>
      </c>
      <c r="J6" s="145" t="s">
        <v>31</v>
      </c>
      <c r="K6" s="145" t="s">
        <v>91</v>
      </c>
      <c r="L6" s="145" t="s">
        <v>92</v>
      </c>
      <c r="M6" s="145" t="s">
        <v>93</v>
      </c>
      <c r="N6" s="145" t="s">
        <v>94</v>
      </c>
      <c r="O6" s="145" t="s">
        <v>95</v>
      </c>
      <c r="P6" s="145" t="s">
        <v>96</v>
      </c>
      <c r="Q6" s="145" t="s">
        <v>97</v>
      </c>
      <c r="R6" s="145" t="s">
        <v>98</v>
      </c>
      <c r="S6" s="145" t="s">
        <v>99</v>
      </c>
      <c r="T6" s="145" t="s">
        <v>100</v>
      </c>
      <c r="U6" s="145" t="s">
        <v>101</v>
      </c>
      <c r="V6" s="145" t="s">
        <v>102</v>
      </c>
      <c r="W6" s="145" t="s">
        <v>103</v>
      </c>
      <c r="X6" s="145" t="s">
        <v>104</v>
      </c>
      <c r="Y6" s="145" t="s">
        <v>105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58" t="s">
        <v>106</v>
      </c>
      <c r="B8" s="159" t="s">
        <v>65</v>
      </c>
      <c r="C8" s="173" t="s">
        <v>132</v>
      </c>
      <c r="D8" s="160"/>
      <c r="E8" s="161"/>
      <c r="F8" s="162"/>
      <c r="G8" s="162">
        <f>SUMIF(AG9:AG18,"&lt;&gt;NOR",G9:G18)</f>
        <v>0</v>
      </c>
      <c r="H8" s="162"/>
      <c r="I8" s="162">
        <f>SUM(I9:I18)</f>
        <v>0</v>
      </c>
      <c r="J8" s="162"/>
      <c r="K8" s="162">
        <f>SUM(K9:K18)</f>
        <v>0</v>
      </c>
      <c r="L8" s="162"/>
      <c r="M8" s="162">
        <f>SUM(M9:M18)</f>
        <v>0</v>
      </c>
      <c r="N8" s="161"/>
      <c r="O8" s="161">
        <f>SUM(O9:O18)</f>
        <v>16688</v>
      </c>
      <c r="P8" s="161"/>
      <c r="Q8" s="161">
        <f>SUM(Q9:Q18)</f>
        <v>0</v>
      </c>
      <c r="R8" s="162"/>
      <c r="S8" s="162"/>
      <c r="T8" s="163"/>
      <c r="U8" s="157"/>
      <c r="V8" s="157">
        <f>SUM(V9:V18)</f>
        <v>0</v>
      </c>
      <c r="W8" s="157"/>
      <c r="X8" s="157"/>
      <c r="Y8" s="157"/>
      <c r="AG8" t="s">
        <v>107</v>
      </c>
    </row>
    <row r="9" spans="1:60" outlineLevel="1" x14ac:dyDescent="0.25">
      <c r="A9" s="165">
        <v>1</v>
      </c>
      <c r="B9" s="166" t="s">
        <v>133</v>
      </c>
      <c r="C9" s="174" t="s">
        <v>184</v>
      </c>
      <c r="D9" s="167" t="s">
        <v>134</v>
      </c>
      <c r="E9" s="168">
        <v>6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8">
        <v>880</v>
      </c>
      <c r="O9" s="168">
        <f>ROUND(E9*N9,2)</f>
        <v>5280</v>
      </c>
      <c r="P9" s="168">
        <v>0</v>
      </c>
      <c r="Q9" s="168">
        <f>ROUND(E9*P9,2)</f>
        <v>0</v>
      </c>
      <c r="R9" s="170"/>
      <c r="S9" s="170" t="s">
        <v>111</v>
      </c>
      <c r="T9" s="171" t="s">
        <v>112</v>
      </c>
      <c r="U9" s="156">
        <v>0</v>
      </c>
      <c r="V9" s="156">
        <f>ROUND(E9*U9,2)</f>
        <v>0</v>
      </c>
      <c r="W9" s="156"/>
      <c r="X9" s="156" t="s">
        <v>135</v>
      </c>
      <c r="Y9" s="156" t="s">
        <v>113</v>
      </c>
      <c r="Z9" s="146"/>
      <c r="AA9" s="146"/>
      <c r="AB9" s="146"/>
      <c r="AC9" s="146"/>
      <c r="AD9" s="146"/>
      <c r="AE9" s="146"/>
      <c r="AF9" s="146"/>
      <c r="AG9" s="146" t="s">
        <v>136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234" t="s">
        <v>137</v>
      </c>
      <c r="D10" s="235"/>
      <c r="E10" s="235"/>
      <c r="F10" s="235"/>
      <c r="G10" s="235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116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65">
        <v>2</v>
      </c>
      <c r="B11" s="166" t="s">
        <v>138</v>
      </c>
      <c r="C11" s="174" t="s">
        <v>185</v>
      </c>
      <c r="D11" s="167" t="s">
        <v>134</v>
      </c>
      <c r="E11" s="168">
        <v>4</v>
      </c>
      <c r="F11" s="169"/>
      <c r="G11" s="170">
        <f>ROUND(E11*F11,2)</f>
        <v>0</v>
      </c>
      <c r="H11" s="169"/>
      <c r="I11" s="170">
        <f>ROUND(E11*H11,2)</f>
        <v>0</v>
      </c>
      <c r="J11" s="169"/>
      <c r="K11" s="170">
        <f>ROUND(E11*J11,2)</f>
        <v>0</v>
      </c>
      <c r="L11" s="170">
        <v>21</v>
      </c>
      <c r="M11" s="170">
        <f>G11*(1+L11/100)</f>
        <v>0</v>
      </c>
      <c r="N11" s="168">
        <v>2100</v>
      </c>
      <c r="O11" s="168">
        <f>ROUND(E11*N11,2)</f>
        <v>8400</v>
      </c>
      <c r="P11" s="168">
        <v>0</v>
      </c>
      <c r="Q11" s="168">
        <f>ROUND(E11*P11,2)</f>
        <v>0</v>
      </c>
      <c r="R11" s="170"/>
      <c r="S11" s="170" t="s">
        <v>111</v>
      </c>
      <c r="T11" s="171" t="s">
        <v>112</v>
      </c>
      <c r="U11" s="156">
        <v>0</v>
      </c>
      <c r="V11" s="156">
        <f>ROUND(E11*U11,2)</f>
        <v>0</v>
      </c>
      <c r="W11" s="156"/>
      <c r="X11" s="156" t="s">
        <v>135</v>
      </c>
      <c r="Y11" s="156" t="s">
        <v>113</v>
      </c>
      <c r="Z11" s="146"/>
      <c r="AA11" s="146"/>
      <c r="AB11" s="146"/>
      <c r="AC11" s="146"/>
      <c r="AD11" s="146"/>
      <c r="AE11" s="146"/>
      <c r="AF11" s="146"/>
      <c r="AG11" s="146" t="s">
        <v>136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234" t="s">
        <v>137</v>
      </c>
      <c r="D12" s="235"/>
      <c r="E12" s="235"/>
      <c r="F12" s="235"/>
      <c r="G12" s="235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116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65">
        <v>3</v>
      </c>
      <c r="B13" s="166" t="s">
        <v>139</v>
      </c>
      <c r="C13" s="174" t="s">
        <v>186</v>
      </c>
      <c r="D13" s="167" t="s">
        <v>134</v>
      </c>
      <c r="E13" s="168">
        <v>2</v>
      </c>
      <c r="F13" s="169"/>
      <c r="G13" s="170">
        <f>ROUND(E13*F13,2)</f>
        <v>0</v>
      </c>
      <c r="H13" s="169"/>
      <c r="I13" s="170">
        <f>ROUND(E13*H13,2)</f>
        <v>0</v>
      </c>
      <c r="J13" s="169"/>
      <c r="K13" s="170">
        <f>ROUND(E13*J13,2)</f>
        <v>0</v>
      </c>
      <c r="L13" s="170">
        <v>21</v>
      </c>
      <c r="M13" s="170">
        <f>G13*(1+L13/100)</f>
        <v>0</v>
      </c>
      <c r="N13" s="168">
        <v>1450</v>
      </c>
      <c r="O13" s="168">
        <f>ROUND(E13*N13,2)</f>
        <v>2900</v>
      </c>
      <c r="P13" s="168">
        <v>0</v>
      </c>
      <c r="Q13" s="168">
        <f>ROUND(E13*P13,2)</f>
        <v>0</v>
      </c>
      <c r="R13" s="170"/>
      <c r="S13" s="170" t="s">
        <v>111</v>
      </c>
      <c r="T13" s="171" t="s">
        <v>112</v>
      </c>
      <c r="U13" s="156">
        <v>0</v>
      </c>
      <c r="V13" s="156">
        <f>ROUND(E13*U13,2)</f>
        <v>0</v>
      </c>
      <c r="W13" s="156"/>
      <c r="X13" s="156" t="s">
        <v>135</v>
      </c>
      <c r="Y13" s="156" t="s">
        <v>113</v>
      </c>
      <c r="Z13" s="146"/>
      <c r="AA13" s="146"/>
      <c r="AB13" s="146"/>
      <c r="AC13" s="146"/>
      <c r="AD13" s="146"/>
      <c r="AE13" s="146"/>
      <c r="AF13" s="146"/>
      <c r="AG13" s="146" t="s">
        <v>136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5">
      <c r="A14" s="153"/>
      <c r="B14" s="154"/>
      <c r="C14" s="234" t="s">
        <v>137</v>
      </c>
      <c r="D14" s="235"/>
      <c r="E14" s="235"/>
      <c r="F14" s="235"/>
      <c r="G14" s="235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116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5">
      <c r="A15" s="165">
        <v>4</v>
      </c>
      <c r="B15" s="166" t="s">
        <v>140</v>
      </c>
      <c r="C15" s="174" t="s">
        <v>187</v>
      </c>
      <c r="D15" s="167" t="s">
        <v>134</v>
      </c>
      <c r="E15" s="168">
        <v>6</v>
      </c>
      <c r="F15" s="169"/>
      <c r="G15" s="170">
        <f>ROUND(E15*F15,2)</f>
        <v>0</v>
      </c>
      <c r="H15" s="169"/>
      <c r="I15" s="170">
        <f>ROUND(E15*H15,2)</f>
        <v>0</v>
      </c>
      <c r="J15" s="169"/>
      <c r="K15" s="170">
        <f>ROUND(E15*J15,2)</f>
        <v>0</v>
      </c>
      <c r="L15" s="170">
        <v>21</v>
      </c>
      <c r="M15" s="170">
        <f>G15*(1+L15/100)</f>
        <v>0</v>
      </c>
      <c r="N15" s="168">
        <v>9</v>
      </c>
      <c r="O15" s="168">
        <f>ROUND(E15*N15,2)</f>
        <v>54</v>
      </c>
      <c r="P15" s="168">
        <v>0</v>
      </c>
      <c r="Q15" s="168">
        <f>ROUND(E15*P15,2)</f>
        <v>0</v>
      </c>
      <c r="R15" s="170"/>
      <c r="S15" s="170" t="s">
        <v>111</v>
      </c>
      <c r="T15" s="171" t="s">
        <v>112</v>
      </c>
      <c r="U15" s="156">
        <v>0</v>
      </c>
      <c r="V15" s="156">
        <f>ROUND(E15*U15,2)</f>
        <v>0</v>
      </c>
      <c r="W15" s="156"/>
      <c r="X15" s="156" t="s">
        <v>135</v>
      </c>
      <c r="Y15" s="156" t="s">
        <v>113</v>
      </c>
      <c r="Z15" s="146"/>
      <c r="AA15" s="146"/>
      <c r="AB15" s="146"/>
      <c r="AC15" s="146"/>
      <c r="AD15" s="146"/>
      <c r="AE15" s="146"/>
      <c r="AF15" s="146"/>
      <c r="AG15" s="146" t="s">
        <v>136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234" t="s">
        <v>137</v>
      </c>
      <c r="D16" s="235"/>
      <c r="E16" s="235"/>
      <c r="F16" s="235"/>
      <c r="G16" s="235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116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5">
      <c r="A17" s="165">
        <v>5</v>
      </c>
      <c r="B17" s="166" t="s">
        <v>141</v>
      </c>
      <c r="C17" s="174" t="s">
        <v>188</v>
      </c>
      <c r="D17" s="167" t="s">
        <v>134</v>
      </c>
      <c r="E17" s="168">
        <v>6</v>
      </c>
      <c r="F17" s="169"/>
      <c r="G17" s="170">
        <f>ROUND(E17*F17,2)</f>
        <v>0</v>
      </c>
      <c r="H17" s="169"/>
      <c r="I17" s="170">
        <f>ROUND(E17*H17,2)</f>
        <v>0</v>
      </c>
      <c r="J17" s="169"/>
      <c r="K17" s="170">
        <f>ROUND(E17*J17,2)</f>
        <v>0</v>
      </c>
      <c r="L17" s="170">
        <v>21</v>
      </c>
      <c r="M17" s="170">
        <f>G17*(1+L17/100)</f>
        <v>0</v>
      </c>
      <c r="N17" s="168">
        <v>9</v>
      </c>
      <c r="O17" s="168">
        <f>ROUND(E17*N17,2)</f>
        <v>54</v>
      </c>
      <c r="P17" s="168">
        <v>0</v>
      </c>
      <c r="Q17" s="168">
        <f>ROUND(E17*P17,2)</f>
        <v>0</v>
      </c>
      <c r="R17" s="170"/>
      <c r="S17" s="170" t="s">
        <v>111</v>
      </c>
      <c r="T17" s="171" t="s">
        <v>112</v>
      </c>
      <c r="U17" s="156">
        <v>0</v>
      </c>
      <c r="V17" s="156">
        <f>ROUND(E17*U17,2)</f>
        <v>0</v>
      </c>
      <c r="W17" s="156"/>
      <c r="X17" s="156" t="s">
        <v>135</v>
      </c>
      <c r="Y17" s="156" t="s">
        <v>113</v>
      </c>
      <c r="Z17" s="146"/>
      <c r="AA17" s="146"/>
      <c r="AB17" s="146"/>
      <c r="AC17" s="146"/>
      <c r="AD17" s="146"/>
      <c r="AE17" s="146"/>
      <c r="AF17" s="146"/>
      <c r="AG17" s="146" t="s">
        <v>136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234" t="s">
        <v>137</v>
      </c>
      <c r="D18" s="235"/>
      <c r="E18" s="235"/>
      <c r="F18" s="235"/>
      <c r="G18" s="235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116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5">
      <c r="A19" s="158" t="s">
        <v>106</v>
      </c>
      <c r="B19" s="159" t="s">
        <v>66</v>
      </c>
      <c r="C19" s="173" t="s">
        <v>132</v>
      </c>
      <c r="D19" s="160"/>
      <c r="E19" s="161"/>
      <c r="F19" s="162"/>
      <c r="G19" s="162">
        <f>SUMIF(AG20:AG25,"&lt;&gt;NOR",G20:G25)</f>
        <v>0</v>
      </c>
      <c r="H19" s="162"/>
      <c r="I19" s="162">
        <f>SUM(I20:I25)</f>
        <v>0</v>
      </c>
      <c r="J19" s="162"/>
      <c r="K19" s="162">
        <f>SUM(K20:K25)</f>
        <v>0</v>
      </c>
      <c r="L19" s="162"/>
      <c r="M19" s="162">
        <f>SUM(M20:M25)</f>
        <v>0</v>
      </c>
      <c r="N19" s="161"/>
      <c r="O19" s="161">
        <f>SUM(O20:O25)</f>
        <v>412</v>
      </c>
      <c r="P19" s="161"/>
      <c r="Q19" s="161">
        <f>SUM(Q20:Q25)</f>
        <v>0</v>
      </c>
      <c r="R19" s="162"/>
      <c r="S19" s="162"/>
      <c r="T19" s="163"/>
      <c r="U19" s="157"/>
      <c r="V19" s="157">
        <f>SUM(V20:V25)</f>
        <v>0</v>
      </c>
      <c r="W19" s="157"/>
      <c r="X19" s="157"/>
      <c r="Y19" s="157"/>
      <c r="AG19" t="s">
        <v>107</v>
      </c>
    </row>
    <row r="20" spans="1:60" outlineLevel="1" x14ac:dyDescent="0.25">
      <c r="A20" s="165">
        <v>6</v>
      </c>
      <c r="B20" s="166" t="s">
        <v>140</v>
      </c>
      <c r="C20" s="174" t="s">
        <v>187</v>
      </c>
      <c r="D20" s="167" t="s">
        <v>134</v>
      </c>
      <c r="E20" s="168">
        <v>1</v>
      </c>
      <c r="F20" s="169"/>
      <c r="G20" s="170">
        <f>ROUND(E20*F20,2)</f>
        <v>0</v>
      </c>
      <c r="H20" s="169"/>
      <c r="I20" s="170">
        <f>ROUND(E20*H20,2)</f>
        <v>0</v>
      </c>
      <c r="J20" s="169"/>
      <c r="K20" s="170">
        <f>ROUND(E20*J20,2)</f>
        <v>0</v>
      </c>
      <c r="L20" s="170">
        <v>21</v>
      </c>
      <c r="M20" s="170">
        <f>G20*(1+L20/100)</f>
        <v>0</v>
      </c>
      <c r="N20" s="168">
        <v>9</v>
      </c>
      <c r="O20" s="168">
        <f>ROUND(E20*N20,2)</f>
        <v>9</v>
      </c>
      <c r="P20" s="168">
        <v>0</v>
      </c>
      <c r="Q20" s="168">
        <f>ROUND(E20*P20,2)</f>
        <v>0</v>
      </c>
      <c r="R20" s="170"/>
      <c r="S20" s="170" t="s">
        <v>111</v>
      </c>
      <c r="T20" s="171" t="s">
        <v>112</v>
      </c>
      <c r="U20" s="156">
        <v>0</v>
      </c>
      <c r="V20" s="156">
        <f>ROUND(E20*U20,2)</f>
        <v>0</v>
      </c>
      <c r="W20" s="156"/>
      <c r="X20" s="156" t="s">
        <v>135</v>
      </c>
      <c r="Y20" s="156" t="s">
        <v>113</v>
      </c>
      <c r="Z20" s="146"/>
      <c r="AA20" s="146"/>
      <c r="AB20" s="146"/>
      <c r="AC20" s="146"/>
      <c r="AD20" s="146"/>
      <c r="AE20" s="146"/>
      <c r="AF20" s="146"/>
      <c r="AG20" s="146" t="s">
        <v>136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5">
      <c r="A21" s="153"/>
      <c r="B21" s="154"/>
      <c r="C21" s="234" t="s">
        <v>137</v>
      </c>
      <c r="D21" s="235"/>
      <c r="E21" s="235"/>
      <c r="F21" s="235"/>
      <c r="G21" s="235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116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5">
      <c r="A22" s="165">
        <v>7</v>
      </c>
      <c r="B22" s="166" t="s">
        <v>142</v>
      </c>
      <c r="C22" s="174" t="s">
        <v>174</v>
      </c>
      <c r="D22" s="167" t="s">
        <v>134</v>
      </c>
      <c r="E22" s="168">
        <v>1</v>
      </c>
      <c r="F22" s="169"/>
      <c r="G22" s="170">
        <f>ROUND(E22*F22,2)</f>
        <v>0</v>
      </c>
      <c r="H22" s="169"/>
      <c r="I22" s="170">
        <f>ROUND(E22*H22,2)</f>
        <v>0</v>
      </c>
      <c r="J22" s="169"/>
      <c r="K22" s="170">
        <f>ROUND(E22*J22,2)</f>
        <v>0</v>
      </c>
      <c r="L22" s="170">
        <v>21</v>
      </c>
      <c r="M22" s="170">
        <f>G22*(1+L22/100)</f>
        <v>0</v>
      </c>
      <c r="N22" s="168">
        <v>390</v>
      </c>
      <c r="O22" s="168">
        <f>ROUND(E22*N22,2)</f>
        <v>390</v>
      </c>
      <c r="P22" s="168">
        <v>0</v>
      </c>
      <c r="Q22" s="168">
        <f>ROUND(E22*P22,2)</f>
        <v>0</v>
      </c>
      <c r="R22" s="170"/>
      <c r="S22" s="170" t="s">
        <v>111</v>
      </c>
      <c r="T22" s="171" t="s">
        <v>112</v>
      </c>
      <c r="U22" s="156">
        <v>0</v>
      </c>
      <c r="V22" s="156">
        <f>ROUND(E22*U22,2)</f>
        <v>0</v>
      </c>
      <c r="W22" s="156"/>
      <c r="X22" s="156" t="s">
        <v>135</v>
      </c>
      <c r="Y22" s="156" t="s">
        <v>113</v>
      </c>
      <c r="Z22" s="146"/>
      <c r="AA22" s="146"/>
      <c r="AB22" s="146"/>
      <c r="AC22" s="146"/>
      <c r="AD22" s="146"/>
      <c r="AE22" s="146"/>
      <c r="AF22" s="146"/>
      <c r="AG22" s="146" t="s">
        <v>136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5">
      <c r="A23" s="153"/>
      <c r="B23" s="154"/>
      <c r="C23" s="234" t="s">
        <v>137</v>
      </c>
      <c r="D23" s="235"/>
      <c r="E23" s="235"/>
      <c r="F23" s="235"/>
      <c r="G23" s="235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116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5">
      <c r="A24" s="165">
        <v>8</v>
      </c>
      <c r="B24" s="166" t="s">
        <v>143</v>
      </c>
      <c r="C24" s="174" t="s">
        <v>198</v>
      </c>
      <c r="D24" s="167" t="s">
        <v>134</v>
      </c>
      <c r="E24" s="168">
        <v>1</v>
      </c>
      <c r="F24" s="169"/>
      <c r="G24" s="170">
        <f>ROUND(E24*F24,2)</f>
        <v>0</v>
      </c>
      <c r="H24" s="169"/>
      <c r="I24" s="170">
        <f>ROUND(E24*H24,2)</f>
        <v>0</v>
      </c>
      <c r="J24" s="169"/>
      <c r="K24" s="170">
        <f>ROUND(E24*J24,2)</f>
        <v>0</v>
      </c>
      <c r="L24" s="170">
        <v>21</v>
      </c>
      <c r="M24" s="170">
        <f>G24*(1+L24/100)</f>
        <v>0</v>
      </c>
      <c r="N24" s="168">
        <v>13</v>
      </c>
      <c r="O24" s="168">
        <f>ROUND(E24*N24,2)</f>
        <v>13</v>
      </c>
      <c r="P24" s="168">
        <v>0</v>
      </c>
      <c r="Q24" s="168">
        <f>ROUND(E24*P24,2)</f>
        <v>0</v>
      </c>
      <c r="R24" s="170"/>
      <c r="S24" s="170" t="s">
        <v>111</v>
      </c>
      <c r="T24" s="171" t="s">
        <v>112</v>
      </c>
      <c r="U24" s="156">
        <v>0</v>
      </c>
      <c r="V24" s="156">
        <f>ROUND(E24*U24,2)</f>
        <v>0</v>
      </c>
      <c r="W24" s="156"/>
      <c r="X24" s="156" t="s">
        <v>135</v>
      </c>
      <c r="Y24" s="156" t="s">
        <v>113</v>
      </c>
      <c r="Z24" s="146"/>
      <c r="AA24" s="146"/>
      <c r="AB24" s="146"/>
      <c r="AC24" s="146"/>
      <c r="AD24" s="146"/>
      <c r="AE24" s="146"/>
      <c r="AF24" s="146"/>
      <c r="AG24" s="146" t="s">
        <v>136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5">
      <c r="A25" s="153"/>
      <c r="B25" s="154"/>
      <c r="C25" s="234" t="s">
        <v>137</v>
      </c>
      <c r="D25" s="235"/>
      <c r="E25" s="235"/>
      <c r="F25" s="235"/>
      <c r="G25" s="235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116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5">
      <c r="A26" s="158" t="s">
        <v>106</v>
      </c>
      <c r="B26" s="159" t="s">
        <v>67</v>
      </c>
      <c r="C26" s="173" t="s">
        <v>132</v>
      </c>
      <c r="D26" s="160"/>
      <c r="E26" s="161"/>
      <c r="F26" s="162"/>
      <c r="G26" s="162">
        <f>SUMIF(AG27:AG36,"&lt;&gt;NOR",G27:G36)</f>
        <v>0</v>
      </c>
      <c r="H26" s="162"/>
      <c r="I26" s="162">
        <f>SUM(I27:I36)</f>
        <v>0</v>
      </c>
      <c r="J26" s="162"/>
      <c r="K26" s="162">
        <f>SUM(K27:K36)</f>
        <v>0</v>
      </c>
      <c r="L26" s="162"/>
      <c r="M26" s="162">
        <f>SUM(M27:M36)</f>
        <v>0</v>
      </c>
      <c r="N26" s="161"/>
      <c r="O26" s="161">
        <f>SUM(O27:O36)</f>
        <v>417</v>
      </c>
      <c r="P26" s="161"/>
      <c r="Q26" s="161">
        <f>SUM(Q27:Q36)</f>
        <v>0</v>
      </c>
      <c r="R26" s="162"/>
      <c r="S26" s="162"/>
      <c r="T26" s="163"/>
      <c r="U26" s="157"/>
      <c r="V26" s="157">
        <f>SUM(V27:V36)</f>
        <v>0</v>
      </c>
      <c r="W26" s="157"/>
      <c r="X26" s="157"/>
      <c r="Y26" s="157"/>
      <c r="AG26" t="s">
        <v>107</v>
      </c>
    </row>
    <row r="27" spans="1:60" outlineLevel="1" x14ac:dyDescent="0.25">
      <c r="A27" s="165">
        <v>9</v>
      </c>
      <c r="B27" s="166" t="s">
        <v>144</v>
      </c>
      <c r="C27" s="174" t="s">
        <v>189</v>
      </c>
      <c r="D27" s="167" t="s">
        <v>134</v>
      </c>
      <c r="E27" s="168">
        <v>1</v>
      </c>
      <c r="F27" s="169"/>
      <c r="G27" s="170">
        <f>ROUND(E27*F27,2)</f>
        <v>0</v>
      </c>
      <c r="H27" s="169"/>
      <c r="I27" s="170">
        <f>ROUND(E27*H27,2)</f>
        <v>0</v>
      </c>
      <c r="J27" s="169"/>
      <c r="K27" s="170">
        <f>ROUND(E27*J27,2)</f>
        <v>0</v>
      </c>
      <c r="L27" s="170">
        <v>21</v>
      </c>
      <c r="M27" s="170">
        <f>G27*(1+L27/100)</f>
        <v>0</v>
      </c>
      <c r="N27" s="168">
        <v>270</v>
      </c>
      <c r="O27" s="168">
        <f>ROUND(E27*N27,2)</f>
        <v>270</v>
      </c>
      <c r="P27" s="168">
        <v>0</v>
      </c>
      <c r="Q27" s="168">
        <f>ROUND(E27*P27,2)</f>
        <v>0</v>
      </c>
      <c r="R27" s="170"/>
      <c r="S27" s="170" t="s">
        <v>111</v>
      </c>
      <c r="T27" s="171" t="s">
        <v>112</v>
      </c>
      <c r="U27" s="156">
        <v>0</v>
      </c>
      <c r="V27" s="156">
        <f>ROUND(E27*U27,2)</f>
        <v>0</v>
      </c>
      <c r="W27" s="156"/>
      <c r="X27" s="156" t="s">
        <v>135</v>
      </c>
      <c r="Y27" s="156" t="s">
        <v>113</v>
      </c>
      <c r="Z27" s="146"/>
      <c r="AA27" s="146"/>
      <c r="AB27" s="146"/>
      <c r="AC27" s="146"/>
      <c r="AD27" s="146"/>
      <c r="AE27" s="146"/>
      <c r="AF27" s="146"/>
      <c r="AG27" s="146" t="s">
        <v>136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5">
      <c r="A28" s="153"/>
      <c r="B28" s="154"/>
      <c r="C28" s="234" t="s">
        <v>137</v>
      </c>
      <c r="D28" s="235"/>
      <c r="E28" s="235"/>
      <c r="F28" s="235"/>
      <c r="G28" s="235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116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5">
      <c r="A29" s="165">
        <v>10</v>
      </c>
      <c r="B29" s="166" t="s">
        <v>145</v>
      </c>
      <c r="C29" s="174" t="s">
        <v>190</v>
      </c>
      <c r="D29" s="167" t="s">
        <v>134</v>
      </c>
      <c r="E29" s="168">
        <v>1</v>
      </c>
      <c r="F29" s="169"/>
      <c r="G29" s="170">
        <f>ROUND(E29*F29,2)</f>
        <v>0</v>
      </c>
      <c r="H29" s="169"/>
      <c r="I29" s="170">
        <f>ROUND(E29*H29,2)</f>
        <v>0</v>
      </c>
      <c r="J29" s="169"/>
      <c r="K29" s="170">
        <f>ROUND(E29*J29,2)</f>
        <v>0</v>
      </c>
      <c r="L29" s="170">
        <v>21</v>
      </c>
      <c r="M29" s="170">
        <f>G29*(1+L29/100)</f>
        <v>0</v>
      </c>
      <c r="N29" s="168">
        <v>20</v>
      </c>
      <c r="O29" s="168">
        <f>ROUND(E29*N29,2)</f>
        <v>20</v>
      </c>
      <c r="P29" s="168">
        <v>0</v>
      </c>
      <c r="Q29" s="168">
        <f>ROUND(E29*P29,2)</f>
        <v>0</v>
      </c>
      <c r="R29" s="170"/>
      <c r="S29" s="170" t="s">
        <v>111</v>
      </c>
      <c r="T29" s="171" t="s">
        <v>112</v>
      </c>
      <c r="U29" s="156">
        <v>0</v>
      </c>
      <c r="V29" s="156">
        <f>ROUND(E29*U29,2)</f>
        <v>0</v>
      </c>
      <c r="W29" s="156"/>
      <c r="X29" s="156" t="s">
        <v>135</v>
      </c>
      <c r="Y29" s="156" t="s">
        <v>113</v>
      </c>
      <c r="Z29" s="146"/>
      <c r="AA29" s="146"/>
      <c r="AB29" s="146"/>
      <c r="AC29" s="146"/>
      <c r="AD29" s="146"/>
      <c r="AE29" s="146"/>
      <c r="AF29" s="146"/>
      <c r="AG29" s="146" t="s">
        <v>136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5">
      <c r="A30" s="153"/>
      <c r="B30" s="154"/>
      <c r="C30" s="234" t="s">
        <v>137</v>
      </c>
      <c r="D30" s="235"/>
      <c r="E30" s="235"/>
      <c r="F30" s="235"/>
      <c r="G30" s="235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116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5">
      <c r="A31" s="165">
        <v>11</v>
      </c>
      <c r="B31" s="166" t="s">
        <v>146</v>
      </c>
      <c r="C31" s="174" t="s">
        <v>191</v>
      </c>
      <c r="D31" s="167" t="s">
        <v>134</v>
      </c>
      <c r="E31" s="168">
        <v>1</v>
      </c>
      <c r="F31" s="169"/>
      <c r="G31" s="170">
        <f>ROUND(E31*F31,2)</f>
        <v>0</v>
      </c>
      <c r="H31" s="169"/>
      <c r="I31" s="170">
        <f>ROUND(E31*H31,2)</f>
        <v>0</v>
      </c>
      <c r="J31" s="169"/>
      <c r="K31" s="170">
        <f>ROUND(E31*J31,2)</f>
        <v>0</v>
      </c>
      <c r="L31" s="170">
        <v>21</v>
      </c>
      <c r="M31" s="170">
        <f>G31*(1+L31/100)</f>
        <v>0</v>
      </c>
      <c r="N31" s="168">
        <v>91</v>
      </c>
      <c r="O31" s="168">
        <f>ROUND(E31*N31,2)</f>
        <v>91</v>
      </c>
      <c r="P31" s="168">
        <v>0</v>
      </c>
      <c r="Q31" s="168">
        <f>ROUND(E31*P31,2)</f>
        <v>0</v>
      </c>
      <c r="R31" s="170"/>
      <c r="S31" s="170" t="s">
        <v>111</v>
      </c>
      <c r="T31" s="171" t="s">
        <v>112</v>
      </c>
      <c r="U31" s="156">
        <v>0</v>
      </c>
      <c r="V31" s="156">
        <f>ROUND(E31*U31,2)</f>
        <v>0</v>
      </c>
      <c r="W31" s="156"/>
      <c r="X31" s="156" t="s">
        <v>135</v>
      </c>
      <c r="Y31" s="156" t="s">
        <v>113</v>
      </c>
      <c r="Z31" s="146"/>
      <c r="AA31" s="146"/>
      <c r="AB31" s="146"/>
      <c r="AC31" s="146"/>
      <c r="AD31" s="146"/>
      <c r="AE31" s="146"/>
      <c r="AF31" s="146"/>
      <c r="AG31" s="146" t="s">
        <v>136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5">
      <c r="A32" s="153"/>
      <c r="B32" s="154"/>
      <c r="C32" s="234" t="s">
        <v>137</v>
      </c>
      <c r="D32" s="235"/>
      <c r="E32" s="235"/>
      <c r="F32" s="235"/>
      <c r="G32" s="235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116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5">
      <c r="A33" s="165">
        <v>12</v>
      </c>
      <c r="B33" s="166" t="s">
        <v>147</v>
      </c>
      <c r="C33" s="174" t="s">
        <v>187</v>
      </c>
      <c r="D33" s="167" t="s">
        <v>134</v>
      </c>
      <c r="E33" s="168">
        <v>2</v>
      </c>
      <c r="F33" s="169"/>
      <c r="G33" s="170">
        <f>ROUND(E33*F33,2)</f>
        <v>0</v>
      </c>
      <c r="H33" s="169"/>
      <c r="I33" s="170">
        <f>ROUND(E33*H33,2)</f>
        <v>0</v>
      </c>
      <c r="J33" s="169"/>
      <c r="K33" s="170">
        <f>ROUND(E33*J33,2)</f>
        <v>0</v>
      </c>
      <c r="L33" s="170">
        <v>21</v>
      </c>
      <c r="M33" s="170">
        <f>G33*(1+L33/100)</f>
        <v>0</v>
      </c>
      <c r="N33" s="168">
        <v>9</v>
      </c>
      <c r="O33" s="168">
        <f>ROUND(E33*N33,2)</f>
        <v>18</v>
      </c>
      <c r="P33" s="168">
        <v>0</v>
      </c>
      <c r="Q33" s="168">
        <f>ROUND(E33*P33,2)</f>
        <v>0</v>
      </c>
      <c r="R33" s="170"/>
      <c r="S33" s="170" t="s">
        <v>111</v>
      </c>
      <c r="T33" s="171" t="s">
        <v>112</v>
      </c>
      <c r="U33" s="156">
        <v>0</v>
      </c>
      <c r="V33" s="156">
        <f>ROUND(E33*U33,2)</f>
        <v>0</v>
      </c>
      <c r="W33" s="156"/>
      <c r="X33" s="156" t="s">
        <v>135</v>
      </c>
      <c r="Y33" s="156" t="s">
        <v>113</v>
      </c>
      <c r="Z33" s="146"/>
      <c r="AA33" s="146"/>
      <c r="AB33" s="146"/>
      <c r="AC33" s="146"/>
      <c r="AD33" s="146"/>
      <c r="AE33" s="146"/>
      <c r="AF33" s="146"/>
      <c r="AG33" s="146" t="s">
        <v>136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5">
      <c r="A34" s="153"/>
      <c r="B34" s="154"/>
      <c r="C34" s="234" t="s">
        <v>137</v>
      </c>
      <c r="D34" s="235"/>
      <c r="E34" s="235"/>
      <c r="F34" s="235"/>
      <c r="G34" s="235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116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5">
      <c r="A35" s="165">
        <v>13</v>
      </c>
      <c r="B35" s="166" t="s">
        <v>148</v>
      </c>
      <c r="C35" s="174" t="s">
        <v>192</v>
      </c>
      <c r="D35" s="167" t="s">
        <v>134</v>
      </c>
      <c r="E35" s="168">
        <v>2</v>
      </c>
      <c r="F35" s="169"/>
      <c r="G35" s="170">
        <f>ROUND(E35*F35,2)</f>
        <v>0</v>
      </c>
      <c r="H35" s="169"/>
      <c r="I35" s="170">
        <f>ROUND(E35*H35,2)</f>
        <v>0</v>
      </c>
      <c r="J35" s="169"/>
      <c r="K35" s="170">
        <f>ROUND(E35*J35,2)</f>
        <v>0</v>
      </c>
      <c r="L35" s="170">
        <v>21</v>
      </c>
      <c r="M35" s="170">
        <f>G35*(1+L35/100)</f>
        <v>0</v>
      </c>
      <c r="N35" s="168">
        <v>9</v>
      </c>
      <c r="O35" s="168">
        <f>ROUND(E35*N35,2)</f>
        <v>18</v>
      </c>
      <c r="P35" s="168">
        <v>0</v>
      </c>
      <c r="Q35" s="168">
        <f>ROUND(E35*P35,2)</f>
        <v>0</v>
      </c>
      <c r="R35" s="170"/>
      <c r="S35" s="170" t="s">
        <v>111</v>
      </c>
      <c r="T35" s="171" t="s">
        <v>112</v>
      </c>
      <c r="U35" s="156">
        <v>0</v>
      </c>
      <c r="V35" s="156">
        <f>ROUND(E35*U35,2)</f>
        <v>0</v>
      </c>
      <c r="W35" s="156"/>
      <c r="X35" s="156" t="s">
        <v>135</v>
      </c>
      <c r="Y35" s="156" t="s">
        <v>113</v>
      </c>
      <c r="Z35" s="146"/>
      <c r="AA35" s="146"/>
      <c r="AB35" s="146"/>
      <c r="AC35" s="146"/>
      <c r="AD35" s="146"/>
      <c r="AE35" s="146"/>
      <c r="AF35" s="146"/>
      <c r="AG35" s="146" t="s">
        <v>136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5">
      <c r="A36" s="153"/>
      <c r="B36" s="154"/>
      <c r="C36" s="234" t="s">
        <v>137</v>
      </c>
      <c r="D36" s="235"/>
      <c r="E36" s="235"/>
      <c r="F36" s="235"/>
      <c r="G36" s="235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116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x14ac:dyDescent="0.25">
      <c r="A37" s="158" t="s">
        <v>106</v>
      </c>
      <c r="B37" s="159" t="s">
        <v>68</v>
      </c>
      <c r="C37" s="173" t="s">
        <v>132</v>
      </c>
      <c r="D37" s="160"/>
      <c r="E37" s="161"/>
      <c r="F37" s="162"/>
      <c r="G37" s="162">
        <f>SUMIF(AG38:AG45,"&lt;&gt;NOR",G38:G45)</f>
        <v>0</v>
      </c>
      <c r="H37" s="162"/>
      <c r="I37" s="162">
        <f>SUM(I38:I45)</f>
        <v>0</v>
      </c>
      <c r="J37" s="162"/>
      <c r="K37" s="162">
        <f>SUM(K38:K45)</f>
        <v>0</v>
      </c>
      <c r="L37" s="162"/>
      <c r="M37" s="162">
        <f>SUM(M38:M45)</f>
        <v>0</v>
      </c>
      <c r="N37" s="161"/>
      <c r="O37" s="161">
        <f>SUM(O38:O45)</f>
        <v>1795</v>
      </c>
      <c r="P37" s="161"/>
      <c r="Q37" s="161">
        <f>SUM(Q38:Q45)</f>
        <v>0</v>
      </c>
      <c r="R37" s="162"/>
      <c r="S37" s="162"/>
      <c r="T37" s="163"/>
      <c r="U37" s="157"/>
      <c r="V37" s="157">
        <f>SUM(V38:V45)</f>
        <v>0</v>
      </c>
      <c r="W37" s="157"/>
      <c r="X37" s="157"/>
      <c r="Y37" s="157"/>
      <c r="AG37" t="s">
        <v>107</v>
      </c>
    </row>
    <row r="38" spans="1:60" outlineLevel="1" x14ac:dyDescent="0.25">
      <c r="A38" s="165">
        <v>14</v>
      </c>
      <c r="B38" s="166" t="s">
        <v>149</v>
      </c>
      <c r="C38" s="174" t="s">
        <v>175</v>
      </c>
      <c r="D38" s="167" t="s">
        <v>134</v>
      </c>
      <c r="E38" s="168">
        <v>1</v>
      </c>
      <c r="F38" s="169"/>
      <c r="G38" s="170">
        <f>ROUND(E38*F38,2)</f>
        <v>0</v>
      </c>
      <c r="H38" s="169"/>
      <c r="I38" s="170">
        <f>ROUND(E38*H38,2)</f>
        <v>0</v>
      </c>
      <c r="J38" s="169"/>
      <c r="K38" s="170">
        <f>ROUND(E38*J38,2)</f>
        <v>0</v>
      </c>
      <c r="L38" s="170">
        <v>21</v>
      </c>
      <c r="M38" s="170">
        <f>G38*(1+L38/100)</f>
        <v>0</v>
      </c>
      <c r="N38" s="168">
        <v>450</v>
      </c>
      <c r="O38" s="168">
        <f>ROUND(E38*N38,2)</f>
        <v>450</v>
      </c>
      <c r="P38" s="168">
        <v>0</v>
      </c>
      <c r="Q38" s="168">
        <f>ROUND(E38*P38,2)</f>
        <v>0</v>
      </c>
      <c r="R38" s="170"/>
      <c r="S38" s="170" t="s">
        <v>111</v>
      </c>
      <c r="T38" s="171" t="s">
        <v>112</v>
      </c>
      <c r="U38" s="156">
        <v>0</v>
      </c>
      <c r="V38" s="156">
        <f>ROUND(E38*U38,2)</f>
        <v>0</v>
      </c>
      <c r="W38" s="156"/>
      <c r="X38" s="156" t="s">
        <v>135</v>
      </c>
      <c r="Y38" s="156" t="s">
        <v>113</v>
      </c>
      <c r="Z38" s="146"/>
      <c r="AA38" s="146"/>
      <c r="AB38" s="146"/>
      <c r="AC38" s="146"/>
      <c r="AD38" s="146"/>
      <c r="AE38" s="146"/>
      <c r="AF38" s="146"/>
      <c r="AG38" s="146" t="s">
        <v>136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5">
      <c r="A39" s="153"/>
      <c r="B39" s="154"/>
      <c r="C39" s="234" t="s">
        <v>137</v>
      </c>
      <c r="D39" s="235"/>
      <c r="E39" s="235"/>
      <c r="F39" s="235"/>
      <c r="G39" s="235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116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5">
      <c r="A40" s="165">
        <v>15</v>
      </c>
      <c r="B40" s="166" t="s">
        <v>150</v>
      </c>
      <c r="C40" s="174" t="s">
        <v>193</v>
      </c>
      <c r="D40" s="167" t="s">
        <v>134</v>
      </c>
      <c r="E40" s="168">
        <v>4</v>
      </c>
      <c r="F40" s="169"/>
      <c r="G40" s="170">
        <f>ROUND(E40*F40,2)</f>
        <v>0</v>
      </c>
      <c r="H40" s="169"/>
      <c r="I40" s="170">
        <f>ROUND(E40*H40,2)</f>
        <v>0</v>
      </c>
      <c r="J40" s="169"/>
      <c r="K40" s="170">
        <f>ROUND(E40*J40,2)</f>
        <v>0</v>
      </c>
      <c r="L40" s="170">
        <v>21</v>
      </c>
      <c r="M40" s="170">
        <f>G40*(1+L40/100)</f>
        <v>0</v>
      </c>
      <c r="N40" s="168">
        <v>226</v>
      </c>
      <c r="O40" s="168">
        <f>ROUND(E40*N40,2)</f>
        <v>904</v>
      </c>
      <c r="P40" s="168">
        <v>0</v>
      </c>
      <c r="Q40" s="168">
        <f>ROUND(E40*P40,2)</f>
        <v>0</v>
      </c>
      <c r="R40" s="170"/>
      <c r="S40" s="170" t="s">
        <v>111</v>
      </c>
      <c r="T40" s="171" t="s">
        <v>112</v>
      </c>
      <c r="U40" s="156">
        <v>0</v>
      </c>
      <c r="V40" s="156">
        <f>ROUND(E40*U40,2)</f>
        <v>0</v>
      </c>
      <c r="W40" s="156"/>
      <c r="X40" s="156" t="s">
        <v>135</v>
      </c>
      <c r="Y40" s="156" t="s">
        <v>113</v>
      </c>
      <c r="Z40" s="146"/>
      <c r="AA40" s="146"/>
      <c r="AB40" s="146"/>
      <c r="AC40" s="146"/>
      <c r="AD40" s="146"/>
      <c r="AE40" s="146"/>
      <c r="AF40" s="146"/>
      <c r="AG40" s="146" t="s">
        <v>136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2" x14ac:dyDescent="0.25">
      <c r="A41" s="153"/>
      <c r="B41" s="154"/>
      <c r="C41" s="234" t="s">
        <v>137</v>
      </c>
      <c r="D41" s="235"/>
      <c r="E41" s="235"/>
      <c r="F41" s="235"/>
      <c r="G41" s="235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116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5">
      <c r="A42" s="165">
        <v>16</v>
      </c>
      <c r="B42" s="166" t="s">
        <v>151</v>
      </c>
      <c r="C42" s="174" t="s">
        <v>194</v>
      </c>
      <c r="D42" s="167" t="s">
        <v>134</v>
      </c>
      <c r="E42" s="168">
        <v>1</v>
      </c>
      <c r="F42" s="169"/>
      <c r="G42" s="170">
        <f>ROUND(E42*F42,2)</f>
        <v>0</v>
      </c>
      <c r="H42" s="169"/>
      <c r="I42" s="170">
        <f>ROUND(E42*H42,2)</f>
        <v>0</v>
      </c>
      <c r="J42" s="169"/>
      <c r="K42" s="170">
        <f>ROUND(E42*J42,2)</f>
        <v>0</v>
      </c>
      <c r="L42" s="170">
        <v>21</v>
      </c>
      <c r="M42" s="170">
        <f>G42*(1+L42/100)</f>
        <v>0</v>
      </c>
      <c r="N42" s="168">
        <v>350</v>
      </c>
      <c r="O42" s="168">
        <f>ROUND(E42*N42,2)</f>
        <v>350</v>
      </c>
      <c r="P42" s="168">
        <v>0</v>
      </c>
      <c r="Q42" s="168">
        <f>ROUND(E42*P42,2)</f>
        <v>0</v>
      </c>
      <c r="R42" s="170"/>
      <c r="S42" s="170" t="s">
        <v>111</v>
      </c>
      <c r="T42" s="171" t="s">
        <v>112</v>
      </c>
      <c r="U42" s="156">
        <v>0</v>
      </c>
      <c r="V42" s="156">
        <f>ROUND(E42*U42,2)</f>
        <v>0</v>
      </c>
      <c r="W42" s="156"/>
      <c r="X42" s="156" t="s">
        <v>135</v>
      </c>
      <c r="Y42" s="156" t="s">
        <v>113</v>
      </c>
      <c r="Z42" s="146"/>
      <c r="AA42" s="146"/>
      <c r="AB42" s="146"/>
      <c r="AC42" s="146"/>
      <c r="AD42" s="146"/>
      <c r="AE42" s="146"/>
      <c r="AF42" s="146"/>
      <c r="AG42" s="146" t="s">
        <v>136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 x14ac:dyDescent="0.25">
      <c r="A43" s="153"/>
      <c r="B43" s="154"/>
      <c r="C43" s="234" t="s">
        <v>137</v>
      </c>
      <c r="D43" s="235"/>
      <c r="E43" s="235"/>
      <c r="F43" s="235"/>
      <c r="G43" s="235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116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65">
        <v>17</v>
      </c>
      <c r="B44" s="166" t="s">
        <v>146</v>
      </c>
      <c r="C44" s="174" t="s">
        <v>191</v>
      </c>
      <c r="D44" s="167" t="s">
        <v>134</v>
      </c>
      <c r="E44" s="168">
        <v>1</v>
      </c>
      <c r="F44" s="169"/>
      <c r="G44" s="170">
        <f>ROUND(E44*F44,2)</f>
        <v>0</v>
      </c>
      <c r="H44" s="169"/>
      <c r="I44" s="170">
        <f>ROUND(E44*H44,2)</f>
        <v>0</v>
      </c>
      <c r="J44" s="169"/>
      <c r="K44" s="170">
        <f>ROUND(E44*J44,2)</f>
        <v>0</v>
      </c>
      <c r="L44" s="170">
        <v>21</v>
      </c>
      <c r="M44" s="170">
        <f>G44*(1+L44/100)</f>
        <v>0</v>
      </c>
      <c r="N44" s="168">
        <v>91</v>
      </c>
      <c r="O44" s="168">
        <f>ROUND(E44*N44,2)</f>
        <v>91</v>
      </c>
      <c r="P44" s="168">
        <v>0</v>
      </c>
      <c r="Q44" s="168">
        <f>ROUND(E44*P44,2)</f>
        <v>0</v>
      </c>
      <c r="R44" s="170"/>
      <c r="S44" s="170" t="s">
        <v>111</v>
      </c>
      <c r="T44" s="171" t="s">
        <v>112</v>
      </c>
      <c r="U44" s="156">
        <v>0</v>
      </c>
      <c r="V44" s="156">
        <f>ROUND(E44*U44,2)</f>
        <v>0</v>
      </c>
      <c r="W44" s="156"/>
      <c r="X44" s="156" t="s">
        <v>135</v>
      </c>
      <c r="Y44" s="156" t="s">
        <v>113</v>
      </c>
      <c r="Z44" s="146"/>
      <c r="AA44" s="146"/>
      <c r="AB44" s="146"/>
      <c r="AC44" s="146"/>
      <c r="AD44" s="146"/>
      <c r="AE44" s="146"/>
      <c r="AF44" s="146"/>
      <c r="AG44" s="146" t="s">
        <v>136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234" t="s">
        <v>137</v>
      </c>
      <c r="D45" s="235"/>
      <c r="E45" s="235"/>
      <c r="F45" s="235"/>
      <c r="G45" s="235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116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x14ac:dyDescent="0.25">
      <c r="A46" s="158" t="s">
        <v>106</v>
      </c>
      <c r="B46" s="159" t="s">
        <v>69</v>
      </c>
      <c r="C46" s="173" t="s">
        <v>132</v>
      </c>
      <c r="D46" s="160"/>
      <c r="E46" s="161"/>
      <c r="F46" s="162"/>
      <c r="G46" s="162">
        <f>SUMIF(AG47:AG68,"&lt;&gt;NOR",G47:G68)</f>
        <v>0</v>
      </c>
      <c r="H46" s="162"/>
      <c r="I46" s="162">
        <f>SUM(I47:I68)</f>
        <v>0</v>
      </c>
      <c r="J46" s="162"/>
      <c r="K46" s="162">
        <f>SUM(K47:K68)</f>
        <v>0</v>
      </c>
      <c r="L46" s="162"/>
      <c r="M46" s="162">
        <f>SUM(M47:M68)</f>
        <v>0</v>
      </c>
      <c r="N46" s="161"/>
      <c r="O46" s="161">
        <f>SUM(O47:O68)</f>
        <v>3075</v>
      </c>
      <c r="P46" s="161"/>
      <c r="Q46" s="161">
        <f>SUM(Q47:Q68)</f>
        <v>0</v>
      </c>
      <c r="R46" s="162"/>
      <c r="S46" s="162"/>
      <c r="T46" s="163"/>
      <c r="U46" s="157"/>
      <c r="V46" s="157">
        <f>SUM(V47:V68)</f>
        <v>0</v>
      </c>
      <c r="W46" s="157"/>
      <c r="X46" s="157"/>
      <c r="Y46" s="157"/>
      <c r="AG46" t="s">
        <v>107</v>
      </c>
    </row>
    <row r="47" spans="1:60" outlineLevel="1" x14ac:dyDescent="0.25">
      <c r="A47" s="165">
        <v>18</v>
      </c>
      <c r="B47" s="166" t="s">
        <v>152</v>
      </c>
      <c r="C47" s="174" t="s">
        <v>176</v>
      </c>
      <c r="D47" s="167" t="s">
        <v>134</v>
      </c>
      <c r="E47" s="168">
        <v>1</v>
      </c>
      <c r="F47" s="169"/>
      <c r="G47" s="170">
        <f>ROUND(E47*F47,2)</f>
        <v>0</v>
      </c>
      <c r="H47" s="169"/>
      <c r="I47" s="170">
        <f>ROUND(E47*H47,2)</f>
        <v>0</v>
      </c>
      <c r="J47" s="169"/>
      <c r="K47" s="170">
        <f>ROUND(E47*J47,2)</f>
        <v>0</v>
      </c>
      <c r="L47" s="170">
        <v>21</v>
      </c>
      <c r="M47" s="170">
        <f>G47*(1+L47/100)</f>
        <v>0</v>
      </c>
      <c r="N47" s="168">
        <v>450</v>
      </c>
      <c r="O47" s="168">
        <f>ROUND(E47*N47,2)</f>
        <v>450</v>
      </c>
      <c r="P47" s="168">
        <v>0</v>
      </c>
      <c r="Q47" s="168">
        <f>ROUND(E47*P47,2)</f>
        <v>0</v>
      </c>
      <c r="R47" s="170"/>
      <c r="S47" s="170" t="s">
        <v>111</v>
      </c>
      <c r="T47" s="171" t="s">
        <v>112</v>
      </c>
      <c r="U47" s="156">
        <v>0</v>
      </c>
      <c r="V47" s="156">
        <f>ROUND(E47*U47,2)</f>
        <v>0</v>
      </c>
      <c r="W47" s="156"/>
      <c r="X47" s="156" t="s">
        <v>135</v>
      </c>
      <c r="Y47" s="156" t="s">
        <v>113</v>
      </c>
      <c r="Z47" s="146"/>
      <c r="AA47" s="146"/>
      <c r="AB47" s="146"/>
      <c r="AC47" s="146"/>
      <c r="AD47" s="146"/>
      <c r="AE47" s="146"/>
      <c r="AF47" s="146"/>
      <c r="AG47" s="146" t="s">
        <v>136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5">
      <c r="A48" s="153"/>
      <c r="B48" s="154"/>
      <c r="C48" s="234" t="s">
        <v>137</v>
      </c>
      <c r="D48" s="235"/>
      <c r="E48" s="235"/>
      <c r="F48" s="235"/>
      <c r="G48" s="235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116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65">
        <v>19</v>
      </c>
      <c r="B49" s="166" t="s">
        <v>153</v>
      </c>
      <c r="C49" s="174" t="s">
        <v>195</v>
      </c>
      <c r="D49" s="167" t="s">
        <v>134</v>
      </c>
      <c r="E49" s="168">
        <v>4</v>
      </c>
      <c r="F49" s="169"/>
      <c r="G49" s="170">
        <f>ROUND(E49*F49,2)</f>
        <v>0</v>
      </c>
      <c r="H49" s="169"/>
      <c r="I49" s="170">
        <f>ROUND(E49*H49,2)</f>
        <v>0</v>
      </c>
      <c r="J49" s="169"/>
      <c r="K49" s="170">
        <f>ROUND(E49*J49,2)</f>
        <v>0</v>
      </c>
      <c r="L49" s="170">
        <v>21</v>
      </c>
      <c r="M49" s="170">
        <f>G49*(1+L49/100)</f>
        <v>0</v>
      </c>
      <c r="N49" s="168">
        <v>226</v>
      </c>
      <c r="O49" s="168">
        <f>ROUND(E49*N49,2)</f>
        <v>904</v>
      </c>
      <c r="P49" s="168">
        <v>0</v>
      </c>
      <c r="Q49" s="168">
        <f>ROUND(E49*P49,2)</f>
        <v>0</v>
      </c>
      <c r="R49" s="170"/>
      <c r="S49" s="170" t="s">
        <v>111</v>
      </c>
      <c r="T49" s="171" t="s">
        <v>112</v>
      </c>
      <c r="U49" s="156">
        <v>0</v>
      </c>
      <c r="V49" s="156">
        <f>ROUND(E49*U49,2)</f>
        <v>0</v>
      </c>
      <c r="W49" s="156"/>
      <c r="X49" s="156" t="s">
        <v>135</v>
      </c>
      <c r="Y49" s="156" t="s">
        <v>113</v>
      </c>
      <c r="Z49" s="146"/>
      <c r="AA49" s="146"/>
      <c r="AB49" s="146"/>
      <c r="AC49" s="146"/>
      <c r="AD49" s="146"/>
      <c r="AE49" s="146"/>
      <c r="AF49" s="146"/>
      <c r="AG49" s="146" t="s">
        <v>136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234" t="s">
        <v>137</v>
      </c>
      <c r="D50" s="235"/>
      <c r="E50" s="235"/>
      <c r="F50" s="235"/>
      <c r="G50" s="235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116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65">
        <v>20</v>
      </c>
      <c r="B51" s="166" t="s">
        <v>154</v>
      </c>
      <c r="C51" s="174" t="s">
        <v>194</v>
      </c>
      <c r="D51" s="167" t="s">
        <v>134</v>
      </c>
      <c r="E51" s="168">
        <v>1</v>
      </c>
      <c r="F51" s="169"/>
      <c r="G51" s="170">
        <f>ROUND(E51*F51,2)</f>
        <v>0</v>
      </c>
      <c r="H51" s="169"/>
      <c r="I51" s="170">
        <f>ROUND(E51*H51,2)</f>
        <v>0</v>
      </c>
      <c r="J51" s="169"/>
      <c r="K51" s="170">
        <f>ROUND(E51*J51,2)</f>
        <v>0</v>
      </c>
      <c r="L51" s="170">
        <v>21</v>
      </c>
      <c r="M51" s="170">
        <f>G51*(1+L51/100)</f>
        <v>0</v>
      </c>
      <c r="N51" s="168">
        <v>350</v>
      </c>
      <c r="O51" s="168">
        <f>ROUND(E51*N51,2)</f>
        <v>350</v>
      </c>
      <c r="P51" s="168">
        <v>0</v>
      </c>
      <c r="Q51" s="168">
        <f>ROUND(E51*P51,2)</f>
        <v>0</v>
      </c>
      <c r="R51" s="170"/>
      <c r="S51" s="170" t="s">
        <v>111</v>
      </c>
      <c r="T51" s="171" t="s">
        <v>112</v>
      </c>
      <c r="U51" s="156">
        <v>0</v>
      </c>
      <c r="V51" s="156">
        <f>ROUND(E51*U51,2)</f>
        <v>0</v>
      </c>
      <c r="W51" s="156"/>
      <c r="X51" s="156" t="s">
        <v>135</v>
      </c>
      <c r="Y51" s="156" t="s">
        <v>113</v>
      </c>
      <c r="Z51" s="146"/>
      <c r="AA51" s="146"/>
      <c r="AB51" s="146"/>
      <c r="AC51" s="146"/>
      <c r="AD51" s="146"/>
      <c r="AE51" s="146"/>
      <c r="AF51" s="146"/>
      <c r="AG51" s="146" t="s">
        <v>136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2" x14ac:dyDescent="0.25">
      <c r="A52" s="153"/>
      <c r="B52" s="154"/>
      <c r="C52" s="234" t="s">
        <v>137</v>
      </c>
      <c r="D52" s="235"/>
      <c r="E52" s="235"/>
      <c r="F52" s="235"/>
      <c r="G52" s="235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116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5">
      <c r="A53" s="165">
        <v>21</v>
      </c>
      <c r="B53" s="166" t="s">
        <v>155</v>
      </c>
      <c r="C53" s="174" t="s">
        <v>184</v>
      </c>
      <c r="D53" s="167" t="s">
        <v>134</v>
      </c>
      <c r="E53" s="168">
        <v>1</v>
      </c>
      <c r="F53" s="169"/>
      <c r="G53" s="170">
        <f>ROUND(E53*F53,2)</f>
        <v>0</v>
      </c>
      <c r="H53" s="169"/>
      <c r="I53" s="170">
        <f>ROUND(E53*H53,2)</f>
        <v>0</v>
      </c>
      <c r="J53" s="169"/>
      <c r="K53" s="170">
        <f>ROUND(E53*J53,2)</f>
        <v>0</v>
      </c>
      <c r="L53" s="170">
        <v>21</v>
      </c>
      <c r="M53" s="170">
        <f>G53*(1+L53/100)</f>
        <v>0</v>
      </c>
      <c r="N53" s="168">
        <v>880</v>
      </c>
      <c r="O53" s="168">
        <f>ROUND(E53*N53,2)</f>
        <v>880</v>
      </c>
      <c r="P53" s="168">
        <v>0</v>
      </c>
      <c r="Q53" s="168">
        <f>ROUND(E53*P53,2)</f>
        <v>0</v>
      </c>
      <c r="R53" s="170"/>
      <c r="S53" s="170" t="s">
        <v>111</v>
      </c>
      <c r="T53" s="171" t="s">
        <v>112</v>
      </c>
      <c r="U53" s="156">
        <v>0</v>
      </c>
      <c r="V53" s="156">
        <f>ROUND(E53*U53,2)</f>
        <v>0</v>
      </c>
      <c r="W53" s="156"/>
      <c r="X53" s="156" t="s">
        <v>135</v>
      </c>
      <c r="Y53" s="156" t="s">
        <v>113</v>
      </c>
      <c r="Z53" s="146"/>
      <c r="AA53" s="146"/>
      <c r="AB53" s="146"/>
      <c r="AC53" s="146"/>
      <c r="AD53" s="146"/>
      <c r="AE53" s="146"/>
      <c r="AF53" s="146"/>
      <c r="AG53" s="146" t="s">
        <v>136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5">
      <c r="A54" s="153"/>
      <c r="B54" s="154"/>
      <c r="C54" s="234" t="s">
        <v>137</v>
      </c>
      <c r="D54" s="235"/>
      <c r="E54" s="235"/>
      <c r="F54" s="235"/>
      <c r="G54" s="235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116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65">
        <v>22</v>
      </c>
      <c r="B55" s="166" t="s">
        <v>156</v>
      </c>
      <c r="C55" s="174" t="s">
        <v>191</v>
      </c>
      <c r="D55" s="167" t="s">
        <v>134</v>
      </c>
      <c r="E55" s="168">
        <v>1</v>
      </c>
      <c r="F55" s="169"/>
      <c r="G55" s="170">
        <f>ROUND(E55*F55,2)</f>
        <v>0</v>
      </c>
      <c r="H55" s="169"/>
      <c r="I55" s="170">
        <f>ROUND(E55*H55,2)</f>
        <v>0</v>
      </c>
      <c r="J55" s="169"/>
      <c r="K55" s="170">
        <f>ROUND(E55*J55,2)</f>
        <v>0</v>
      </c>
      <c r="L55" s="170">
        <v>21</v>
      </c>
      <c r="M55" s="170">
        <f>G55*(1+L55/100)</f>
        <v>0</v>
      </c>
      <c r="N55" s="168">
        <v>91</v>
      </c>
      <c r="O55" s="168">
        <f>ROUND(E55*N55,2)</f>
        <v>91</v>
      </c>
      <c r="P55" s="168">
        <v>0</v>
      </c>
      <c r="Q55" s="168">
        <f>ROUND(E55*P55,2)</f>
        <v>0</v>
      </c>
      <c r="R55" s="170"/>
      <c r="S55" s="170" t="s">
        <v>111</v>
      </c>
      <c r="T55" s="171" t="s">
        <v>112</v>
      </c>
      <c r="U55" s="156">
        <v>0</v>
      </c>
      <c r="V55" s="156">
        <f>ROUND(E55*U55,2)</f>
        <v>0</v>
      </c>
      <c r="W55" s="156"/>
      <c r="X55" s="156" t="s">
        <v>135</v>
      </c>
      <c r="Y55" s="156" t="s">
        <v>113</v>
      </c>
      <c r="Z55" s="146"/>
      <c r="AA55" s="146"/>
      <c r="AB55" s="146"/>
      <c r="AC55" s="146"/>
      <c r="AD55" s="146"/>
      <c r="AE55" s="146"/>
      <c r="AF55" s="146"/>
      <c r="AG55" s="146" t="s">
        <v>136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234" t="s">
        <v>137</v>
      </c>
      <c r="D56" s="235"/>
      <c r="E56" s="235"/>
      <c r="F56" s="235"/>
      <c r="G56" s="235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116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65">
        <v>23</v>
      </c>
      <c r="B57" s="166" t="s">
        <v>157</v>
      </c>
      <c r="C57" s="174" t="s">
        <v>177</v>
      </c>
      <c r="D57" s="167" t="s">
        <v>134</v>
      </c>
      <c r="E57" s="168">
        <v>1</v>
      </c>
      <c r="F57" s="169"/>
      <c r="G57" s="170">
        <f>ROUND(E57*F57,2)</f>
        <v>0</v>
      </c>
      <c r="H57" s="169"/>
      <c r="I57" s="170">
        <f>ROUND(E57*H57,2)</f>
        <v>0</v>
      </c>
      <c r="J57" s="169"/>
      <c r="K57" s="170">
        <f>ROUND(E57*J57,2)</f>
        <v>0</v>
      </c>
      <c r="L57" s="170">
        <v>21</v>
      </c>
      <c r="M57" s="170">
        <f>G57*(1+L57/100)</f>
        <v>0</v>
      </c>
      <c r="N57" s="168">
        <v>66</v>
      </c>
      <c r="O57" s="168">
        <f>ROUND(E57*N57,2)</f>
        <v>66</v>
      </c>
      <c r="P57" s="168">
        <v>0</v>
      </c>
      <c r="Q57" s="168">
        <f>ROUND(E57*P57,2)</f>
        <v>0</v>
      </c>
      <c r="R57" s="170"/>
      <c r="S57" s="170" t="s">
        <v>111</v>
      </c>
      <c r="T57" s="171" t="s">
        <v>112</v>
      </c>
      <c r="U57" s="156">
        <v>0</v>
      </c>
      <c r="V57" s="156">
        <f>ROUND(E57*U57,2)</f>
        <v>0</v>
      </c>
      <c r="W57" s="156"/>
      <c r="X57" s="156" t="s">
        <v>135</v>
      </c>
      <c r="Y57" s="156" t="s">
        <v>113</v>
      </c>
      <c r="Z57" s="146"/>
      <c r="AA57" s="146"/>
      <c r="AB57" s="146"/>
      <c r="AC57" s="146"/>
      <c r="AD57" s="146"/>
      <c r="AE57" s="146"/>
      <c r="AF57" s="146"/>
      <c r="AG57" s="146" t="s">
        <v>136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5">
      <c r="A58" s="153"/>
      <c r="B58" s="154"/>
      <c r="C58" s="234" t="s">
        <v>137</v>
      </c>
      <c r="D58" s="235"/>
      <c r="E58" s="235"/>
      <c r="F58" s="235"/>
      <c r="G58" s="235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116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5">
      <c r="A59" s="165">
        <v>24</v>
      </c>
      <c r="B59" s="166" t="s">
        <v>158</v>
      </c>
      <c r="C59" s="174" t="s">
        <v>196</v>
      </c>
      <c r="D59" s="167" t="s">
        <v>134</v>
      </c>
      <c r="E59" s="168">
        <v>1</v>
      </c>
      <c r="F59" s="169"/>
      <c r="G59" s="170">
        <f>ROUND(E59*F59,2)</f>
        <v>0</v>
      </c>
      <c r="H59" s="169"/>
      <c r="I59" s="170">
        <f>ROUND(E59*H59,2)</f>
        <v>0</v>
      </c>
      <c r="J59" s="169"/>
      <c r="K59" s="170">
        <f>ROUND(E59*J59,2)</f>
        <v>0</v>
      </c>
      <c r="L59" s="170">
        <v>21</v>
      </c>
      <c r="M59" s="170">
        <f>G59*(1+L59/100)</f>
        <v>0</v>
      </c>
      <c r="N59" s="168">
        <v>15</v>
      </c>
      <c r="O59" s="168">
        <f>ROUND(E59*N59,2)</f>
        <v>15</v>
      </c>
      <c r="P59" s="168">
        <v>0</v>
      </c>
      <c r="Q59" s="168">
        <f>ROUND(E59*P59,2)</f>
        <v>0</v>
      </c>
      <c r="R59" s="170"/>
      <c r="S59" s="170" t="s">
        <v>111</v>
      </c>
      <c r="T59" s="171" t="s">
        <v>112</v>
      </c>
      <c r="U59" s="156">
        <v>0</v>
      </c>
      <c r="V59" s="156">
        <f>ROUND(E59*U59,2)</f>
        <v>0</v>
      </c>
      <c r="W59" s="156"/>
      <c r="X59" s="156" t="s">
        <v>135</v>
      </c>
      <c r="Y59" s="156" t="s">
        <v>113</v>
      </c>
      <c r="Z59" s="146"/>
      <c r="AA59" s="146"/>
      <c r="AB59" s="146"/>
      <c r="AC59" s="146"/>
      <c r="AD59" s="146"/>
      <c r="AE59" s="146"/>
      <c r="AF59" s="146"/>
      <c r="AG59" s="146" t="s">
        <v>136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2" x14ac:dyDescent="0.25">
      <c r="A60" s="153"/>
      <c r="B60" s="154"/>
      <c r="C60" s="234" t="s">
        <v>137</v>
      </c>
      <c r="D60" s="235"/>
      <c r="E60" s="235"/>
      <c r="F60" s="235"/>
      <c r="G60" s="235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116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5">
      <c r="A61" s="165">
        <v>25</v>
      </c>
      <c r="B61" s="166" t="s">
        <v>159</v>
      </c>
      <c r="C61" s="174" t="s">
        <v>178</v>
      </c>
      <c r="D61" s="167" t="s">
        <v>134</v>
      </c>
      <c r="E61" s="168">
        <v>1</v>
      </c>
      <c r="F61" s="169"/>
      <c r="G61" s="170">
        <f>ROUND(E61*F61,2)</f>
        <v>0</v>
      </c>
      <c r="H61" s="169"/>
      <c r="I61" s="170">
        <f>ROUND(E61*H61,2)</f>
        <v>0</v>
      </c>
      <c r="J61" s="169"/>
      <c r="K61" s="170">
        <f>ROUND(E61*J61,2)</f>
        <v>0</v>
      </c>
      <c r="L61" s="170">
        <v>21</v>
      </c>
      <c r="M61" s="170">
        <f>G61*(1+L61/100)</f>
        <v>0</v>
      </c>
      <c r="N61" s="168">
        <v>157</v>
      </c>
      <c r="O61" s="168">
        <f>ROUND(E61*N61,2)</f>
        <v>157</v>
      </c>
      <c r="P61" s="168">
        <v>0</v>
      </c>
      <c r="Q61" s="168">
        <f>ROUND(E61*P61,2)</f>
        <v>0</v>
      </c>
      <c r="R61" s="170"/>
      <c r="S61" s="170" t="s">
        <v>111</v>
      </c>
      <c r="T61" s="171" t="s">
        <v>112</v>
      </c>
      <c r="U61" s="156">
        <v>0</v>
      </c>
      <c r="V61" s="156">
        <f>ROUND(E61*U61,2)</f>
        <v>0</v>
      </c>
      <c r="W61" s="156"/>
      <c r="X61" s="156" t="s">
        <v>135</v>
      </c>
      <c r="Y61" s="156" t="s">
        <v>113</v>
      </c>
      <c r="Z61" s="146"/>
      <c r="AA61" s="146"/>
      <c r="AB61" s="146"/>
      <c r="AC61" s="146"/>
      <c r="AD61" s="146"/>
      <c r="AE61" s="146"/>
      <c r="AF61" s="146"/>
      <c r="AG61" s="146" t="s">
        <v>136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5">
      <c r="A62" s="153"/>
      <c r="B62" s="154"/>
      <c r="C62" s="234" t="s">
        <v>137</v>
      </c>
      <c r="D62" s="235"/>
      <c r="E62" s="235"/>
      <c r="F62" s="235"/>
      <c r="G62" s="235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116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5">
      <c r="A63" s="165">
        <v>26</v>
      </c>
      <c r="B63" s="166" t="s">
        <v>160</v>
      </c>
      <c r="C63" s="174" t="s">
        <v>179</v>
      </c>
      <c r="D63" s="167" t="s">
        <v>134</v>
      </c>
      <c r="E63" s="168">
        <v>1</v>
      </c>
      <c r="F63" s="169"/>
      <c r="G63" s="170">
        <f>ROUND(E63*F63,2)</f>
        <v>0</v>
      </c>
      <c r="H63" s="169"/>
      <c r="I63" s="170">
        <f>ROUND(E63*H63,2)</f>
        <v>0</v>
      </c>
      <c r="J63" s="169"/>
      <c r="K63" s="170">
        <f>ROUND(E63*J63,2)</f>
        <v>0</v>
      </c>
      <c r="L63" s="170">
        <v>21</v>
      </c>
      <c r="M63" s="170">
        <f>G63*(1+L63/100)</f>
        <v>0</v>
      </c>
      <c r="N63" s="168">
        <v>135</v>
      </c>
      <c r="O63" s="168">
        <f>ROUND(E63*N63,2)</f>
        <v>135</v>
      </c>
      <c r="P63" s="168">
        <v>0</v>
      </c>
      <c r="Q63" s="168">
        <f>ROUND(E63*P63,2)</f>
        <v>0</v>
      </c>
      <c r="R63" s="170"/>
      <c r="S63" s="170" t="s">
        <v>111</v>
      </c>
      <c r="T63" s="171" t="s">
        <v>112</v>
      </c>
      <c r="U63" s="156">
        <v>0</v>
      </c>
      <c r="V63" s="156">
        <f>ROUND(E63*U63,2)</f>
        <v>0</v>
      </c>
      <c r="W63" s="156"/>
      <c r="X63" s="156" t="s">
        <v>135</v>
      </c>
      <c r="Y63" s="156" t="s">
        <v>113</v>
      </c>
      <c r="Z63" s="146"/>
      <c r="AA63" s="146"/>
      <c r="AB63" s="146"/>
      <c r="AC63" s="146"/>
      <c r="AD63" s="146"/>
      <c r="AE63" s="146"/>
      <c r="AF63" s="146"/>
      <c r="AG63" s="146" t="s">
        <v>136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234" t="s">
        <v>137</v>
      </c>
      <c r="D64" s="235"/>
      <c r="E64" s="235"/>
      <c r="F64" s="235"/>
      <c r="G64" s="235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116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5">
      <c r="A65" s="165">
        <v>27</v>
      </c>
      <c r="B65" s="166" t="s">
        <v>161</v>
      </c>
      <c r="C65" s="174" t="s">
        <v>187</v>
      </c>
      <c r="D65" s="167" t="s">
        <v>134</v>
      </c>
      <c r="E65" s="168">
        <v>2</v>
      </c>
      <c r="F65" s="169"/>
      <c r="G65" s="170">
        <f>ROUND(E65*F65,2)</f>
        <v>0</v>
      </c>
      <c r="H65" s="169"/>
      <c r="I65" s="170">
        <f>ROUND(E65*H65,2)</f>
        <v>0</v>
      </c>
      <c r="J65" s="169"/>
      <c r="K65" s="170">
        <f>ROUND(E65*J65,2)</f>
        <v>0</v>
      </c>
      <c r="L65" s="170">
        <v>21</v>
      </c>
      <c r="M65" s="170">
        <f>G65*(1+L65/100)</f>
        <v>0</v>
      </c>
      <c r="N65" s="168">
        <v>9</v>
      </c>
      <c r="O65" s="168">
        <f>ROUND(E65*N65,2)</f>
        <v>18</v>
      </c>
      <c r="P65" s="168">
        <v>0</v>
      </c>
      <c r="Q65" s="168">
        <f>ROUND(E65*P65,2)</f>
        <v>0</v>
      </c>
      <c r="R65" s="170"/>
      <c r="S65" s="170" t="s">
        <v>111</v>
      </c>
      <c r="T65" s="171" t="s">
        <v>112</v>
      </c>
      <c r="U65" s="156">
        <v>0</v>
      </c>
      <c r="V65" s="156">
        <f>ROUND(E65*U65,2)</f>
        <v>0</v>
      </c>
      <c r="W65" s="156"/>
      <c r="X65" s="156" t="s">
        <v>135</v>
      </c>
      <c r="Y65" s="156" t="s">
        <v>113</v>
      </c>
      <c r="Z65" s="146"/>
      <c r="AA65" s="146"/>
      <c r="AB65" s="146"/>
      <c r="AC65" s="146"/>
      <c r="AD65" s="146"/>
      <c r="AE65" s="146"/>
      <c r="AF65" s="146"/>
      <c r="AG65" s="146" t="s">
        <v>136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5">
      <c r="A66" s="153"/>
      <c r="B66" s="154"/>
      <c r="C66" s="234" t="s">
        <v>137</v>
      </c>
      <c r="D66" s="235"/>
      <c r="E66" s="235"/>
      <c r="F66" s="235"/>
      <c r="G66" s="235"/>
      <c r="H66" s="156"/>
      <c r="I66" s="156"/>
      <c r="J66" s="156"/>
      <c r="K66" s="156"/>
      <c r="L66" s="156"/>
      <c r="M66" s="156"/>
      <c r="N66" s="155"/>
      <c r="O66" s="155"/>
      <c r="P66" s="155"/>
      <c r="Q66" s="155"/>
      <c r="R66" s="156"/>
      <c r="S66" s="156"/>
      <c r="T66" s="156"/>
      <c r="U66" s="156"/>
      <c r="V66" s="156"/>
      <c r="W66" s="156"/>
      <c r="X66" s="156"/>
      <c r="Y66" s="156"/>
      <c r="Z66" s="146"/>
      <c r="AA66" s="146"/>
      <c r="AB66" s="146"/>
      <c r="AC66" s="146"/>
      <c r="AD66" s="146"/>
      <c r="AE66" s="146"/>
      <c r="AF66" s="146"/>
      <c r="AG66" s="146" t="s">
        <v>116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5">
      <c r="A67" s="165">
        <v>28</v>
      </c>
      <c r="B67" s="166" t="s">
        <v>162</v>
      </c>
      <c r="C67" s="174" t="s">
        <v>192</v>
      </c>
      <c r="D67" s="167" t="s">
        <v>134</v>
      </c>
      <c r="E67" s="168">
        <v>1</v>
      </c>
      <c r="F67" s="169"/>
      <c r="G67" s="170">
        <f>ROUND(E67*F67,2)</f>
        <v>0</v>
      </c>
      <c r="H67" s="169"/>
      <c r="I67" s="170">
        <f>ROUND(E67*H67,2)</f>
        <v>0</v>
      </c>
      <c r="J67" s="169"/>
      <c r="K67" s="170">
        <f>ROUND(E67*J67,2)</f>
        <v>0</v>
      </c>
      <c r="L67" s="170">
        <v>21</v>
      </c>
      <c r="M67" s="170">
        <f>G67*(1+L67/100)</f>
        <v>0</v>
      </c>
      <c r="N67" s="168">
        <v>9</v>
      </c>
      <c r="O67" s="168">
        <f>ROUND(E67*N67,2)</f>
        <v>9</v>
      </c>
      <c r="P67" s="168">
        <v>0</v>
      </c>
      <c r="Q67" s="168">
        <f>ROUND(E67*P67,2)</f>
        <v>0</v>
      </c>
      <c r="R67" s="170"/>
      <c r="S67" s="170" t="s">
        <v>111</v>
      </c>
      <c r="T67" s="171" t="s">
        <v>112</v>
      </c>
      <c r="U67" s="156">
        <v>0</v>
      </c>
      <c r="V67" s="156">
        <f>ROUND(E67*U67,2)</f>
        <v>0</v>
      </c>
      <c r="W67" s="156"/>
      <c r="X67" s="156" t="s">
        <v>135</v>
      </c>
      <c r="Y67" s="156" t="s">
        <v>113</v>
      </c>
      <c r="Z67" s="146"/>
      <c r="AA67" s="146"/>
      <c r="AB67" s="146"/>
      <c r="AC67" s="146"/>
      <c r="AD67" s="146"/>
      <c r="AE67" s="146"/>
      <c r="AF67" s="146"/>
      <c r="AG67" s="146" t="s">
        <v>136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5">
      <c r="A68" s="153"/>
      <c r="B68" s="154"/>
      <c r="C68" s="234" t="s">
        <v>137</v>
      </c>
      <c r="D68" s="235"/>
      <c r="E68" s="235"/>
      <c r="F68" s="235"/>
      <c r="G68" s="235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116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5">
      <c r="A69" s="158" t="s">
        <v>106</v>
      </c>
      <c r="B69" s="159" t="s">
        <v>70</v>
      </c>
      <c r="C69" s="173" t="s">
        <v>132</v>
      </c>
      <c r="D69" s="160"/>
      <c r="E69" s="161"/>
      <c r="F69" s="162"/>
      <c r="G69" s="162">
        <f>SUMIF(AG70:AG73,"&lt;&gt;NOR",G70:G73)</f>
        <v>0</v>
      </c>
      <c r="H69" s="162"/>
      <c r="I69" s="162">
        <f>SUM(I70:I73)</f>
        <v>0</v>
      </c>
      <c r="J69" s="162"/>
      <c r="K69" s="162">
        <f>SUM(K70:K73)</f>
        <v>0</v>
      </c>
      <c r="L69" s="162"/>
      <c r="M69" s="162">
        <f>SUM(M70:M73)</f>
        <v>0</v>
      </c>
      <c r="N69" s="161"/>
      <c r="O69" s="161">
        <f>SUM(O70:O73)</f>
        <v>275</v>
      </c>
      <c r="P69" s="161"/>
      <c r="Q69" s="161">
        <f>SUM(Q70:Q73)</f>
        <v>0</v>
      </c>
      <c r="R69" s="162"/>
      <c r="S69" s="162"/>
      <c r="T69" s="163"/>
      <c r="U69" s="157"/>
      <c r="V69" s="157">
        <f>SUM(V70:V73)</f>
        <v>0</v>
      </c>
      <c r="W69" s="157"/>
      <c r="X69" s="157"/>
      <c r="Y69" s="157"/>
      <c r="AG69" t="s">
        <v>107</v>
      </c>
    </row>
    <row r="70" spans="1:60" outlineLevel="1" x14ac:dyDescent="0.25">
      <c r="A70" s="165">
        <v>29</v>
      </c>
      <c r="B70" s="166" t="s">
        <v>163</v>
      </c>
      <c r="C70" s="174" t="s">
        <v>180</v>
      </c>
      <c r="D70" s="167" t="s">
        <v>134</v>
      </c>
      <c r="E70" s="168">
        <v>1</v>
      </c>
      <c r="F70" s="169"/>
      <c r="G70" s="170">
        <f>ROUND(E70*F70,2)</f>
        <v>0</v>
      </c>
      <c r="H70" s="169"/>
      <c r="I70" s="170">
        <f>ROUND(E70*H70,2)</f>
        <v>0</v>
      </c>
      <c r="J70" s="169"/>
      <c r="K70" s="170">
        <f>ROUND(E70*J70,2)</f>
        <v>0</v>
      </c>
      <c r="L70" s="170">
        <v>21</v>
      </c>
      <c r="M70" s="170">
        <f>G70*(1+L70/100)</f>
        <v>0</v>
      </c>
      <c r="N70" s="168">
        <v>55</v>
      </c>
      <c r="O70" s="168">
        <f>ROUND(E70*N70,2)</f>
        <v>55</v>
      </c>
      <c r="P70" s="168">
        <v>0</v>
      </c>
      <c r="Q70" s="168">
        <f>ROUND(E70*P70,2)</f>
        <v>0</v>
      </c>
      <c r="R70" s="170"/>
      <c r="S70" s="170" t="s">
        <v>111</v>
      </c>
      <c r="T70" s="171" t="s">
        <v>112</v>
      </c>
      <c r="U70" s="156">
        <v>0</v>
      </c>
      <c r="V70" s="156">
        <f>ROUND(E70*U70,2)</f>
        <v>0</v>
      </c>
      <c r="W70" s="156"/>
      <c r="X70" s="156" t="s">
        <v>135</v>
      </c>
      <c r="Y70" s="156" t="s">
        <v>113</v>
      </c>
      <c r="Z70" s="146"/>
      <c r="AA70" s="146"/>
      <c r="AB70" s="146"/>
      <c r="AC70" s="146"/>
      <c r="AD70" s="146"/>
      <c r="AE70" s="146"/>
      <c r="AF70" s="146"/>
      <c r="AG70" s="146" t="s">
        <v>136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5">
      <c r="A71" s="153"/>
      <c r="B71" s="154"/>
      <c r="C71" s="234" t="s">
        <v>137</v>
      </c>
      <c r="D71" s="235"/>
      <c r="E71" s="235"/>
      <c r="F71" s="235"/>
      <c r="G71" s="235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116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5">
      <c r="A72" s="165">
        <v>30</v>
      </c>
      <c r="B72" s="166" t="s">
        <v>164</v>
      </c>
      <c r="C72" s="174" t="s">
        <v>191</v>
      </c>
      <c r="D72" s="167" t="s">
        <v>134</v>
      </c>
      <c r="E72" s="168">
        <v>1</v>
      </c>
      <c r="F72" s="169"/>
      <c r="G72" s="170">
        <f>ROUND(E72*F72,2)</f>
        <v>0</v>
      </c>
      <c r="H72" s="169"/>
      <c r="I72" s="170">
        <f>ROUND(E72*H72,2)</f>
        <v>0</v>
      </c>
      <c r="J72" s="169"/>
      <c r="K72" s="170">
        <f>ROUND(E72*J72,2)</f>
        <v>0</v>
      </c>
      <c r="L72" s="170">
        <v>21</v>
      </c>
      <c r="M72" s="170">
        <f>G72*(1+L72/100)</f>
        <v>0</v>
      </c>
      <c r="N72" s="168">
        <v>220</v>
      </c>
      <c r="O72" s="168">
        <f>ROUND(E72*N72,2)</f>
        <v>220</v>
      </c>
      <c r="P72" s="168">
        <v>0</v>
      </c>
      <c r="Q72" s="168">
        <f>ROUND(E72*P72,2)</f>
        <v>0</v>
      </c>
      <c r="R72" s="170"/>
      <c r="S72" s="170" t="s">
        <v>111</v>
      </c>
      <c r="T72" s="171" t="s">
        <v>112</v>
      </c>
      <c r="U72" s="156">
        <v>0</v>
      </c>
      <c r="V72" s="156">
        <f>ROUND(E72*U72,2)</f>
        <v>0</v>
      </c>
      <c r="W72" s="156"/>
      <c r="X72" s="156" t="s">
        <v>135</v>
      </c>
      <c r="Y72" s="156" t="s">
        <v>113</v>
      </c>
      <c r="Z72" s="146"/>
      <c r="AA72" s="146"/>
      <c r="AB72" s="146"/>
      <c r="AC72" s="146"/>
      <c r="AD72" s="146"/>
      <c r="AE72" s="146"/>
      <c r="AF72" s="146"/>
      <c r="AG72" s="146" t="s">
        <v>136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234" t="s">
        <v>137</v>
      </c>
      <c r="D73" s="235"/>
      <c r="E73" s="235"/>
      <c r="F73" s="235"/>
      <c r="G73" s="235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116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5">
      <c r="A74" s="158" t="s">
        <v>106</v>
      </c>
      <c r="B74" s="159" t="s">
        <v>71</v>
      </c>
      <c r="C74" s="173" t="s">
        <v>132</v>
      </c>
      <c r="D74" s="160"/>
      <c r="E74" s="161"/>
      <c r="F74" s="162"/>
      <c r="G74" s="162">
        <f>SUMIF(AG75:AG76,"&lt;&gt;NOR",G75:G76)</f>
        <v>0</v>
      </c>
      <c r="H74" s="162"/>
      <c r="I74" s="162">
        <f>SUM(I75:I76)</f>
        <v>0</v>
      </c>
      <c r="J74" s="162"/>
      <c r="K74" s="162">
        <f>SUM(K75:K76)</f>
        <v>0</v>
      </c>
      <c r="L74" s="162"/>
      <c r="M74" s="162">
        <f>SUM(M75:M76)</f>
        <v>0</v>
      </c>
      <c r="N74" s="161"/>
      <c r="O74" s="161">
        <f>SUM(O75:O76)</f>
        <v>200</v>
      </c>
      <c r="P74" s="161"/>
      <c r="Q74" s="161">
        <f>SUM(Q75:Q76)</f>
        <v>0</v>
      </c>
      <c r="R74" s="162"/>
      <c r="S74" s="162"/>
      <c r="T74" s="163"/>
      <c r="U74" s="157"/>
      <c r="V74" s="157">
        <f>SUM(V75:V76)</f>
        <v>0</v>
      </c>
      <c r="W74" s="157"/>
      <c r="X74" s="157"/>
      <c r="Y74" s="157"/>
      <c r="AG74" t="s">
        <v>107</v>
      </c>
    </row>
    <row r="75" spans="1:60" outlineLevel="1" x14ac:dyDescent="0.25">
      <c r="A75" s="165">
        <v>31</v>
      </c>
      <c r="B75" s="166" t="s">
        <v>165</v>
      </c>
      <c r="C75" s="174" t="s">
        <v>181</v>
      </c>
      <c r="D75" s="167" t="s">
        <v>134</v>
      </c>
      <c r="E75" s="168">
        <v>2</v>
      </c>
      <c r="F75" s="169"/>
      <c r="G75" s="170">
        <f>ROUND(E75*F75,2)</f>
        <v>0</v>
      </c>
      <c r="H75" s="169"/>
      <c r="I75" s="170">
        <f>ROUND(E75*H75,2)</f>
        <v>0</v>
      </c>
      <c r="J75" s="169"/>
      <c r="K75" s="170">
        <f>ROUND(E75*J75,2)</f>
        <v>0</v>
      </c>
      <c r="L75" s="170">
        <v>21</v>
      </c>
      <c r="M75" s="170">
        <f>G75*(1+L75/100)</f>
        <v>0</v>
      </c>
      <c r="N75" s="168">
        <v>100</v>
      </c>
      <c r="O75" s="168">
        <f>ROUND(E75*N75,2)</f>
        <v>200</v>
      </c>
      <c r="P75" s="168">
        <v>0</v>
      </c>
      <c r="Q75" s="168">
        <f>ROUND(E75*P75,2)</f>
        <v>0</v>
      </c>
      <c r="R75" s="170"/>
      <c r="S75" s="170" t="s">
        <v>111</v>
      </c>
      <c r="T75" s="171" t="s">
        <v>112</v>
      </c>
      <c r="U75" s="156">
        <v>0</v>
      </c>
      <c r="V75" s="156">
        <f>ROUND(E75*U75,2)</f>
        <v>0</v>
      </c>
      <c r="W75" s="156"/>
      <c r="X75" s="156" t="s">
        <v>135</v>
      </c>
      <c r="Y75" s="156" t="s">
        <v>113</v>
      </c>
      <c r="Z75" s="146"/>
      <c r="AA75" s="146"/>
      <c r="AB75" s="146"/>
      <c r="AC75" s="146"/>
      <c r="AD75" s="146"/>
      <c r="AE75" s="146"/>
      <c r="AF75" s="146"/>
      <c r="AG75" s="146" t="s">
        <v>136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2" x14ac:dyDescent="0.25">
      <c r="A76" s="153"/>
      <c r="B76" s="154"/>
      <c r="C76" s="234" t="s">
        <v>137</v>
      </c>
      <c r="D76" s="235"/>
      <c r="E76" s="235"/>
      <c r="F76" s="235"/>
      <c r="G76" s="235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116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x14ac:dyDescent="0.25">
      <c r="A77" s="158" t="s">
        <v>106</v>
      </c>
      <c r="B77" s="159" t="s">
        <v>72</v>
      </c>
      <c r="C77" s="173" t="s">
        <v>132</v>
      </c>
      <c r="D77" s="160"/>
      <c r="E77" s="161"/>
      <c r="F77" s="162"/>
      <c r="G77" s="162">
        <f>SUMIF(AG78:AG85,"&lt;&gt;NOR",G78:G85)</f>
        <v>0</v>
      </c>
      <c r="H77" s="162"/>
      <c r="I77" s="162">
        <f>SUM(I78:I85)</f>
        <v>0</v>
      </c>
      <c r="J77" s="162"/>
      <c r="K77" s="162">
        <f>SUM(K78:K85)</f>
        <v>0</v>
      </c>
      <c r="L77" s="162"/>
      <c r="M77" s="162">
        <f>SUM(M78:M85)</f>
        <v>0</v>
      </c>
      <c r="N77" s="161"/>
      <c r="O77" s="161">
        <f>SUM(O78:O85)</f>
        <v>4690</v>
      </c>
      <c r="P77" s="161"/>
      <c r="Q77" s="161">
        <f>SUM(Q78:Q85)</f>
        <v>0</v>
      </c>
      <c r="R77" s="162"/>
      <c r="S77" s="162"/>
      <c r="T77" s="163"/>
      <c r="U77" s="157"/>
      <c r="V77" s="157">
        <f>SUM(V78:V85)</f>
        <v>0</v>
      </c>
      <c r="W77" s="157"/>
      <c r="X77" s="157"/>
      <c r="Y77" s="157"/>
      <c r="AG77" t="s">
        <v>107</v>
      </c>
    </row>
    <row r="78" spans="1:60" outlineLevel="1" x14ac:dyDescent="0.25">
      <c r="A78" s="165">
        <v>32</v>
      </c>
      <c r="B78" s="166" t="s">
        <v>166</v>
      </c>
      <c r="C78" s="174" t="s">
        <v>182</v>
      </c>
      <c r="D78" s="167" t="s">
        <v>134</v>
      </c>
      <c r="E78" s="168">
        <v>1</v>
      </c>
      <c r="F78" s="169"/>
      <c r="G78" s="170">
        <f>ROUND(E78*F78,2)</f>
        <v>0</v>
      </c>
      <c r="H78" s="169"/>
      <c r="I78" s="170">
        <f>ROUND(E78*H78,2)</f>
        <v>0</v>
      </c>
      <c r="J78" s="169"/>
      <c r="K78" s="170">
        <f>ROUND(E78*J78,2)</f>
        <v>0</v>
      </c>
      <c r="L78" s="170">
        <v>21</v>
      </c>
      <c r="M78" s="170">
        <f>G78*(1+L78/100)</f>
        <v>0</v>
      </c>
      <c r="N78" s="168">
        <v>3500</v>
      </c>
      <c r="O78" s="168">
        <f>ROUND(E78*N78,2)</f>
        <v>3500</v>
      </c>
      <c r="P78" s="168">
        <v>0</v>
      </c>
      <c r="Q78" s="168">
        <f>ROUND(E78*P78,2)</f>
        <v>0</v>
      </c>
      <c r="R78" s="170"/>
      <c r="S78" s="170" t="s">
        <v>111</v>
      </c>
      <c r="T78" s="171" t="s">
        <v>112</v>
      </c>
      <c r="U78" s="156">
        <v>0</v>
      </c>
      <c r="V78" s="156">
        <f>ROUND(E78*U78,2)</f>
        <v>0</v>
      </c>
      <c r="W78" s="156"/>
      <c r="X78" s="156" t="s">
        <v>135</v>
      </c>
      <c r="Y78" s="156" t="s">
        <v>113</v>
      </c>
      <c r="Z78" s="146"/>
      <c r="AA78" s="146"/>
      <c r="AB78" s="146"/>
      <c r="AC78" s="146"/>
      <c r="AD78" s="146"/>
      <c r="AE78" s="146"/>
      <c r="AF78" s="146"/>
      <c r="AG78" s="146" t="s">
        <v>136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5">
      <c r="A79" s="153"/>
      <c r="B79" s="154"/>
      <c r="C79" s="234" t="s">
        <v>137</v>
      </c>
      <c r="D79" s="235"/>
      <c r="E79" s="235"/>
      <c r="F79" s="235"/>
      <c r="G79" s="235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116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1" x14ac:dyDescent="0.25">
      <c r="A80" s="165">
        <v>33</v>
      </c>
      <c r="B80" s="166" t="s">
        <v>167</v>
      </c>
      <c r="C80" s="174" t="s">
        <v>183</v>
      </c>
      <c r="D80" s="167" t="s">
        <v>134</v>
      </c>
      <c r="E80" s="168">
        <v>1</v>
      </c>
      <c r="F80" s="169"/>
      <c r="G80" s="170">
        <f>ROUND(E80*F80,2)</f>
        <v>0</v>
      </c>
      <c r="H80" s="169"/>
      <c r="I80" s="170">
        <f>ROUND(E80*H80,2)</f>
        <v>0</v>
      </c>
      <c r="J80" s="169"/>
      <c r="K80" s="170">
        <f>ROUND(E80*J80,2)</f>
        <v>0</v>
      </c>
      <c r="L80" s="170">
        <v>21</v>
      </c>
      <c r="M80" s="170">
        <f>G80*(1+L80/100)</f>
        <v>0</v>
      </c>
      <c r="N80" s="168">
        <v>750</v>
      </c>
      <c r="O80" s="168">
        <f>ROUND(E80*N80,2)</f>
        <v>750</v>
      </c>
      <c r="P80" s="168">
        <v>0</v>
      </c>
      <c r="Q80" s="168">
        <f>ROUND(E80*P80,2)</f>
        <v>0</v>
      </c>
      <c r="R80" s="170"/>
      <c r="S80" s="170" t="s">
        <v>111</v>
      </c>
      <c r="T80" s="171" t="s">
        <v>112</v>
      </c>
      <c r="U80" s="156">
        <v>0</v>
      </c>
      <c r="V80" s="156">
        <f>ROUND(E80*U80,2)</f>
        <v>0</v>
      </c>
      <c r="W80" s="156"/>
      <c r="X80" s="156" t="s">
        <v>135</v>
      </c>
      <c r="Y80" s="156" t="s">
        <v>113</v>
      </c>
      <c r="Z80" s="146"/>
      <c r="AA80" s="146"/>
      <c r="AB80" s="146"/>
      <c r="AC80" s="146"/>
      <c r="AD80" s="146"/>
      <c r="AE80" s="146"/>
      <c r="AF80" s="146"/>
      <c r="AG80" s="146" t="s">
        <v>136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5">
      <c r="A81" s="153"/>
      <c r="B81" s="154"/>
      <c r="C81" s="234" t="s">
        <v>137</v>
      </c>
      <c r="D81" s="235"/>
      <c r="E81" s="235"/>
      <c r="F81" s="235"/>
      <c r="G81" s="235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116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0.399999999999999" outlineLevel="1" x14ac:dyDescent="0.25">
      <c r="A82" s="165">
        <v>34</v>
      </c>
      <c r="B82" s="166" t="s">
        <v>168</v>
      </c>
      <c r="C82" s="174" t="s">
        <v>169</v>
      </c>
      <c r="D82" s="167" t="s">
        <v>134</v>
      </c>
      <c r="E82" s="168">
        <v>1</v>
      </c>
      <c r="F82" s="169"/>
      <c r="G82" s="170">
        <f>ROUND(E82*F82,2)</f>
        <v>0</v>
      </c>
      <c r="H82" s="169"/>
      <c r="I82" s="170">
        <f>ROUND(E82*H82,2)</f>
        <v>0</v>
      </c>
      <c r="J82" s="169"/>
      <c r="K82" s="170">
        <f>ROUND(E82*J82,2)</f>
        <v>0</v>
      </c>
      <c r="L82" s="170">
        <v>21</v>
      </c>
      <c r="M82" s="170">
        <f>G82*(1+L82/100)</f>
        <v>0</v>
      </c>
      <c r="N82" s="168">
        <v>0</v>
      </c>
      <c r="O82" s="168">
        <f>ROUND(E82*N82,2)</f>
        <v>0</v>
      </c>
      <c r="P82" s="168">
        <v>0</v>
      </c>
      <c r="Q82" s="168">
        <f>ROUND(E82*P82,2)</f>
        <v>0</v>
      </c>
      <c r="R82" s="170"/>
      <c r="S82" s="170" t="s">
        <v>111</v>
      </c>
      <c r="T82" s="171" t="s">
        <v>112</v>
      </c>
      <c r="U82" s="156">
        <v>0</v>
      </c>
      <c r="V82" s="156">
        <f>ROUND(E82*U82,2)</f>
        <v>0</v>
      </c>
      <c r="W82" s="156"/>
      <c r="X82" s="156" t="s">
        <v>135</v>
      </c>
      <c r="Y82" s="156" t="s">
        <v>113</v>
      </c>
      <c r="Z82" s="146"/>
      <c r="AA82" s="146"/>
      <c r="AB82" s="146"/>
      <c r="AC82" s="146"/>
      <c r="AD82" s="146"/>
      <c r="AE82" s="146"/>
      <c r="AF82" s="146"/>
      <c r="AG82" s="146" t="s">
        <v>136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5">
      <c r="A83" s="153"/>
      <c r="B83" s="154"/>
      <c r="C83" s="234" t="s">
        <v>137</v>
      </c>
      <c r="D83" s="235"/>
      <c r="E83" s="235"/>
      <c r="F83" s="235"/>
      <c r="G83" s="235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116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65">
        <v>35</v>
      </c>
      <c r="B84" s="166" t="s">
        <v>170</v>
      </c>
      <c r="C84" s="174" t="s">
        <v>191</v>
      </c>
      <c r="D84" s="167" t="s">
        <v>134</v>
      </c>
      <c r="E84" s="168">
        <v>2</v>
      </c>
      <c r="F84" s="169"/>
      <c r="G84" s="170">
        <f>ROUND(E84*F84,2)</f>
        <v>0</v>
      </c>
      <c r="H84" s="169"/>
      <c r="I84" s="170">
        <f>ROUND(E84*H84,2)</f>
        <v>0</v>
      </c>
      <c r="J84" s="169"/>
      <c r="K84" s="170">
        <f>ROUND(E84*J84,2)</f>
        <v>0</v>
      </c>
      <c r="L84" s="170">
        <v>21</v>
      </c>
      <c r="M84" s="170">
        <f>G84*(1+L84/100)</f>
        <v>0</v>
      </c>
      <c r="N84" s="168">
        <v>220</v>
      </c>
      <c r="O84" s="168">
        <f>ROUND(E84*N84,2)</f>
        <v>440</v>
      </c>
      <c r="P84" s="168">
        <v>0</v>
      </c>
      <c r="Q84" s="168">
        <f>ROUND(E84*P84,2)</f>
        <v>0</v>
      </c>
      <c r="R84" s="170"/>
      <c r="S84" s="170" t="s">
        <v>111</v>
      </c>
      <c r="T84" s="171" t="s">
        <v>112</v>
      </c>
      <c r="U84" s="156">
        <v>0</v>
      </c>
      <c r="V84" s="156">
        <f>ROUND(E84*U84,2)</f>
        <v>0</v>
      </c>
      <c r="W84" s="156"/>
      <c r="X84" s="156" t="s">
        <v>135</v>
      </c>
      <c r="Y84" s="156" t="s">
        <v>113</v>
      </c>
      <c r="Z84" s="146"/>
      <c r="AA84" s="146"/>
      <c r="AB84" s="146"/>
      <c r="AC84" s="146"/>
      <c r="AD84" s="146"/>
      <c r="AE84" s="146"/>
      <c r="AF84" s="146"/>
      <c r="AG84" s="146" t="s">
        <v>136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234" t="s">
        <v>137</v>
      </c>
      <c r="D85" s="235"/>
      <c r="E85" s="235"/>
      <c r="F85" s="235"/>
      <c r="G85" s="235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116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x14ac:dyDescent="0.25">
      <c r="A86" s="158" t="s">
        <v>106</v>
      </c>
      <c r="B86" s="159" t="s">
        <v>73</v>
      </c>
      <c r="C86" s="173" t="s">
        <v>132</v>
      </c>
      <c r="D86" s="160"/>
      <c r="E86" s="161"/>
      <c r="F86" s="162"/>
      <c r="G86" s="162">
        <f>SUMIF(AG87:AG90,"&lt;&gt;NOR",G87:G90)</f>
        <v>0</v>
      </c>
      <c r="H86" s="162"/>
      <c r="I86" s="162">
        <f>SUM(I87:I90)</f>
        <v>0</v>
      </c>
      <c r="J86" s="162"/>
      <c r="K86" s="162">
        <f>SUM(K87:K90)</f>
        <v>0</v>
      </c>
      <c r="L86" s="162"/>
      <c r="M86" s="162">
        <f>SUM(M87:M90)</f>
        <v>0</v>
      </c>
      <c r="N86" s="161"/>
      <c r="O86" s="161">
        <f>SUM(O87:O90)</f>
        <v>0</v>
      </c>
      <c r="P86" s="161"/>
      <c r="Q86" s="161">
        <f>SUM(Q87:Q90)</f>
        <v>0</v>
      </c>
      <c r="R86" s="162"/>
      <c r="S86" s="162"/>
      <c r="T86" s="163"/>
      <c r="U86" s="157"/>
      <c r="V86" s="157">
        <f>SUM(V87:V90)</f>
        <v>0</v>
      </c>
      <c r="W86" s="157"/>
      <c r="X86" s="157"/>
      <c r="Y86" s="157"/>
      <c r="AG86" t="s">
        <v>107</v>
      </c>
    </row>
    <row r="87" spans="1:60" outlineLevel="1" x14ac:dyDescent="0.25">
      <c r="A87" s="165">
        <v>36</v>
      </c>
      <c r="B87" s="166" t="s">
        <v>171</v>
      </c>
      <c r="C87" s="174" t="s">
        <v>197</v>
      </c>
      <c r="D87" s="167" t="s">
        <v>134</v>
      </c>
      <c r="E87" s="168">
        <v>2</v>
      </c>
      <c r="F87" s="169"/>
      <c r="G87" s="170">
        <f>ROUND(E87*F87,2)</f>
        <v>0</v>
      </c>
      <c r="H87" s="169"/>
      <c r="I87" s="170">
        <f>ROUND(E87*H87,2)</f>
        <v>0</v>
      </c>
      <c r="J87" s="169"/>
      <c r="K87" s="170">
        <f>ROUND(E87*J87,2)</f>
        <v>0</v>
      </c>
      <c r="L87" s="170">
        <v>21</v>
      </c>
      <c r="M87" s="170">
        <f>G87*(1+L87/100)</f>
        <v>0</v>
      </c>
      <c r="N87" s="168">
        <v>0</v>
      </c>
      <c r="O87" s="168">
        <f>ROUND(E87*N87,2)</f>
        <v>0</v>
      </c>
      <c r="P87" s="168">
        <v>0</v>
      </c>
      <c r="Q87" s="168">
        <f>ROUND(E87*P87,2)</f>
        <v>0</v>
      </c>
      <c r="R87" s="170"/>
      <c r="S87" s="170" t="s">
        <v>111</v>
      </c>
      <c r="T87" s="171" t="s">
        <v>112</v>
      </c>
      <c r="U87" s="156">
        <v>0</v>
      </c>
      <c r="V87" s="156">
        <f>ROUND(E87*U87,2)</f>
        <v>0</v>
      </c>
      <c r="W87" s="156"/>
      <c r="X87" s="156" t="s">
        <v>135</v>
      </c>
      <c r="Y87" s="156" t="s">
        <v>113</v>
      </c>
      <c r="Z87" s="146"/>
      <c r="AA87" s="146"/>
      <c r="AB87" s="146"/>
      <c r="AC87" s="146"/>
      <c r="AD87" s="146"/>
      <c r="AE87" s="146"/>
      <c r="AF87" s="146"/>
      <c r="AG87" s="146" t="s">
        <v>136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5">
      <c r="A88" s="153"/>
      <c r="B88" s="154"/>
      <c r="C88" s="234" t="s">
        <v>137</v>
      </c>
      <c r="D88" s="235"/>
      <c r="E88" s="235"/>
      <c r="F88" s="235"/>
      <c r="G88" s="235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116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5">
      <c r="A89" s="165">
        <v>37</v>
      </c>
      <c r="B89" s="166" t="s">
        <v>172</v>
      </c>
      <c r="C89" s="174" t="s">
        <v>173</v>
      </c>
      <c r="D89" s="167" t="s">
        <v>134</v>
      </c>
      <c r="E89" s="168">
        <v>2</v>
      </c>
      <c r="F89" s="169"/>
      <c r="G89" s="170">
        <f>ROUND(E89*F89,2)</f>
        <v>0</v>
      </c>
      <c r="H89" s="169"/>
      <c r="I89" s="170">
        <f>ROUND(E89*H89,2)</f>
        <v>0</v>
      </c>
      <c r="J89" s="169"/>
      <c r="K89" s="170">
        <f>ROUND(E89*J89,2)</f>
        <v>0</v>
      </c>
      <c r="L89" s="170">
        <v>21</v>
      </c>
      <c r="M89" s="170">
        <f>G89*(1+L89/100)</f>
        <v>0</v>
      </c>
      <c r="N89" s="168">
        <v>0</v>
      </c>
      <c r="O89" s="168">
        <f>ROUND(E89*N89,2)</f>
        <v>0</v>
      </c>
      <c r="P89" s="168">
        <v>0</v>
      </c>
      <c r="Q89" s="168">
        <f>ROUND(E89*P89,2)</f>
        <v>0</v>
      </c>
      <c r="R89" s="170"/>
      <c r="S89" s="170" t="s">
        <v>111</v>
      </c>
      <c r="T89" s="171" t="s">
        <v>112</v>
      </c>
      <c r="U89" s="156">
        <v>0</v>
      </c>
      <c r="V89" s="156">
        <f>ROUND(E89*U89,2)</f>
        <v>0</v>
      </c>
      <c r="W89" s="156"/>
      <c r="X89" s="156" t="s">
        <v>135</v>
      </c>
      <c r="Y89" s="156" t="s">
        <v>113</v>
      </c>
      <c r="Z89" s="146"/>
      <c r="AA89" s="146"/>
      <c r="AB89" s="146"/>
      <c r="AC89" s="146"/>
      <c r="AD89" s="146"/>
      <c r="AE89" s="146"/>
      <c r="AF89" s="146"/>
      <c r="AG89" s="146" t="s">
        <v>136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5">
      <c r="A90" s="153"/>
      <c r="B90" s="154"/>
      <c r="C90" s="234" t="s">
        <v>137</v>
      </c>
      <c r="D90" s="235"/>
      <c r="E90" s="235"/>
      <c r="F90" s="235"/>
      <c r="G90" s="235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116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x14ac:dyDescent="0.25">
      <c r="A91" s="3"/>
      <c r="B91" s="4"/>
      <c r="C91" s="175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E91">
        <v>12</v>
      </c>
      <c r="AF91">
        <v>21</v>
      </c>
      <c r="AG91" t="s">
        <v>92</v>
      </c>
    </row>
    <row r="92" spans="1:60" x14ac:dyDescent="0.25">
      <c r="A92" s="149"/>
      <c r="B92" s="150" t="s">
        <v>29</v>
      </c>
      <c r="C92" s="176"/>
      <c r="D92" s="151"/>
      <c r="E92" s="152"/>
      <c r="F92" s="152"/>
      <c r="G92" s="164">
        <f>G8+G19+G26+G37+G46+G69+G74+G77+G86</f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E92">
        <f>SUMIF(L7:L90,AE91,G7:G90)</f>
        <v>0</v>
      </c>
      <c r="AF92">
        <f>SUMIF(L7:L90,AF91,G7:G90)</f>
        <v>0</v>
      </c>
      <c r="AG92" t="s">
        <v>129</v>
      </c>
    </row>
    <row r="93" spans="1:60" x14ac:dyDescent="0.25">
      <c r="C93" s="177"/>
      <c r="D93" s="10"/>
      <c r="AG93" t="s">
        <v>130</v>
      </c>
    </row>
    <row r="94" spans="1:60" x14ac:dyDescent="0.25">
      <c r="D94" s="10"/>
    </row>
    <row r="95" spans="1:60" x14ac:dyDescent="0.25">
      <c r="D95" s="10"/>
    </row>
    <row r="96" spans="1:60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41">
    <mergeCell ref="C81:G81"/>
    <mergeCell ref="C83:G83"/>
    <mergeCell ref="C85:G85"/>
    <mergeCell ref="C88:G88"/>
    <mergeCell ref="C90:G90"/>
    <mergeCell ref="C79:G79"/>
    <mergeCell ref="C54:G54"/>
    <mergeCell ref="C56:G56"/>
    <mergeCell ref="C58:G58"/>
    <mergeCell ref="C60:G60"/>
    <mergeCell ref="C62:G62"/>
    <mergeCell ref="C64:G64"/>
    <mergeCell ref="C66:G66"/>
    <mergeCell ref="C68:G68"/>
    <mergeCell ref="C71:G71"/>
    <mergeCell ref="C73:G73"/>
    <mergeCell ref="C76:G76"/>
    <mergeCell ref="C52:G52"/>
    <mergeCell ref="C28:G28"/>
    <mergeCell ref="C30:G30"/>
    <mergeCell ref="C32:G32"/>
    <mergeCell ref="C34:G34"/>
    <mergeCell ref="C36:G36"/>
    <mergeCell ref="C39:G39"/>
    <mergeCell ref="C41:G41"/>
    <mergeCell ref="C43:G43"/>
    <mergeCell ref="C45:G45"/>
    <mergeCell ref="C48:G48"/>
    <mergeCell ref="C50:G50"/>
    <mergeCell ref="C25:G25"/>
    <mergeCell ref="A1:G1"/>
    <mergeCell ref="C2:G2"/>
    <mergeCell ref="C3:G3"/>
    <mergeCell ref="C4:G4"/>
    <mergeCell ref="C10:G10"/>
    <mergeCell ref="C12:G12"/>
    <mergeCell ref="C14:G14"/>
    <mergeCell ref="C16:G16"/>
    <mergeCell ref="C18:G18"/>
    <mergeCell ref="C21:G21"/>
    <mergeCell ref="C23:G2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VON VRN Naklady</vt:lpstr>
      <vt:lpstr>SO 02 2.08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02 2.08 Pol'!Názvy_tisku</vt:lpstr>
      <vt:lpstr>'VON VRN Naklady'!Názvy_tisku</vt:lpstr>
      <vt:lpstr>oadresa</vt:lpstr>
      <vt:lpstr>Stavba!Objednatel</vt:lpstr>
      <vt:lpstr>Stavba!Objekt</vt:lpstr>
      <vt:lpstr>'SO 02 2.08 Pol'!Oblast_tisku</vt:lpstr>
      <vt:lpstr>Stavba!Oblast_tisku</vt:lpstr>
      <vt:lpstr>'VON VRN Naklady'!Oblast_tisku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Říha</dc:creator>
  <cp:lastModifiedBy>KOBIDOVÁ Alena</cp:lastModifiedBy>
  <cp:lastPrinted>2025-09-24T12:38:05Z</cp:lastPrinted>
  <dcterms:created xsi:type="dcterms:W3CDTF">2009-04-08T07:15:50Z</dcterms:created>
  <dcterms:modified xsi:type="dcterms:W3CDTF">2025-09-24T13:38:08Z</dcterms:modified>
</cp:coreProperties>
</file>