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TO\Stavby a rekonstrukce\Znojmo\Sjezd na 3408_141\Dokumentace\"/>
    </mc:Choice>
  </mc:AlternateContent>
  <bookViews>
    <workbookView xWindow="0" yWindow="0" windowWidth="14010" windowHeight="6630"/>
  </bookViews>
  <sheets>
    <sheet name="Stavba" sheetId="3" r:id="rId1"/>
    <sheet name="Stavební úpravy sjezdu" sheetId="1" r:id="rId2"/>
    <sheet name="Oplocení, brány" sheetId="2" r:id="rId3"/>
  </sheets>
  <externalReferences>
    <externalReference r:id="rId4"/>
  </externalReferences>
  <definedNames>
    <definedName name="CenaCelkemVypocet" localSheetId="0">Stavba!$I$88</definedName>
    <definedName name="cisloobjektu">'[1]Krycí list'!$A$5</definedName>
    <definedName name="cislostavby">'[1]Krycí list'!$A$7</definedName>
    <definedName name="Dodavka">Stavba!#REF!</definedName>
    <definedName name="HSV">Stavba!#REF!</definedName>
    <definedName name="Mena">Stavba!$S$27</definedName>
    <definedName name="Mont">Stavba!#REF!</definedName>
    <definedName name="nazevobjektu">'[1]Krycí list'!$C$5</definedName>
    <definedName name="nazevstavby">'[1]Krycí list'!$C$7</definedName>
    <definedName name="_xlnm.Print_Area" localSheetId="0">Stavba!$A$1:$I$40</definedName>
    <definedName name="PSV">Stavba!#REF!</definedName>
    <definedName name="SazbaDPH1" localSheetId="0">Stavba!$E$23</definedName>
    <definedName name="SazbaDPH2" localSheetId="0">Stavba!$E$25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3" l="1"/>
  <c r="G18" i="2" l="1"/>
  <c r="I18" i="2" s="1"/>
  <c r="I14" i="2"/>
  <c r="I13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G17" i="2"/>
  <c r="G11" i="2"/>
  <c r="I11" i="2" s="1"/>
  <c r="G10" i="1"/>
  <c r="I10" i="1" s="1"/>
  <c r="G11" i="1"/>
  <c r="G17" i="1"/>
  <c r="G16" i="1" s="1"/>
  <c r="I16" i="1" s="1"/>
  <c r="G15" i="1"/>
  <c r="G14" i="1"/>
  <c r="C4" i="2"/>
  <c r="G18" i="1" l="1"/>
  <c r="I18" i="1" s="1"/>
  <c r="I17" i="1"/>
  <c r="O18" i="3"/>
  <c r="K21" i="3" s="1"/>
  <c r="F37" i="3"/>
  <c r="E37" i="3"/>
  <c r="D26" i="3"/>
  <c r="D24" i="3"/>
  <c r="K20" i="3" l="1"/>
  <c r="I19" i="2" l="1"/>
  <c r="I17" i="2"/>
  <c r="I16" i="2"/>
  <c r="I15" i="2"/>
  <c r="I12" i="2"/>
  <c r="I10" i="2"/>
  <c r="I9" i="2"/>
  <c r="I8" i="2"/>
  <c r="I19" i="1"/>
  <c r="I8" i="1"/>
  <c r="I14" i="1"/>
  <c r="I21" i="2" l="1"/>
  <c r="F40" i="3" s="1"/>
  <c r="G40" i="3" s="1"/>
  <c r="H40" i="3" s="1"/>
  <c r="I12" i="1"/>
  <c r="I13" i="1"/>
  <c r="I9" i="1"/>
  <c r="I15" i="1" l="1"/>
  <c r="I11" i="1"/>
  <c r="I21" i="1" l="1"/>
  <c r="F39" i="3" s="1"/>
  <c r="G39" i="3" l="1"/>
  <c r="H39" i="3" s="1"/>
  <c r="F38" i="3"/>
  <c r="H17" i="3" l="1"/>
  <c r="G38" i="3"/>
  <c r="H38" i="3" s="1"/>
  <c r="H19" i="3" l="1"/>
  <c r="H20" i="3"/>
  <c r="H21" i="3" l="1"/>
  <c r="F25" i="3" s="1"/>
  <c r="F26" i="3" s="1"/>
  <c r="F28" i="3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C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H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C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H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<sst xmlns="http://schemas.openxmlformats.org/spreadsheetml/2006/main" count="135" uniqueCount="86">
  <si>
    <t>m2</t>
  </si>
  <si>
    <t xml:space="preserve">Agregovaný propočet </t>
  </si>
  <si>
    <t>Stavba :</t>
  </si>
  <si>
    <t>Objekt :</t>
  </si>
  <si>
    <t>MJ</t>
  </si>
  <si>
    <t>cena/MJ</t>
  </si>
  <si>
    <t>množství</t>
  </si>
  <si>
    <t>P.č.</t>
  </si>
  <si>
    <t>Číslo položky</t>
  </si>
  <si>
    <t>Název položky</t>
  </si>
  <si>
    <t>Celkem Kč</t>
  </si>
  <si>
    <t>Rozpočet</t>
  </si>
  <si>
    <t>Stavební úpravy</t>
  </si>
  <si>
    <t>Celkem za stavební úpravy</t>
  </si>
  <si>
    <t>ks</t>
  </si>
  <si>
    <t>HSV</t>
  </si>
  <si>
    <t>PSV</t>
  </si>
  <si>
    <t>%</t>
  </si>
  <si>
    <t>Stavba:</t>
  </si>
  <si>
    <t>Objednatel:</t>
  </si>
  <si>
    <t>IČO:</t>
  </si>
  <si>
    <t>DIČ:</t>
  </si>
  <si>
    <t>Projektant:</t>
  </si>
  <si>
    <t>Zhotovitel:</t>
  </si>
  <si>
    <t>Vypracoval:</t>
  </si>
  <si>
    <t>Rozpis ceny</t>
  </si>
  <si>
    <t>Celkem</t>
  </si>
  <si>
    <t>MON</t>
  </si>
  <si>
    <t>Vedlejší náklady</t>
  </si>
  <si>
    <t>Ostatní náklady</t>
  </si>
  <si>
    <t>Rekapitulace daní</t>
  </si>
  <si>
    <t>Základ pro sníženou DPH</t>
  </si>
  <si>
    <t xml:space="preserve">Snížená DPH </t>
  </si>
  <si>
    <t>Základ pro základní DPH</t>
  </si>
  <si>
    <t xml:space="preserve">Základní DPH </t>
  </si>
  <si>
    <t>Zaokrouhlení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</si>
  <si>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</si>
  <si>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</si>
  <si>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</si>
  <si>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</si>
  <si>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</si>
  <si>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</si>
  <si>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</si>
  <si>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Číslo</t>
  </si>
  <si>
    <t>Název</t>
  </si>
  <si>
    <t>DPH celkem</t>
  </si>
  <si>
    <t>Cena celkem</t>
  </si>
  <si>
    <t>Stavba</t>
  </si>
  <si>
    <t>Návrh stavby</t>
  </si>
  <si>
    <t>CZ26897270</t>
  </si>
  <si>
    <r>
      <t xml:space="preserve">ATELIER </t>
    </r>
    <r>
      <rPr>
        <b/>
        <sz val="10"/>
        <color rgb="FF000000"/>
        <rFont val="Arial"/>
        <family val="2"/>
        <charset val="238"/>
      </rPr>
      <t xml:space="preserve"> 2002, s.r.o.</t>
    </r>
  </si>
  <si>
    <t>Zdravotnická záchranná služba Jmk, p.o.</t>
  </si>
  <si>
    <t>Kamenice 798/1d, 625 00 Brno</t>
  </si>
  <si>
    <t>Zachova 634/6, 602 00 Brno</t>
  </si>
  <si>
    <t xml:space="preserve">CZ00346292 </t>
  </si>
  <si>
    <t>Stavební úpravy sjezdu</t>
  </si>
  <si>
    <t>"Výjezdová základna ve Znojmě - sjezd a dočasné oplocení odstavné ploch"</t>
  </si>
  <si>
    <t>bM</t>
  </si>
  <si>
    <t>Zapuštěný obrubník, hrana sjezdu do betonového lože</t>
  </si>
  <si>
    <t>Zapuštěný betonový obrubník do betonového lože, zakončení sjezdu</t>
  </si>
  <si>
    <t>Obrubník silniční do betonového lože</t>
  </si>
  <si>
    <t>Kačírkový zásyp</t>
  </si>
  <si>
    <t>Bourání stávajícího chodníku vč. trhání obrubníku</t>
  </si>
  <si>
    <t>m3</t>
  </si>
  <si>
    <t>Bourání opěrné stěny z betonových palisád</t>
  </si>
  <si>
    <t>Úprava pláně</t>
  </si>
  <si>
    <t>Stabilizace zeminy zemního tělesa vápnem</t>
  </si>
  <si>
    <t>Nové oplocení z obalovaného pletiva V 2000</t>
  </si>
  <si>
    <t>Nové oplocení z obalovaného pletiva V 1750</t>
  </si>
  <si>
    <t>Podhrabové desky</t>
  </si>
  <si>
    <t>Brána motorická, s brankou a oplocením1/Z</t>
  </si>
  <si>
    <t>Obrubník chodníkový</t>
  </si>
  <si>
    <t>KG</t>
  </si>
  <si>
    <t>Pohony motorické</t>
  </si>
  <si>
    <t>Zámek elektromechanický</t>
  </si>
  <si>
    <t>Brány dočasné oplocení</t>
  </si>
  <si>
    <t>Brány, dočasné oplocení</t>
  </si>
  <si>
    <t>Brány, dočacné oplocení</t>
  </si>
  <si>
    <t>Výkopy pro opěrnou stěnu</t>
  </si>
  <si>
    <t>Nová opěrná stěna z betonových palisád do betonové patky</t>
  </si>
  <si>
    <t>Práce na zemním tělese odkopy násypy</t>
  </si>
  <si>
    <t>Skladba vozovky vč. AB</t>
  </si>
  <si>
    <t>Demontáž drátěného pletiva vč. sloupků</t>
  </si>
  <si>
    <t>Brána ruční s brankou a oplocením 2/Z</t>
  </si>
  <si>
    <t>Doplnění stávajícího ohrazení vč. branky 3/Z</t>
  </si>
  <si>
    <t>Trubkování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</si>
</sst>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sz val="10"/>
      <name val="Arial CE"/>
    </font>
    <font>
      <b/>
      <u/>
      <sz val="12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u/>
      <sz val="8"/>
      <name val="Arial"/>
      <family val="2"/>
      <charset val="238"/>
    </font>
    <font>
      <b/>
      <sz val="8"/>
      <color rgb="FF1F497D"/>
      <name val="Calibri"/>
      <family val="2"/>
      <charset val="238"/>
      <scheme val="minor"/>
    </font>
    <font>
      <sz val="8"/>
      <color rgb="FF1F497D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b/>
      <sz val="13"/>
      <name val="Arial CE"/>
      <charset val="238"/>
    </font>
    <font>
      <sz val="9"/>
      <name val="Arial CE"/>
      <charset val="238"/>
    </font>
    <font>
      <sz val="7"/>
      <name val="Arial CE"/>
      <charset val="238"/>
    </font>
    <font>
      <sz val="9"/>
      <color indexed="81"/>
      <name val="Tahoma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26">
    <xf numFmtId="0" fontId="0" fillId="0" borderId="0" xfId="0"/>
    <xf numFmtId="4" fontId="0" fillId="0" borderId="0" xfId="0" applyNumberFormat="1"/>
    <xf numFmtId="0" fontId="1" fillId="0" borderId="0" xfId="0" applyFont="1" applyAlignment="1">
      <alignment vertical="center" wrapText="1"/>
    </xf>
    <xf numFmtId="0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4" fontId="4" fillId="0" borderId="0" xfId="0" applyNumberFormat="1" applyFont="1"/>
    <xf numFmtId="0" fontId="4" fillId="0" borderId="3" xfId="0" applyFont="1" applyBorder="1"/>
    <xf numFmtId="0" fontId="4" fillId="0" borderId="4" xfId="0" applyFont="1" applyBorder="1"/>
    <xf numFmtId="0" fontId="4" fillId="0" borderId="9" xfId="0" applyFont="1" applyBorder="1" applyAlignment="1">
      <alignment horizontal="center"/>
    </xf>
    <xf numFmtId="4" fontId="4" fillId="0" borderId="9" xfId="0" applyNumberFormat="1" applyFont="1" applyBorder="1"/>
    <xf numFmtId="0" fontId="0" fillId="0" borderId="3" xfId="0" applyBorder="1"/>
    <xf numFmtId="0" fontId="0" fillId="0" borderId="4" xfId="0" applyBorder="1"/>
    <xf numFmtId="0" fontId="4" fillId="0" borderId="9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/>
    <xf numFmtId="0" fontId="0" fillId="0" borderId="2" xfId="0" applyBorder="1"/>
    <xf numFmtId="0" fontId="0" fillId="0" borderId="6" xfId="0" applyBorder="1"/>
    <xf numFmtId="0" fontId="4" fillId="0" borderId="8" xfId="0" applyFont="1" applyBorder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/>
    <xf numFmtId="0" fontId="0" fillId="0" borderId="1" xfId="0" applyBorder="1"/>
    <xf numFmtId="0" fontId="0" fillId="2" borderId="1" xfId="0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4" fillId="2" borderId="11" xfId="0" applyFont="1" applyFill="1" applyBorder="1"/>
    <xf numFmtId="0" fontId="14" fillId="2" borderId="12" xfId="0" applyFont="1" applyFill="1" applyBorder="1"/>
    <xf numFmtId="4" fontId="14" fillId="2" borderId="1" xfId="0" applyNumberFormat="1" applyFont="1" applyFill="1" applyBorder="1"/>
    <xf numFmtId="0" fontId="8" fillId="0" borderId="6" xfId="0" applyFont="1" applyBorder="1" applyAlignment="1">
      <alignment vertical="center"/>
    </xf>
    <xf numFmtId="0" fontId="15" fillId="0" borderId="2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0" fillId="0" borderId="12" xfId="0" applyBorder="1"/>
    <xf numFmtId="0" fontId="0" fillId="0" borderId="13" xfId="0" applyBorder="1"/>
    <xf numFmtId="0" fontId="17" fillId="3" borderId="17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18" fillId="3" borderId="0" xfId="0" applyNumberFormat="1" applyFont="1" applyFill="1" applyAlignment="1">
      <alignment horizontal="left" vertical="center" wrapText="1"/>
    </xf>
    <xf numFmtId="0" fontId="0" fillId="3" borderId="17" xfId="0" applyFill="1" applyBorder="1" applyAlignment="1">
      <alignment horizontal="left" vertical="center" indent="1"/>
    </xf>
    <xf numFmtId="0" fontId="19" fillId="3" borderId="0" xfId="0" applyFont="1" applyFill="1" applyAlignment="1">
      <alignment horizontal="left" vertical="center" wrapText="1"/>
    </xf>
    <xf numFmtId="0" fontId="0" fillId="3" borderId="22" xfId="0" applyFill="1" applyBorder="1" applyAlignment="1">
      <alignment horizontal="left" vertical="center" indent="1"/>
    </xf>
    <xf numFmtId="0" fontId="0" fillId="3" borderId="7" xfId="0" applyFill="1" applyBorder="1" applyAlignment="1">
      <alignment wrapText="1"/>
    </xf>
    <xf numFmtId="0" fontId="19" fillId="3" borderId="7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indent="1"/>
    </xf>
    <xf numFmtId="0" fontId="0" fillId="0" borderId="0" xfId="0" applyAlignment="1">
      <alignment wrapText="1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0" fillId="0" borderId="18" xfId="0" applyBorder="1"/>
    <xf numFmtId="0" fontId="19" fillId="0" borderId="17" xfId="0" applyFont="1" applyBorder="1" applyAlignment="1">
      <alignment horizontal="left" vertical="center" indent="1"/>
    </xf>
    <xf numFmtId="0" fontId="19" fillId="0" borderId="0" xfId="0" applyFont="1" applyAlignment="1">
      <alignment vertical="center" wrapText="1"/>
    </xf>
    <xf numFmtId="0" fontId="19" fillId="0" borderId="22" xfId="0" applyFont="1" applyBorder="1" applyAlignment="1">
      <alignment horizontal="left" vertical="center" indent="1"/>
    </xf>
    <xf numFmtId="0" fontId="19" fillId="0" borderId="7" xfId="0" applyFont="1" applyBorder="1" applyAlignment="1">
      <alignment horizontal="right" vertical="center" wrapText="1"/>
    </xf>
    <xf numFmtId="0" fontId="19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19" fillId="0" borderId="7" xfId="0" applyFont="1" applyBorder="1" applyAlignment="1">
      <alignment vertical="center"/>
    </xf>
    <xf numFmtId="0" fontId="0" fillId="0" borderId="23" xfId="0" applyBorder="1"/>
    <xf numFmtId="0" fontId="0" fillId="0" borderId="17" xfId="0" applyBorder="1"/>
    <xf numFmtId="0" fontId="0" fillId="0" borderId="22" xfId="0" applyBorder="1" applyAlignment="1">
      <alignment horizontal="left" indent="1"/>
    </xf>
    <xf numFmtId="0" fontId="0" fillId="0" borderId="7" xfId="0" applyBorder="1" applyAlignment="1">
      <alignment vertical="center" wrapText="1"/>
    </xf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right" vertical="center"/>
    </xf>
    <xf numFmtId="0" fontId="0" fillId="0" borderId="25" xfId="0" applyBorder="1" applyAlignment="1">
      <alignment horizontal="left" vertical="top" indent="1"/>
    </xf>
    <xf numFmtId="0" fontId="0" fillId="0" borderId="3" xfId="0" applyBorder="1" applyAlignment="1">
      <alignment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24" xfId="0" applyBorder="1"/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wrapText="1"/>
    </xf>
    <xf numFmtId="0" fontId="0" fillId="0" borderId="26" xfId="0" applyBorder="1" applyAlignment="1">
      <alignment horizontal="left" vertical="center" inden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19" fillId="0" borderId="26" xfId="0" applyFont="1" applyBorder="1" applyAlignment="1">
      <alignment horizontal="left" vertical="center" indent="1"/>
    </xf>
    <xf numFmtId="0" fontId="19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wrapText="1"/>
    </xf>
    <xf numFmtId="0" fontId="0" fillId="0" borderId="26" xfId="0" applyBorder="1" applyAlignment="1">
      <alignment horizontal="left" indent="1"/>
    </xf>
    <xf numFmtId="1" fontId="19" fillId="0" borderId="12" xfId="0" applyNumberFormat="1" applyFont="1" applyBorder="1" applyAlignment="1">
      <alignment horizontal="right" vertical="center" wrapText="1"/>
    </xf>
    <xf numFmtId="0" fontId="0" fillId="0" borderId="12" xfId="0" applyBorder="1" applyAlignment="1">
      <alignment horizontal="left" vertical="center" indent="1"/>
    </xf>
    <xf numFmtId="0" fontId="19" fillId="0" borderId="12" xfId="0" applyFont="1" applyBorder="1" applyAlignment="1">
      <alignment vertical="center"/>
    </xf>
    <xf numFmtId="49" fontId="0" fillId="0" borderId="27" xfId="0" applyNumberFormat="1" applyBorder="1" applyAlignment="1">
      <alignment horizontal="left" vertical="center"/>
    </xf>
    <xf numFmtId="1" fontId="19" fillId="0" borderId="11" xfId="0" applyNumberFormat="1" applyFont="1" applyBorder="1" applyAlignment="1">
      <alignment horizontal="right" vertical="center" wrapText="1"/>
    </xf>
    <xf numFmtId="0" fontId="0" fillId="0" borderId="22" xfId="0" applyBorder="1" applyAlignment="1">
      <alignment horizontal="left" vertical="center" indent="1"/>
    </xf>
    <xf numFmtId="0" fontId="0" fillId="0" borderId="7" xfId="0" applyBorder="1" applyAlignment="1">
      <alignment horizontal="left" vertical="center" wrapText="1"/>
    </xf>
    <xf numFmtId="1" fontId="19" fillId="0" borderId="6" xfId="0" applyNumberFormat="1" applyFont="1" applyBorder="1" applyAlignment="1">
      <alignment horizontal="right" vertical="center" wrapText="1"/>
    </xf>
    <xf numFmtId="0" fontId="0" fillId="0" borderId="7" xfId="0" applyBorder="1" applyAlignment="1">
      <alignment horizontal="left" vertical="center" indent="1"/>
    </xf>
    <xf numFmtId="49" fontId="0" fillId="0" borderId="23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49" fontId="0" fillId="0" borderId="18" xfId="0" applyNumberFormat="1" applyBorder="1" applyAlignment="1">
      <alignment horizontal="left" vertical="center"/>
    </xf>
    <xf numFmtId="0" fontId="22" fillId="3" borderId="14" xfId="0" applyFont="1" applyFill="1" applyBorder="1" applyAlignment="1">
      <alignment horizontal="left" vertical="center" indent="1"/>
    </xf>
    <xf numFmtId="0" fontId="0" fillId="3" borderId="15" xfId="0" applyFill="1" applyBorder="1" applyAlignment="1">
      <alignment wrapText="1"/>
    </xf>
    <xf numFmtId="0" fontId="0" fillId="3" borderId="15" xfId="0" applyFill="1" applyBorder="1"/>
    <xf numFmtId="49" fontId="19" fillId="3" borderId="16" xfId="0" applyNumberFormat="1" applyFont="1" applyFill="1" applyBorder="1" applyAlignment="1">
      <alignment horizontal="left" vertical="center"/>
    </xf>
    <xf numFmtId="0" fontId="0" fillId="0" borderId="18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19" fillId="0" borderId="7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19" fillId="0" borderId="7" xfId="0" applyFont="1" applyBorder="1" applyAlignment="1">
      <alignment vertical="top"/>
    </xf>
    <xf numFmtId="14" fontId="19" fillId="0" borderId="7" xfId="0" applyNumberFormat="1" applyFont="1" applyBorder="1" applyAlignment="1">
      <alignment horizontal="center" vertical="top"/>
    </xf>
    <xf numFmtId="0" fontId="19" fillId="0" borderId="17" xfId="0" applyFont="1" applyBorder="1"/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18" xfId="0" applyFont="1" applyBorder="1" applyAlignment="1">
      <alignment horizontal="right"/>
    </xf>
    <xf numFmtId="0" fontId="0" fillId="0" borderId="28" xfId="0" applyBorder="1"/>
    <xf numFmtId="0" fontId="0" fillId="0" borderId="29" xfId="0" applyBorder="1" applyAlignment="1">
      <alignment wrapText="1"/>
    </xf>
    <xf numFmtId="0" fontId="0" fillId="0" borderId="29" xfId="0" applyBorder="1"/>
    <xf numFmtId="0" fontId="0" fillId="0" borderId="30" xfId="0" applyBorder="1" applyAlignment="1">
      <alignment horizontal="right"/>
    </xf>
    <xf numFmtId="0" fontId="2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4" fontId="24" fillId="4" borderId="11" xfId="0" applyNumberFormat="1" applyFont="1" applyFill="1" applyBorder="1" applyAlignment="1">
      <alignment vertical="center"/>
    </xf>
    <xf numFmtId="4" fontId="24" fillId="4" borderId="12" xfId="0" applyNumberFormat="1" applyFont="1" applyFill="1" applyBorder="1" applyAlignment="1">
      <alignment vertical="center" wrapText="1"/>
    </xf>
    <xf numFmtId="4" fontId="25" fillId="4" borderId="1" xfId="0" applyNumberFormat="1" applyFont="1" applyFill="1" applyBorder="1" applyAlignment="1">
      <alignment horizontal="center" vertical="center" wrapText="1" shrinkToFit="1"/>
    </xf>
    <xf numFmtId="3" fontId="24" fillId="4" borderId="1" xfId="0" applyNumberFormat="1" applyFont="1" applyFill="1" applyBorder="1" applyAlignment="1">
      <alignment horizontal="center" vertical="center" wrapText="1"/>
    </xf>
    <xf numFmtId="4" fontId="0" fillId="0" borderId="1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4" fontId="19" fillId="0" borderId="11" xfId="0" applyNumberFormat="1" applyFont="1" applyBorder="1" applyAlignment="1">
      <alignment vertical="center"/>
    </xf>
    <xf numFmtId="3" fontId="19" fillId="0" borderId="1" xfId="0" applyNumberFormat="1" applyFont="1" applyBorder="1" applyAlignment="1">
      <alignment vertical="center"/>
    </xf>
    <xf numFmtId="4" fontId="0" fillId="0" borderId="11" xfId="0" applyNumberFormat="1" applyBorder="1" applyAlignment="1">
      <alignment horizontal="left" vertical="center"/>
    </xf>
    <xf numFmtId="10" fontId="0" fillId="0" borderId="9" xfId="0" applyNumberFormat="1" applyBorder="1"/>
    <xf numFmtId="10" fontId="0" fillId="0" borderId="10" xfId="0" applyNumberFormat="1" applyBorder="1"/>
    <xf numFmtId="4" fontId="28" fillId="0" borderId="1" xfId="0" applyNumberFormat="1" applyFont="1" applyBorder="1" applyAlignment="1">
      <alignment horizontal="right" vertical="center" wrapText="1" shrinkToFit="1"/>
    </xf>
    <xf numFmtId="4" fontId="28" fillId="0" borderId="1" xfId="0" applyNumberFormat="1" applyFont="1" applyBorder="1" applyAlignment="1">
      <alignment horizontal="right" vertical="center" shrinkToFit="1"/>
    </xf>
    <xf numFmtId="4" fontId="4" fillId="0" borderId="1" xfId="0" applyNumberFormat="1" applyFont="1" applyBorder="1" applyAlignment="1">
      <alignment vertical="center" shrinkToFit="1"/>
    </xf>
    <xf numFmtId="4" fontId="4" fillId="0" borderId="1" xfId="0" applyNumberFormat="1" applyFont="1" applyBorder="1" applyAlignment="1">
      <alignment vertical="center" wrapText="1" shrinkToFit="1"/>
    </xf>
    <xf numFmtId="4" fontId="27" fillId="0" borderId="1" xfId="0" applyNumberFormat="1" applyFont="1" applyBorder="1" applyAlignment="1">
      <alignment vertical="center" wrapText="1" shrinkToFit="1"/>
    </xf>
    <xf numFmtId="4" fontId="27" fillId="0" borderId="1" xfId="0" applyNumberFormat="1" applyFont="1" applyBorder="1" applyAlignment="1">
      <alignment vertical="center" shrinkToFit="1"/>
    </xf>
    <xf numFmtId="0" fontId="16" fillId="0" borderId="0" xfId="0" applyFont="1" applyBorder="1" applyAlignment="1">
      <alignment horizontal="center" vertical="center"/>
    </xf>
    <xf numFmtId="0" fontId="0" fillId="3" borderId="0" xfId="0" applyFill="1" applyBorder="1" applyAlignment="1">
      <alignment wrapText="1"/>
    </xf>
    <xf numFmtId="0" fontId="19" fillId="3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right" indent="1"/>
    </xf>
    <xf numFmtId="4" fontId="20" fillId="0" borderId="0" xfId="0" applyNumberFormat="1" applyFont="1" applyBorder="1" applyAlignment="1">
      <alignment horizontal="right" vertical="center" indent="1"/>
    </xf>
    <xf numFmtId="4" fontId="21" fillId="0" borderId="0" xfId="0" applyNumberFormat="1" applyFont="1" applyBorder="1" applyAlignment="1">
      <alignment horizontal="right" vertical="center" indent="1"/>
    </xf>
    <xf numFmtId="49" fontId="0" fillId="0" borderId="0" xfId="0" applyNumberFormat="1" applyBorder="1" applyAlignment="1">
      <alignment horizontal="left" vertical="center"/>
    </xf>
    <xf numFmtId="49" fontId="19" fillId="3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19" fillId="0" borderId="0" xfId="0" applyFont="1" applyBorder="1" applyAlignment="1">
      <alignment horizontal="right"/>
    </xf>
    <xf numFmtId="3" fontId="24" fillId="4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vertical="center"/>
    </xf>
    <xf numFmtId="3" fontId="19" fillId="0" borderId="0" xfId="0" applyNumberFormat="1" applyFont="1" applyBorder="1" applyAlignment="1">
      <alignment vertical="center"/>
    </xf>
    <xf numFmtId="14" fontId="31" fillId="0" borderId="7" xfId="0" applyNumberFormat="1" applyFont="1" applyBorder="1" applyAlignment="1">
      <alignment vertical="top"/>
    </xf>
    <xf numFmtId="0" fontId="30" fillId="0" borderId="0" xfId="0" applyFont="1" applyAlignment="1">
      <alignment horizontal="right"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31" fillId="0" borderId="7" xfId="0" applyFont="1" applyBorder="1" applyAlignment="1">
      <alignment vertical="top" wrapText="1"/>
    </xf>
    <xf numFmtId="0" fontId="12" fillId="0" borderId="0" xfId="0" applyFont="1" applyAlignment="1">
      <alignment vertical="center"/>
    </xf>
    <xf numFmtId="4" fontId="27" fillId="4" borderId="1" xfId="0" applyNumberFormat="1" applyFont="1" applyFill="1" applyBorder="1" applyAlignment="1">
      <alignment horizontal="center" vertical="center" wrapText="1" shrinkToFit="1"/>
    </xf>
    <xf numFmtId="4" fontId="4" fillId="0" borderId="1" xfId="0" applyNumberFormat="1" applyFont="1" applyFill="1" applyBorder="1"/>
    <xf numFmtId="4" fontId="4" fillId="0" borderId="9" xfId="0" applyNumberFormat="1" applyFont="1" applyBorder="1" applyAlignment="1">
      <alignment horizontal="center"/>
    </xf>
    <xf numFmtId="4" fontId="4" fillId="0" borderId="9" xfId="0" applyNumberFormat="1" applyFont="1" applyFill="1" applyBorder="1"/>
    <xf numFmtId="0" fontId="15" fillId="0" borderId="11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0" fillId="0" borderId="7" xfId="0" applyBorder="1" applyAlignment="1">
      <alignment horizontal="right" indent="1"/>
    </xf>
    <xf numFmtId="0" fontId="0" fillId="0" borderId="23" xfId="0" applyBorder="1" applyAlignment="1">
      <alignment horizontal="right" indent="1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49" fontId="18" fillId="3" borderId="3" xfId="0" applyNumberFormat="1" applyFont="1" applyFill="1" applyBorder="1" applyAlignment="1">
      <alignment horizontal="left" vertical="center" wrapText="1"/>
    </xf>
    <xf numFmtId="0" fontId="0" fillId="3" borderId="3" xfId="0" applyFill="1" applyBorder="1" applyAlignment="1">
      <alignment wrapText="1"/>
    </xf>
    <xf numFmtId="0" fontId="0" fillId="3" borderId="24" xfId="0" applyFill="1" applyBorder="1" applyAlignment="1">
      <alignment wrapText="1"/>
    </xf>
    <xf numFmtId="0" fontId="19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18" xfId="0" applyFill="1" applyBorder="1" applyAlignment="1">
      <alignment wrapText="1"/>
    </xf>
    <xf numFmtId="0" fontId="19" fillId="3" borderId="7" xfId="0" applyFont="1" applyFill="1" applyBorder="1" applyAlignment="1">
      <alignment horizontal="left" vertical="center" wrapText="1"/>
    </xf>
    <xf numFmtId="0" fontId="19" fillId="3" borderId="23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9" fillId="0" borderId="3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" fontId="0" fillId="0" borderId="7" xfId="0" applyNumberFormat="1" applyBorder="1" applyAlignment="1">
      <alignment horizontal="right" indent="1"/>
    </xf>
    <xf numFmtId="0" fontId="29" fillId="0" borderId="3" xfId="0" applyFont="1" applyBorder="1" applyAlignment="1">
      <alignment horizontal="justify" vertical="center"/>
    </xf>
    <xf numFmtId="0" fontId="0" fillId="0" borderId="3" xfId="0" applyBorder="1" applyAlignment="1"/>
    <xf numFmtId="4" fontId="20" fillId="0" borderId="11" xfId="0" applyNumberFormat="1" applyFont="1" applyBorder="1" applyAlignment="1">
      <alignment horizontal="right" vertical="center" indent="1"/>
    </xf>
    <xf numFmtId="4" fontId="20" fillId="0" borderId="13" xfId="0" applyNumberFormat="1" applyFont="1" applyBorder="1" applyAlignment="1">
      <alignment horizontal="right" vertical="center" indent="1"/>
    </xf>
    <xf numFmtId="4" fontId="20" fillId="0" borderId="27" xfId="0" applyNumberFormat="1" applyFont="1" applyBorder="1" applyAlignment="1">
      <alignment horizontal="right" vertical="center" indent="1"/>
    </xf>
    <xf numFmtId="4" fontId="21" fillId="0" borderId="6" xfId="0" applyNumberFormat="1" applyFont="1" applyBorder="1" applyAlignment="1">
      <alignment horizontal="right" vertical="center"/>
    </xf>
    <xf numFmtId="4" fontId="21" fillId="0" borderId="7" xfId="0" applyNumberFormat="1" applyFont="1" applyBorder="1" applyAlignment="1">
      <alignment horizontal="right" vertical="center"/>
    </xf>
    <xf numFmtId="4" fontId="21" fillId="0" borderId="3" xfId="0" applyNumberFormat="1" applyFont="1" applyBorder="1" applyAlignment="1">
      <alignment horizontal="right" vertical="center"/>
    </xf>
    <xf numFmtId="4" fontId="21" fillId="0" borderId="11" xfId="0" applyNumberFormat="1" applyFont="1" applyBorder="1" applyAlignment="1">
      <alignment horizontal="right" vertical="center" indent="1"/>
    </xf>
    <xf numFmtId="4" fontId="21" fillId="0" borderId="13" xfId="0" applyNumberFormat="1" applyFont="1" applyBorder="1" applyAlignment="1">
      <alignment horizontal="right" vertical="center" indent="1"/>
    </xf>
    <xf numFmtId="4" fontId="21" fillId="0" borderId="27" xfId="0" applyNumberFormat="1" applyFont="1" applyBorder="1" applyAlignment="1">
      <alignment horizontal="right" vertical="center" indent="1"/>
    </xf>
    <xf numFmtId="4" fontId="13" fillId="0" borderId="12" xfId="0" applyNumberFormat="1" applyFont="1" applyBorder="1" applyAlignment="1">
      <alignment vertical="center" wrapText="1"/>
    </xf>
    <xf numFmtId="4" fontId="23" fillId="3" borderId="15" xfId="0" applyNumberFormat="1" applyFont="1" applyFill="1" applyBorder="1" applyAlignment="1">
      <alignment horizontal="right" vertical="center"/>
    </xf>
    <xf numFmtId="0" fontId="27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4" fontId="0" fillId="0" borderId="12" xfId="0" applyNumberFormat="1" applyBorder="1" applyAlignment="1">
      <alignment vertical="center" wrapText="1"/>
    </xf>
    <xf numFmtId="4" fontId="27" fillId="0" borderId="12" xfId="0" applyNumberFormat="1" applyFont="1" applyBorder="1" applyAlignment="1">
      <alignment vertical="center" wrapText="1"/>
    </xf>
    <xf numFmtId="4" fontId="21" fillId="0" borderId="11" xfId="0" applyNumberFormat="1" applyFont="1" applyBorder="1" applyAlignment="1">
      <alignment vertical="center"/>
    </xf>
    <xf numFmtId="4" fontId="21" fillId="0" borderId="12" xfId="0" applyNumberFormat="1" applyFont="1" applyBorder="1" applyAlignment="1">
      <alignment vertical="center"/>
    </xf>
    <xf numFmtId="4" fontId="21" fillId="0" borderId="11" xfId="0" applyNumberFormat="1" applyFont="1" applyBorder="1" applyAlignment="1">
      <alignment horizontal="right" vertical="center"/>
    </xf>
    <xf numFmtId="4" fontId="21" fillId="0" borderId="12" xfId="0" applyNumberFormat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0" fillId="0" borderId="0" xfId="0" applyAlignment="1"/>
    <xf numFmtId="0" fontId="11" fillId="0" borderId="2" xfId="1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6" xfId="0" applyFont="1" applyBorder="1" applyAlignment="1"/>
    <xf numFmtId="0" fontId="0" fillId="0" borderId="7" xfId="0" applyBorder="1" applyAlignment="1"/>
    <xf numFmtId="0" fontId="0" fillId="0" borderId="8" xfId="0" applyBorder="1" applyAlignment="1"/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telier%202002\MOU_Zluty_kopec\MO&#218;_COP\DPS\ROZPO&#268;ET%20A%20SDPVV\VRN-rozpo&#269;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5">
          <cell r="A5" t="str">
            <v>0001</v>
          </cell>
        </row>
      </sheetData>
      <sheetData sheetId="1" refreshError="1"/>
      <sheetData sheetId="2">
        <row r="7">
          <cell r="B7" t="str">
            <v>005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0"/>
  <sheetViews>
    <sheetView tabSelected="1" view="pageBreakPreview" topLeftCell="A10" zoomScale="115" zoomScaleNormal="115" zoomScaleSheetLayoutView="115" workbookViewId="0">
      <selection activeCell="M12" sqref="M12"/>
    </sheetView>
  </sheetViews>
  <sheetFormatPr defaultRowHeight="15" x14ac:dyDescent="0.25"/>
  <cols>
    <col min="5" max="5" width="14.5703125" customWidth="1"/>
    <col min="6" max="6" width="13.5703125" customWidth="1"/>
    <col min="8" max="8" width="12.7109375" customWidth="1"/>
    <col min="9" max="18" width="14.7109375" customWidth="1"/>
    <col min="24" max="24" width="13.5703125" bestFit="1" customWidth="1"/>
  </cols>
  <sheetData>
    <row r="1" spans="1:18" ht="18" x14ac:dyDescent="0.25">
      <c r="A1" s="170" t="s">
        <v>1</v>
      </c>
      <c r="B1" s="171"/>
      <c r="C1" s="171"/>
      <c r="D1" s="171"/>
      <c r="E1" s="171"/>
      <c r="F1" s="171"/>
      <c r="G1" s="171"/>
      <c r="H1" s="171"/>
      <c r="I1" s="172"/>
      <c r="J1" s="141"/>
      <c r="K1" s="141"/>
      <c r="L1" s="141"/>
      <c r="M1" s="141"/>
      <c r="N1" s="141"/>
      <c r="O1" s="141"/>
      <c r="P1" s="141"/>
      <c r="Q1" s="141"/>
      <c r="R1" s="141"/>
    </row>
    <row r="2" spans="1:18" ht="15.75" x14ac:dyDescent="0.25">
      <c r="A2" s="44" t="s">
        <v>18</v>
      </c>
      <c r="B2" s="45"/>
      <c r="C2" s="46"/>
      <c r="D2" s="173" t="s">
        <v>56</v>
      </c>
      <c r="E2" s="174"/>
      <c r="F2" s="174"/>
      <c r="G2" s="174"/>
      <c r="H2" s="174"/>
      <c r="I2" s="175"/>
      <c r="J2" s="142"/>
      <c r="K2" s="142"/>
      <c r="L2" s="142"/>
      <c r="M2" s="142"/>
      <c r="N2" s="142"/>
      <c r="O2" s="142"/>
      <c r="P2" s="142"/>
      <c r="Q2" s="142"/>
      <c r="R2" s="142"/>
    </row>
    <row r="3" spans="1:18" ht="26.25" customHeight="1" x14ac:dyDescent="0.25">
      <c r="A3" s="47"/>
      <c r="B3" s="45"/>
      <c r="C3" s="48"/>
      <c r="D3" s="176"/>
      <c r="E3" s="177"/>
      <c r="F3" s="177"/>
      <c r="G3" s="177"/>
      <c r="H3" s="177"/>
      <c r="I3" s="178"/>
      <c r="J3" s="142"/>
      <c r="K3" s="142"/>
      <c r="L3" s="142"/>
      <c r="M3" s="142"/>
      <c r="N3" s="142"/>
      <c r="O3" s="142"/>
      <c r="P3" s="142"/>
      <c r="Q3" s="142"/>
      <c r="R3" s="142"/>
    </row>
    <row r="4" spans="1:18" x14ac:dyDescent="0.25">
      <c r="A4" s="49"/>
      <c r="B4" s="50"/>
      <c r="C4" s="51"/>
      <c r="D4" s="179" t="s">
        <v>48</v>
      </c>
      <c r="E4" s="179"/>
      <c r="F4" s="179"/>
      <c r="G4" s="179"/>
      <c r="H4" s="179"/>
      <c r="I4" s="180"/>
      <c r="J4" s="143"/>
      <c r="K4" s="143"/>
      <c r="L4" s="143"/>
      <c r="M4" s="143"/>
      <c r="N4" s="143"/>
      <c r="O4" s="143"/>
      <c r="P4" s="143"/>
      <c r="Q4" s="143"/>
      <c r="R4" s="143"/>
    </row>
    <row r="5" spans="1:18" x14ac:dyDescent="0.25">
      <c r="A5" s="52" t="s">
        <v>19</v>
      </c>
      <c r="B5" s="53"/>
      <c r="C5" s="181" t="s">
        <v>51</v>
      </c>
      <c r="D5" s="182"/>
      <c r="E5" s="182"/>
      <c r="F5" s="182"/>
      <c r="G5" s="54" t="s">
        <v>20</v>
      </c>
      <c r="H5" s="157">
        <v>346292</v>
      </c>
      <c r="I5" s="56"/>
      <c r="J5" s="144"/>
      <c r="K5" s="144"/>
      <c r="L5" s="144"/>
      <c r="M5" s="144"/>
      <c r="N5" s="144"/>
      <c r="O5" s="144"/>
      <c r="P5" s="144"/>
      <c r="Q5" s="144"/>
      <c r="R5" s="144"/>
    </row>
    <row r="6" spans="1:18" x14ac:dyDescent="0.25">
      <c r="A6" s="57"/>
      <c r="B6" s="58"/>
      <c r="C6" s="183" t="s">
        <v>52</v>
      </c>
      <c r="D6" s="184"/>
      <c r="E6" s="184"/>
      <c r="F6" s="184"/>
      <c r="G6" s="54" t="s">
        <v>21</v>
      </c>
      <c r="H6" s="158" t="s">
        <v>54</v>
      </c>
      <c r="I6" s="56"/>
      <c r="J6" s="144"/>
      <c r="K6" s="144"/>
      <c r="L6" s="144"/>
      <c r="M6" s="144"/>
      <c r="N6" s="144"/>
      <c r="O6" s="144"/>
      <c r="P6" s="144"/>
      <c r="Q6" s="144"/>
      <c r="R6" s="144"/>
    </row>
    <row r="7" spans="1:18" x14ac:dyDescent="0.25">
      <c r="A7" s="59"/>
      <c r="B7" s="60"/>
      <c r="C7" s="61"/>
      <c r="D7" s="185"/>
      <c r="E7" s="186"/>
      <c r="F7" s="186"/>
      <c r="G7" s="62"/>
      <c r="H7" s="63"/>
      <c r="I7" s="64"/>
      <c r="J7" s="144"/>
      <c r="K7" s="144"/>
      <c r="L7" s="144"/>
      <c r="M7" s="144"/>
      <c r="N7" s="144"/>
      <c r="O7" s="144"/>
      <c r="P7" s="144"/>
      <c r="Q7" s="144"/>
      <c r="R7" s="144"/>
    </row>
    <row r="8" spans="1:18" x14ac:dyDescent="0.25">
      <c r="A8" s="52" t="s">
        <v>22</v>
      </c>
      <c r="B8" s="53"/>
      <c r="C8" s="192" t="s">
        <v>50</v>
      </c>
      <c r="D8" s="193"/>
      <c r="E8" s="193"/>
      <c r="G8" s="54" t="s">
        <v>20</v>
      </c>
      <c r="H8" s="156">
        <v>26897270</v>
      </c>
      <c r="I8" s="56"/>
      <c r="J8" s="144"/>
      <c r="K8" s="144"/>
      <c r="L8" s="144"/>
      <c r="M8" s="144"/>
      <c r="N8" s="144"/>
      <c r="O8" s="144"/>
      <c r="P8" s="144"/>
      <c r="Q8" s="144"/>
      <c r="R8" s="144"/>
    </row>
    <row r="9" spans="1:18" x14ac:dyDescent="0.25">
      <c r="A9" s="65"/>
      <c r="B9" s="53"/>
      <c r="C9" s="160" t="s">
        <v>53</v>
      </c>
      <c r="D9" s="53"/>
      <c r="G9" s="54" t="s">
        <v>21</v>
      </c>
      <c r="H9" s="156" t="s">
        <v>49</v>
      </c>
      <c r="I9" s="56"/>
      <c r="J9" s="144"/>
      <c r="K9" s="144"/>
      <c r="L9" s="144"/>
      <c r="M9" s="144"/>
      <c r="N9" s="144"/>
      <c r="O9" s="144"/>
      <c r="P9" s="144"/>
      <c r="Q9" s="144"/>
      <c r="R9" s="144"/>
    </row>
    <row r="10" spans="1:18" x14ac:dyDescent="0.25">
      <c r="A10" s="66"/>
      <c r="B10" s="60"/>
      <c r="C10" s="61"/>
      <c r="D10" s="67"/>
      <c r="E10" s="62"/>
      <c r="F10" s="68"/>
      <c r="G10" s="68"/>
      <c r="H10" s="69"/>
      <c r="I10" s="64"/>
      <c r="J10" s="144"/>
      <c r="K10" s="144"/>
      <c r="L10" s="144"/>
      <c r="M10" s="144"/>
      <c r="N10" s="144"/>
      <c r="O10" s="144"/>
      <c r="P10" s="144"/>
      <c r="Q10" s="144"/>
      <c r="R10" s="144"/>
    </row>
    <row r="11" spans="1:18" x14ac:dyDescent="0.25">
      <c r="A11" s="52" t="s">
        <v>23</v>
      </c>
      <c r="B11" s="53"/>
      <c r="C11" s="187"/>
      <c r="D11" s="187"/>
      <c r="E11" s="187"/>
      <c r="F11" s="187"/>
      <c r="G11" s="54" t="s">
        <v>20</v>
      </c>
      <c r="H11" s="55"/>
      <c r="I11" s="56"/>
      <c r="J11" s="144"/>
      <c r="K11" s="144"/>
      <c r="L11" s="144"/>
      <c r="M11" s="144"/>
      <c r="N11" s="144"/>
      <c r="O11" s="144"/>
      <c r="P11" s="144"/>
      <c r="Q11" s="144"/>
      <c r="R11" s="144"/>
    </row>
    <row r="12" spans="1:18" x14ac:dyDescent="0.25">
      <c r="A12" s="57"/>
      <c r="B12" s="58"/>
      <c r="C12" s="188"/>
      <c r="D12" s="188"/>
      <c r="E12" s="188"/>
      <c r="F12" s="188"/>
      <c r="G12" s="54" t="s">
        <v>21</v>
      </c>
      <c r="H12" s="55"/>
      <c r="I12" s="56"/>
      <c r="J12" s="144"/>
      <c r="K12" s="144"/>
      <c r="L12" s="144"/>
      <c r="M12" s="144"/>
      <c r="N12" s="144"/>
      <c r="O12" s="144"/>
      <c r="P12" s="144"/>
      <c r="Q12" s="144"/>
      <c r="R12" s="144"/>
    </row>
    <row r="13" spans="1:18" x14ac:dyDescent="0.25">
      <c r="A13" s="59"/>
      <c r="B13" s="60"/>
      <c r="C13" s="61"/>
      <c r="D13" s="189"/>
      <c r="E13" s="190"/>
      <c r="F13" s="190"/>
      <c r="G13" s="70"/>
      <c r="H13" s="63"/>
      <c r="I13" s="64"/>
      <c r="J13" s="144"/>
      <c r="K13" s="144"/>
      <c r="L13" s="144"/>
      <c r="M13" s="144"/>
      <c r="N13" s="144"/>
      <c r="O13" s="144"/>
      <c r="P13" s="144"/>
      <c r="Q13" s="144"/>
      <c r="R13" s="144"/>
    </row>
    <row r="14" spans="1:18" x14ac:dyDescent="0.25">
      <c r="A14" s="71" t="s">
        <v>24</v>
      </c>
      <c r="B14" s="72"/>
      <c r="C14" s="73"/>
      <c r="D14" s="74"/>
      <c r="E14" s="75"/>
      <c r="F14" s="75"/>
      <c r="G14" s="76"/>
      <c r="H14" s="75"/>
      <c r="I14" s="77"/>
      <c r="J14" s="144"/>
      <c r="K14" s="144"/>
      <c r="L14" s="144"/>
      <c r="M14" s="144"/>
      <c r="N14" s="144"/>
      <c r="O14" s="144"/>
      <c r="P14" s="144"/>
      <c r="Q14" s="144"/>
      <c r="R14" s="144"/>
    </row>
    <row r="15" spans="1:18" x14ac:dyDescent="0.25">
      <c r="A15" s="66" t="s">
        <v>25</v>
      </c>
      <c r="B15" s="78"/>
      <c r="C15" s="79"/>
      <c r="D15" s="191"/>
      <c r="E15" s="191"/>
      <c r="F15" s="168"/>
      <c r="G15" s="168"/>
      <c r="H15" s="168" t="s">
        <v>26</v>
      </c>
      <c r="I15" s="169"/>
      <c r="J15" s="145"/>
      <c r="K15" s="145"/>
      <c r="L15" s="145"/>
      <c r="M15" s="145"/>
      <c r="N15" s="145"/>
      <c r="O15" s="145"/>
      <c r="P15" s="145"/>
      <c r="Q15" s="145"/>
      <c r="R15" s="145"/>
    </row>
    <row r="16" spans="1:18" x14ac:dyDescent="0.25">
      <c r="A16" s="80" t="s">
        <v>15</v>
      </c>
      <c r="B16" s="81"/>
      <c r="C16" s="82"/>
      <c r="D16" s="194"/>
      <c r="E16" s="195"/>
      <c r="F16" s="194"/>
      <c r="G16" s="195"/>
      <c r="H16" s="194">
        <v>0</v>
      </c>
      <c r="I16" s="196"/>
      <c r="J16" s="146"/>
      <c r="Q16" s="146"/>
      <c r="R16" s="146"/>
    </row>
    <row r="17" spans="1:18" x14ac:dyDescent="0.25">
      <c r="A17" s="80" t="s">
        <v>16</v>
      </c>
      <c r="B17" s="81"/>
      <c r="C17" s="82"/>
      <c r="D17" s="194"/>
      <c r="E17" s="195"/>
      <c r="F17" s="194"/>
      <c r="G17" s="195"/>
      <c r="H17" s="194">
        <f>F38</f>
        <v>0</v>
      </c>
      <c r="I17" s="196"/>
      <c r="J17" s="146"/>
      <c r="M17" s="194">
        <v>221492442.72999999</v>
      </c>
      <c r="N17" s="196"/>
      <c r="Q17" s="146"/>
      <c r="R17" s="146"/>
    </row>
    <row r="18" spans="1:18" x14ac:dyDescent="0.25">
      <c r="A18" s="80" t="s">
        <v>27</v>
      </c>
      <c r="B18" s="81"/>
      <c r="C18" s="82"/>
      <c r="D18" s="194"/>
      <c r="E18" s="195"/>
      <c r="F18" s="194"/>
      <c r="G18" s="195"/>
      <c r="H18" s="194"/>
      <c r="I18" s="196"/>
      <c r="J18" s="146"/>
      <c r="M18" s="194">
        <v>148288668.41</v>
      </c>
      <c r="N18" s="196"/>
      <c r="O18" s="1">
        <f>M18+M17</f>
        <v>369781111.13999999</v>
      </c>
      <c r="Q18" s="146"/>
      <c r="R18" s="146"/>
    </row>
    <row r="19" spans="1:18" x14ac:dyDescent="0.25">
      <c r="A19" s="80" t="s">
        <v>28</v>
      </c>
      <c r="B19" s="81"/>
      <c r="C19" s="82"/>
      <c r="D19" s="194"/>
      <c r="E19" s="195"/>
      <c r="F19" s="194"/>
      <c r="G19" s="195"/>
      <c r="H19" s="194">
        <f>K20*H17</f>
        <v>0</v>
      </c>
      <c r="I19" s="196"/>
      <c r="J19" s="146"/>
      <c r="M19" s="194">
        <v>20498849.170000002</v>
      </c>
      <c r="N19" s="196"/>
      <c r="Q19" s="146"/>
      <c r="R19" s="146"/>
    </row>
    <row r="20" spans="1:18" x14ac:dyDescent="0.25">
      <c r="A20" s="80" t="s">
        <v>29</v>
      </c>
      <c r="B20" s="81"/>
      <c r="C20" s="82"/>
      <c r="D20" s="194"/>
      <c r="E20" s="195"/>
      <c r="F20" s="194"/>
      <c r="G20" s="195"/>
      <c r="H20" s="194">
        <f>K21*H17</f>
        <v>0</v>
      </c>
      <c r="I20" s="196"/>
      <c r="J20" s="146"/>
      <c r="K20" s="133">
        <f>M20/O18</f>
        <v>2.0453602069296869E-3</v>
      </c>
      <c r="M20" s="194">
        <v>756335.57</v>
      </c>
      <c r="N20" s="196"/>
      <c r="Q20" s="147"/>
      <c r="R20" s="147"/>
    </row>
    <row r="21" spans="1:18" x14ac:dyDescent="0.25">
      <c r="A21" s="83" t="s">
        <v>26</v>
      </c>
      <c r="B21" s="84"/>
      <c r="C21" s="85"/>
      <c r="D21" s="200"/>
      <c r="E21" s="201"/>
      <c r="F21" s="200"/>
      <c r="G21" s="201"/>
      <c r="H21" s="200">
        <f>SUM(H16:I20)</f>
        <v>0</v>
      </c>
      <c r="I21" s="202"/>
      <c r="J21" s="147"/>
      <c r="K21" s="134">
        <f>M21/O18</f>
        <v>4.6879390206161411E-4</v>
      </c>
      <c r="M21" s="194">
        <v>173351.13</v>
      </c>
      <c r="N21" s="196"/>
      <c r="Q21" s="148"/>
      <c r="R21" s="148"/>
    </row>
    <row r="22" spans="1:18" x14ac:dyDescent="0.25">
      <c r="A22" s="86" t="s">
        <v>30</v>
      </c>
      <c r="B22" s="81"/>
      <c r="C22" s="82"/>
      <c r="D22" s="87"/>
      <c r="E22" s="88"/>
      <c r="F22" s="89"/>
      <c r="G22" s="89"/>
      <c r="H22" s="89"/>
      <c r="I22" s="90"/>
      <c r="J22" s="148"/>
      <c r="M22" s="200">
        <f>SUM(M17:N21)</f>
        <v>391209647.00999999</v>
      </c>
      <c r="N22" s="202"/>
      <c r="Q22" s="148"/>
      <c r="R22" s="148"/>
    </row>
    <row r="23" spans="1:18" x14ac:dyDescent="0.25">
      <c r="A23" s="80" t="s">
        <v>31</v>
      </c>
      <c r="B23" s="81"/>
      <c r="C23" s="82"/>
      <c r="D23" s="91">
        <v>15</v>
      </c>
      <c r="E23" s="88" t="s">
        <v>17</v>
      </c>
      <c r="F23" s="212">
        <v>0</v>
      </c>
      <c r="G23" s="213"/>
      <c r="H23" s="213"/>
      <c r="I23" s="90" t="s">
        <v>37</v>
      </c>
      <c r="J23" s="148"/>
      <c r="Q23" s="148"/>
      <c r="R23" s="148"/>
    </row>
    <row r="24" spans="1:18" x14ac:dyDescent="0.25">
      <c r="A24" s="80" t="s">
        <v>32</v>
      </c>
      <c r="B24" s="81"/>
      <c r="C24" s="82"/>
      <c r="D24" s="91" t="str">
        <f>SazbaDPH1</f>
        <v>%</v>
      </c>
      <c r="E24" s="88" t="s">
        <v>17</v>
      </c>
      <c r="F24" s="214">
        <v>0</v>
      </c>
      <c r="G24" s="215"/>
      <c r="H24" s="215"/>
      <c r="I24" s="90" t="s">
        <v>37</v>
      </c>
      <c r="J24" s="148"/>
      <c r="Q24" s="148"/>
      <c r="R24" s="148"/>
    </row>
    <row r="25" spans="1:18" x14ac:dyDescent="0.25">
      <c r="A25" s="80" t="s">
        <v>33</v>
      </c>
      <c r="B25" s="81"/>
      <c r="C25" s="82"/>
      <c r="D25" s="91">
        <v>21</v>
      </c>
      <c r="E25" s="88" t="s">
        <v>17</v>
      </c>
      <c r="F25" s="212">
        <f>H21</f>
        <v>0</v>
      </c>
      <c r="G25" s="213"/>
      <c r="H25" s="213"/>
      <c r="I25" s="90" t="s">
        <v>37</v>
      </c>
      <c r="J25" s="148"/>
      <c r="Q25" s="148"/>
      <c r="R25" s="148"/>
    </row>
    <row r="26" spans="1:18" x14ac:dyDescent="0.25">
      <c r="A26" s="92" t="s">
        <v>34</v>
      </c>
      <c r="B26" s="93"/>
      <c r="C26" s="79"/>
      <c r="D26" s="94" t="str">
        <f>SazbaDPH2</f>
        <v>%</v>
      </c>
      <c r="E26" s="95" t="s">
        <v>17</v>
      </c>
      <c r="F26" s="197">
        <f>F25*K27</f>
        <v>0</v>
      </c>
      <c r="G26" s="198"/>
      <c r="H26" s="198"/>
      <c r="I26" s="96" t="s">
        <v>37</v>
      </c>
      <c r="J26" s="148"/>
      <c r="Q26" s="148"/>
      <c r="R26" s="148"/>
    </row>
    <row r="27" spans="1:18" ht="15.75" thickBot="1" x14ac:dyDescent="0.3">
      <c r="A27" s="52" t="s">
        <v>35</v>
      </c>
      <c r="B27" s="97"/>
      <c r="C27" s="98"/>
      <c r="D27" s="97"/>
      <c r="E27" s="99"/>
      <c r="F27" s="199">
        <v>0</v>
      </c>
      <c r="G27" s="199"/>
      <c r="H27" s="199"/>
      <c r="I27" s="100" t="s">
        <v>37</v>
      </c>
      <c r="J27" s="148"/>
      <c r="K27" s="133">
        <v>0.21</v>
      </c>
      <c r="Q27" s="149"/>
      <c r="R27" s="149"/>
    </row>
    <row r="28" spans="1:18" ht="17.25" thickBot="1" x14ac:dyDescent="0.3">
      <c r="A28" s="101" t="s">
        <v>36</v>
      </c>
      <c r="B28" s="102"/>
      <c r="C28" s="102"/>
      <c r="D28" s="102"/>
      <c r="E28" s="103"/>
      <c r="F28" s="204">
        <f>F26+F25</f>
        <v>0</v>
      </c>
      <c r="G28" s="204"/>
      <c r="H28" s="204"/>
      <c r="I28" s="104" t="s">
        <v>37</v>
      </c>
      <c r="J28" s="149"/>
      <c r="Q28" s="150"/>
      <c r="R28" s="150"/>
    </row>
    <row r="29" spans="1:18" x14ac:dyDescent="0.25">
      <c r="A29" s="65"/>
      <c r="B29" s="53"/>
      <c r="C29" s="53"/>
      <c r="D29" s="53"/>
      <c r="I29" s="105"/>
      <c r="J29" s="150"/>
      <c r="Q29" s="150"/>
      <c r="R29" s="150"/>
    </row>
    <row r="30" spans="1:18" x14ac:dyDescent="0.25">
      <c r="A30" s="65"/>
      <c r="B30" s="53"/>
      <c r="C30" s="53"/>
      <c r="D30" s="53"/>
      <c r="I30" s="105"/>
      <c r="J30" s="150"/>
      <c r="K30" s="150"/>
      <c r="L30" s="150"/>
      <c r="M30" s="150"/>
      <c r="N30" s="150"/>
      <c r="O30" s="150"/>
      <c r="P30" s="150"/>
      <c r="Q30" s="150"/>
      <c r="R30" s="150"/>
    </row>
    <row r="31" spans="1:18" x14ac:dyDescent="0.25">
      <c r="A31" s="106"/>
      <c r="B31" s="107" t="s">
        <v>38</v>
      </c>
      <c r="C31" s="159"/>
      <c r="D31" s="108"/>
      <c r="E31" s="109" t="s">
        <v>39</v>
      </c>
      <c r="F31" s="155"/>
      <c r="G31" s="111"/>
      <c r="H31" s="110"/>
      <c r="I31" s="105"/>
      <c r="J31" s="150"/>
      <c r="K31" s="150"/>
      <c r="L31" s="150"/>
      <c r="M31" s="150"/>
      <c r="N31" s="150"/>
      <c r="O31" s="150"/>
      <c r="P31" s="150"/>
      <c r="Q31" s="150"/>
      <c r="R31" s="150"/>
    </row>
    <row r="32" spans="1:18" x14ac:dyDescent="0.25">
      <c r="A32" s="65"/>
      <c r="B32" s="53"/>
      <c r="C32" s="53"/>
      <c r="D32" s="53"/>
      <c r="I32" s="105"/>
      <c r="J32" s="150"/>
      <c r="K32" s="151"/>
      <c r="L32" s="151"/>
      <c r="M32" s="151"/>
      <c r="N32" s="151"/>
      <c r="O32" s="151"/>
      <c r="P32" s="151"/>
      <c r="Q32" s="151"/>
      <c r="R32" s="151"/>
    </row>
    <row r="33" spans="1:18" ht="18" customHeight="1" x14ac:dyDescent="0.25">
      <c r="A33" s="112"/>
      <c r="B33" s="113"/>
      <c r="C33" s="205"/>
      <c r="D33" s="206"/>
      <c r="E33" s="114"/>
      <c r="F33" s="207"/>
      <c r="G33" s="208"/>
      <c r="H33" s="208"/>
      <c r="I33" s="115"/>
      <c r="J33" s="151"/>
      <c r="K33" s="150"/>
      <c r="L33" s="150"/>
      <c r="M33" s="150"/>
      <c r="N33" s="150"/>
      <c r="O33" s="150"/>
      <c r="P33" s="150"/>
      <c r="Q33" s="150"/>
      <c r="R33" s="150"/>
    </row>
    <row r="34" spans="1:18" x14ac:dyDescent="0.25">
      <c r="A34" s="65"/>
      <c r="B34" s="53"/>
      <c r="C34" s="209" t="s">
        <v>40</v>
      </c>
      <c r="D34" s="209"/>
      <c r="G34" s="4" t="s">
        <v>41</v>
      </c>
      <c r="I34" s="105"/>
      <c r="J34" s="150"/>
      <c r="K34" s="150"/>
      <c r="L34" s="150"/>
      <c r="M34" s="150"/>
      <c r="N34" s="150"/>
      <c r="O34" s="150"/>
      <c r="P34" s="150"/>
      <c r="Q34" s="150"/>
      <c r="R34" s="150"/>
    </row>
    <row r="35" spans="1:18" ht="18.75" thickBot="1" x14ac:dyDescent="0.3">
      <c r="A35" s="116"/>
      <c r="B35" s="117"/>
      <c r="C35" s="117"/>
      <c r="D35" s="117"/>
      <c r="E35" s="118"/>
      <c r="F35" s="118"/>
      <c r="G35" s="118"/>
      <c r="H35" s="118"/>
      <c r="I35" s="119"/>
      <c r="J35" s="150"/>
      <c r="K35" s="123"/>
      <c r="L35" s="123"/>
      <c r="M35" s="123"/>
      <c r="N35" s="123"/>
      <c r="O35" s="123"/>
      <c r="P35" s="123"/>
      <c r="Q35" s="123"/>
      <c r="R35" s="123"/>
    </row>
    <row r="36" spans="1:18" ht="18" x14ac:dyDescent="0.25">
      <c r="A36" s="120" t="s">
        <v>42</v>
      </c>
      <c r="B36" s="121"/>
      <c r="C36" s="121"/>
      <c r="D36" s="121"/>
      <c r="E36" s="122"/>
      <c r="F36" s="122"/>
      <c r="G36" s="122"/>
      <c r="H36" s="122"/>
      <c r="I36" s="123"/>
      <c r="J36" s="123"/>
      <c r="K36" s="152"/>
      <c r="L36" s="152"/>
      <c r="M36" s="152"/>
      <c r="N36" s="152"/>
      <c r="O36" s="152"/>
      <c r="P36" s="152"/>
      <c r="Q36" s="152"/>
      <c r="R36" s="152"/>
    </row>
    <row r="37" spans="1:18" ht="19.5" x14ac:dyDescent="0.25">
      <c r="A37" s="124" t="s">
        <v>43</v>
      </c>
      <c r="B37" s="125" t="s">
        <v>44</v>
      </c>
      <c r="C37" s="125"/>
      <c r="D37" s="125"/>
      <c r="E37" s="126" t="str">
        <f>A23</f>
        <v>Základ pro sníženou DPH</v>
      </c>
      <c r="F37" s="126" t="str">
        <f>A25</f>
        <v>Základ pro základní DPH</v>
      </c>
      <c r="G37" s="161" t="s">
        <v>45</v>
      </c>
      <c r="H37" s="161" t="s">
        <v>46</v>
      </c>
      <c r="I37" s="127" t="s">
        <v>17</v>
      </c>
      <c r="J37" s="152"/>
      <c r="K37" s="153"/>
      <c r="L37" s="153"/>
      <c r="M37" s="153"/>
      <c r="N37" s="153"/>
      <c r="O37" s="153"/>
      <c r="P37" s="153"/>
      <c r="Q37" s="153"/>
      <c r="R37" s="153"/>
    </row>
    <row r="38" spans="1:18" x14ac:dyDescent="0.25">
      <c r="A38" s="128" t="s">
        <v>47</v>
      </c>
      <c r="B38" s="210"/>
      <c r="C38" s="210"/>
      <c r="D38" s="210"/>
      <c r="E38" s="135">
        <v>0</v>
      </c>
      <c r="F38" s="136">
        <f>F39+F40</f>
        <v>0</v>
      </c>
      <c r="G38" s="137">
        <f>F38*0.21</f>
        <v>0</v>
      </c>
      <c r="H38" s="137">
        <f>F38+G38</f>
        <v>0</v>
      </c>
      <c r="I38" s="129"/>
      <c r="J38" s="153"/>
      <c r="K38" s="154"/>
      <c r="L38" s="154"/>
      <c r="M38" s="154"/>
      <c r="N38" s="154"/>
      <c r="O38" s="154"/>
      <c r="P38" s="154"/>
      <c r="Q38" s="154"/>
      <c r="R38" s="154"/>
    </row>
    <row r="39" spans="1:18" ht="18.75" customHeight="1" x14ac:dyDescent="0.25">
      <c r="A39" s="130"/>
      <c r="B39" s="211" t="s">
        <v>55</v>
      </c>
      <c r="C39" s="211"/>
      <c r="D39" s="211"/>
      <c r="E39" s="139">
        <v>0</v>
      </c>
      <c r="F39" s="140">
        <f>'Stavební úpravy sjezdu'!I21</f>
        <v>0</v>
      </c>
      <c r="G39" s="137">
        <f t="shared" ref="G39:G40" si="0">F39*0.21</f>
        <v>0</v>
      </c>
      <c r="H39" s="137">
        <f t="shared" ref="H39:H40" si="1">F39+G39</f>
        <v>0</v>
      </c>
      <c r="I39" s="131"/>
      <c r="J39" s="154"/>
      <c r="K39" s="153"/>
      <c r="L39" s="153"/>
      <c r="M39" s="153"/>
      <c r="N39" s="153"/>
      <c r="O39" s="153"/>
      <c r="P39" s="153"/>
      <c r="Q39" s="153"/>
      <c r="R39" s="153"/>
    </row>
    <row r="40" spans="1:18" x14ac:dyDescent="0.25">
      <c r="A40" s="132"/>
      <c r="B40" s="203" t="s">
        <v>77</v>
      </c>
      <c r="C40" s="203"/>
      <c r="D40" s="203"/>
      <c r="E40" s="138">
        <v>0</v>
      </c>
      <c r="F40" s="137">
        <f>'Oplocení, brány'!I21</f>
        <v>0</v>
      </c>
      <c r="G40" s="137">
        <f t="shared" si="0"/>
        <v>0</v>
      </c>
      <c r="H40" s="137">
        <f t="shared" si="1"/>
        <v>0</v>
      </c>
      <c r="I40" s="129"/>
      <c r="J40" s="153"/>
    </row>
  </sheetData>
  <mergeCells count="50">
    <mergeCell ref="B40:D40"/>
    <mergeCell ref="M17:N17"/>
    <mergeCell ref="M18:N18"/>
    <mergeCell ref="M19:N19"/>
    <mergeCell ref="M20:N20"/>
    <mergeCell ref="M21:N21"/>
    <mergeCell ref="M22:N22"/>
    <mergeCell ref="F28:H28"/>
    <mergeCell ref="C33:D33"/>
    <mergeCell ref="F33:H33"/>
    <mergeCell ref="C34:D34"/>
    <mergeCell ref="B38:D38"/>
    <mergeCell ref="B39:D39"/>
    <mergeCell ref="F23:H23"/>
    <mergeCell ref="F24:H24"/>
    <mergeCell ref="F25:H25"/>
    <mergeCell ref="F26:H26"/>
    <mergeCell ref="F27:H27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6:E16"/>
    <mergeCell ref="F16:G16"/>
    <mergeCell ref="H16:I16"/>
    <mergeCell ref="D17:E17"/>
    <mergeCell ref="F17:G17"/>
    <mergeCell ref="H17:I17"/>
    <mergeCell ref="H15:I15"/>
    <mergeCell ref="A1:I1"/>
    <mergeCell ref="D2:I2"/>
    <mergeCell ref="D3:I3"/>
    <mergeCell ref="D4:I4"/>
    <mergeCell ref="C5:F5"/>
    <mergeCell ref="C6:F6"/>
    <mergeCell ref="D7:F7"/>
    <mergeCell ref="C11:F11"/>
    <mergeCell ref="C12:F12"/>
    <mergeCell ref="D13:F13"/>
    <mergeCell ref="D15:E15"/>
    <mergeCell ref="F15:G15"/>
    <mergeCell ref="C8:E8"/>
  </mergeCells>
  <pageMargins left="0.7" right="0.7" top="0.78740157499999996" bottom="0.78740157499999996" header="0.3" footer="0.3"/>
  <pageSetup paperSize="9" scale="86" orientation="portrait" r:id="rId1"/>
  <colBreaks count="1" manualBreakCount="1">
    <brk id="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view="pageBreakPreview" zoomScale="130" zoomScaleNormal="130" zoomScaleSheetLayoutView="130" workbookViewId="0">
      <selection activeCell="H8" sqref="H8:H19"/>
    </sheetView>
  </sheetViews>
  <sheetFormatPr defaultRowHeight="15" x14ac:dyDescent="0.25"/>
  <cols>
    <col min="1" max="1" width="5" customWidth="1"/>
    <col min="3" max="3" width="44.85546875" customWidth="1"/>
    <col min="4" max="4" width="9.42578125" customWidth="1"/>
    <col min="5" max="5" width="5.85546875" customWidth="1"/>
    <col min="6" max="6" width="8.140625" customWidth="1"/>
    <col min="7" max="7" width="6.140625" customWidth="1"/>
    <col min="8" max="8" width="9.7109375" customWidth="1"/>
    <col min="9" max="9" width="10" bestFit="1" customWidth="1"/>
    <col min="14" max="14" width="17.140625" customWidth="1"/>
  </cols>
  <sheetData>
    <row r="2" spans="1:14" ht="15.75" x14ac:dyDescent="0.25">
      <c r="A2" s="218" t="s">
        <v>1</v>
      </c>
      <c r="B2" s="219"/>
      <c r="C2" s="219"/>
      <c r="D2" s="219"/>
      <c r="E2" s="219"/>
      <c r="F2" s="219"/>
      <c r="G2" s="219"/>
      <c r="H2" s="219"/>
      <c r="I2" s="219"/>
    </row>
    <row r="3" spans="1:14" ht="15.75" x14ac:dyDescent="0.25">
      <c r="C3" s="3"/>
      <c r="D3" s="3"/>
      <c r="E3" s="3"/>
      <c r="F3" s="3"/>
      <c r="G3" s="3"/>
      <c r="H3" s="3"/>
      <c r="I3" s="3"/>
    </row>
    <row r="4" spans="1:14" x14ac:dyDescent="0.25">
      <c r="A4" s="22"/>
      <c r="B4" s="11" t="s">
        <v>2</v>
      </c>
      <c r="C4" s="28" t="s">
        <v>56</v>
      </c>
      <c r="D4" s="25"/>
      <c r="E4" s="25"/>
      <c r="F4" s="26"/>
      <c r="G4" s="220" t="s">
        <v>11</v>
      </c>
      <c r="H4" s="221"/>
      <c r="I4" s="222"/>
    </row>
    <row r="5" spans="1:14" x14ac:dyDescent="0.25">
      <c r="A5" s="23"/>
      <c r="B5" s="24" t="s">
        <v>3</v>
      </c>
      <c r="C5" s="38" t="s">
        <v>55</v>
      </c>
      <c r="D5" s="27"/>
      <c r="E5" s="27"/>
      <c r="F5" s="24"/>
      <c r="G5" s="223" t="s">
        <v>12</v>
      </c>
      <c r="H5" s="224"/>
      <c r="I5" s="225"/>
    </row>
    <row r="6" spans="1:14" x14ac:dyDescent="0.25">
      <c r="B6" s="5"/>
      <c r="C6" s="6"/>
      <c r="D6" s="5"/>
      <c r="E6" s="5"/>
      <c r="F6" s="5"/>
      <c r="G6" s="5"/>
      <c r="H6" s="5"/>
      <c r="I6" s="5"/>
    </row>
    <row r="7" spans="1:14" x14ac:dyDescent="0.25">
      <c r="A7" s="30" t="s">
        <v>7</v>
      </c>
      <c r="B7" s="31" t="s">
        <v>8</v>
      </c>
      <c r="C7" s="216" t="s">
        <v>9</v>
      </c>
      <c r="D7" s="217"/>
      <c r="E7" s="217"/>
      <c r="F7" s="32" t="s">
        <v>4</v>
      </c>
      <c r="G7" s="31" t="s">
        <v>6</v>
      </c>
      <c r="H7" s="31" t="s">
        <v>5</v>
      </c>
      <c r="I7" s="31" t="s">
        <v>10</v>
      </c>
    </row>
    <row r="8" spans="1:14" x14ac:dyDescent="0.25">
      <c r="A8" s="33">
        <v>1</v>
      </c>
      <c r="B8" s="16"/>
      <c r="C8" s="39" t="s">
        <v>64</v>
      </c>
      <c r="D8" s="10"/>
      <c r="E8" s="11"/>
      <c r="F8" s="12" t="s">
        <v>57</v>
      </c>
      <c r="G8" s="13">
        <v>5.46</v>
      </c>
      <c r="H8" s="164"/>
      <c r="I8" s="13">
        <f t="shared" ref="I8:I18" si="0">G8*H8</f>
        <v>0</v>
      </c>
    </row>
    <row r="9" spans="1:14" x14ac:dyDescent="0.25">
      <c r="A9" s="19">
        <v>2</v>
      </c>
      <c r="B9" s="20"/>
      <c r="C9" s="40" t="s">
        <v>62</v>
      </c>
      <c r="D9" s="17"/>
      <c r="E9" s="18"/>
      <c r="F9" s="19" t="s">
        <v>0</v>
      </c>
      <c r="G9" s="21">
        <v>1.1000000000000001</v>
      </c>
      <c r="H9" s="162"/>
      <c r="I9" s="21">
        <f t="shared" si="0"/>
        <v>0</v>
      </c>
    </row>
    <row r="10" spans="1:14" x14ac:dyDescent="0.25">
      <c r="A10" s="19">
        <v>3</v>
      </c>
      <c r="C10" s="40" t="s">
        <v>78</v>
      </c>
      <c r="F10" s="19" t="s">
        <v>63</v>
      </c>
      <c r="G10" s="21">
        <f>(1.8+3.48)*0.3*0.6</f>
        <v>0.95040000000000002</v>
      </c>
      <c r="H10" s="162"/>
      <c r="I10" s="21">
        <f t="shared" si="0"/>
        <v>0</v>
      </c>
    </row>
    <row r="11" spans="1:14" x14ac:dyDescent="0.25">
      <c r="A11" s="12">
        <v>4</v>
      </c>
      <c r="B11" s="20"/>
      <c r="C11" s="40" t="s">
        <v>79</v>
      </c>
      <c r="D11" s="17"/>
      <c r="E11" s="18"/>
      <c r="F11" s="19" t="s">
        <v>63</v>
      </c>
      <c r="G11" s="21">
        <f>(1.8+3.48)*0.3*1.5</f>
        <v>2.3760000000000003</v>
      </c>
      <c r="H11" s="162"/>
      <c r="I11" s="21">
        <f t="shared" si="0"/>
        <v>0</v>
      </c>
    </row>
    <row r="12" spans="1:14" x14ac:dyDescent="0.25">
      <c r="A12" s="34">
        <v>5</v>
      </c>
      <c r="B12" s="16"/>
      <c r="C12" s="39" t="s">
        <v>58</v>
      </c>
      <c r="D12" s="10"/>
      <c r="E12" s="11"/>
      <c r="F12" s="12" t="s">
        <v>57</v>
      </c>
      <c r="G12" s="13">
        <v>8.9</v>
      </c>
      <c r="H12" s="164"/>
      <c r="I12" s="13">
        <f t="shared" si="0"/>
        <v>0</v>
      </c>
    </row>
    <row r="13" spans="1:14" ht="16.5" customHeight="1" x14ac:dyDescent="0.25">
      <c r="A13" s="12">
        <v>6</v>
      </c>
      <c r="B13" s="20"/>
      <c r="C13" s="40" t="s">
        <v>59</v>
      </c>
      <c r="D13" s="17"/>
      <c r="E13" s="18"/>
      <c r="F13" s="19" t="s">
        <v>57</v>
      </c>
      <c r="G13" s="21">
        <v>3</v>
      </c>
      <c r="H13" s="162"/>
      <c r="I13" s="21">
        <f t="shared" si="0"/>
        <v>0</v>
      </c>
    </row>
    <row r="14" spans="1:14" x14ac:dyDescent="0.25">
      <c r="A14" s="12">
        <v>7</v>
      </c>
      <c r="B14" s="16"/>
      <c r="C14" s="39" t="s">
        <v>60</v>
      </c>
      <c r="D14" s="14"/>
      <c r="E14" s="15"/>
      <c r="F14" s="12" t="s">
        <v>57</v>
      </c>
      <c r="G14" s="163">
        <f>7.73+5.15+5.92+6.83</f>
        <v>25.630000000000003</v>
      </c>
      <c r="H14" s="164"/>
      <c r="I14" s="13">
        <f t="shared" si="0"/>
        <v>0</v>
      </c>
    </row>
    <row r="15" spans="1:14" x14ac:dyDescent="0.25">
      <c r="A15" s="19">
        <v>8</v>
      </c>
      <c r="B15" s="20"/>
      <c r="C15" s="40" t="s">
        <v>61</v>
      </c>
      <c r="D15" s="17"/>
      <c r="E15" s="18"/>
      <c r="F15" s="166" t="s">
        <v>0</v>
      </c>
      <c r="G15" s="21">
        <f>4.94+8.29</f>
        <v>13.23</v>
      </c>
      <c r="H15" s="162"/>
      <c r="I15" s="21">
        <f t="shared" si="0"/>
        <v>0</v>
      </c>
    </row>
    <row r="16" spans="1:14" x14ac:dyDescent="0.25">
      <c r="A16" s="34">
        <v>9</v>
      </c>
      <c r="B16" s="29"/>
      <c r="C16" s="165" t="s">
        <v>80</v>
      </c>
      <c r="D16" s="42"/>
      <c r="E16" s="43"/>
      <c r="F16" s="167" t="s">
        <v>63</v>
      </c>
      <c r="G16" s="21">
        <f>G17*0.5</f>
        <v>17.055</v>
      </c>
      <c r="H16" s="162"/>
      <c r="I16" s="21">
        <f t="shared" si="0"/>
        <v>0</v>
      </c>
      <c r="N16" s="1"/>
    </row>
    <row r="17" spans="1:9" x14ac:dyDescent="0.25">
      <c r="A17" s="34">
        <v>10</v>
      </c>
      <c r="B17" s="29"/>
      <c r="C17" s="165" t="s">
        <v>65</v>
      </c>
      <c r="D17" s="42"/>
      <c r="E17" s="43"/>
      <c r="F17" s="167" t="s">
        <v>0</v>
      </c>
      <c r="G17" s="21">
        <f>G19</f>
        <v>34.11</v>
      </c>
      <c r="H17" s="162"/>
      <c r="I17" s="21">
        <f t="shared" si="0"/>
        <v>0</v>
      </c>
    </row>
    <row r="18" spans="1:9" x14ac:dyDescent="0.25">
      <c r="A18" s="34">
        <v>11</v>
      </c>
      <c r="B18" s="29"/>
      <c r="C18" s="165" t="s">
        <v>66</v>
      </c>
      <c r="D18" s="42"/>
      <c r="E18" s="43"/>
      <c r="F18" s="167" t="s">
        <v>0</v>
      </c>
      <c r="G18" s="21">
        <f>G17</f>
        <v>34.11</v>
      </c>
      <c r="H18" s="162"/>
      <c r="I18" s="162">
        <f t="shared" si="0"/>
        <v>0</v>
      </c>
    </row>
    <row r="19" spans="1:9" x14ac:dyDescent="0.25">
      <c r="A19" s="34">
        <v>12</v>
      </c>
      <c r="B19" s="20"/>
      <c r="C19" s="40" t="s">
        <v>81</v>
      </c>
      <c r="D19" s="17"/>
      <c r="E19" s="18"/>
      <c r="F19" s="166" t="s">
        <v>0</v>
      </c>
      <c r="G19" s="21">
        <v>34.11</v>
      </c>
      <c r="H19" s="162"/>
      <c r="I19" s="21">
        <f t="shared" ref="I19" si="1">G19*H19</f>
        <v>0</v>
      </c>
    </row>
    <row r="20" spans="1:9" x14ac:dyDescent="0.25">
      <c r="B20" s="5"/>
      <c r="C20" s="8"/>
      <c r="D20" s="5"/>
      <c r="E20" s="5"/>
      <c r="F20" s="5"/>
      <c r="G20" s="5"/>
      <c r="H20" s="9"/>
      <c r="I20" s="9"/>
    </row>
    <row r="21" spans="1:9" x14ac:dyDescent="0.25">
      <c r="A21" s="35"/>
      <c r="B21" s="36" t="s">
        <v>13</v>
      </c>
      <c r="C21" s="36"/>
      <c r="D21" s="36"/>
      <c r="E21" s="36"/>
      <c r="F21" s="36"/>
      <c r="G21" s="36"/>
      <c r="H21" s="36"/>
      <c r="I21" s="37">
        <f>SUM(I8:I19)</f>
        <v>0</v>
      </c>
    </row>
    <row r="23" spans="1:9" x14ac:dyDescent="0.25">
      <c r="C23" s="2"/>
    </row>
  </sheetData>
  <mergeCells count="4">
    <mergeCell ref="C7:E7"/>
    <mergeCell ref="A2:I2"/>
    <mergeCell ref="G4:I4"/>
    <mergeCell ref="G5:I5"/>
  </mergeCells>
  <pageMargins left="0.7" right="0.7" top="0.78740157499999996" bottom="0.78740157499999996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view="pageBreakPreview" zoomScale="130" zoomScaleNormal="100" zoomScaleSheetLayoutView="130" workbookViewId="0">
      <selection activeCell="H8" sqref="H8:H19"/>
    </sheetView>
  </sheetViews>
  <sheetFormatPr defaultRowHeight="15" x14ac:dyDescent="0.25"/>
  <cols>
    <col min="1" max="1" width="5" customWidth="1"/>
    <col min="3" max="3" width="40.7109375" customWidth="1"/>
    <col min="4" max="4" width="9.42578125" customWidth="1"/>
    <col min="5" max="5" width="5.85546875" customWidth="1"/>
    <col min="6" max="6" width="8.140625" customWidth="1"/>
    <col min="7" max="7" width="6.140625" customWidth="1"/>
    <col min="8" max="8" width="9.7109375" customWidth="1"/>
    <col min="9" max="9" width="10" bestFit="1" customWidth="1"/>
  </cols>
  <sheetData>
    <row r="2" spans="1:9" ht="15.75" x14ac:dyDescent="0.25">
      <c r="A2" s="218" t="s">
        <v>1</v>
      </c>
      <c r="B2" s="219"/>
      <c r="C2" s="219"/>
      <c r="D2" s="219"/>
      <c r="E2" s="219"/>
      <c r="F2" s="219"/>
      <c r="G2" s="219"/>
      <c r="H2" s="219"/>
      <c r="I2" s="219"/>
    </row>
    <row r="3" spans="1:9" ht="15.75" x14ac:dyDescent="0.25">
      <c r="C3" s="3"/>
      <c r="D3" s="3"/>
      <c r="E3" s="3"/>
      <c r="F3" s="3"/>
      <c r="G3" s="3"/>
      <c r="H3" s="3"/>
      <c r="I3" s="3"/>
    </row>
    <row r="4" spans="1:9" x14ac:dyDescent="0.25">
      <c r="A4" s="22"/>
      <c r="B4" s="11" t="s">
        <v>2</v>
      </c>
      <c r="C4" s="28" t="str">
        <f>'Stavební úpravy sjezdu'!C4</f>
        <v>"Výjezdová základna ve Znojmě - sjezd a dočasné oplocení odstavné ploch"</v>
      </c>
      <c r="D4" s="25"/>
      <c r="E4" s="25"/>
      <c r="F4" s="26"/>
      <c r="G4" s="220" t="s">
        <v>11</v>
      </c>
      <c r="H4" s="221"/>
      <c r="I4" s="222"/>
    </row>
    <row r="5" spans="1:9" x14ac:dyDescent="0.25">
      <c r="A5" s="23"/>
      <c r="B5" s="24" t="s">
        <v>3</v>
      </c>
      <c r="C5" s="38" t="s">
        <v>76</v>
      </c>
      <c r="D5" s="27"/>
      <c r="E5" s="27"/>
      <c r="F5" s="24"/>
      <c r="G5" s="223" t="s">
        <v>75</v>
      </c>
      <c r="H5" s="224"/>
      <c r="I5" s="225"/>
    </row>
    <row r="6" spans="1:9" x14ac:dyDescent="0.25">
      <c r="B6" s="5"/>
      <c r="C6" s="6"/>
      <c r="D6" s="5"/>
      <c r="E6" s="5"/>
      <c r="F6" s="5"/>
      <c r="G6" s="5"/>
      <c r="H6" s="5"/>
      <c r="I6" s="5"/>
    </row>
    <row r="7" spans="1:9" x14ac:dyDescent="0.25">
      <c r="A7" s="30" t="s">
        <v>7</v>
      </c>
      <c r="B7" s="31" t="s">
        <v>8</v>
      </c>
      <c r="C7" s="216" t="s">
        <v>9</v>
      </c>
      <c r="D7" s="217"/>
      <c r="E7" s="217"/>
      <c r="F7" s="32" t="s">
        <v>4</v>
      </c>
      <c r="G7" s="31" t="s">
        <v>6</v>
      </c>
      <c r="H7" s="31" t="s">
        <v>5</v>
      </c>
      <c r="I7" s="31" t="s">
        <v>10</v>
      </c>
    </row>
    <row r="8" spans="1:9" ht="29.25" customHeight="1" x14ac:dyDescent="0.25">
      <c r="A8" s="33">
        <v>1</v>
      </c>
      <c r="B8" s="16"/>
      <c r="C8" s="40" t="s">
        <v>82</v>
      </c>
      <c r="D8" s="17"/>
      <c r="E8" s="18"/>
      <c r="F8" s="12" t="s">
        <v>14</v>
      </c>
      <c r="G8" s="16">
        <v>6.8</v>
      </c>
      <c r="H8" s="13"/>
      <c r="I8" s="13">
        <f>G8*H8</f>
        <v>0</v>
      </c>
    </row>
    <row r="9" spans="1:9" x14ac:dyDescent="0.25">
      <c r="A9" s="19">
        <f>A8+1</f>
        <v>2</v>
      </c>
      <c r="B9" s="29"/>
      <c r="C9" s="40" t="s">
        <v>67</v>
      </c>
      <c r="D9" s="42"/>
      <c r="E9" s="43"/>
      <c r="F9" s="19" t="s">
        <v>57</v>
      </c>
      <c r="G9" s="16">
        <v>7.7</v>
      </c>
      <c r="H9" s="13"/>
      <c r="I9" s="13">
        <f t="shared" ref="I9:I10" si="0">G9*H9</f>
        <v>0</v>
      </c>
    </row>
    <row r="10" spans="1:9" x14ac:dyDescent="0.25">
      <c r="A10" s="19">
        <f t="shared" ref="A10:A12" si="1">A9+1</f>
        <v>3</v>
      </c>
      <c r="B10" s="29"/>
      <c r="C10" s="40" t="s">
        <v>68</v>
      </c>
      <c r="D10" s="42"/>
      <c r="E10" s="43"/>
      <c r="F10" s="19" t="s">
        <v>57</v>
      </c>
      <c r="G10" s="16">
        <v>8.4</v>
      </c>
      <c r="H10" s="13"/>
      <c r="I10" s="13">
        <f t="shared" si="0"/>
        <v>0</v>
      </c>
    </row>
    <row r="11" spans="1:9" x14ac:dyDescent="0.25">
      <c r="A11" s="19">
        <f t="shared" si="1"/>
        <v>4</v>
      </c>
      <c r="B11" s="29"/>
      <c r="C11" s="165" t="s">
        <v>69</v>
      </c>
      <c r="D11" s="42"/>
      <c r="E11" s="43"/>
      <c r="F11" s="7" t="s">
        <v>57</v>
      </c>
      <c r="G11" s="16">
        <f>G10</f>
        <v>8.4</v>
      </c>
      <c r="H11" s="13"/>
      <c r="I11" s="13">
        <f t="shared" ref="I11:I19" si="2">G11*H11</f>
        <v>0</v>
      </c>
    </row>
    <row r="12" spans="1:9" x14ac:dyDescent="0.25">
      <c r="A12" s="19">
        <f t="shared" si="1"/>
        <v>5</v>
      </c>
      <c r="B12" s="29"/>
      <c r="C12" s="40" t="s">
        <v>70</v>
      </c>
      <c r="D12" s="42"/>
      <c r="E12" s="43"/>
      <c r="F12" s="19" t="s">
        <v>72</v>
      </c>
      <c r="G12" s="16">
        <v>820.5</v>
      </c>
      <c r="H12" s="13"/>
      <c r="I12" s="13">
        <f t="shared" si="2"/>
        <v>0</v>
      </c>
    </row>
    <row r="13" spans="1:9" x14ac:dyDescent="0.25">
      <c r="A13" s="19">
        <f>A12+1</f>
        <v>6</v>
      </c>
      <c r="B13" s="29"/>
      <c r="C13" s="40" t="s">
        <v>73</v>
      </c>
      <c r="D13" s="42"/>
      <c r="E13" s="43"/>
      <c r="F13" s="19" t="s">
        <v>14</v>
      </c>
      <c r="G13" s="16">
        <v>1</v>
      </c>
      <c r="H13" s="13"/>
      <c r="I13" s="13">
        <f t="shared" si="2"/>
        <v>0</v>
      </c>
    </row>
    <row r="14" spans="1:9" x14ac:dyDescent="0.25">
      <c r="A14" s="19">
        <f>A13+1</f>
        <v>7</v>
      </c>
      <c r="B14" s="29"/>
      <c r="C14" s="40" t="s">
        <v>74</v>
      </c>
      <c r="D14" s="42"/>
      <c r="E14" s="43"/>
      <c r="F14" s="19" t="s">
        <v>14</v>
      </c>
      <c r="G14" s="16">
        <v>1</v>
      </c>
      <c r="H14" s="13"/>
      <c r="I14" s="13">
        <f t="shared" si="2"/>
        <v>0</v>
      </c>
    </row>
    <row r="15" spans="1:9" x14ac:dyDescent="0.25">
      <c r="A15" s="19">
        <f>A14+1</f>
        <v>8</v>
      </c>
      <c r="B15" s="29"/>
      <c r="C15" s="40" t="s">
        <v>83</v>
      </c>
      <c r="D15" s="42"/>
      <c r="E15" s="43"/>
      <c r="F15" s="19" t="s">
        <v>72</v>
      </c>
      <c r="G15" s="16">
        <v>625.29999999999995</v>
      </c>
      <c r="H15" s="13"/>
      <c r="I15" s="13">
        <f t="shared" si="2"/>
        <v>0</v>
      </c>
    </row>
    <row r="16" spans="1:9" x14ac:dyDescent="0.25">
      <c r="A16" s="19">
        <f>A15+1</f>
        <v>9</v>
      </c>
      <c r="B16" s="29"/>
      <c r="C16" s="41" t="s">
        <v>84</v>
      </c>
      <c r="F16" s="19" t="s">
        <v>72</v>
      </c>
      <c r="G16" s="16">
        <v>199.6</v>
      </c>
      <c r="H16" s="13"/>
      <c r="I16" s="13">
        <f t="shared" si="2"/>
        <v>0</v>
      </c>
    </row>
    <row r="17" spans="1:9" x14ac:dyDescent="0.25">
      <c r="A17" s="19">
        <f t="shared" ref="A17:A19" si="3">A16+1</f>
        <v>10</v>
      </c>
      <c r="B17" s="29"/>
      <c r="C17" s="40" t="s">
        <v>71</v>
      </c>
      <c r="D17" s="42"/>
      <c r="E17" s="43"/>
      <c r="F17" s="19" t="s">
        <v>57</v>
      </c>
      <c r="G17" s="16">
        <f>7.7+1.3+1.1</f>
        <v>10.1</v>
      </c>
      <c r="H17" s="13"/>
      <c r="I17" s="13">
        <f t="shared" si="2"/>
        <v>0</v>
      </c>
    </row>
    <row r="18" spans="1:9" x14ac:dyDescent="0.25">
      <c r="A18" s="19">
        <f t="shared" si="3"/>
        <v>11</v>
      </c>
      <c r="B18" s="29"/>
      <c r="C18" s="40" t="s">
        <v>85</v>
      </c>
      <c r="D18" s="42"/>
      <c r="E18" s="43"/>
      <c r="F18" s="19" t="s">
        <v>63</v>
      </c>
      <c r="G18" s="16">
        <f>30+0.5+0.8</f>
        <v>31.3</v>
      </c>
      <c r="H18" s="13"/>
      <c r="I18" s="13">
        <f t="shared" si="2"/>
        <v>0</v>
      </c>
    </row>
    <row r="19" spans="1:9" x14ac:dyDescent="0.25">
      <c r="A19" s="19">
        <f t="shared" si="3"/>
        <v>12</v>
      </c>
      <c r="B19" s="29"/>
      <c r="C19" s="40" t="s">
        <v>61</v>
      </c>
      <c r="D19" s="42"/>
      <c r="E19" s="43"/>
      <c r="F19" s="19" t="s">
        <v>0</v>
      </c>
      <c r="G19" s="20">
        <v>4.8</v>
      </c>
      <c r="H19" s="21"/>
      <c r="I19" s="21">
        <f t="shared" si="2"/>
        <v>0</v>
      </c>
    </row>
    <row r="21" spans="1:9" x14ac:dyDescent="0.25">
      <c r="A21" s="35"/>
      <c r="B21" s="36" t="s">
        <v>13</v>
      </c>
      <c r="C21" s="36"/>
      <c r="D21" s="36"/>
      <c r="E21" s="36"/>
      <c r="F21" s="36"/>
      <c r="G21" s="36"/>
      <c r="H21" s="36"/>
      <c r="I21" s="37">
        <f>SUM(I8:I20)</f>
        <v>0</v>
      </c>
    </row>
  </sheetData>
  <mergeCells count="4">
    <mergeCell ref="A2:I2"/>
    <mergeCell ref="G4:I4"/>
    <mergeCell ref="G5:I5"/>
    <mergeCell ref="C7:E7"/>
  </mergeCells>
  <pageMargins left="0.7" right="0.7" top="0.78740157499999996" bottom="0.78740157499999996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Stavba</vt:lpstr>
      <vt:lpstr>Stavební úpravy sjezdu</vt:lpstr>
      <vt:lpstr>Oplocení, brány</vt:lpstr>
      <vt:lpstr>Stavba!CenaCelkemVypocet</vt:lpstr>
      <vt:lpstr>Mena</vt:lpstr>
      <vt:lpstr>Stavba!Oblast_tisku</vt:lpstr>
      <vt:lpstr>Stavba!SazbaDPH1</vt:lpstr>
      <vt:lpstr>Stavba!SazbaDPH2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arch. Vladislav Vrána</dc:creator>
  <cp:lastModifiedBy>KAKÁČ Petr, Bc.</cp:lastModifiedBy>
  <cp:lastPrinted>2024-06-21T12:41:50Z</cp:lastPrinted>
  <dcterms:created xsi:type="dcterms:W3CDTF">2024-06-18T13:43:51Z</dcterms:created>
  <dcterms:modified xsi:type="dcterms:W3CDTF">2026-01-06T07:31:16Z</dcterms:modified>
</cp:coreProperties>
</file>